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001"/>
  <workbookPr/>
  <bookViews>
    <workbookView xWindow="0" yWindow="0" windowWidth="28800" windowHeight="12225" tabRatio="841" activeTab="0"/>
  </bookViews>
  <sheets>
    <sheet name="Rekapitulace stavby" sheetId="1" r:id="rId1"/>
    <sheet name="SO.101.A - SO.101 - Komun..." sheetId="2" r:id="rId2"/>
    <sheet name="SO.453 - SO.453 - Přeložk..." sheetId="3" r:id="rId3"/>
    <sheet name="SO.301 - SO.301 - Odvodnění" sheetId="4" r:id="rId4"/>
    <sheet name="SO.302 - SO.302 - Jednotn..." sheetId="5" r:id="rId5"/>
    <sheet name="VoN.A - Vedlejší a ostatn..." sheetId="6" r:id="rId6"/>
    <sheet name="SO.101.B - SO.101 - Komun..." sheetId="7" r:id="rId7"/>
    <sheet name="SO.401 - SO.401 - Veřejné..." sheetId="8" r:id="rId8"/>
    <sheet name="VoN.B - Vedlejší a ostatn..." sheetId="9" r:id="rId9"/>
    <sheet name="Pokyny pro vyplnění" sheetId="10" r:id="rId10"/>
  </sheets>
  <definedNames>
    <definedName name="_xlnm._FilterDatabase" localSheetId="1" hidden="1">'SO.101.A - SO.101 - Komun...'!$C$108:$K$619</definedName>
    <definedName name="_xlnm._FilterDatabase" localSheetId="6" hidden="1">'SO.101.B - SO.101 - Komun...'!$C$116:$K$708</definedName>
    <definedName name="_xlnm._FilterDatabase" localSheetId="3" hidden="1">'SO.301 - SO.301 - Odvodnění'!$C$94:$K$198</definedName>
    <definedName name="_xlnm._FilterDatabase" localSheetId="4" hidden="1">'SO.302 - SO.302 - Jednotn...'!$C$93:$K$182</definedName>
    <definedName name="_xlnm._FilterDatabase" localSheetId="7" hidden="1">'SO.401 - SO.401 - Veřejné...'!$C$84:$K$188</definedName>
    <definedName name="_xlnm._FilterDatabase" localSheetId="2" hidden="1">'SO.453 - SO.453 - Přeložk...'!$C$82:$K$85</definedName>
    <definedName name="_xlnm._FilterDatabase" localSheetId="5" hidden="1">'VoN.A - Vedlejší a ostatn...'!$C$84:$K$108</definedName>
    <definedName name="_xlnm._FilterDatabase" localSheetId="8" hidden="1">'VoN.B - Vedlejší a ostatn...'!$C$84:$K$108</definedName>
    <definedName name="_xlnm.Print_Area" localSheetId="9">'Pokyny pro vyplnění'!$B$2:$K$69,'Pokyny pro vyplnění'!$B$72:$K$116,'Pokyny pro vyplnění'!$B$119:$K$188,'Pokyny pro vyplnění'!$B$196:$K$216</definedName>
    <definedName name="_xlnm.Print_Area" localSheetId="0">'Rekapitulace stavby'!$D$4:$AO$33,'Rekapitulace stavby'!$C$39:$AQ$62</definedName>
    <definedName name="_xlnm.Print_Area" localSheetId="1">'SO.101.A - SO.101 - Komun...'!$C$4:$J$38,'SO.101.A - SO.101 - Komun...'!$C$44:$J$88,'SO.101.A - SO.101 - Komun...'!$C$94:$K$619</definedName>
    <definedName name="_xlnm.Print_Area" localSheetId="6">'SO.101.B - SO.101 - Komun...'!$C$4:$J$38,'SO.101.B - SO.101 - Komun...'!$C$44:$J$96,'SO.101.B - SO.101 - Komun...'!$C$102:$K$708</definedName>
    <definedName name="_xlnm.Print_Area" localSheetId="3">'SO.301 - SO.301 - Odvodnění'!$C$4:$J$38,'SO.301 - SO.301 - Odvodnění'!$C$44:$J$74,'SO.301 - SO.301 - Odvodnění'!$C$80:$K$198</definedName>
    <definedName name="_xlnm.Print_Area" localSheetId="4">'SO.302 - SO.302 - Jednotn...'!$C$4:$J$38,'SO.302 - SO.302 - Jednotn...'!$C$44:$J$73,'SO.302 - SO.302 - Jednotn...'!$C$79:$K$182</definedName>
    <definedName name="_xlnm.Print_Area" localSheetId="7">'SO.401 - SO.401 - Veřejné...'!$C$4:$J$38,'SO.401 - SO.401 - Veřejné...'!$C$44:$J$64,'SO.401 - SO.401 - Veřejné...'!$C$70:$K$188</definedName>
    <definedName name="_xlnm.Print_Area" localSheetId="2">'SO.453 - SO.453 - Přeložk...'!$C$4:$J$38,'SO.453 - SO.453 - Přeložk...'!$C$44:$J$62,'SO.453 - SO.453 - Přeložk...'!$C$68:$K$85</definedName>
    <definedName name="_xlnm.Print_Area" localSheetId="5">'VoN.A - Vedlejší a ostatn...'!$C$4:$J$38,'VoN.A - Vedlejší a ostatn...'!$C$44:$J$64,'VoN.A - Vedlejší a ostatn...'!$C$70:$K$108</definedName>
    <definedName name="_xlnm.Print_Area" localSheetId="8">'VoN.B - Vedlejší a ostatn...'!$C$4:$J$38,'VoN.B - Vedlejší a ostatn...'!$C$44:$J$64,'VoN.B - Vedlejší a ostatn...'!$C$70:$K$108</definedName>
    <definedName name="_xlnm.Print_Titles" localSheetId="0">'Rekapitulace stavby'!$49:$49</definedName>
    <definedName name="_xlnm.Print_Titles" localSheetId="1">'SO.101.A - SO.101 - Komun...'!$108:$108</definedName>
    <definedName name="_xlnm.Print_Titles" localSheetId="2">'SO.453 - SO.453 - Přeložk...'!$82:$82</definedName>
    <definedName name="_xlnm.Print_Titles" localSheetId="3">'SO.301 - SO.301 - Odvodnění'!$94:$94</definedName>
    <definedName name="_xlnm.Print_Titles" localSheetId="4">'SO.302 - SO.302 - Jednotn...'!$93:$93</definedName>
    <definedName name="_xlnm.Print_Titles" localSheetId="5">'VoN.A - Vedlejší a ostatn...'!$84:$84</definedName>
    <definedName name="_xlnm.Print_Titles" localSheetId="6">'SO.101.B - SO.101 - Komun...'!$116:$116</definedName>
    <definedName name="_xlnm.Print_Titles" localSheetId="7">'SO.401 - SO.401 - Veřejné...'!$84:$84</definedName>
    <definedName name="_xlnm.Print_Titles" localSheetId="8">'VoN.B - Vedlejší a ostatn...'!$84:$84</definedName>
  </definedNames>
  <calcPr calcId="162913"/>
</workbook>
</file>

<file path=xl/sharedStrings.xml><?xml version="1.0" encoding="utf-8"?>
<sst xmlns="http://schemas.openxmlformats.org/spreadsheetml/2006/main" count="17991" uniqueCount="2454">
  <si>
    <t>Export VZ</t>
  </si>
  <si>
    <t>List obsahuje:</t>
  </si>
  <si>
    <t>1) Rekapitulace stavby</t>
  </si>
  <si>
    <t>2) Rekapitulace objektů stavby a soupisů prací</t>
  </si>
  <si>
    <t>3.0</t>
  </si>
  <si>
    <t>ZAMOK</t>
  </si>
  <si>
    <t>False</t>
  </si>
  <si>
    <t>{b4af9a4d-150e-4135-8efd-567d280455d0}</t>
  </si>
  <si>
    <t>0,01</t>
  </si>
  <si>
    <t>21</t>
  </si>
  <si>
    <t>15</t>
  </si>
  <si>
    <t>REKAPITULACE STAVBY</t>
  </si>
  <si>
    <t>v ---  níže se nacházejí doplnkové a pomocné údaje k sestavám  --- v</t>
  </si>
  <si>
    <t>Návod na vyplnění</t>
  </si>
  <si>
    <t>0,001</t>
  </si>
  <si>
    <t>Kód:</t>
  </si>
  <si>
    <t>2017-119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</si>
  <si>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</si>
  <si>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</si>
  <si>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II/610 Tuřice - Kbel, I. etapa</t>
  </si>
  <si>
    <t>KSO:</t>
  </si>
  <si>
    <t/>
  </si>
  <si>
    <t>CC-CZ:</t>
  </si>
  <si>
    <t>Místo:</t>
  </si>
  <si>
    <t>Benátky nad Jizerou</t>
  </si>
  <si>
    <t>Datum:</t>
  </si>
  <si>
    <t>14. 3. 2018</t>
  </si>
  <si>
    <t>Zadavatel:</t>
  </si>
  <si>
    <t>IČ:</t>
  </si>
  <si>
    <t>00066001</t>
  </si>
  <si>
    <t>Krajská správa a údržba silnic Středočeského kraje</t>
  </si>
  <si>
    <t>DIČ:</t>
  </si>
  <si>
    <t>CZ00066001</t>
  </si>
  <si>
    <t>Uchazeč:</t>
  </si>
  <si>
    <t>Vyplň údaj</t>
  </si>
  <si>
    <t>True</t>
  </si>
  <si>
    <t>Projektant:</t>
  </si>
  <si>
    <t>27086135</t>
  </si>
  <si>
    <t>CR Project s.r.o.</t>
  </si>
  <si>
    <t>CZ27086135</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</si>
  <si>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</si>
  <si>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 (soupis prací) je vypracován na základě projektové dokumentace - jedná se o odhad nákladů.
Veškeré položky rozpočtu (soupisu prací) je bezpodmínečně nutné provádět (případně oceňovat) dle projektové dokumentace, která je jednoznačně nadřazená tomuto rozpočtu (soupisu prací).
Tato nadřazená projektová dokumentace určuje, doplňuje, případně dopřesňuje obsah jednotlivých položek tohoto rozpočtu (výkazu výměr), případně může tento rozpočet (výkaz výměr)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</si>
  <si>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</si>
  <si>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</si>
  <si>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</si>
  <si>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</si>
  <si>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</si>
  <si>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</si>
  <si>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</si>
  <si>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</si>
  <si>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</si>
  <si>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</si>
  <si>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</si>
  <si>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</si>
  <si>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</si>
  <si>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</si>
  <si>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</si>
  <si>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</si>
  <si>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</si>
  <si>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</si>
  <si>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</si>
  <si>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</si>
  <si>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</si>
  <si>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</si>
  <si>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</si>
  <si>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</si>
  <si>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</si>
  <si>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</si>
  <si>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</si>
  <si>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</si>
  <si>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</si>
  <si>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</si>
  <si>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</si>
  <si>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</si>
  <si>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</si>
  <si>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</si>
  <si>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</si>
  <si>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</si>
  <si>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</si>
  <si>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</si>
  <si>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t>
  </si>
  <si>
    <t>INVESTICE KSÚS</t>
  </si>
  <si>
    <t>STA</t>
  </si>
  <si>
    <t>1</t>
  </si>
  <si>
    <t>{09cea4fa-f3ce-4e06-924f-66cfabd54c12}</t>
  </si>
  <si>
    <t>2</t>
  </si>
  <si>
    <t>/</t>
  </si>
  <si>
    <t>SO.101.A</t>
  </si>
  <si>
    <t>SO.101 - Komunikace a zpevněné plochy</t>
  </si>
  <si>
    <t>Soupis</t>
  </si>
  <si>
    <t>{f6bfdd44-748c-43e6-bbac-cb299b7e745a}</t>
  </si>
  <si>
    <t>SO.453</t>
  </si>
  <si>
    <t>SO.453 - Přeložky sdělovacích vedení - NENÍ SOUČÁSTÍ VŘ</t>
  </si>
  <si>
    <t>{323cd1c1-b5d3-4b9d-9692-c88562a8e51a}</t>
  </si>
  <si>
    <t>SO.301</t>
  </si>
  <si>
    <t>SO.301 - Odvodnění</t>
  </si>
  <si>
    <t>{21d826a6-fe74-40b8-a85c-0946712fa4c4}</t>
  </si>
  <si>
    <t>SO.302</t>
  </si>
  <si>
    <t>SO.302 - Jednotná kanalizace</t>
  </si>
  <si>
    <t>{193557d1-6b36-4871-a632-674d63ba2992}</t>
  </si>
  <si>
    <t>VoN.A</t>
  </si>
  <si>
    <t>Vedlejší a ostatní náklady</t>
  </si>
  <si>
    <t>{d7c058c0-2c8c-4d09-9aa1-7fe4e48f253c}</t>
  </si>
  <si>
    <t>B</t>
  </si>
  <si>
    <t>INVESTICE MĚSTA BENÁTKY NAD JIZEROU</t>
  </si>
  <si>
    <t>{16794cb9-308e-4b3a-a4e9-bdcd3c92bbdd}</t>
  </si>
  <si>
    <t>SO.101.B</t>
  </si>
  <si>
    <t>{9e7b57f8-ad4c-4882-aee2-c70c7e985bce}</t>
  </si>
  <si>
    <t>SO.401</t>
  </si>
  <si>
    <t>SO.401 - Veřejné osvětlení</t>
  </si>
  <si>
    <t>{778adf3a-c95d-48bb-a6bd-cee1bc920377}</t>
  </si>
  <si>
    <t>VoN.B</t>
  </si>
  <si>
    <t>{0ca87dbe-945a-495e-8e6c-3e56d2f6d3d2}</t>
  </si>
  <si>
    <t>1) Krycí list soupisu</t>
  </si>
  <si>
    <t>2) Rekapitulace</t>
  </si>
  <si>
    <t>3) Soupis prací</t>
  </si>
  <si>
    <t>Zpět na list:</t>
  </si>
  <si>
    <t>Rekapitulace stavby</t>
  </si>
  <si>
    <t>KRYCÍ LIST SOUPISU</t>
  </si>
  <si>
    <t>Objekt:</t>
  </si>
  <si>
    <t>A - INVESTICE KSÚS</t>
  </si>
  <si>
    <t>Soupis:</t>
  </si>
  <si>
    <t>SO.101.A - SO.101 - Komunikace a zpevněné plochy</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</si>
  <si>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 (soupis prací) je vypracován na základě projektové dokumentace - jedná se o odhad nákladů. Veškeré položky rozpočtu (soupisu prací) je bezpodmínečně nutné provádět (případně oceňovat) dle projektové dokumentace, která je jednoznačně nadřazená tomuto rozpočtu (soupisu prací). Tato nadřazená projektová dokumentace určuje, doplňuje, případně dopřesňuje obsah jednotlivých položek tohoto rozpočtu (výkazu výměr), případně může tento rozpočet (výkaz výměr)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</si>
  <si>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REKAPITULACE ČLENĚNÍ SOUPISU PRACÍ</t>
  </si>
  <si>
    <t>Kód dílu - Popis</t>
  </si>
  <si>
    <t>Cena celkem [CZK]</t>
  </si>
  <si>
    <t>Náklady soupisu celkem</t>
  </si>
  <si>
    <t>-1</t>
  </si>
  <si>
    <t>HSV - Práce a dodávky HSV</t>
  </si>
  <si>
    <t xml:space="preserve">    1 - Zemní práce</t>
  </si>
  <si>
    <t xml:space="preserve">      R10 - Společné zemní práce</t>
  </si>
  <si>
    <t xml:space="preserve">      R11 - Zemní práce pro komunikace</t>
  </si>
  <si>
    <t xml:space="preserve">      R12 - Zemní práce pro odvodnění komunikací</t>
  </si>
  <si>
    <t xml:space="preserve">      R13 - Odstranění zeleně</t>
  </si>
  <si>
    <t xml:space="preserve">      R14 - Založení zeleně</t>
  </si>
  <si>
    <t xml:space="preserve">    5 - Komunikace</t>
  </si>
  <si>
    <t xml:space="preserve">      R50 - Podkladní vrstvy</t>
  </si>
  <si>
    <t xml:space="preserve">      R51 - Komunikace pro automobilovou dopravu - asfalt</t>
  </si>
  <si>
    <t xml:space="preserve">      R53 - Autobusový záliv - žulová dlažba</t>
  </si>
  <si>
    <t xml:space="preserve">      R56 - Komunikace pro pěší ze zámkové dlažby</t>
  </si>
  <si>
    <t xml:space="preserve">    8 - Trubní vedení</t>
  </si>
  <si>
    <t xml:space="preserve">      R80 - Společné práce pro trubní vedení</t>
  </si>
  <si>
    <t xml:space="preserve">      R81 - Napojení odvodňovačů</t>
  </si>
  <si>
    <t xml:space="preserve">      R82 - Uliční vpusti</t>
  </si>
  <si>
    <t xml:space="preserve">      R83 - Liniové a povrchové odvodnění</t>
  </si>
  <si>
    <t xml:space="preserve">      R85 - Drenážní potrubí</t>
  </si>
  <si>
    <t xml:space="preserve">    9 - Ostatní konstrukce a práce-bourání</t>
  </si>
  <si>
    <t xml:space="preserve">      R90 - Společné práce pro bourání a konstrukce</t>
  </si>
  <si>
    <t xml:space="preserve">      R94 - Svodidla a ochranné prvky silnic</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</si>
  <si>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</si>
  <si>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</si>
  <si>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</si>
  <si>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</si>
  <si>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</si>
  <si>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</si>
  <si>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</si>
  <si>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</si>
  <si>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</si>
  <si>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</si>
  <si>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</si>
  <si>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</si>
  <si>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</si>
  <si>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</si>
  <si>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</si>
  <si>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</si>
  <si>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</si>
  <si>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</si>
  <si>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</si>
  <si>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</si>
  <si>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</si>
  <si>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</si>
  <si>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</si>
  <si>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</si>
  <si>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R10</t>
  </si>
  <si>
    <t>Společné zemní práce</t>
  </si>
  <si>
    <t>K</t>
  </si>
  <si>
    <t>167101102</t>
  </si>
  <si>
    <t>Nakládání výkopku z hornin tř. 1 až 4 přes 100 m3</t>
  </si>
  <si>
    <t>m3</t>
  </si>
  <si>
    <t>CS ÚRS 2018 01</t>
  </si>
  <si>
    <t>4</t>
  </si>
  <si>
    <t>3</t>
  </si>
  <si>
    <t>672558430</t>
  </si>
  <si>
    <t>VV</t>
  </si>
  <si>
    <t>Nakládání na mezideponii pro násypy, zásypy a zpětné použití ornice:</t>
  </si>
  <si>
    <t>1359,0*0,150 "- ornice"</t>
  </si>
  <si>
    <t>162301101</t>
  </si>
  <si>
    <t>Vodorovné přemístění do 500 m výkopku/sypaniny z horniny tř. 1 až 4</t>
  </si>
  <si>
    <t>737907395</t>
  </si>
  <si>
    <t>Dovoz materiálu z mezideponie na místo použití</t>
  </si>
  <si>
    <t>162701105</t>
  </si>
  <si>
    <t>Vodorovné přemístění do 10000 m výkopku/sypaniny z horniny tř. 1 až 4</t>
  </si>
  <si>
    <t>1008986385</t>
  </si>
  <si>
    <t>Odvoz výkopku na skládku:</t>
  </si>
  <si>
    <t>2886,584 "- z komunikací"</t>
  </si>
  <si>
    <t>244,80 "- z hloubení jam"</t>
  </si>
  <si>
    <t>756,20 "- z hloubení rýh š. do 600 mm"</t>
  </si>
  <si>
    <t>577,150 "- z hloubení rýh š. do 2000 mm"</t>
  </si>
  <si>
    <t>Součet</t>
  </si>
  <si>
    <t>171201201</t>
  </si>
  <si>
    <t>Uložení sypaniny na skládky</t>
  </si>
  <si>
    <t>1082154651</t>
  </si>
  <si>
    <t>4464,734 "- viz. položka č. 162701105 - Vodorovné přemístění výkopku na skládku"</t>
  </si>
  <si>
    <t>5</t>
  </si>
  <si>
    <t>171201211</t>
  </si>
  <si>
    <t>Poplatek za uložení stavebního odpadu - zeminy a kameniva na skládce</t>
  </si>
  <si>
    <t>t</t>
  </si>
  <si>
    <t>-1943362120</t>
  </si>
  <si>
    <t>4464,734*1,85 "- viz. položka č. 162701105 - Vodorovné přemístění výkopku na skládku"</t>
  </si>
  <si>
    <t>6</t>
  </si>
  <si>
    <t>181951102</t>
  </si>
  <si>
    <t>Úprava pláně v hornině tř. 1 až 4 se zhutněním</t>
  </si>
  <si>
    <t>m2</t>
  </si>
  <si>
    <t>-389839322</t>
  </si>
  <si>
    <t>Pro komunikace a zpevněné plochy:</t>
  </si>
  <si>
    <t>74,50*1,11 "- komunikace pro pěší - zámk. dlažba"</t>
  </si>
  <si>
    <t>12661,0*1,11 "- komunikace pro aut. dopravu - KS I"</t>
  </si>
  <si>
    <t>142,0*1,11 "- autobusový záliv - žul. kostky"</t>
  </si>
  <si>
    <t>R11</t>
  </si>
  <si>
    <t>Zemní práce pro komunikace</t>
  </si>
  <si>
    <t>7</t>
  </si>
  <si>
    <t>122202203</t>
  </si>
  <si>
    <t>Odkopávky a prokopávky nezapažené pro silnice objemu do 5000 m3 v hornině tř. 3</t>
  </si>
  <si>
    <t>1993777086</t>
  </si>
  <si>
    <t>Odkop pro spodní stavbu komunikací:</t>
  </si>
  <si>
    <t>0,050*12661,0*1,11 "- komunikace pro aut. dopravu - KS I"</t>
  </si>
  <si>
    <t>0,050*142,0*1,11 "- autobusový záliv - žul. kostky"</t>
  </si>
  <si>
    <t>Mezisoučet</t>
  </si>
  <si>
    <t>Odkop pro výměnu podloží:</t>
  </si>
  <si>
    <t>0,250*74,50*1,11 "- komunikace pro pěší - zámk. dlažba"</t>
  </si>
  <si>
    <t>0,5*0,300*12661,0*1,11 "- komunikace pro aut. dopravu - KS I - uvažováno 50% celkové plochy"</t>
  </si>
  <si>
    <t>0,300*142,0*1,11 "- autobusový záliv - žul. kostky"</t>
  </si>
  <si>
    <t>8</t>
  </si>
  <si>
    <t>122202209</t>
  </si>
  <si>
    <t>Příplatek k odkopávkám a prokopávkám pro silnice v hornině tř. 3 za lepivost</t>
  </si>
  <si>
    <t>1127687563</t>
  </si>
  <si>
    <t>2886,584 "- viz. položka 122202201 - Odkopávky pro silnice"</t>
  </si>
  <si>
    <t>9</t>
  </si>
  <si>
    <t>120001101</t>
  </si>
  <si>
    <t>Příplatek za ztížení odkopávky nebo prokkopávky v blízkosti inženýrských sítí</t>
  </si>
  <si>
    <t>-1764172847</t>
  </si>
  <si>
    <t>Uvažováno s 15,0% objemu:</t>
  </si>
  <si>
    <t>2886,584*0,15</t>
  </si>
  <si>
    <t>10</t>
  </si>
  <si>
    <t>171102111</t>
  </si>
  <si>
    <t>Uložení sypaniny z hornin nesoudržných a sypkých do násypů zhutněných v aktivní zóně</t>
  </si>
  <si>
    <t>CS ÚRS 2017 02</t>
  </si>
  <si>
    <t>-2079924541</t>
  </si>
  <si>
    <t>Dosyp materiálu pod komunikace</t>
  </si>
  <si>
    <t>5,95*46,0 "- rozšíření komunikace km 1,360 - 1,400"</t>
  </si>
  <si>
    <t>11</t>
  </si>
  <si>
    <t>M</t>
  </si>
  <si>
    <t>583312001</t>
  </si>
  <si>
    <t>kamenivo těžené zásypový materiál</t>
  </si>
  <si>
    <t>184115335</t>
  </si>
  <si>
    <t>Uvažováno 2050 kg/m3:</t>
  </si>
  <si>
    <t>2,050*5,95*46,0 "- rozšíření komunikace km 1,360 - 1,400"</t>
  </si>
  <si>
    <t>R12</t>
  </si>
  <si>
    <t>Zemní práce pro odvodnění komunikací</t>
  </si>
  <si>
    <t>12</t>
  </si>
  <si>
    <t>131201102</t>
  </si>
  <si>
    <t>Hloubení jam nezapažených v hornině tř. 3 objemu do 1000 m3</t>
  </si>
  <si>
    <t>1026338871</t>
  </si>
  <si>
    <t>64*2,25*1,70 "- UV"</t>
  </si>
  <si>
    <t>13</t>
  </si>
  <si>
    <t>131201109</t>
  </si>
  <si>
    <t>Příplatek za lepivost u hloubení jam nezapažených v hornině tř. 3</t>
  </si>
  <si>
    <t>704011837</t>
  </si>
  <si>
    <t>244,80 "- Viz. pol. č. 131201101 - Hloubení jam nezapažených ve tř. 3"</t>
  </si>
  <si>
    <t>14</t>
  </si>
  <si>
    <t>132201102</t>
  </si>
  <si>
    <t>Hloubení rýh š do 600 mm v hornině tř. 3 objemu přes 100 m3</t>
  </si>
  <si>
    <t>-940905715</t>
  </si>
  <si>
    <t>0,60*0,50*2503,0 "- pro drenáž"</t>
  </si>
  <si>
    <t>0,40*0,50*26,50 "- pro žlaby"</t>
  </si>
  <si>
    <t>132201109</t>
  </si>
  <si>
    <t>Příplatek za lepivost k hloubení rýh š do 600 mm v hornině tř. 3</t>
  </si>
  <si>
    <t>2131383914</t>
  </si>
  <si>
    <t>756,20 "- Viz. pol. č. 132201102 - Hloubení rýh š. do 600 mm "</t>
  </si>
  <si>
    <t>16</t>
  </si>
  <si>
    <t>132201202</t>
  </si>
  <si>
    <t>Hloubení rýh š do 2000 mm v hornině tř. 3 objemu do 1000 m3</t>
  </si>
  <si>
    <t>-1015574557</t>
  </si>
  <si>
    <t>1,0*1,70*(186,50+16,0+91,0+46,0) "- napojení odvodnění"</t>
  </si>
  <si>
    <t>17</t>
  </si>
  <si>
    <t>132201209</t>
  </si>
  <si>
    <t>Příplatek za lepivost k hloubení rýh š do 2000 mm v hornině tř. 3</t>
  </si>
  <si>
    <t>-88603646</t>
  </si>
  <si>
    <t>577,150 "- Viz. pol. č. 132201202 - Hloubení rýh š. do 2000 mm "</t>
  </si>
  <si>
    <t>18</t>
  </si>
  <si>
    <t>151101102</t>
  </si>
  <si>
    <t>Zřízení příložného pažení a rozepření stěn rýh hl do 4 m</t>
  </si>
  <si>
    <t>1171766871</t>
  </si>
  <si>
    <t>4*64*1,50*1,70 "- UV"</t>
  </si>
  <si>
    <t>2*1,70*(186,50+16,0+91,0+46,0) "- napojení odvodnění</t>
  </si>
  <si>
    <t>19</t>
  </si>
  <si>
    <t>151101112</t>
  </si>
  <si>
    <t>Odstranění příložného pažení a rozepření stěn rýh hl do 4 m</t>
  </si>
  <si>
    <t>-1183234873</t>
  </si>
  <si>
    <t>1807,10 "- viz pol.č. 151101102 Zřízení příložného pažení"</t>
  </si>
  <si>
    <t>20</t>
  </si>
  <si>
    <t>161101101</t>
  </si>
  <si>
    <t>Svislé přemístění výkopku z horniny tř. 1 až 4 hl výkopu do 2,5 m</t>
  </si>
  <si>
    <t>-1219837746</t>
  </si>
  <si>
    <t>244,80 " - z hloubení jam"</t>
  </si>
  <si>
    <t>174101101</t>
  </si>
  <si>
    <t>Zásyp jam, šachet rýh nebo kolem objektů sypaninou se zhutněním</t>
  </si>
  <si>
    <t>149925570</t>
  </si>
  <si>
    <t>64*2,05*1,70 "- UV"</t>
  </si>
  <si>
    <t>1,0*1,50*(186,50+16,0+91,0+46,0) "- napojení odvodnění"</t>
  </si>
  <si>
    <t>22</t>
  </si>
  <si>
    <t>-277279873</t>
  </si>
  <si>
    <t>2,050*64*2,05*1,70 "- UV"</t>
  </si>
  <si>
    <t>2,050*1,0*1,50*(186,50+16,0+91,0+46,0) "- napojení odvodnění"</t>
  </si>
  <si>
    <t>R13</t>
  </si>
  <si>
    <t>Odstranění zeleně</t>
  </si>
  <si>
    <t>23</t>
  </si>
  <si>
    <t>121101103</t>
  </si>
  <si>
    <t>Sejmutí ornice s přemístěním na vzdálenost do 250 m</t>
  </si>
  <si>
    <t>197239843</t>
  </si>
  <si>
    <t>odhadovaná tl. humózní vrstvy 100 mm</t>
  </si>
  <si>
    <t>Odvoz na mezideponii na staveništi</t>
  </si>
  <si>
    <t>0,100*(11,50+25,50+62,50+93,0+6,50+28,50+2,50+62,50+22,50+11,0+21,50+81,50+86,50+46,50+21,50+42,50+38,0+81,0+92,0+17,50+189,50+75,50+122,50+27,50)</t>
  </si>
  <si>
    <t>0,100*(48,0+51,50+3,50+92,0+2,0+3,0+30,50+9,0+8,50+2,50+74,50+193,50+86,50+20,0+21,0+61,0+51,0+103,0+188,0+208,0+4,50+53,50+42,0+23,50+51,50+37,50)</t>
  </si>
  <si>
    <t>0,100*(12,50+23,50+86,0+41,0+45,0+23,50+6,50+1,50+6,50+105,50+11,0)</t>
  </si>
  <si>
    <t>24</t>
  </si>
  <si>
    <t>112101102</t>
  </si>
  <si>
    <t>Odstranění stromů listnatých průměru kmene do 500 mm</t>
  </si>
  <si>
    <t>kus</t>
  </si>
  <si>
    <t>111463137</t>
  </si>
  <si>
    <t>25</t>
  </si>
  <si>
    <t>112201102</t>
  </si>
  <si>
    <t>Odstranění pařezů D do 500 mm</t>
  </si>
  <si>
    <t>-351100381</t>
  </si>
  <si>
    <t>26</t>
  </si>
  <si>
    <t>174201201</t>
  </si>
  <si>
    <t>Zásyp jam po pařezech D pařezů do 300 mm</t>
  </si>
  <si>
    <t>-1038576004</t>
  </si>
  <si>
    <t>R14</t>
  </si>
  <si>
    <t>Založení zeleně</t>
  </si>
  <si>
    <t>27</t>
  </si>
  <si>
    <t>184802211</t>
  </si>
  <si>
    <t>Chemické odplevelení před založením kultury nad 20 m2 postřikem na široko ve svahu do 1:2</t>
  </si>
  <si>
    <t>1686137572</t>
  </si>
  <si>
    <t>39,50+227,50+710,0+89,50+292,50</t>
  </si>
  <si>
    <t>28</t>
  </si>
  <si>
    <t>183402121</t>
  </si>
  <si>
    <t>Rozrušení půdy souvislé plochy do 500 m2 hloubky do 150 mm v rovině a svahu do 1:5</t>
  </si>
  <si>
    <t>2051730856</t>
  </si>
  <si>
    <t>1359,0 "- Viz. pol. č. 184802211 - Chemické odplevelení před založením kultury"</t>
  </si>
  <si>
    <t>29</t>
  </si>
  <si>
    <t>182301122</t>
  </si>
  <si>
    <t>Rozprostření ornice pl do 500 m2 ve svahu přes 1:5 tl vrstvy do 150 mm</t>
  </si>
  <si>
    <t>-1509682866</t>
  </si>
  <si>
    <t>30</t>
  </si>
  <si>
    <t>181111121</t>
  </si>
  <si>
    <t>Plošná úprava terénu do 500 m2 zemina tř 1 až 4 nerovnosti do 150 mm v rovinně a svahu do 1:5</t>
  </si>
  <si>
    <t>-611902815</t>
  </si>
  <si>
    <t>Úprava podorničí</t>
  </si>
  <si>
    <t>1359,0 "- Viz. pol. č. 183402131 - Rozrušení půdy na hl. 150 mm"</t>
  </si>
  <si>
    <t>31</t>
  </si>
  <si>
    <t>181411131</t>
  </si>
  <si>
    <t>Založení parkového trávníku výsevem plochy do 1000 m2 v rovině a ve svahu do 1:5</t>
  </si>
  <si>
    <t>-1407974</t>
  </si>
  <si>
    <t>32</t>
  </si>
  <si>
    <t>005724000</t>
  </si>
  <si>
    <t>osivo směs travní parková sídlištní</t>
  </si>
  <si>
    <t>kg</t>
  </si>
  <si>
    <t>1873000546</t>
  </si>
  <si>
    <t>Uvažovaná spotřeba 0,05 kg/m2</t>
  </si>
  <si>
    <t>0,05*1359,0</t>
  </si>
  <si>
    <t>33</t>
  </si>
  <si>
    <t>185811211</t>
  </si>
  <si>
    <t>Vyhrabání trávníku souvislé plochy do 1000 m2 v rovině a svahu do 1:5</t>
  </si>
  <si>
    <t>297524149</t>
  </si>
  <si>
    <t>34</t>
  </si>
  <si>
    <t>111151121</t>
  </si>
  <si>
    <t>Pokosení trávníku parkového plochy do 1000 m2 s odvozem do 20 km v rovině a svahu do 1:5</t>
  </si>
  <si>
    <t>853690270</t>
  </si>
  <si>
    <t>35</t>
  </si>
  <si>
    <t>185802113</t>
  </si>
  <si>
    <t>Hnojení půdy umělým hnojivem na široko v rovině a svahu do 1:5</t>
  </si>
  <si>
    <t>-669368480</t>
  </si>
  <si>
    <t>Uvažovaná spotřeba 0,0005 t/m2</t>
  </si>
  <si>
    <t>0,0005*1359,0</t>
  </si>
  <si>
    <t>Komunikace</t>
  </si>
  <si>
    <t>R50</t>
  </si>
  <si>
    <t>Podkladní vrstvy</t>
  </si>
  <si>
    <t>36</t>
  </si>
  <si>
    <t>564851111</t>
  </si>
  <si>
    <t>Podklad ze štěrkodrtě ŠD tl 150 mm</t>
  </si>
  <si>
    <t>985064893</t>
  </si>
  <si>
    <t>Podkladní vrstvy:</t>
  </si>
  <si>
    <t>74,50*1,05 "- komunikace pro pěší - zámk. dlažba"</t>
  </si>
  <si>
    <t>37</t>
  </si>
  <si>
    <t>564861111</t>
  </si>
  <si>
    <t>Podklad ze štěrkodrtě ŠD tl 200 mm</t>
  </si>
  <si>
    <t>1124179599</t>
  </si>
  <si>
    <t>38</t>
  </si>
  <si>
    <t>564871111</t>
  </si>
  <si>
    <t>Podklad ze štěrkodrtě ŠD tl 250 mm</t>
  </si>
  <si>
    <t>-795004526</t>
  </si>
  <si>
    <t>12661,0*1,05 "- komunikace pro aut. dopravu - KS I"</t>
  </si>
  <si>
    <t>39</t>
  </si>
  <si>
    <t>567142111</t>
  </si>
  <si>
    <t>Podklad ze směsi stmelené cementem SC C 8/10 (KSC I) tl 210 mm</t>
  </si>
  <si>
    <t>482661106</t>
  </si>
  <si>
    <t>142,0*1,05 "- autobusový záliv - žul. kostky"</t>
  </si>
  <si>
    <t>40</t>
  </si>
  <si>
    <t>564551111</t>
  </si>
  <si>
    <t>Zřízení podsypu nebo podkladu ze sypaniny tl 150 mm</t>
  </si>
  <si>
    <t>-1833200284</t>
  </si>
  <si>
    <t>Výměna podloží - 2 vrstvy - celková tl. 300 mm:</t>
  </si>
  <si>
    <t>0,5*2*12661,0*1,11 "- komunikace pro aut. dopravu - KS I - uvažováno 50% celkové plochy"</t>
  </si>
  <si>
    <t>41</t>
  </si>
  <si>
    <t>564571111</t>
  </si>
  <si>
    <t>Zřízení podsypu nebo podkladu ze sypaniny tl 250 mm</t>
  </si>
  <si>
    <t>-2146235484</t>
  </si>
  <si>
    <t>Výměna podloží - celková tl. 250 mm :</t>
  </si>
  <si>
    <t>42</t>
  </si>
  <si>
    <t>583441R01</t>
  </si>
  <si>
    <t>štěrkodrť frakce 0-63 třída B</t>
  </si>
  <si>
    <t>1428143263</t>
  </si>
  <si>
    <t>2,45*0,250*74,50*1,11 "- komunikace pro pěší - zámk. dlažba"</t>
  </si>
  <si>
    <t>Výměna podloží - celková tl. 300 mm :</t>
  </si>
  <si>
    <t>2,45*0,5*0,300*12661,0*1,11 "- komunikace pro aut. dopravu - KS I - uvažováno 50% celkové plochy"</t>
  </si>
  <si>
    <t>2,45*0,300*142,0*1,11 "- autobusový záliv - žul. kostky"</t>
  </si>
  <si>
    <t>R51</t>
  </si>
  <si>
    <t>Komunikace pro automobilovou dopravu - asfalt</t>
  </si>
  <si>
    <t>43</t>
  </si>
  <si>
    <t>577134111</t>
  </si>
  <si>
    <t>Asfaltový beton vrstva obrusná ACO 11 (ABS) tř. I tl 40 mm š do 3 m z nemodifikovaného asfaltu</t>
  </si>
  <si>
    <t>1045353282</t>
  </si>
  <si>
    <t>9,50+12651,50 "- komunikace pro aut. dopravu - KS I"</t>
  </si>
  <si>
    <t>49,0+289,0+220,0+4,0 "- napojení na stávající komunikace"</t>
  </si>
  <si>
    <t>44</t>
  </si>
  <si>
    <t>573231106</t>
  </si>
  <si>
    <t>Postřik živičný spojovací ze silniční emulze v množství 0,30 kg/m2</t>
  </si>
  <si>
    <t>-1047480912</t>
  </si>
  <si>
    <t>2*(9,50+12651,50) "- komunikace pro aut. dopravu - KS I - 2 vrstvy"</t>
  </si>
  <si>
    <t>45</t>
  </si>
  <si>
    <t>577155112</t>
  </si>
  <si>
    <t>Asfaltový beton vrstva ložní ACL 16 (ABH) tl 60 mm š do 3 m z nemodifikovaného asfaltu</t>
  </si>
  <si>
    <t>-585834718</t>
  </si>
  <si>
    <t>46</t>
  </si>
  <si>
    <t>565166112</t>
  </si>
  <si>
    <t>Asfaltový beton vrstva podkladní ACP 22 (obalované kamenivo OKH) tl 90 mm š do 3 m</t>
  </si>
  <si>
    <t>1027013260</t>
  </si>
  <si>
    <t>47</t>
  </si>
  <si>
    <t>573111112</t>
  </si>
  <si>
    <t>Postřik živičný infiltrační s posypem z asfaltu množství 1 kg/m2</t>
  </si>
  <si>
    <t>-1213846799</t>
  </si>
  <si>
    <t>R53</t>
  </si>
  <si>
    <t>Autobusový záliv - žulová dlažba</t>
  </si>
  <si>
    <t>48</t>
  </si>
  <si>
    <t>591111111</t>
  </si>
  <si>
    <t>Kladení dlažby z kostek velkých z kamene do lože z kameniva těženého tl 50 mm</t>
  </si>
  <si>
    <t>-1400724831</t>
  </si>
  <si>
    <t>2*71,0 "- autobusový záliv"</t>
  </si>
  <si>
    <t>49</t>
  </si>
  <si>
    <t>583801590</t>
  </si>
  <si>
    <t>kostka dlažební velká, žula velikost 15/17 třída II šedá</t>
  </si>
  <si>
    <t>1345782300</t>
  </si>
  <si>
    <t>142,0/2,4 "- autobusový záliv"</t>
  </si>
  <si>
    <t>"Ztratné 1,0% -" 59,167*0,01</t>
  </si>
  <si>
    <t>R56</t>
  </si>
  <si>
    <t>Komunikace pro pěší ze zámkové dlažby</t>
  </si>
  <si>
    <t>50</t>
  </si>
  <si>
    <t>596211113</t>
  </si>
  <si>
    <t>Kladení zámkové dlažby komunikací pro pěší tl 60 mm skupiny A pl přes 300 m2</t>
  </si>
  <si>
    <t>-778428169</t>
  </si>
  <si>
    <t>ostrůvky na komunikaci:</t>
  </si>
  <si>
    <t>5,50+5,50+5,50+5,50+3,0+5,50+5,50+1,50+1,50+7,0+4,50+3,0+4,50</t>
  </si>
  <si>
    <t>4,50+4,0+4,0+4,0 "- slepecká dlažba"</t>
  </si>
  <si>
    <t>51</t>
  </si>
  <si>
    <t>59245008</t>
  </si>
  <si>
    <t>dlažba skladebná betonová 20 x 10 x 6 cm barevná</t>
  </si>
  <si>
    <t>1102890177</t>
  </si>
  <si>
    <t>"Ztratné 2,0% -" 58,000*0,02</t>
  </si>
  <si>
    <t>52</t>
  </si>
  <si>
    <t>596211114</t>
  </si>
  <si>
    <t>Příplatek za kombinaci dvou barev u kladení betonových dlažeb komunikací pro pěší tl 60 mm skupiny A</t>
  </si>
  <si>
    <t>44435042</t>
  </si>
  <si>
    <t>53</t>
  </si>
  <si>
    <t>59245006</t>
  </si>
  <si>
    <t>dlažba skladebná betonová základní pro nevidomé 20 x 10 x 6 cm barevná</t>
  </si>
  <si>
    <t>165600740</t>
  </si>
  <si>
    <t>"Ztratné 2,0% -" 16,500*0,02</t>
  </si>
  <si>
    <t>Trubní vedení</t>
  </si>
  <si>
    <t>R80</t>
  </si>
  <si>
    <t>Společné práce pro trubní vedení</t>
  </si>
  <si>
    <t>54</t>
  </si>
  <si>
    <t>899331111</t>
  </si>
  <si>
    <t>Výšková úprava uličního vstupu nebo vpusti do 200 mm zvýšením poklopu</t>
  </si>
  <si>
    <t>2032485734</t>
  </si>
  <si>
    <t>55</t>
  </si>
  <si>
    <t>899431111</t>
  </si>
  <si>
    <t>Výšková úprava uličního vstupu nebo vpusti do 200 mm zvýšením krycího hrnce, šoupěte nebo hydrantu</t>
  </si>
  <si>
    <t>49713602</t>
  </si>
  <si>
    <t>19+5</t>
  </si>
  <si>
    <t>R81</t>
  </si>
  <si>
    <t>Napojení odvodňovačů</t>
  </si>
  <si>
    <t>56</t>
  </si>
  <si>
    <t>451572111</t>
  </si>
  <si>
    <t>Lože pod potrubí otevřený výkop z kameniva drobného těženého</t>
  </si>
  <si>
    <t>-1598552636</t>
  </si>
  <si>
    <t>1,0*0,30*(186,50+16,0+91,0+46,0) "- přípojky odvodnění"</t>
  </si>
  <si>
    <t>57</t>
  </si>
  <si>
    <t>831312121</t>
  </si>
  <si>
    <t>Montáž potrubí z trub kameninových hrdlových s integrovaným těsněním výkop sklon do 20 % DN 150</t>
  </si>
  <si>
    <t>m</t>
  </si>
  <si>
    <t>129987156</t>
  </si>
  <si>
    <t>5,0+9,0+5,0+1,0+1,0+6,0+1,5+11,0+2,0+5,0+4,0+8,0+4,5+12,0+8,0+2,5+2,5+7,0+3,5+3,5+2,5+6,0+4,0+4,0+4,0+4,0+6,0+4,0+3,0+4,0+5,0+6,0+4,0+5,0+6,0+3,0+2*7</t>
  </si>
  <si>
    <t>58</t>
  </si>
  <si>
    <t>597106320</t>
  </si>
  <si>
    <t>trouba kameninová glazovaná DN 150mm L1,00m spojovací systém F</t>
  </si>
  <si>
    <t>-1710886387</t>
  </si>
  <si>
    <t>"Prořez 5,0% -" 186,500*0,05</t>
  </si>
  <si>
    <t>195,825*1,015 'Přepočtené koeficientem množství</t>
  </si>
  <si>
    <t>59</t>
  </si>
  <si>
    <t>831352121</t>
  </si>
  <si>
    <t>Montáž potrubí z trub kameninových hrdlových s integrovaným těsněním výkop sklon do 20 % DN 200</t>
  </si>
  <si>
    <t>715838705</t>
  </si>
  <si>
    <t>7,0+9,0</t>
  </si>
  <si>
    <t>60</t>
  </si>
  <si>
    <t>597106330</t>
  </si>
  <si>
    <t>trouba kameninová glazovaná DN 200mm L1,00m spojovací systém F</t>
  </si>
  <si>
    <t>-1681592281</t>
  </si>
  <si>
    <t>"Prořez 5,0% -" 16,000*0,05</t>
  </si>
  <si>
    <t>16,8*1,015 'Přepočtené koeficientem množství</t>
  </si>
  <si>
    <t>61</t>
  </si>
  <si>
    <t>837312221</t>
  </si>
  <si>
    <t>Montáž kameninových tvarovek jednoosých s integrovaným těsněním otevřený výkop DN 150</t>
  </si>
  <si>
    <t>1379236133</t>
  </si>
  <si>
    <t>2*38</t>
  </si>
  <si>
    <t>62</t>
  </si>
  <si>
    <t>597109840</t>
  </si>
  <si>
    <t>koleno kameninové glazované DN 150 45° spojovací systém F</t>
  </si>
  <si>
    <t>-2070643534</t>
  </si>
  <si>
    <t>65,0246305418719*1,015 'Přepočtené koeficientem množství</t>
  </si>
  <si>
    <t>63</t>
  </si>
  <si>
    <t>597133130</t>
  </si>
  <si>
    <t>manžeta převlečná pro normální zatížení DN 150 průměr 175-200 š 150mm</t>
  </si>
  <si>
    <t>600218037</t>
  </si>
  <si>
    <t>64</t>
  </si>
  <si>
    <t>837352221</t>
  </si>
  <si>
    <t>Montáž kameninových tvarovek jednoosých s integrovaným těsněním otevřený výkop DN 200</t>
  </si>
  <si>
    <t>976662554</t>
  </si>
  <si>
    <t>2*2</t>
  </si>
  <si>
    <t>65</t>
  </si>
  <si>
    <t>597109860</t>
  </si>
  <si>
    <t>koleno kameninové glazované DN 200 45° spojovací systém F tř. 160</t>
  </si>
  <si>
    <t>-316758624</t>
  </si>
  <si>
    <t>3,94088669950739*1,015 'Přepočtené koeficientem množství</t>
  </si>
  <si>
    <t>66</t>
  </si>
  <si>
    <t>837444112</t>
  </si>
  <si>
    <t>Vývrt na potrubí DN do 800 pro osazení napojovacího elementu DN 150</t>
  </si>
  <si>
    <t>1986719733</t>
  </si>
  <si>
    <t>67</t>
  </si>
  <si>
    <t>597118201</t>
  </si>
  <si>
    <t>napojovací kameninový element C DN150 spojovací systém F</t>
  </si>
  <si>
    <t>-343828955</t>
  </si>
  <si>
    <t>68</t>
  </si>
  <si>
    <t>837444113</t>
  </si>
  <si>
    <t>Vývrt na potrubí DN do 800 pro osazení napojovacího elementu DN 200</t>
  </si>
  <si>
    <t>-768646410</t>
  </si>
  <si>
    <t>69</t>
  </si>
  <si>
    <t>1894244011</t>
  </si>
  <si>
    <t>70</t>
  </si>
  <si>
    <t>871310310</t>
  </si>
  <si>
    <t>Montáž kanalizačního potrubí hladkého plnostěnného SN 10 z polypropylenu DN 150</t>
  </si>
  <si>
    <t>354406167</t>
  </si>
  <si>
    <t>Přípojky UV a liniového odvodnění:</t>
  </si>
  <si>
    <t>12,0+7,0+6,0+6,0+6,0+6,0+6,0+6,0+8,0+5,0+6,0+5,0+6,0+6,0</t>
  </si>
  <si>
    <t>71</t>
  </si>
  <si>
    <t>28617003</t>
  </si>
  <si>
    <t>trubka kanalizační PP plnostěnná třívrstvá DN 150x1000 mm SN 10</t>
  </si>
  <si>
    <t>2128701504</t>
  </si>
  <si>
    <t>"Prořez 5,0% -" 91,000*0,05</t>
  </si>
  <si>
    <t>72</t>
  </si>
  <si>
    <t>871350310</t>
  </si>
  <si>
    <t>Montáž kanalizačního potrubí hladkého plnostěnného SN 10 z polypropylenu DN 200</t>
  </si>
  <si>
    <t>1854402694</t>
  </si>
  <si>
    <t>11,0+9,0+10,0+16,0 "- přípojky UV"</t>
  </si>
  <si>
    <t>73</t>
  </si>
  <si>
    <t>28617004</t>
  </si>
  <si>
    <t>trubka kanalizační PP plnostěnná třívrstvá DN 200x1000 mm SN 10</t>
  </si>
  <si>
    <t>-93775222</t>
  </si>
  <si>
    <t>"Prořez 5,0% -" 46,000*0,05</t>
  </si>
  <si>
    <t>74</t>
  </si>
  <si>
    <t>877315211</t>
  </si>
  <si>
    <t>Montáž tvarovek z tvrdého PVC-systém KG nebo z polypropylenu-systém KG 2000 jednoosé DN 150</t>
  </si>
  <si>
    <t>-1522579340</t>
  </si>
  <si>
    <t>2*14</t>
  </si>
  <si>
    <t>75</t>
  </si>
  <si>
    <t>28617338</t>
  </si>
  <si>
    <t>koleno kanalizace PP KG DN 160x45°</t>
  </si>
  <si>
    <t>439392605</t>
  </si>
  <si>
    <t>76</t>
  </si>
  <si>
    <t>877355211</t>
  </si>
  <si>
    <t>Montáž tvarovek z tvrdého PVC-systém KG nebo z polypropylenu-systém KG 2000 jednoosé DN 200</t>
  </si>
  <si>
    <t>101040616</t>
  </si>
  <si>
    <t>2*4</t>
  </si>
  <si>
    <t>77</t>
  </si>
  <si>
    <t>28617339</t>
  </si>
  <si>
    <t>koleno kanalizace PP KG DN 200x45°</t>
  </si>
  <si>
    <t>-1355236849</t>
  </si>
  <si>
    <t>78</t>
  </si>
  <si>
    <t>837365125</t>
  </si>
  <si>
    <t>Vývrt a montáž odbočné tvarovky kanalizační potrubí potrubí do DN 500</t>
  </si>
  <si>
    <t>-1415820655</t>
  </si>
  <si>
    <t>23+4 "- Napojení UV do stávající kanalizace"</t>
  </si>
  <si>
    <t>79</t>
  </si>
  <si>
    <t>286115783</t>
  </si>
  <si>
    <t>sedlová vsazovaná odbočka do otvoru silnostěnné trouby KGEAM DN400/150 s distančním kroužkem a maticí</t>
  </si>
  <si>
    <t>-983970207</t>
  </si>
  <si>
    <t>23 "- Napojení UV do stávající kanalizace"</t>
  </si>
  <si>
    <t>80</t>
  </si>
  <si>
    <t>286115784</t>
  </si>
  <si>
    <t>sedlová vsazovaná odbočka do otvoru silnostěnné trouby KGEAM DN400/200 s distančním kroužkem a maticí</t>
  </si>
  <si>
    <t>-777908270</t>
  </si>
  <si>
    <t>4 "- Napojení UV do stávající kanalizace"</t>
  </si>
  <si>
    <t>81</t>
  </si>
  <si>
    <t>894812612</t>
  </si>
  <si>
    <t>Vyříznutí a utěsnění otvoru ve stěně šachty DN 160</t>
  </si>
  <si>
    <t>-34523937</t>
  </si>
  <si>
    <t>Přípojky odvodnění:</t>
  </si>
  <si>
    <t>5+8 "- napojení do šachet"</t>
  </si>
  <si>
    <t>82</t>
  </si>
  <si>
    <t>894812613</t>
  </si>
  <si>
    <t>Vyříznutí a utěsnění otvoru ve stěně šachty DN 200</t>
  </si>
  <si>
    <t>765238887</t>
  </si>
  <si>
    <t>Přípojky odvodnění do stávajících šachet</t>
  </si>
  <si>
    <t>5 "- napojení UV"</t>
  </si>
  <si>
    <t>83</t>
  </si>
  <si>
    <t>899623141</t>
  </si>
  <si>
    <t>Obetonování potrubí nebo zdiva stok betonem prostým tř. C 12/15 otevřený výkop</t>
  </si>
  <si>
    <t>801459168</t>
  </si>
  <si>
    <t>Obetonování uličních vpustí</t>
  </si>
  <si>
    <t>64*0,50</t>
  </si>
  <si>
    <t>R82</t>
  </si>
  <si>
    <t>Uliční vpusti</t>
  </si>
  <si>
    <t>84</t>
  </si>
  <si>
    <t>895941211</t>
  </si>
  <si>
    <t>Zřízení vpusti kanalizační uliční z betonových dílců typ UV-50 nízký</t>
  </si>
  <si>
    <t>1110585639</t>
  </si>
  <si>
    <t>85</t>
  </si>
  <si>
    <t>592238640</t>
  </si>
  <si>
    <t>prstenec betonový pro uliční vpusť vyrovnávací 39 x 6 x 13 cm</t>
  </si>
  <si>
    <t>1872089418</t>
  </si>
  <si>
    <t>86</t>
  </si>
  <si>
    <t>592238740</t>
  </si>
  <si>
    <t>koš vysoký pro uliční vpusti, žárově zinkovaný plech,pro rám 500/300</t>
  </si>
  <si>
    <t>1103147188</t>
  </si>
  <si>
    <t>87</t>
  </si>
  <si>
    <t>592238580</t>
  </si>
  <si>
    <t>skruž betonová pro uliční vpusť horní 45 x 57 x 5 cm</t>
  </si>
  <si>
    <t>460553591</t>
  </si>
  <si>
    <t>88</t>
  </si>
  <si>
    <t>592238540</t>
  </si>
  <si>
    <t>skruž betonová pro uliční vpusť s výtokovým otvorem PVC, 45x35x5 cm</t>
  </si>
  <si>
    <t>-1484173168</t>
  </si>
  <si>
    <t>89</t>
  </si>
  <si>
    <t>592238520</t>
  </si>
  <si>
    <t>dno betonové pro uliční vpusť s kalovou prohlubní 45x30x5 cm</t>
  </si>
  <si>
    <t>33242204</t>
  </si>
  <si>
    <t>90</t>
  </si>
  <si>
    <t>899203111</t>
  </si>
  <si>
    <t>Osazení mříží litinových včetně rámů a košů na bahno pro třídu zatížení B12, C250</t>
  </si>
  <si>
    <t>-35657769</t>
  </si>
  <si>
    <t>91</t>
  </si>
  <si>
    <t>55242320</t>
  </si>
  <si>
    <t>mříž vtoková litinová plochá 500x500mm</t>
  </si>
  <si>
    <t>-1225210810</t>
  </si>
  <si>
    <t>92</t>
  </si>
  <si>
    <t>592238R03</t>
  </si>
  <si>
    <t>obrubníková vtoková mříž zkosená 645x580 mm, výška 160 mm, pro zatížení B125, litinová</t>
  </si>
  <si>
    <t>-1281131287</t>
  </si>
  <si>
    <t>R83</t>
  </si>
  <si>
    <t>Liniové a povrchové odvodnění</t>
  </si>
  <si>
    <t>93</t>
  </si>
  <si>
    <t>935114122</t>
  </si>
  <si>
    <t>Štěrbinový odvodňovací betonový žlab 450x500 mm se spádem 0,5% se základem</t>
  </si>
  <si>
    <t>1681011015</t>
  </si>
  <si>
    <t>26,20 "- štěrbinová trouba km 0,700"</t>
  </si>
  <si>
    <t>R85</t>
  </si>
  <si>
    <t>Drenážní potrubí</t>
  </si>
  <si>
    <t>94</t>
  </si>
  <si>
    <t>212572111</t>
  </si>
  <si>
    <t>Lože pro trativody ze štěrkopísku tříděného</t>
  </si>
  <si>
    <t>656718572</t>
  </si>
  <si>
    <t>uvažovaná spotřeba 0,03 m3/bm potrubí</t>
  </si>
  <si>
    <t>0,03*2503,0</t>
  </si>
  <si>
    <t>95</t>
  </si>
  <si>
    <t>212755216</t>
  </si>
  <si>
    <t>Trativody z drenážních trubek plastových flexibilních D 160 mm bez lože</t>
  </si>
  <si>
    <t>-938990255</t>
  </si>
  <si>
    <t>785,0+376,0+1342,0</t>
  </si>
  <si>
    <t>96</t>
  </si>
  <si>
    <t>211531111</t>
  </si>
  <si>
    <t>Výplň odvodňovacích žeber nebo trativodů kamenivem hrubým drceným frakce 16 až 63 mm</t>
  </si>
  <si>
    <t>-1449696345</t>
  </si>
  <si>
    <t>Uvažovaná spotřeba 0,34 m3/bm potrubí</t>
  </si>
  <si>
    <t>0,34*2503,0</t>
  </si>
  <si>
    <t>97</t>
  </si>
  <si>
    <t>211971121</t>
  </si>
  <si>
    <t>Zřízení opláštění žeber nebo trativodů geotextilií v rýze nebo zářezu sklonu přes 1:2 š do 2,5 m</t>
  </si>
  <si>
    <t>-1774205531</t>
  </si>
  <si>
    <t>uvažovaná spotřeba 2,25 m2/bm potrubí</t>
  </si>
  <si>
    <t>2,25*2503,0</t>
  </si>
  <si>
    <t>98</t>
  </si>
  <si>
    <t>693660530</t>
  </si>
  <si>
    <t>textilie netkaná vpichovaná 250 g/m2</t>
  </si>
  <si>
    <t>2052950273</t>
  </si>
  <si>
    <t>Uvažován překryv 200 mm</t>
  </si>
  <si>
    <t>2,45*2503,0</t>
  </si>
  <si>
    <t>"Prořez 15,0% -" 2503,0*0,15</t>
  </si>
  <si>
    <t>99</t>
  </si>
  <si>
    <t>-928997437</t>
  </si>
  <si>
    <t>64 "- Napojení drenáží do UV a šachet"</t>
  </si>
  <si>
    <t>Ostatní konstrukce a práce-bourání</t>
  </si>
  <si>
    <t>R90</t>
  </si>
  <si>
    <t>Společné práce pro bourání a konstrukce</t>
  </si>
  <si>
    <t>100</t>
  </si>
  <si>
    <t>919735111</t>
  </si>
  <si>
    <t>Řezání stávajícího živičného krytu hl do 50 mm</t>
  </si>
  <si>
    <t>617146868</t>
  </si>
  <si>
    <t>Napojení na stavající povrchy:</t>
  </si>
  <si>
    <t>30,50+5,50+6,50+6,50+8,0+6,0+6,0+6,0+8,0+7,50+3,0+6,50+6,0+4,0+8,50+8,0+6,0 "- komunikace pro aut. dopravu"</t>
  </si>
  <si>
    <t>101</t>
  </si>
  <si>
    <t>919735113</t>
  </si>
  <si>
    <t>Řezání stávajícího živičného krytu hl do 150 mm</t>
  </si>
  <si>
    <t>121440504</t>
  </si>
  <si>
    <t>21,50+5,50+6,50+6,50+8,0+6,0+6,0+7,50+5,50+6,50+6,0+106,50+20,0+8,0 "- v místě plného KS"</t>
  </si>
  <si>
    <t>102</t>
  </si>
  <si>
    <t>919112212</t>
  </si>
  <si>
    <t>Řezání spár pro vytvoření komůrky š 10 mm hl 20 mm pro těsnící zálivku v živičném krytu</t>
  </si>
  <si>
    <t>791560770</t>
  </si>
  <si>
    <t>132,50  "- napojení na stavající povrchy - komunikace pro aut. dopravu"</t>
  </si>
  <si>
    <t>103</t>
  </si>
  <si>
    <t>919121212</t>
  </si>
  <si>
    <t>Těsnění spár zálivkou za studena pro komůrky š 10 mm hl 20 mm bez těsnicího profilu</t>
  </si>
  <si>
    <t>254232018</t>
  </si>
  <si>
    <t>132,50 "- Viz. pol. č. 919112212 - Řezání spar pro vytvoření komůrky 10x20 mm"</t>
  </si>
  <si>
    <t>104</t>
  </si>
  <si>
    <t>938908R11</t>
  </si>
  <si>
    <t>Úklid stavby po výstavbě strojem se samosběrem a ručním zametením</t>
  </si>
  <si>
    <t>-1657104244</t>
  </si>
  <si>
    <t>po výstavbě</t>
  </si>
  <si>
    <t>74,50 "- komunikace pro pěší - zámk. dlažba"</t>
  </si>
  <si>
    <t>12661,0 "- komunikace pro aut. dopravu - KS I - uvažováno 50% celkové plochy"</t>
  </si>
  <si>
    <t>142,0 "- autobusový záliv - žul. kostky"</t>
  </si>
  <si>
    <t>2*1000,0 "- Ostatní okolní plochy"</t>
  </si>
  <si>
    <t>R94</t>
  </si>
  <si>
    <t>Svodidla a ochranné prvky silnic</t>
  </si>
  <si>
    <t>105</t>
  </si>
  <si>
    <t>911331111</t>
  </si>
  <si>
    <t>Svodidlo ocelové jednostranné zádržnosti N2 se zaberaněním sloupků v rozmezí do 2 m</t>
  </si>
  <si>
    <t>-971142210</t>
  </si>
  <si>
    <t>76,0+282,0</t>
  </si>
  <si>
    <t>106</t>
  </si>
  <si>
    <t>911331412</t>
  </si>
  <si>
    <t>Náběh ocelového svodidla jednostranný délky do 12 m se zaberaněním sloupků v rozmezí do 2 m</t>
  </si>
  <si>
    <t>514904488</t>
  </si>
  <si>
    <t>8,0+5,0+8,0</t>
  </si>
  <si>
    <t>107</t>
  </si>
  <si>
    <t>911381122</t>
  </si>
  <si>
    <t>Silniční svodidlo betonové jednostranné průběžné délky 4 m výšky 0,8 m</t>
  </si>
  <si>
    <t>2073356796</t>
  </si>
  <si>
    <t>32,0+64,0</t>
  </si>
  <si>
    <t>108</t>
  </si>
  <si>
    <t>911381136</t>
  </si>
  <si>
    <t>Silniční svodidlo betonové jednostranné koncové délky 4 m výšky 0,8 m</t>
  </si>
  <si>
    <t>2103696996</t>
  </si>
  <si>
    <t>4,0*4</t>
  </si>
  <si>
    <t>R95</t>
  </si>
  <si>
    <t>Osazení obrub a linek</t>
  </si>
  <si>
    <t>109</t>
  </si>
  <si>
    <t>916131213</t>
  </si>
  <si>
    <t>Osazení silničního obrubníku betonového stojatého s boční opěrou do lože z betonu prostého</t>
  </si>
  <si>
    <t>936424624</t>
  </si>
  <si>
    <t>24,0+25,50+28,0+23,0+45,50 "- ostrůvky"</t>
  </si>
  <si>
    <t>110</t>
  </si>
  <si>
    <t>59217029</t>
  </si>
  <si>
    <t>obrubník betonový silniční nájezdový 100x15x15 cm</t>
  </si>
  <si>
    <t>-620078906</t>
  </si>
  <si>
    <t>4,0*2+4,0*2+4,0*2+4,0*2 "- ostrůvky"</t>
  </si>
  <si>
    <t>"Ztratné 2,0% -" 32,0*0,02</t>
  </si>
  <si>
    <t>111</t>
  </si>
  <si>
    <t>59217030</t>
  </si>
  <si>
    <t>obrubník betonový silniční přechodový 100x15x15-25 cm</t>
  </si>
  <si>
    <t>1190840058</t>
  </si>
  <si>
    <t>2*8 "- přechodové obruby"</t>
  </si>
  <si>
    <t>"Ztratné 2,0% -" 16,000*0,02</t>
  </si>
  <si>
    <t>112</t>
  </si>
  <si>
    <t>59217031</t>
  </si>
  <si>
    <t>obrubník betonový silniční 100 x 15 x 25 cm</t>
  </si>
  <si>
    <t>-263563348</t>
  </si>
  <si>
    <t>-32,0 "- odpočet nájezdových obrub"</t>
  </si>
  <si>
    <t>-16,0 "- odpočet přechodových obrub"</t>
  </si>
  <si>
    <t>-21,820 "- odpočet obloukových obrub"</t>
  </si>
  <si>
    <t>"Ztratné 2,0% -" 76,180*0,02</t>
  </si>
  <si>
    <t>113</t>
  </si>
  <si>
    <t>59217035</t>
  </si>
  <si>
    <t>obrubník betonový obloukový vnější 78 x 15 x 25cm</t>
  </si>
  <si>
    <t>-588425990</t>
  </si>
  <si>
    <t>Ostrůvky:</t>
  </si>
  <si>
    <t>1,12*2+1,23*2+1,23+1,33+1,23*2 "- R=0,50m"</t>
  </si>
  <si>
    <t>6,05*2 "- R=2,0m"</t>
  </si>
  <si>
    <t>"Ztratné 2,0% -" 21,820*0,02</t>
  </si>
  <si>
    <t>114</t>
  </si>
  <si>
    <t>916331112</t>
  </si>
  <si>
    <t>Osazení zahradního obrubníku betonového do lože z betonu s boční opěrou</t>
  </si>
  <si>
    <t>1702537335</t>
  </si>
  <si>
    <t>2,50*2+2,0*2+2,0*2+2,0*2 "- ostrůvky"</t>
  </si>
  <si>
    <t>115</t>
  </si>
  <si>
    <t>59217002</t>
  </si>
  <si>
    <t>obrubník betonový zahradní  šedý 100 x 5 x 20 cm</t>
  </si>
  <si>
    <t>222839080</t>
  </si>
  <si>
    <t>17,0 "- zahradní obruby"</t>
  </si>
  <si>
    <t>"Ztratné 2,0% -" 17,0*0,02</t>
  </si>
  <si>
    <t>116</t>
  </si>
  <si>
    <t>916111113</t>
  </si>
  <si>
    <t>Osazení obruby z velkých kostek s boční opěrou do lože z betonu prostého</t>
  </si>
  <si>
    <t>1059869397</t>
  </si>
  <si>
    <t>42,0+39,0 "- dvojlinka - zastávka BUS"</t>
  </si>
  <si>
    <t>117</t>
  </si>
  <si>
    <t>916111112</t>
  </si>
  <si>
    <t>Osazení obruby z velkých kostek bez boční opěry do lože z betonu prostého</t>
  </si>
  <si>
    <t>395637204</t>
  </si>
  <si>
    <t>118</t>
  </si>
  <si>
    <t>58380160</t>
  </si>
  <si>
    <t>kostka dlažební žula velká</t>
  </si>
  <si>
    <t>334368741</t>
  </si>
  <si>
    <t>2*(42,0+39,0)*0,065 "- dvojlinka - zastávka BUS"</t>
  </si>
  <si>
    <t>R96</t>
  </si>
  <si>
    <t>Bourání konstrukcí vozovek</t>
  </si>
  <si>
    <t>119</t>
  </si>
  <si>
    <t>113154332</t>
  </si>
  <si>
    <t>Frézování živičného krytu tl 40 mm pruh š 2 m pl do 10000 m2 bez překážek v trase</t>
  </si>
  <si>
    <t>1689697605</t>
  </si>
  <si>
    <t>17595,50 "- komunikace pro aut. dopravu"</t>
  </si>
  <si>
    <t>120</t>
  </si>
  <si>
    <t>113107243</t>
  </si>
  <si>
    <t>Odstranění podkladu živičného tl 150 mm strojně pl přes 200 m2</t>
  </si>
  <si>
    <t>-1528672581</t>
  </si>
  <si>
    <t>Obrusné vrstvy:</t>
  </si>
  <si>
    <t>3,50 "- drobné asfaltové plochy - nájezdy"</t>
  </si>
  <si>
    <t>121</t>
  </si>
  <si>
    <t>113107223</t>
  </si>
  <si>
    <t>Odstranění podkladu z kameniva drceného tl 300 mm strojně pl přes 200 m2</t>
  </si>
  <si>
    <t>-1032168966</t>
  </si>
  <si>
    <t>Podkladní vrstva komunikace pro aut. dopravu:</t>
  </si>
  <si>
    <t>17595,50 "- komunikace pro aut. dopravu - pod asfaltem"</t>
  </si>
  <si>
    <t>122</t>
  </si>
  <si>
    <t>113106092</t>
  </si>
  <si>
    <t>Rozebrání vozovek ze silničních dílců při překopech se spárami zalitými cementovou maltou strojně pl do 15 m2</t>
  </si>
  <si>
    <t>-641437395</t>
  </si>
  <si>
    <t>33,50</t>
  </si>
  <si>
    <t>123</t>
  </si>
  <si>
    <t>113107222</t>
  </si>
  <si>
    <t>Odstranění podkladu z kameniva drceného tl 200 mm strojně pl přes 200 m2</t>
  </si>
  <si>
    <t>-447000243</t>
  </si>
  <si>
    <t>33,50 "- pod panely"</t>
  </si>
  <si>
    <t>5,0+13,0+2,50+38,50+14,50+5,50+13,50+28,50 "- štěrkové plochy"</t>
  </si>
  <si>
    <t>124</t>
  </si>
  <si>
    <t>113202111</t>
  </si>
  <si>
    <t>Vytrhání obrub krajníků obrubníků stojatých</t>
  </si>
  <si>
    <t>201041076</t>
  </si>
  <si>
    <t>93,50+17,50+9,50+292,0</t>
  </si>
  <si>
    <t>R97</t>
  </si>
  <si>
    <t>Ostatní bourací práce</t>
  </si>
  <si>
    <t>125</t>
  </si>
  <si>
    <t>113204R11</t>
  </si>
  <si>
    <t>Odstranění kompletních uličních vpustí typu TBV - Q450 včetně rámů</t>
  </si>
  <si>
    <t>2122886891</t>
  </si>
  <si>
    <t>126</t>
  </si>
  <si>
    <t>966006132</t>
  </si>
  <si>
    <t>Odstranění značek dopravních nebo orientačních se sloupky s betonovými patkami</t>
  </si>
  <si>
    <t>527330298</t>
  </si>
  <si>
    <t>18 "- trvale"</t>
  </si>
  <si>
    <t>127</t>
  </si>
  <si>
    <t>966006211</t>
  </si>
  <si>
    <t>Odstranění svislých dopravních značek ze sloupů, sloupků nebo konzol</t>
  </si>
  <si>
    <t>22216</t>
  </si>
  <si>
    <t>20 "- trvale"</t>
  </si>
  <si>
    <t>3 "- pro zpětné osazení"</t>
  </si>
  <si>
    <t>128</t>
  </si>
  <si>
    <t>911381812</t>
  </si>
  <si>
    <t>Odstranění silničního betonového svodidla délky 2 m výšky 0,8 m</t>
  </si>
  <si>
    <t>-364333827</t>
  </si>
  <si>
    <t>45,0+77,0</t>
  </si>
  <si>
    <t>129</t>
  </si>
  <si>
    <t>966005311</t>
  </si>
  <si>
    <t>Rozebrání a odstranění silničního svodidla s jednou pásnicí</t>
  </si>
  <si>
    <t>-997866831</t>
  </si>
  <si>
    <t>82,50+292,50</t>
  </si>
  <si>
    <t>R98</t>
  </si>
  <si>
    <t>Vodorovné dopravní značení</t>
  </si>
  <si>
    <t>130</t>
  </si>
  <si>
    <t>915611111</t>
  </si>
  <si>
    <t>Předznačení vodorovného liniového značení</t>
  </si>
  <si>
    <t>-1171022184</t>
  </si>
  <si>
    <t>1108,50+920,50 "- pro čáry š. 0,125 mm"</t>
  </si>
  <si>
    <t>1034,0+1029,0 "- pro čáry š. 0,250 mm"</t>
  </si>
  <si>
    <t>57,50 "- vodící pás přechodu"</t>
  </si>
  <si>
    <t>131</t>
  </si>
  <si>
    <t>915111112</t>
  </si>
  <si>
    <t>Vodorovné dopravní značení dělící čáry souvislé š 125 mm retroreflexní bílá barva</t>
  </si>
  <si>
    <t>2055536329</t>
  </si>
  <si>
    <t>Po pokládce asfaltu:</t>
  </si>
  <si>
    <t>13,50+13,50+10,0+111,0+27,0+40,0+8,50+9,0+60,0+5,0+1,50+7,0+6,0+1,50+6,50+6,50+1,0+30,0+30,0+18,50+18,50+16,0+19,0+50,0+31,50+21,50+21,50+9,50+6,0+6,0</t>
  </si>
  <si>
    <t>28,50+50,0+29,0+150,0+99,50+74,0 "- plné čáry"</t>
  </si>
  <si>
    <t>2*(2,50*4+3,50*4+12,0) "- zastávka BUS"</t>
  </si>
  <si>
    <t>132</t>
  </si>
  <si>
    <t>915111122</t>
  </si>
  <si>
    <t>Vodorovné dopravní značení dělící čáry přerušované š 125 mm retroreflexní bílá barva</t>
  </si>
  <si>
    <t>899154747</t>
  </si>
  <si>
    <t>19,50+24,0+12,50+8,50+14,0+19,0+13,50+183,0+147,0+25,50+155,50+11,50+15,0+152,0+21,0+99,0 "- přerušované čáry"</t>
  </si>
  <si>
    <t>133</t>
  </si>
  <si>
    <t>915121112</t>
  </si>
  <si>
    <t>Vodorovné dopravní značení vodící čáry souvislé š 250 mm retroreflexní bíllá barva</t>
  </si>
  <si>
    <t>243979276</t>
  </si>
  <si>
    <t>9,0+10,50+4,50+6,50+4,50+3,50+6,50+7,0+6,50+16,50+3,50+4,0+4,50+6,0+4,0+5,50+3,0+3,50+5,50+6,50+7,0+7,0+9,50+5,0+5,0+5,0+5,0+6,0+8,0+5,50+211,50+4,50</t>
  </si>
  <si>
    <t>23,50+6,0+152,50+8,50+7,50+16,0+19,0+11,0+1,0+9,0+3,50+8,0+11,50+82,0+275,0 "- plné čáry"</t>
  </si>
  <si>
    <t>134</t>
  </si>
  <si>
    <t>915121122</t>
  </si>
  <si>
    <t>Vodorovné dopravní značení vodící čáry přerušované š 250 mm retroreflexní bíllá barva</t>
  </si>
  <si>
    <t>1184140716</t>
  </si>
  <si>
    <t>34,0+22,0+1,0+44,50+7,50+6,0+26,0+45,0+21,50+15,50+7,50+13,50+16,0+8,50+15,50+15,50+10,0+18,50+8,50+16,50+11,0+11,50+28,50+18,0+16,50+13,50+6,0+9,0</t>
  </si>
  <si>
    <t>8,0+10,50+11,0+11,0+6,0+11,0+28,0+27,50+16,0+16,0+18,0+4,50+3,50+9,0+8,0+9,50+7,50+9,50+8,50+6,0+13,0+26,50+23,50+6,0+18,50+12,0+3,50+12,0+14,50+18,50</t>
  </si>
  <si>
    <t>18,0+13,50+17,0+13,50+7,0+27,50+16,50+6,50+16,0+12,0+2,50+35,0 "- přerušované čáry"</t>
  </si>
  <si>
    <t>135</t>
  </si>
  <si>
    <t>915211112</t>
  </si>
  <si>
    <t>Vodorovné dopravní značení dělící čáry souvislé š 125 mm retroreflexní bílý plast</t>
  </si>
  <si>
    <t>-42024269</t>
  </si>
  <si>
    <t>Po vyštěpení asfaltu - obnova značení z barvy:</t>
  </si>
  <si>
    <t>136</t>
  </si>
  <si>
    <t>915211122</t>
  </si>
  <si>
    <t>Vodorovné dopravní značení dělící čáry přerušované š 125 mm retroreflexní bílý plast</t>
  </si>
  <si>
    <t>-290056506</t>
  </si>
  <si>
    <t>137</t>
  </si>
  <si>
    <t>915221112</t>
  </si>
  <si>
    <t>Vodorovné dopravní značení vodící čáry souvislé š 250 mm retroreflexní bílý plast</t>
  </si>
  <si>
    <t>-1993935734</t>
  </si>
  <si>
    <t>138</t>
  </si>
  <si>
    <t>915221122</t>
  </si>
  <si>
    <t>Vodorovné dopravní značení vodící čáry přerušované š 250 mm retroreflexní bílý plast</t>
  </si>
  <si>
    <t>-1726277734</t>
  </si>
  <si>
    <t>139</t>
  </si>
  <si>
    <t>915321115</t>
  </si>
  <si>
    <t>Předformátované vodorovné dopravní značení vodící pás pro slabozraké</t>
  </si>
  <si>
    <t>2138746798</t>
  </si>
  <si>
    <t>5,50+6,50+7,0+7,50+7,0+4,50+7,50+5,50+6,50</t>
  </si>
  <si>
    <t>140</t>
  </si>
  <si>
    <t>915621111</t>
  </si>
  <si>
    <t>Předznačení vodorovného plošného značení</t>
  </si>
  <si>
    <t>-146321885</t>
  </si>
  <si>
    <t>1,725*0,50*(12+16)+4,0*0,50*(7+8+8+8+8)+1,225*0,50*(14+16+10+12+14)+3,0*0,50*(6+7) "- přechody"</t>
  </si>
  <si>
    <t>38,50+13,50+6,50+5,0+16,0+14,50+19,0+12,0+13,50+213,0-96,50 "- šrafy na komunikaci"</t>
  </si>
  <si>
    <t>1,25*21 "- šipky"</t>
  </si>
  <si>
    <t>2,25*21 "- cyklopiktogramy"</t>
  </si>
  <si>
    <t>4*1,20*2,0 "- nápisy BUS"</t>
  </si>
  <si>
    <t>141</t>
  </si>
  <si>
    <t>915131112</t>
  </si>
  <si>
    <t>Vodorovné dopravní značení přechody pro chodce, šipky, symboly retroreflexní bílá barva</t>
  </si>
  <si>
    <t>1248249429</t>
  </si>
  <si>
    <t>142</t>
  </si>
  <si>
    <t>915231112</t>
  </si>
  <si>
    <t>Vodorovné dopravní značení přechody pro chodce, šipky, symboly retroreflexní bílý plast</t>
  </si>
  <si>
    <t>-1209360364</t>
  </si>
  <si>
    <t>R99</t>
  </si>
  <si>
    <t>Svislé dopravní značení</t>
  </si>
  <si>
    <t>143</t>
  </si>
  <si>
    <t>914511112</t>
  </si>
  <si>
    <t>Montáž sloupku dopravních značek délky do 3,5 m s betonovým základem a patkou</t>
  </si>
  <si>
    <t>32351097</t>
  </si>
  <si>
    <t>38+6+1+12 "- nové sloupky pro značky a zrcadla"</t>
  </si>
  <si>
    <t>144</t>
  </si>
  <si>
    <t>404452250</t>
  </si>
  <si>
    <t>sloupek Zn pro dopravní značku D 60mm v 350mm</t>
  </si>
  <si>
    <t>1472073799</t>
  </si>
  <si>
    <t>1+8+8+10+3+1+1+1+2+2+1 "- pro 1 značku na 1 sloupek"</t>
  </si>
  <si>
    <t>2+1+3 "- pro 2 značky na 1 sloupek"</t>
  </si>
  <si>
    <t>1 "- pro 4 značky na 1 sloupek"</t>
  </si>
  <si>
    <t>2*(1+2+2+1) "- pro 1 značku na 2 sloupky"</t>
  </si>
  <si>
    <t>145</t>
  </si>
  <si>
    <t>914111111</t>
  </si>
  <si>
    <t>Montáž svislé dopravní značky do velikosti 1 m2 objímkami na sloupek nebo konzolu</t>
  </si>
  <si>
    <t>-1260929811</t>
  </si>
  <si>
    <t>146</t>
  </si>
  <si>
    <t>404440000</t>
  </si>
  <si>
    <t>značka dopravní svislá výstražná FeZn A1-A30 P1,P4 700mm</t>
  </si>
  <si>
    <t>397744</t>
  </si>
  <si>
    <t>3 "- P4"</t>
  </si>
  <si>
    <t>1 "- A10"</t>
  </si>
  <si>
    <t>1 "- A11"</t>
  </si>
  <si>
    <t>147</t>
  </si>
  <si>
    <t>404441011</t>
  </si>
  <si>
    <t>značka dopravní svislá příkazová C FeZn 500 mm</t>
  </si>
  <si>
    <t>319275515</t>
  </si>
  <si>
    <t>10 "- C4a"</t>
  </si>
  <si>
    <t>148</t>
  </si>
  <si>
    <t>404440520</t>
  </si>
  <si>
    <t>značka dopravní svislá STOP FeZn NK P6 700mm</t>
  </si>
  <si>
    <t>682434497</t>
  </si>
  <si>
    <t>2 "- P6"</t>
  </si>
  <si>
    <t>149</t>
  </si>
  <si>
    <t>404442300</t>
  </si>
  <si>
    <t>značka dopravní svislá FeZn NK 500 x 500 mm</t>
  </si>
  <si>
    <t>525738329</t>
  </si>
  <si>
    <t>1 "- IJ4b"</t>
  </si>
  <si>
    <t>10 "- IP6"</t>
  </si>
  <si>
    <t>11 "- P2"</t>
  </si>
  <si>
    <t>3 "- E2b"</t>
  </si>
  <si>
    <t>150</t>
  </si>
  <si>
    <t>404442560</t>
  </si>
  <si>
    <t>značka dopravní svislá FeZn NK 500 x 700 mm</t>
  </si>
  <si>
    <t>464648644</t>
  </si>
  <si>
    <t>3 "- IP12"</t>
  </si>
  <si>
    <t>151</t>
  </si>
  <si>
    <t>40445492</t>
  </si>
  <si>
    <t>značka dopravní svislá retroreflexní fólie tř 1 FeZn prolis 500x300mm</t>
  </si>
  <si>
    <t>1905289678</t>
  </si>
  <si>
    <t>1 "- E13"</t>
  </si>
  <si>
    <t>152</t>
  </si>
  <si>
    <t>40445481</t>
  </si>
  <si>
    <t>značka dopravní svislá retroreflexní fólie tř 1 FeZn prolis 1000x1500mm</t>
  </si>
  <si>
    <t>-1562316487</t>
  </si>
  <si>
    <t>1 "- IP19"</t>
  </si>
  <si>
    <t>2 "- IP20a"</t>
  </si>
  <si>
    <t>2 "- IP20b"</t>
  </si>
  <si>
    <t>1 "- IS10c"</t>
  </si>
  <si>
    <t>153</t>
  </si>
  <si>
    <t>40445502</t>
  </si>
  <si>
    <t>značka dopravní svislá retroreflexní fólie tř 1 FeZn prolis 250x1000mm</t>
  </si>
  <si>
    <t>-1315823126</t>
  </si>
  <si>
    <t>2 "- Z4b"</t>
  </si>
  <si>
    <t>154</t>
  </si>
  <si>
    <t>40445484</t>
  </si>
  <si>
    <t>značka dopravní svislá retroreflexní fólie tř 1 FeZn prolis 1100x330mm</t>
  </si>
  <si>
    <t>-309319076</t>
  </si>
  <si>
    <t>1 "- IS3a"</t>
  </si>
  <si>
    <t>155</t>
  </si>
  <si>
    <t>40445487</t>
  </si>
  <si>
    <t>značka dopravní svislá retroreflexní fólie tř 1 FeZn prolis 1350x500mm</t>
  </si>
  <si>
    <t>126800970</t>
  </si>
  <si>
    <t>1 "- IS1d"</t>
  </si>
  <si>
    <t>1 "- IS3d"</t>
  </si>
  <si>
    <t>156</t>
  </si>
  <si>
    <t>40445486</t>
  </si>
  <si>
    <t>značka dopravní svislá retroreflexní fólie tř 1 FeZn prolis 1350x330mm</t>
  </si>
  <si>
    <t>87324112</t>
  </si>
  <si>
    <t>2 "- IS3c"</t>
  </si>
  <si>
    <t>157</t>
  </si>
  <si>
    <t>40445498</t>
  </si>
  <si>
    <t>značka dopravní svislá retroreflexní fólie tř 1 FeZn prolis 1000x200mm</t>
  </si>
  <si>
    <t>-1192474165</t>
  </si>
  <si>
    <t>1 "- IS22e"</t>
  </si>
  <si>
    <t>Přesun hmot</t>
  </si>
  <si>
    <t>158</t>
  </si>
  <si>
    <t>997002611</t>
  </si>
  <si>
    <t>Nakládání suti a vybouraných hmot</t>
  </si>
  <si>
    <t>-982241431</t>
  </si>
  <si>
    <t>159</t>
  </si>
  <si>
    <t>979082R14</t>
  </si>
  <si>
    <t>Vodorovná doprava suti na skládku</t>
  </si>
  <si>
    <t>-1088642741</t>
  </si>
  <si>
    <t>160</t>
  </si>
  <si>
    <t>979082R13</t>
  </si>
  <si>
    <t>Poplatek za skládkovné suti a vybouraných hmot</t>
  </si>
  <si>
    <t>898713301</t>
  </si>
  <si>
    <t>161</t>
  </si>
  <si>
    <t>998225111</t>
  </si>
  <si>
    <t>Přesun hmot pro pozemní komunikace s krytem z kamene, monolitickým betonovým nebo živičným</t>
  </si>
  <si>
    <t>1661562332</t>
  </si>
  <si>
    <t>SO.453 - SO.453 - Přeložky sdělovacích vedení - NENÍ SOUČÁSTÍ VŘ</t>
  </si>
  <si>
    <t xml:space="preserve">N00 - SO.453 - Přeložky sdělovacích vedení </t>
  </si>
  <si>
    <t>N00</t>
  </si>
  <si>
    <t xml:space="preserve">SO.453 - Přeložky sdělovacích vedení </t>
  </si>
  <si>
    <t>RSO.453</t>
  </si>
  <si>
    <t>Přeložky sdělovacích vedení CETIN na základě Cenové nabídky překláídky vedení SEK - NENÍ SOUČÁSTÍ VŘ</t>
  </si>
  <si>
    <t>512</t>
  </si>
  <si>
    <t>-882381936</t>
  </si>
  <si>
    <t>SO.301 - SO.301 - Odvodnění</t>
  </si>
  <si>
    <t xml:space="preserve">    3 - Svislé a kompletní konstrukce</t>
  </si>
  <si>
    <t xml:space="preserve">    4 - Vodorovné konstrukce</t>
  </si>
  <si>
    <t xml:space="preserve">    9 - Ostatní konstrukce a práce, bourání</t>
  </si>
  <si>
    <t xml:space="preserve">    998 - Přesun hmot</t>
  </si>
  <si>
    <t>PSV - Práce a dodávky PSV</t>
  </si>
  <si>
    <t xml:space="preserve">    721 - Kanalizace</t>
  </si>
  <si>
    <t>VRN - Vedlejší a ostatní rozpočtové náklady</t>
  </si>
  <si>
    <t xml:space="preserve">    VRN1 - Průzkumné, geodetické a projektové práce</t>
  </si>
  <si>
    <t xml:space="preserve">    VRN3 - Zařízení staveniště</t>
  </si>
  <si>
    <t xml:space="preserve">    VRN4 - Inženýrská činnost</t>
  </si>
  <si>
    <t>119001401</t>
  </si>
  <si>
    <t>Dočasné zajištění potrubí ocelového nebo litinového DN do 200</t>
  </si>
  <si>
    <t>1729883006</t>
  </si>
  <si>
    <t>119001412</t>
  </si>
  <si>
    <t>Dočasné zajištění potrubí betonového, ŽB nebo kameninového DN do 500</t>
  </si>
  <si>
    <t>-1771255141</t>
  </si>
  <si>
    <t>119001421</t>
  </si>
  <si>
    <t>Dočasné zajištění kabelů a kabelových tratí ze 3 volně ložených kabelů</t>
  </si>
  <si>
    <t>-1422337139</t>
  </si>
  <si>
    <t>-972382261</t>
  </si>
  <si>
    <t>1,2*3,0*1,5*47</t>
  </si>
  <si>
    <t>132212101</t>
  </si>
  <si>
    <t>Hloubení rýh š do 600 mm ručním nebo pneum nářadím v soudržných horninách tř. 3</t>
  </si>
  <si>
    <t>-1359630815</t>
  </si>
  <si>
    <t>132301203</t>
  </si>
  <si>
    <t>Hloubení rýh š do 2000 mm v hornině tř. 4 objemu do 5000 m3</t>
  </si>
  <si>
    <t>1230710187</t>
  </si>
  <si>
    <t>1320,9+396,1+519,1 "kubatury získány SW programem"</t>
  </si>
  <si>
    <t>132301209</t>
  </si>
  <si>
    <t>Příplatek za lepivost k hloubení rýh š do 2000 mm v hornině tř. 4</t>
  </si>
  <si>
    <t>-1204986418</t>
  </si>
  <si>
    <t>151201101</t>
  </si>
  <si>
    <t>Zřízení zátažného pažení a rozepření stěn rýh hl do 2 m</t>
  </si>
  <si>
    <t>-429623777</t>
  </si>
  <si>
    <t>353,6 "plochy získány SW programem"</t>
  </si>
  <si>
    <t>151201102</t>
  </si>
  <si>
    <t>Zřízení zátažného pažení a rozepření stěn rýh hl do 4 m</t>
  </si>
  <si>
    <t>-912359921</t>
  </si>
  <si>
    <t>1838,8+936,0 "plochy získány SW programem"</t>
  </si>
  <si>
    <t>151201111</t>
  </si>
  <si>
    <t>Odstranění zátažného pažení a rozepření stěn rýh hl do 2 m</t>
  </si>
  <si>
    <t>-1588622010</t>
  </si>
  <si>
    <t>151201211</t>
  </si>
  <si>
    <t>Odstranění pažení stěn zátažného hl do 4 m</t>
  </si>
  <si>
    <t>205049025</t>
  </si>
  <si>
    <t>-220880652</t>
  </si>
  <si>
    <t>1320,9+396,1 "kubatury získány SW programem"</t>
  </si>
  <si>
    <t>161101102</t>
  </si>
  <si>
    <t>Svislé přemístění výkopku z horniny tř. 1 až 4 hl výkopu do 4 m</t>
  </si>
  <si>
    <t>-1397854028</t>
  </si>
  <si>
    <t>519,1 "kubatury získány SW programem"</t>
  </si>
  <si>
    <t>162601102</t>
  </si>
  <si>
    <t>Vodorovné přemístění do 5000 m výkopku/sypaniny z horniny tř. 1 až 4</t>
  </si>
  <si>
    <t>936600776</t>
  </si>
  <si>
    <t>3,14*0,65*0,65*(2,93+2,95+3,22+3,74+3,69+3,46+3,23+3,0+2,79+2,79+3,16+2,61+2,06+1,65+1,37) "objem revizních šachet"</t>
  </si>
  <si>
    <t>(289,0+272,4)*1,4*0,75 "lože a obsyp potrubí"</t>
  </si>
  <si>
    <t>171201202</t>
  </si>
  <si>
    <t>Uložení sypaniny na skládku</t>
  </si>
  <si>
    <t>-1497455246</t>
  </si>
  <si>
    <t>2035748591</t>
  </si>
  <si>
    <t>646,052*2,2 "přepočet na tuny"</t>
  </si>
  <si>
    <t>-207675916</t>
  </si>
  <si>
    <t>2236,1-646,052</t>
  </si>
  <si>
    <t>Svislé a kompletní konstrukce</t>
  </si>
  <si>
    <t>359901211</t>
  </si>
  <si>
    <t>Monitoring stoky jakékoli výšky na nové kanalizaci</t>
  </si>
  <si>
    <t>1337143296</t>
  </si>
  <si>
    <t>289,0+272,4</t>
  </si>
  <si>
    <t>Vodorovné konstrukce</t>
  </si>
  <si>
    <t>2128502721</t>
  </si>
  <si>
    <t>452311141</t>
  </si>
  <si>
    <t>Podkladní desky z betonu prostého tř. C 16/20 otevřený výkop</t>
  </si>
  <si>
    <t>53609190</t>
  </si>
  <si>
    <t>0,7*0,15*55,0 "statická ochrana potrubí"</t>
  </si>
  <si>
    <t>871360310</t>
  </si>
  <si>
    <t>Montáž kanalizačního potrubí hladkého plnostěnného SN 10 z polypropylenu DN 250</t>
  </si>
  <si>
    <t>-1153395718</t>
  </si>
  <si>
    <t>224,3+272,4</t>
  </si>
  <si>
    <t>871365221</t>
  </si>
  <si>
    <t>Kanalizační potrubí z tvrdého PVC jednovrstvé tuhost třídy SN8 DN 250</t>
  </si>
  <si>
    <t>-1561902806</t>
  </si>
  <si>
    <t>286113990</t>
  </si>
  <si>
    <t>odbočka kanalizační plastová s hrdlem KG 250/150/45°</t>
  </si>
  <si>
    <t>1575056289</t>
  </si>
  <si>
    <t>871370310</t>
  </si>
  <si>
    <t>Montáž kanalizačního potrubí hladkého plnostěnného SN 10 z polypropylenu DN 300</t>
  </si>
  <si>
    <t>1821954165</t>
  </si>
  <si>
    <t>64,7</t>
  </si>
  <si>
    <t>871375221</t>
  </si>
  <si>
    <t>Kanalizační potrubí z tvrdého PVC jednovrstvé tuhost třídy SN8 DN 315</t>
  </si>
  <si>
    <t>623830415</t>
  </si>
  <si>
    <t>877373121</t>
  </si>
  <si>
    <t>Montáž tvarovek odbočných na potrubí z trub z PP těsněných kroužkem otevřený výkop. DN 250</t>
  </si>
  <si>
    <t>1587045026</t>
  </si>
  <si>
    <t>894411121</t>
  </si>
  <si>
    <t>Zřízení šachet kanalizačních z betonových dílců na potrubí DN nad 200 do 300 dno beton tř. C 25/30</t>
  </si>
  <si>
    <t>2018734177</t>
  </si>
  <si>
    <t>592240500</t>
  </si>
  <si>
    <t>skruž pro kanalizační šachty se zabudovanými stupadly 100 x 25 x 12 cm</t>
  </si>
  <si>
    <t>837778507</t>
  </si>
  <si>
    <t>59224006</t>
  </si>
  <si>
    <t>dílec betonový pro vstupní šachty-kónus+ kapsulové stupadlo 100/62,5x60x9 cm</t>
  </si>
  <si>
    <t>505140057</t>
  </si>
  <si>
    <t>592240510</t>
  </si>
  <si>
    <t>skruž pro kanalizační šachty se zabudovanými stupadly 100 x 50 x 12 cm</t>
  </si>
  <si>
    <t>-348961449</t>
  </si>
  <si>
    <t>592240520</t>
  </si>
  <si>
    <t>skruž pro kanalizační šachty se zabudovanými stupadly 100 x 100 x 12 cm</t>
  </si>
  <si>
    <t>245517898</t>
  </si>
  <si>
    <t>59224029</t>
  </si>
  <si>
    <t>dno betonové šachtové DN 300 betonový žlab i nástupnice   100 x 78,5 x 15 cm</t>
  </si>
  <si>
    <t>361771701</t>
  </si>
  <si>
    <t>59224030</t>
  </si>
  <si>
    <t>dno betonové šachtové TBZ-Q PERF300-785</t>
  </si>
  <si>
    <t>1130346941</t>
  </si>
  <si>
    <t>592243480</t>
  </si>
  <si>
    <t>těsnění elastomerové pro spojení šachetních dílů DN 1000</t>
  </si>
  <si>
    <t>-1737644232</t>
  </si>
  <si>
    <t>592243150</t>
  </si>
  <si>
    <t>deska betonová zákrytová pro kruhové šachty 100/62,5 x 16,5 cm</t>
  </si>
  <si>
    <t>-1287332830</t>
  </si>
  <si>
    <t>592240130</t>
  </si>
  <si>
    <t>prstenec betonový vyrovnávací ke krytu šachty 62,5x10x10 cm</t>
  </si>
  <si>
    <t>1563653221</t>
  </si>
  <si>
    <t>592240131</t>
  </si>
  <si>
    <t>prstenec betonový vyrovnávací ke krytu šachty TBW-Q 120/625/120</t>
  </si>
  <si>
    <t>-2001678364</t>
  </si>
  <si>
    <t>592240120</t>
  </si>
  <si>
    <t>prstenec betonový vyrovnávací ke krytu šachty 62,5x8x10 cm</t>
  </si>
  <si>
    <t>935222035</t>
  </si>
  <si>
    <t>592240110</t>
  </si>
  <si>
    <t>prstenec betonový vyrovnávací ke krytu šachty 62,5x6x10 cm</t>
  </si>
  <si>
    <t>107870177</t>
  </si>
  <si>
    <t>899104111</t>
  </si>
  <si>
    <t>Osazení poklopů litinových nebo ocelových včetně rámů pro třídu zatížení D400, E600</t>
  </si>
  <si>
    <t>489949301</t>
  </si>
  <si>
    <t>552410300</t>
  </si>
  <si>
    <t>poklop šachtový litinový kruhový DN 600 bez ventilace tř D 400 pro intenzivní provoz</t>
  </si>
  <si>
    <t>815472633</t>
  </si>
  <si>
    <t>55241031</t>
  </si>
  <si>
    <t>poklop šachtový třída D 400, kruhový s ventilací</t>
  </si>
  <si>
    <t>-1504089698</t>
  </si>
  <si>
    <t>Ostatní konstrukce a práce, bourání</t>
  </si>
  <si>
    <t>977151129</t>
  </si>
  <si>
    <t>Jádrové vrty diamantovými korunkami do D 350 mm do stavebních materiálů</t>
  </si>
  <si>
    <t>-1290487474</t>
  </si>
  <si>
    <t>998</t>
  </si>
  <si>
    <t>998276101</t>
  </si>
  <si>
    <t>Přesun hmot pro trubní vedení z trub z plastických hmot otevřený výkop</t>
  </si>
  <si>
    <t>51875437</t>
  </si>
  <si>
    <t>PSV</t>
  </si>
  <si>
    <t>Práce a dodávky PSV</t>
  </si>
  <si>
    <t>721</t>
  </si>
  <si>
    <t>Kanalizace</t>
  </si>
  <si>
    <t>721290113</t>
  </si>
  <si>
    <t>Zkouška těsnosti potrubí kanalizace vodou do DN 300</t>
  </si>
  <si>
    <t>1337962715</t>
  </si>
  <si>
    <t>VRN</t>
  </si>
  <si>
    <t>Vedlejší a ostatní rozpočtové náklady</t>
  </si>
  <si>
    <t>VRN1</t>
  </si>
  <si>
    <t>Průzkumné, geodetické a projektové práce</t>
  </si>
  <si>
    <t>012103000</t>
  </si>
  <si>
    <t>Geodetické práce před výstavbou-vytýčení stavby</t>
  </si>
  <si>
    <t>Kč</t>
  </si>
  <si>
    <t>1024</t>
  </si>
  <si>
    <t>968004597</t>
  </si>
  <si>
    <t>012203000</t>
  </si>
  <si>
    <t>Geodetické práce při provádění stavby-zaměření skutečného provedení</t>
  </si>
  <si>
    <t>-937732407</t>
  </si>
  <si>
    <t>012303000</t>
  </si>
  <si>
    <t>Geodetické práce po výstavbě-zpracování skutečného provedení</t>
  </si>
  <si>
    <t>1137138527</t>
  </si>
  <si>
    <t>013254000</t>
  </si>
  <si>
    <t>Dokumentace skutečného provedení stavby</t>
  </si>
  <si>
    <t>-1606779027</t>
  </si>
  <si>
    <t>VRN3</t>
  </si>
  <si>
    <t>Zařízení staveniště</t>
  </si>
  <si>
    <t>031002000</t>
  </si>
  <si>
    <t>Související práce pro zařízení staveniště-vytýčení inž.sítí</t>
  </si>
  <si>
    <t>kpl</t>
  </si>
  <si>
    <t>-1039361525</t>
  </si>
  <si>
    <t>032203000</t>
  </si>
  <si>
    <t>Pronájem ploch staveniště</t>
  </si>
  <si>
    <t>1754973550</t>
  </si>
  <si>
    <t>032603000</t>
  </si>
  <si>
    <t>Zřízení zařízení staveniště</t>
  </si>
  <si>
    <t>-2106730876</t>
  </si>
  <si>
    <t>032903000</t>
  </si>
  <si>
    <t>Náklady na provoz a údržbu vybavení staveniště</t>
  </si>
  <si>
    <t>-2091499190</t>
  </si>
  <si>
    <t>034203000</t>
  </si>
  <si>
    <t>Oplocení staveniště neprůhlednými dílci v.2,0 m do patek v obci</t>
  </si>
  <si>
    <t>-645807063</t>
  </si>
  <si>
    <t>034403000</t>
  </si>
  <si>
    <t>Dopravní značení na staveništi</t>
  </si>
  <si>
    <t>1257110047</t>
  </si>
  <si>
    <t>034703000</t>
  </si>
  <si>
    <t>Osvětlení staveniště</t>
  </si>
  <si>
    <t>359216894</t>
  </si>
  <si>
    <t>035103001</t>
  </si>
  <si>
    <t>Pronájem ploch</t>
  </si>
  <si>
    <t>-2090925239</t>
  </si>
  <si>
    <t>039103000</t>
  </si>
  <si>
    <t>Rozebrání, bourání a odvoz zařízení staveniště</t>
  </si>
  <si>
    <t>1111901547</t>
  </si>
  <si>
    <t>VRN4</t>
  </si>
  <si>
    <t>Inženýrská činnost</t>
  </si>
  <si>
    <t>043103000</t>
  </si>
  <si>
    <t>Zkoušky bez rozlišení-revize,zkoušky betonu</t>
  </si>
  <si>
    <t>1909685236</t>
  </si>
  <si>
    <t>043194000</t>
  </si>
  <si>
    <t>Ostatní zkoušky-hutnící zkoušky statické po 50m</t>
  </si>
  <si>
    <t>1996211498</t>
  </si>
  <si>
    <t>043203000</t>
  </si>
  <si>
    <t>Měření monitoring bez rozlišení-fotodokumentace</t>
  </si>
  <si>
    <t>1148564344</t>
  </si>
  <si>
    <t>045203000</t>
  </si>
  <si>
    <t>Kompletační činnost-doklady požadované k předání a převzetí díla</t>
  </si>
  <si>
    <t>1010025427</t>
  </si>
  <si>
    <t>SO.302 - SO.302 - Jednotná kanalizace</t>
  </si>
  <si>
    <t>115101201</t>
  </si>
  <si>
    <t>Čerpání vody na dopravní výšku do 10 m průměrný přítok do 500 l/min</t>
  </si>
  <si>
    <t>hod</t>
  </si>
  <si>
    <t>149381256</t>
  </si>
  <si>
    <t>23*24</t>
  </si>
  <si>
    <t>115101301</t>
  </si>
  <si>
    <t>Pohotovost čerpací soupravy pro dopravní výšku do 10 m přítok do 500 l/min</t>
  </si>
  <si>
    <t>den</t>
  </si>
  <si>
    <t>-1593544762</t>
  </si>
  <si>
    <t>793811124</t>
  </si>
  <si>
    <t>1339865492</t>
  </si>
  <si>
    <t>2016476889</t>
  </si>
  <si>
    <t>1,2*3,0*1,5*17</t>
  </si>
  <si>
    <t>61327307</t>
  </si>
  <si>
    <t>132301202</t>
  </si>
  <si>
    <t>Hloubení rýh š do 2000 mm v hornině tř. 4 objemu do 1000 m3</t>
  </si>
  <si>
    <t>702047525</t>
  </si>
  <si>
    <t>151811113</t>
  </si>
  <si>
    <t>Osazení a odstranění pažicího boxu těžkého hl výkopu do 4 m š do 5 m</t>
  </si>
  <si>
    <t>-160660128</t>
  </si>
  <si>
    <t>1667928130</t>
  </si>
  <si>
    <t>162201101</t>
  </si>
  <si>
    <t>Vodorovné přemístění do 20 m výkopku/sypaniny z horniny tř. 1 až 4</t>
  </si>
  <si>
    <t>-1916360426</t>
  </si>
  <si>
    <t>1329384899</t>
  </si>
  <si>
    <t>3,14*0,65*0,65*(3,12+2,98+3,0+3,06+3,28+3,11+3,14) "OBJEM ŠACHET"</t>
  </si>
  <si>
    <t>225,0*1,4*0,85 "OBJEM LOŽE A OBSYPU"</t>
  </si>
  <si>
    <t>1232321106</t>
  </si>
  <si>
    <t>2034192742</t>
  </si>
  <si>
    <t>-1536815805</t>
  </si>
  <si>
    <t>296,525*2,2 "přepočet na tuny"</t>
  </si>
  <si>
    <t>174101103</t>
  </si>
  <si>
    <t>Zásyp zářezů pro podzemní vedení sypaninou se zhutněním</t>
  </si>
  <si>
    <t>56525906</t>
  </si>
  <si>
    <t>995,3-296,525</t>
  </si>
  <si>
    <t>1555966309</t>
  </si>
  <si>
    <t>771342848</t>
  </si>
  <si>
    <t>225,0*1,4*0,50 "OBJEM OBSYPU"</t>
  </si>
  <si>
    <t>-3,14*0,3*0,3*225,0 "ODPOČET OBJEMU POTRUBÍ DN 500"</t>
  </si>
  <si>
    <t>452312131</t>
  </si>
  <si>
    <t>Sedlové lože z betonu prostého tř. C 12/15 otevřený výkop</t>
  </si>
  <si>
    <t>1813538422</t>
  </si>
  <si>
    <t xml:space="preserve">225,0*1,4*0,20 </t>
  </si>
  <si>
    <t>59711810</t>
  </si>
  <si>
    <t>odbočka kameninová glazovaná jednoduchá kolmá DN 500/150 L100cm spojovací systém C/F tř.160/-</t>
  </si>
  <si>
    <t>-527477533</t>
  </si>
  <si>
    <t>11*1,015 'Přepočtené koeficientem množství</t>
  </si>
  <si>
    <t>831422121</t>
  </si>
  <si>
    <t>Montáž potrubí z trub kameninových hrdlových s integrovaným těsněním výkop sklon do 20 % DN 500</t>
  </si>
  <si>
    <t>-249409000</t>
  </si>
  <si>
    <t>59710709</t>
  </si>
  <si>
    <t>trouba kameninová glazovaná DN 500mm L2,50m spojovací systém C Třída 160</t>
  </si>
  <si>
    <t>1353996947</t>
  </si>
  <si>
    <t>225*1,015 'Přepočtené koeficientem množství</t>
  </si>
  <si>
    <t>831422921</t>
  </si>
  <si>
    <t>Výměna potrubí z trub kameninových hrdlových s integrovaným těsněním výkop sklon do 20% DN500</t>
  </si>
  <si>
    <t>1008893400</t>
  </si>
  <si>
    <t>837421221</t>
  </si>
  <si>
    <t>Montáž kameninových tvarovek odbočných s integrovaným těsněním otevřený výkop DN 500</t>
  </si>
  <si>
    <t>-976594149</t>
  </si>
  <si>
    <t>894411241</t>
  </si>
  <si>
    <t>Zřízení šachet kanalizačních z betonových dílců na potrubí DN 500 dno kamenina</t>
  </si>
  <si>
    <t>-726068135</t>
  </si>
  <si>
    <t>899103111</t>
  </si>
  <si>
    <t>Osazení poklopů litinových nebo ocelových včetně rámů pro třídu zatížení B125, C250</t>
  </si>
  <si>
    <t>-1648802802</t>
  </si>
  <si>
    <t>592240560</t>
  </si>
  <si>
    <t>kónus pro kanalizační šachty s kapsovým stupadlem 100/62,5 x 67 x 12 cm</t>
  </si>
  <si>
    <t>-1340132873</t>
  </si>
  <si>
    <t>59224046</t>
  </si>
  <si>
    <t>dno betonové šachtové DN 500 kameninový žlab i nástupnice  100 x 98,5 x 23 cm</t>
  </si>
  <si>
    <t>446451767</t>
  </si>
  <si>
    <t>59224049</t>
  </si>
  <si>
    <t>dno betonové šachtové DN 600 kameninový žlab i nástupnice  100 x 108,5 x 23 cm</t>
  </si>
  <si>
    <t>-163562718</t>
  </si>
  <si>
    <t>592241770</t>
  </si>
  <si>
    <t>prstenec betonový vyrovnávací TBW-Q 100/625/120</t>
  </si>
  <si>
    <t>-1147105688</t>
  </si>
  <si>
    <t>592241751</t>
  </si>
  <si>
    <t>prstenec betonový vyrovnávací TBW-Q 80/625/120</t>
  </si>
  <si>
    <t>1595606596</t>
  </si>
  <si>
    <t>592241600</t>
  </si>
  <si>
    <t>skruž kanalizační s ocelovými stupadly 100 x 25 x 12 cm</t>
  </si>
  <si>
    <t>1958337838</t>
  </si>
  <si>
    <t>592241610</t>
  </si>
  <si>
    <t>skruž kanalizační s ocelovými stupadly 100 x 50 x 12 cm</t>
  </si>
  <si>
    <t>-573695837</t>
  </si>
  <si>
    <t>59224162</t>
  </si>
  <si>
    <t>skruž kanalizační s ocelovými stupadly 100 x 100 x 12 cm</t>
  </si>
  <si>
    <t>1970829411</t>
  </si>
  <si>
    <t>552414120</t>
  </si>
  <si>
    <t>poklop šachtový s rámem DN600 třída D 400, Bituplan bez odvětrání se znakem Vak MB</t>
  </si>
  <si>
    <t>CS ÚRS 2016 01</t>
  </si>
  <si>
    <t>-1293015077</t>
  </si>
  <si>
    <t>998275101</t>
  </si>
  <si>
    <t>Přesun hmot pro trubní vedení z trub kameninových otevřený výkop</t>
  </si>
  <si>
    <t>1755916652</t>
  </si>
  <si>
    <t>-1872621333</t>
  </si>
  <si>
    <t>-103688079</t>
  </si>
  <si>
    <t>-1461157756</t>
  </si>
  <si>
    <t>1051395388</t>
  </si>
  <si>
    <t>1194934104</t>
  </si>
  <si>
    <t>1893859117</t>
  </si>
  <si>
    <t>-1020074101</t>
  </si>
  <si>
    <t>-486331615</t>
  </si>
  <si>
    <t>-509190689</t>
  </si>
  <si>
    <t>-628384179</t>
  </si>
  <si>
    <t>102344374</t>
  </si>
  <si>
    <t>731481596</t>
  </si>
  <si>
    <t>1200557644</t>
  </si>
  <si>
    <t>2122439464</t>
  </si>
  <si>
    <t>1950130628</t>
  </si>
  <si>
    <t>209778179</t>
  </si>
  <si>
    <t>372883836</t>
  </si>
  <si>
    <t>-348078228</t>
  </si>
  <si>
    <t>VoN.A - Vedlejší a ostatní náklady</t>
  </si>
  <si>
    <t>OST -  Vedlejší a osatní náklady</t>
  </si>
  <si>
    <t xml:space="preserve">    O02 -  Vedlejší náklady</t>
  </si>
  <si>
    <t xml:space="preserve">    O03 -  Ostatní náklady</t>
  </si>
  <si>
    <t>OST</t>
  </si>
  <si>
    <t xml:space="preserve"> Vedlejší a osatní náklady</t>
  </si>
  <si>
    <t>O02</t>
  </si>
  <si>
    <t xml:space="preserve"> Vedlejší náklady</t>
  </si>
  <si>
    <t>VON990001</t>
  </si>
  <si>
    <t>Zajištění prostoru a vybudování zařízení staveniště včetně potřebných staveništních komunikací</t>
  </si>
  <si>
    <t>soubor</t>
  </si>
  <si>
    <t>1055036722</t>
  </si>
  <si>
    <t>VON990002</t>
  </si>
  <si>
    <t>Oplocení stavby a staveniště mobilním oplocením</t>
  </si>
  <si>
    <t>-1290836421</t>
  </si>
  <si>
    <t>VON990004</t>
  </si>
  <si>
    <t>Vytýčení hranic pozemků při provádění stavby</t>
  </si>
  <si>
    <t>-851300838</t>
  </si>
  <si>
    <t>VON990005</t>
  </si>
  <si>
    <t>Zhotovení podrobné pasportizace stávajících nemovitostí a staveb, které mohou být výstavbou dotčeny</t>
  </si>
  <si>
    <t>215953536</t>
  </si>
  <si>
    <t>VON990007</t>
  </si>
  <si>
    <t>Zajištění vytýčení podzemních zařízení, a v případě jejich křížení či souběhu v otevřeném výkopu, jejich písemné předání zpět jejich správcům před zásypem</t>
  </si>
  <si>
    <t>-1910421078</t>
  </si>
  <si>
    <t>VON990009</t>
  </si>
  <si>
    <t>Zajištění povolení zvláštního užívání komunikací v souladu s postupem výstavby,včetně správních poplatků a povolení k užívání dalších, stavbou dotčených pozemků   (skládky materiálu, mezideponie atd.)</t>
  </si>
  <si>
    <t>495820817</t>
  </si>
  <si>
    <t>VON990011</t>
  </si>
  <si>
    <t>Zajištění provozu a funkčnosti stávajících komunikací které budou při realizaci stavby její realizací dotčeny</t>
  </si>
  <si>
    <t>883509517</t>
  </si>
  <si>
    <t>VON990012</t>
  </si>
  <si>
    <t>Zajištění čistoty na staveništi a v jeho okolí, zajištění každodenního čištění komunikací dotčených provozem zhotovitele</t>
  </si>
  <si>
    <t>638222514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</si>
  <si>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</si>
  <si>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</si>
  <si>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-812321168</t>
  </si>
  <si>
    <t>VON990014</t>
  </si>
  <si>
    <t>Péče o nepředané objekty a konstrukce stavby, jejich ošetřování, zimní opatření, nutný rozsah pojištění</t>
  </si>
  <si>
    <t>-1005371633</t>
  </si>
  <si>
    <t>VON990015</t>
  </si>
  <si>
    <t>Příprava a provedení předepsaných zkoušek dle PD - zkoušky pro určení zhutnění pláně</t>
  </si>
  <si>
    <t>1891340988</t>
  </si>
  <si>
    <t>VON990018</t>
  </si>
  <si>
    <t>Inženýrská a kompletační činnost zhotovitele</t>
  </si>
  <si>
    <t>-715428012</t>
  </si>
  <si>
    <t>VON990080</t>
  </si>
  <si>
    <t>Dopracování a projednání návrhu dočasných dopravních opatření</t>
  </si>
  <si>
    <t>634977344</t>
  </si>
  <si>
    <t>VON990081</t>
  </si>
  <si>
    <t>Dopravně - inženýrské opatření - zřízení</t>
  </si>
  <si>
    <t>-127945975</t>
  </si>
  <si>
    <t>VON990082</t>
  </si>
  <si>
    <t>Dopravně - inženýrské opatření - údržba (pronájem)</t>
  </si>
  <si>
    <t>-1777358842</t>
  </si>
  <si>
    <t>VON990083</t>
  </si>
  <si>
    <t>Dopravně - inženýrské opatření - odstranění</t>
  </si>
  <si>
    <t>772792733</t>
  </si>
  <si>
    <t>O03</t>
  </si>
  <si>
    <t xml:space="preserve"> Ostatní náklady</t>
  </si>
  <si>
    <t>ON990001-A</t>
  </si>
  <si>
    <t>Zajištění činnosti odpovědného geodeta zhotovitele - vytyčení stavby</t>
  </si>
  <si>
    <t>262144</t>
  </si>
  <si>
    <t>510649470</t>
  </si>
  <si>
    <t>ON990001-B</t>
  </si>
  <si>
    <t>Zajištění činnosti odpovědného geodeta zhotovitele - zaměření skutečného provedení stavby</t>
  </si>
  <si>
    <t>1588628280</t>
  </si>
  <si>
    <t>ON990002-A</t>
  </si>
  <si>
    <t>Zhotovení realizační dokumentace stavby</t>
  </si>
  <si>
    <t>-857770113</t>
  </si>
  <si>
    <t>ON990002-B</t>
  </si>
  <si>
    <t>Zhotovení dokumentace skutečného provedení díla</t>
  </si>
  <si>
    <t>-1072589547</t>
  </si>
  <si>
    <t>B - INVESTICE MĚSTA BENÁTKY NAD JIZEROU</t>
  </si>
  <si>
    <t>SO.101.B - SO.101 - Komunikace a zpevněné plochy</t>
  </si>
  <si>
    <t xml:space="preserve">      R15 - Zemní práce pro základy konstrukcí</t>
  </si>
  <si>
    <t xml:space="preserve">      R18 - Výsadba zeleně</t>
  </si>
  <si>
    <t xml:space="preserve">    2 - Zakládání</t>
  </si>
  <si>
    <t xml:space="preserve">      R21 - Ochrany sítí</t>
  </si>
  <si>
    <t xml:space="preserve">      R23 - Hydroizolace objektů</t>
  </si>
  <si>
    <t xml:space="preserve">      R33 - Svislé zděné konstrukce</t>
  </si>
  <si>
    <t xml:space="preserve">      R34 - Zábradlí a oplocení</t>
  </si>
  <si>
    <t xml:space="preserve">      R35 - Konstrukce prosvětlovací</t>
  </si>
  <si>
    <t xml:space="preserve">      R55 - Pojížděná komunikace - vjezdy a parkovací stání - zámková dlažba</t>
  </si>
  <si>
    <t xml:space="preserve">      R57 - Plochy z kačírku</t>
  </si>
  <si>
    <t xml:space="preserve">      R86 - Zasakovací zařízení</t>
  </si>
  <si>
    <t xml:space="preserve">      R93 - Mobiliář</t>
  </si>
  <si>
    <t>167101R11</t>
  </si>
  <si>
    <t>Nákup zeminy schopné zúrodnění včetně naložení a dovozu na místo použití</t>
  </si>
  <si>
    <t>1533919138</t>
  </si>
  <si>
    <t>2587,50*0,25-120,650</t>
  </si>
  <si>
    <t>1359,0*0,15-310,150 "- přebytek z SO.101.A"</t>
  </si>
  <si>
    <t>120,650 "- ornice"</t>
  </si>
  <si>
    <t>310,150-1359,0*0,150 "- přebytek z SO.101.A"</t>
  </si>
  <si>
    <t>2528,164 "- z komunikací"</t>
  </si>
  <si>
    <t>30,0 "- z hloubení jam"</t>
  </si>
  <si>
    <t>37,90 "- z hloubení rýh š. do 600 mm"</t>
  </si>
  <si>
    <t>362,10 "- z hloubení rýh š. do 2000 mm"</t>
  </si>
  <si>
    <t>5,376 "- z hloubení jam pro zábradlí a oplocení"</t>
  </si>
  <si>
    <t>2963,540 "- viz. položka č. 162701105 - Vodorovné přemístění výkopku na skládku"</t>
  </si>
  <si>
    <t>2963,540*1,85 "- viz. položka č. 162701105 - Vodorovné přemístění výkopku na skládku"</t>
  </si>
  <si>
    <t>4158,0*1,11 "- komunikace pro pěší - zámk. dlažba"</t>
  </si>
  <si>
    <t>990,50*1,11 "- komunikace pro aut. dopravu - KS I - uvažováno 50% celkové plochy"</t>
  </si>
  <si>
    <t>2971,50*1,11 "- vjezdy a parkovací stání"</t>
  </si>
  <si>
    <t>0,050*990,50*1,11 "- komunikace pro aut. dopravu - KS I - uvažováno 50% celkové plochy"</t>
  </si>
  <si>
    <t>0,050*2971,50*1,11 "- vjezdy a parkovací stání"</t>
  </si>
  <si>
    <t>0,250*4158,0*1,11 "- komunikace pro pěší - zámk. dlažba"</t>
  </si>
  <si>
    <t>0,5*0,300*990,50*1,11 "- komunikace pro aut. dopravu - KS I - uvažováno 50% celkové plochy"</t>
  </si>
  <si>
    <t>0,300*2971,50*1,11 "- vjezdy a parkovací stání"</t>
  </si>
  <si>
    <t>2528,164 "- viz. položka 122202201 - Odkopávky pro silnice"</t>
  </si>
  <si>
    <t>2528,164*0,15</t>
  </si>
  <si>
    <t>131201101</t>
  </si>
  <si>
    <t>Hloubení jam nezapažených v hornině tř. 3 objemu do 100 m3</t>
  </si>
  <si>
    <t>0,50*1,50*1,0*40 "- vsakovací jámy a rýhy"</t>
  </si>
  <si>
    <t>30,0 "- Viz. pol. č. 131201101 - Hloubení jam nezapažených ve tř. 3"</t>
  </si>
  <si>
    <t>132201101</t>
  </si>
  <si>
    <t>Hloubení rýh š do 600 mm v hornině tř. 3 objemu do 100 m3</t>
  </si>
  <si>
    <t>0,40*0,50*189,50 "- pro žlaby"</t>
  </si>
  <si>
    <t>37,90 "- Viz. pol. č. 132201102 - Hloubení rýh š. do 600 mm "</t>
  </si>
  <si>
    <t>1,0*1,70*(14,0+124,50) "- napojení odvodnění"</t>
  </si>
  <si>
    <t>1,0*1,70*(74,50) "- napojení dešťových svodů"</t>
  </si>
  <si>
    <t>362,10 "- Viz. pol. č. 132201202 - Hloubení rýh š. do 2000 mm "</t>
  </si>
  <si>
    <t>2*(0,50+1,50)*1,0*40 "- vsakovací jámy a rýhy"</t>
  </si>
  <si>
    <t>2*1,70*(14,0+124,50) "- napojení odvodnění"</t>
  </si>
  <si>
    <t>2*1,70*(74,50) "- napojení dešťových svodů"</t>
  </si>
  <si>
    <t>884,20 "- viz pol.č. 151101102 Zřízení příložného pažení"</t>
  </si>
  <si>
    <t>1,0*1,50*(14,0+124,50) "- napojení odvodnění"</t>
  </si>
  <si>
    <t>1,0*1,50*(74,50) "- napojení dešťových svodů"</t>
  </si>
  <si>
    <t>2,050*1,0*1,50*(14,0+124,50) "- napojení odvodnění"</t>
  </si>
  <si>
    <t>2,050*1,0*1,50*(74,50) "- napojení dešťových svodů"</t>
  </si>
  <si>
    <t>0,100*(39,50+334,0+510,0+323,0)</t>
  </si>
  <si>
    <t>111201101</t>
  </si>
  <si>
    <t>Odstranění křovin a stromů průměru kmene do 100 mm i s kořeny z celkové plochy do 1000 m2</t>
  </si>
  <si>
    <t>-619016956</t>
  </si>
  <si>
    <t>8,0+16,0+20,0+5,0+7,0+18,0+17,0+20,0+27,0+25,0+12,0+12,0+24,0+14,0+20,0+5,0+4,0+34,0+7,0+5,0+13,0+14,0</t>
  </si>
  <si>
    <t>111201401</t>
  </si>
  <si>
    <t>Spálení křovin a stromů průměru kmene do 100 mm</t>
  </si>
  <si>
    <t>9777939</t>
  </si>
  <si>
    <t>51937586</t>
  </si>
  <si>
    <t>-2004583660</t>
  </si>
  <si>
    <t>174201202</t>
  </si>
  <si>
    <t>Zásyp jam po pařezech D pařezů do 500 mm</t>
  </si>
  <si>
    <t>343698065</t>
  </si>
  <si>
    <t>112101105</t>
  </si>
  <si>
    <t>Odstranění stromů listnatých průměru kmene do 1100 mm</t>
  </si>
  <si>
    <t>112201105</t>
  </si>
  <si>
    <t>Odstranění pařezů D přes 900 mm</t>
  </si>
  <si>
    <t>174201204</t>
  </si>
  <si>
    <t>Zásyp jam po pařezech D pařezů do 900 mm</t>
  </si>
  <si>
    <t>51,0+18,50+109,0+25,50+8,50+34,0+7,0+5,50+5,0+5,0+11,50+13,0+36,50+86,50+47,50+44,0+6,0+21,0+18,0+41,50+27,0+35,0+4,50+14,0+11,50+11,0+4,0+32,50+7,0</t>
  </si>
  <si>
    <t>4,0+4,0+9,0+12,0+2,50+51,0+4,50+5,0+8,0+10,50+4,0+9,0+7,0+31,0+2,50+10,0+10,50+10,0+3,0+22,0+5,0+20,50+5,50+5,0+16,50+9,50+11,0+13,50+15,50+4,0+3,50</t>
  </si>
  <si>
    <t>4,50+3,0+10,0+9,50+3,50+7,50+3,50+10,50+3,50+35,50+24,50+3,50+7,50+13,50+15,50+7,50+5,50+26,50+5,50+2,0+21,0+29,0+2,50+8,0+72,50+7,0+10,50+22,50+9,0</t>
  </si>
  <si>
    <t>43,50+2,50+8,50+2,50+92,0+10,0+11,50+9,0+74,50+4,50+92,50+30,50+9,0+29,50+37,50+23,0+49,50+12,50+14,50+21,50+31,50+10,50+114,0+21,50+36,50+16,0+19,0</t>
  </si>
  <si>
    <t>9,50+1,0+34,0+19,50+16,0+6,0+8,50+7,50+12,50+70,50+39,50+33,0+19,50+28,50</t>
  </si>
  <si>
    <t>2587,50 "- Viz. pol. č. 184802211 - Chemické odplevelení před založením kultury"</t>
  </si>
  <si>
    <t>182301124</t>
  </si>
  <si>
    <t>Rozprostření ornice pl do 500 m2 ve svahu přes 1:5 tl vrstvy do 250 mm</t>
  </si>
  <si>
    <t>2587,50 "- Viz. pol. č. 183402131 - Rozrušení půdy na hl. 150 mm"</t>
  </si>
  <si>
    <t>0,05*2587,50</t>
  </si>
  <si>
    <t>0,0005*2587,50</t>
  </si>
  <si>
    <t>R15</t>
  </si>
  <si>
    <t>Zemní práce pro základy konstrukcí</t>
  </si>
  <si>
    <t>131203102</t>
  </si>
  <si>
    <t>Hloubení jam ručním nebo pneum nářadím v nesoudržných horninách tř. 3</t>
  </si>
  <si>
    <t>824127158</t>
  </si>
  <si>
    <t>20*0,40*0,40*0,80 "- pro patky odpadkových košů"</t>
  </si>
  <si>
    <t>22*0,40*0,40*0,80 "- pro patky zábradlí"</t>
  </si>
  <si>
    <t>131203109</t>
  </si>
  <si>
    <t>Příplatek za lepivost u hloubení jam ručním nebo pneum nářadím v hornině tř. 3</t>
  </si>
  <si>
    <t>1327574121</t>
  </si>
  <si>
    <t>5,376 "- Viz. pol. č. 131203102 - Hloubení jam a rýh v tř.3"</t>
  </si>
  <si>
    <t>R18</t>
  </si>
  <si>
    <t>Výsadba zeleně</t>
  </si>
  <si>
    <t>183101221</t>
  </si>
  <si>
    <t>Jamky pro výsadbu s výměnou 50 % půdy zeminy tř 1 až 4 objem do 1 m3 v rovině a svahu do 1:5</t>
  </si>
  <si>
    <t>-942391453</t>
  </si>
  <si>
    <t>103715001</t>
  </si>
  <si>
    <t>zahradnický substrát pro výsadbu dřevin</t>
  </si>
  <si>
    <t>-26081815</t>
  </si>
  <si>
    <t>14*0,50*1,45 "- výsadba zeleně - stromy"</t>
  </si>
  <si>
    <t>300*0,015 "- výsadba zeleně - keře"</t>
  </si>
  <si>
    <t>628560001</t>
  </si>
  <si>
    <t>fólie proti prorůstání kořenů</t>
  </si>
  <si>
    <t>-131956959</t>
  </si>
  <si>
    <t>14*1,0*1,0*4 "- výsadba zeleně - stromy"</t>
  </si>
  <si>
    <t>184102118</t>
  </si>
  <si>
    <t>Výsadba dřeviny s balem D do 1,2 m do jamky se zalitím v rovině a svahu do 1:5</t>
  </si>
  <si>
    <t>-1733933836</t>
  </si>
  <si>
    <t>026504641</t>
  </si>
  <si>
    <t>Habr obecný (Carpinus betulus "Fastigiata") odvod kmene 14/16, koruna nasazená ve výšce min. 220 cm</t>
  </si>
  <si>
    <t>-1145772067</t>
  </si>
  <si>
    <t>184215412</t>
  </si>
  <si>
    <t>Zhotovení závlahové mísy dřevin D do 1,0 m v rovině nebo na svahu do 1:5</t>
  </si>
  <si>
    <t>-333932200</t>
  </si>
  <si>
    <t>251911551</t>
  </si>
  <si>
    <t xml:space="preserve">půdní kondicioner 0,3 kg/jamka </t>
  </si>
  <si>
    <t>1487490409</t>
  </si>
  <si>
    <t>14*0,3</t>
  </si>
  <si>
    <t>184215133</t>
  </si>
  <si>
    <t>Ukotvení kmene dřevin třemi kůly D do 0,1 m délky do 3 m</t>
  </si>
  <si>
    <t>-1814643251</t>
  </si>
  <si>
    <t>605910581</t>
  </si>
  <si>
    <t>kůl frézovaný se špicí 6/250</t>
  </si>
  <si>
    <t>698135765</t>
  </si>
  <si>
    <t>3*14</t>
  </si>
  <si>
    <t>605910582</t>
  </si>
  <si>
    <t>příčka 6/60, 3ks/strom</t>
  </si>
  <si>
    <t>305707827</t>
  </si>
  <si>
    <t>605910583</t>
  </si>
  <si>
    <t>úvazek plochý š. 3cm, 3m/strom</t>
  </si>
  <si>
    <t>-1084281957</t>
  </si>
  <si>
    <t>184501141</t>
  </si>
  <si>
    <t>Zhotovení obalu z rákosové nebo kokosové rohože v rovině a svahu do 1:5</t>
  </si>
  <si>
    <t>-1385080176</t>
  </si>
  <si>
    <t>14*0,90*2,50</t>
  </si>
  <si>
    <t>618940101</t>
  </si>
  <si>
    <t>rákosová rohož, š. 180 cm, 30 cm/ks</t>
  </si>
  <si>
    <t>-560759085</t>
  </si>
  <si>
    <t>184852312</t>
  </si>
  <si>
    <t>Řez stromu výchovný alejových stromů výšky přes 4 do 6 m</t>
  </si>
  <si>
    <t>1507152532</t>
  </si>
  <si>
    <t>Zakládání</t>
  </si>
  <si>
    <t>R21</t>
  </si>
  <si>
    <t>Ochrany sítí</t>
  </si>
  <si>
    <t>460510024</t>
  </si>
  <si>
    <t>Kabelové prostupy z trub betonových do rýhy s obetonováním, průměru do 15 cm</t>
  </si>
  <si>
    <t>614477732</t>
  </si>
  <si>
    <t>450,0 "- ochrana vedení stávajících sítí"</t>
  </si>
  <si>
    <t>345711001</t>
  </si>
  <si>
    <t>chránička podélně dělená HDPE DN 110</t>
  </si>
  <si>
    <t>-1655829382</t>
  </si>
  <si>
    <t>"Ztratné 5,0% -" 450,000*0,05</t>
  </si>
  <si>
    <t>R23</t>
  </si>
  <si>
    <t>Hydroizolace objektů</t>
  </si>
  <si>
    <t>711161306</t>
  </si>
  <si>
    <t>Izolace proti zemní vlhkosti stěn foliemi nopovými pro běžné podmínky tl. 0,5 mm šířky 1,0 m</t>
  </si>
  <si>
    <t>-1095214656</t>
  </si>
  <si>
    <t>Odizolování okolních objektů</t>
  </si>
  <si>
    <t>1,0*(770,0+155,0+100,0+120,0+600,0)</t>
  </si>
  <si>
    <t>R33</t>
  </si>
  <si>
    <t>Svislé zděné konstrukce</t>
  </si>
  <si>
    <t>274313711</t>
  </si>
  <si>
    <t>Základové pásy z betonu tř. C 20/25</t>
  </si>
  <si>
    <t>731602004</t>
  </si>
  <si>
    <t>0,60*0,80*7,0 "- zeď u č.p. 163"</t>
  </si>
  <si>
    <t>311113133</t>
  </si>
  <si>
    <t>Nosná zeď tl do 250 mm z hladkých tvárnic ztraceného bednění včetně výplně z betonu tř. C 16/20</t>
  </si>
  <si>
    <t>301263403</t>
  </si>
  <si>
    <t>1,0*7,0 "- zeď u č.p. 163"</t>
  </si>
  <si>
    <t>R34</t>
  </si>
  <si>
    <t>Zábradlí a oplocení</t>
  </si>
  <si>
    <t>911111111</t>
  </si>
  <si>
    <t>Montáž zábradlí ocelového zabetonovaného</t>
  </si>
  <si>
    <t>1043886498</t>
  </si>
  <si>
    <t>9,0+30,0+6,0</t>
  </si>
  <si>
    <t>749101405</t>
  </si>
  <si>
    <t>ocelové trubkové dvoumadlové zábradlí z TR profilu (44,5 mm), délka pole do 250 cm s kotvením do betonových patek, výška madla nad terénem 1100 mm, PKO práškovou barvou</t>
  </si>
  <si>
    <t>1694163163</t>
  </si>
  <si>
    <t>R35</t>
  </si>
  <si>
    <t>Konstrukce prosvětlovací</t>
  </si>
  <si>
    <t>761661R01</t>
  </si>
  <si>
    <t>Odstranění stávajícího poklopu a úprava sklepního světlíku vč. dodání a osazení nového ocelového poklopu</t>
  </si>
  <si>
    <t>574579719</t>
  </si>
  <si>
    <t>761661901</t>
  </si>
  <si>
    <t>Vyčištění sklepních světlíků (anglických dvorků ) hloubky do 0,60 m</t>
  </si>
  <si>
    <t>-1077401638</t>
  </si>
  <si>
    <t>4158,0*1,05 "- komunikace pro pěší - zámk. dlažba"</t>
  </si>
  <si>
    <t>2*141,0*1,11 "- zesílené KS vjezdů - KS III"</t>
  </si>
  <si>
    <t>990,50*1,05 "- komunikace pro aut. dopravu - KS I"</t>
  </si>
  <si>
    <t>(2971,50-141,0)*1,05 "- vjezdy a parkovací stání"</t>
  </si>
  <si>
    <t>Výměna podloží - 2 vrstvy - celková tl. 300 mm :</t>
  </si>
  <si>
    <t>0,5*2*990,50*1,11 "- komunikace pro aut. dopravu - KS I - uvažováno 50% celkové plochy"</t>
  </si>
  <si>
    <t>2*2971,50*1,11 "- vjezdy a parkovací stání"</t>
  </si>
  <si>
    <t>-208006915</t>
  </si>
  <si>
    <t>2,45*0,250*4158,0*1,11 "- komunikace pro pěší - zámk. dlažba"</t>
  </si>
  <si>
    <t>2,45*0,5*0,300*990,50*1,11 "- komunikace pro aut. dopravu - KS I - uvažováno 50% celkové plochy"</t>
  </si>
  <si>
    <t>2,45*0,300*2971,50*1,11 "- vjezdy a parkovací stání"</t>
  </si>
  <si>
    <t>162,50+69,50+52,0+118,0+53,0+56,0+56,50+133,0+10,0+55,0+46,0+47,0+38,0+75,0+19,0 "- komunikace pro aut. dopravu - KS I"</t>
  </si>
  <si>
    <t>3,0+3,50+3,50+5,0+3,0+3,0+3,50+3,50+296,0+103,50 "- napojení na stávající komunikace"</t>
  </si>
  <si>
    <t>2*(162,50+69,50+52,0+118,0+53,0+56,0+56,50+133,0+10,0+55,0+46,0+47,0+38,0+75,0+19,0) "- komunikace pro aut. dopravu - KS I - 2 vrstvy"</t>
  </si>
  <si>
    <t>1510267024</t>
  </si>
  <si>
    <t>-370550253</t>
  </si>
  <si>
    <t>-507805047</t>
  </si>
  <si>
    <t>R55</t>
  </si>
  <si>
    <t>Pojížděná komunikace - vjezdy a parkovací stání - zámková dlažba</t>
  </si>
  <si>
    <t>596212213</t>
  </si>
  <si>
    <t>Kladení zámkové dlažby pozemních komunikací tl 80 mm skupiny A pl přes 300 m2</t>
  </si>
  <si>
    <t>808225361</t>
  </si>
  <si>
    <t>vjezdy:</t>
  </si>
  <si>
    <t>21,0+9,50+11,0+11,50+10,0+16,50+22,0+10,0+7,0+10,0+8,0+8,0+8,50+7,0+7,0+8,0+8,0+9,0+10,0+22,0+6,50+6,50+6,50+7,50+7,0+6,0+9,0+9,50+9,50+6,0+7,50</t>
  </si>
  <si>
    <t>7,0+6,50+10,0+6,0+8,0+6,50+31,0+26,0+12,50+6,50+13,0+10,50+7,0+10,0+7,50+11,50+8,50+7,0+9,0+13,50+9,0+7,50+8,50+11,50+10,0+8,0+6,0+8,50+6,50+9,50</t>
  </si>
  <si>
    <t>12,0+7,50+7,50+9,50+11,0+8,0+20,0+31,0+22,0+14,0+9,0+17,50+11,0+13,0+7,0+6,0+9,0+11,50+28,0+10,0+13,0+10,0+14,0+35,50+10,50+13,50+10,50+14,0</t>
  </si>
  <si>
    <t>16,50+10,0+32,0+21,50+13,50+13,0+11,50+22,0+4,0+5,0+16,50+14,50+6,50+12,0+9,0+16,50+28,50+8,50+13,0+9,50+16,0+8,0+13,50+13,50+7,50+20,0+24,0+39,50</t>
  </si>
  <si>
    <t>slepecká dlažba:</t>
  </si>
  <si>
    <t>2,0+2,0+2,50+2,0+2,50+2,0+2,0+1,50+2,0+2,50+1,50+1,50+2,0+1,50+2,0+1,50+1,50+6,50+2,50+2,0+2,0+1,50+2,50+1,50+2,50+2,0+2,0+2,0+1,50+2,0+2,0+4,0+3,50</t>
  </si>
  <si>
    <t>2,50+2,50+4,50+3,50+3,0+3,0+3,50+3,0+3,0+3,0+3,50+4,0+3,0+2,50+2,50+3,0+2,0+2,0+2,50+2,50+2,0+4,0+2,0+2,50+4,0+3,50+2,50+2,0+2,50+2,50+4,0</t>
  </si>
  <si>
    <t>park. stání:</t>
  </si>
  <si>
    <t>65,50+75,0+12,50+63,50+80,50+40,50+13,50+26,0+28,50+18,0+31,50+18,0+14,50+60,0+15,0+53,0+28,0+28,50+40,50+31,50+16,50+16,0+22,0+16,50+22,50+16,50</t>
  </si>
  <si>
    <t>12,50+58,0+52,0+28,0+28,0+16,50+4,0+18,0+16,50+20,0+15,50+25,0+22,50+16,0+28,0+30,0+21,0+77,50+29,50</t>
  </si>
  <si>
    <t>umělá vodící linie</t>
  </si>
  <si>
    <t>4,0</t>
  </si>
  <si>
    <t>13,0 "- předláždění"</t>
  </si>
  <si>
    <t>59245020</t>
  </si>
  <si>
    <t>dlažba skladebná betonová 20x10x8 cm přírodní</t>
  </si>
  <si>
    <t>-1469437009</t>
  </si>
  <si>
    <t>"Ztratné 2,0% -" 1419,000*0,02</t>
  </si>
  <si>
    <t>59245005</t>
  </si>
  <si>
    <t>dlažba skladebná betonová 20x10x8 cm barevná</t>
  </si>
  <si>
    <t>948604513</t>
  </si>
  <si>
    <t>596212214</t>
  </si>
  <si>
    <t>Příplatek za kombinaci dvou barev u betonových dlažeb pozemních komunikací tl 80 mm skupiny A</t>
  </si>
  <si>
    <t>-935298166</t>
  </si>
  <si>
    <t>592450061</t>
  </si>
  <si>
    <t>dlažba skladebná betonová základní pro nevidomé 20 x 10 x 8 cm barevná</t>
  </si>
  <si>
    <t>1418968072</t>
  </si>
  <si>
    <t>"Ztratné 2,0% -" 163,000*0,02</t>
  </si>
  <si>
    <t>-1547766418</t>
  </si>
  <si>
    <t>komunikace pro pěší:</t>
  </si>
  <si>
    <t>levá strana:</t>
  </si>
  <si>
    <t>241,0+72,50+89,0+224,50+15,50+5,0+59,50+31,50+17,0+30,50+49,0+6,50+18,0+30,0+20,50+18,0+51,0+35,50+34,0+20,50+21,50+22,50+40,50+28,50+21,50+47,50+2,0</t>
  </si>
  <si>
    <t>2,0+31,50+48,50+43,0+69,0+39,50+38,50+13,0+141,0+8,0+29,50+1,50+1,50+62,0+13,50+37,0+21,50+21,0+12,50+17,50+2,0+2,0+24,0+16,0+26,0+25,0+29,50+8,50</t>
  </si>
  <si>
    <t>73,0+19,50+22,0+105,0+6,0+45,0+2,0 "- chodníky"</t>
  </si>
  <si>
    <t>5,5+4,5+3,5+4,5+1,0+5,0+3,5+3,0+4,0+1,0+1,0+1,0+1,5+1,0+1,0+2,0+6,5+1,0+1,0+1,0+3,0+3,0+1,0+1,0+1,0+1,0+1,0+3,5+3,0+3,0+1,0*9+2,0+1,50+3,0 "- slepci"</t>
  </si>
  <si>
    <t>pravá strana:</t>
  </si>
  <si>
    <t>4,50+17,50+4,0+11,50+21,0+133,0+149,0+8,0+19,0+6,50+4,50+50,0+50,50+33,50+17,50+30,0+35,50+121,0+32,0+24,50+30,50+16,50+18,50+21,50+10,50+56,0+44,50</t>
  </si>
  <si>
    <t>40,0+19,50+24,50+15,0+3,50+17,50+14,0+17,0+12,50+17,0+16,50+12,0+95,50+5,0+3,0+26,50+21,0+16,50+19,0+14,50+5,0+23,0+21,0+19,50 "- chodníky"</t>
  </si>
  <si>
    <t>4,0+5,50+5,0+3,50+3,0+4,0+1,50+2,0+2,0+1,50+3,50+3,0+2,0+2,0+2,0+4,0+4,50+3,50+3,0+4,50+1,50+6,0"- slepci"</t>
  </si>
  <si>
    <t>144,50+74,50+19,50 "- předláždění - využití pův. dlažby"</t>
  </si>
  <si>
    <t>-815185345</t>
  </si>
  <si>
    <t>"Ztratné 2,0% -" 3759,500*0,02</t>
  </si>
  <si>
    <t>1475695642</t>
  </si>
  <si>
    <t>4,0+5,50+5,0+3,50+3,0+4,0+1,50+2,0+2,0+1,50+3,50+3,0+2,0+2,0+2,0+4,0+4,50+3,50+3,0+4,50+1,50+6,0"- slepecká dlažba"</t>
  </si>
  <si>
    <t>465164352</t>
  </si>
  <si>
    <t>"Ztratné 2,0% -" 160,000*0,02</t>
  </si>
  <si>
    <t>R57</t>
  </si>
  <si>
    <t>Plochy z kačírku</t>
  </si>
  <si>
    <t>571908111</t>
  </si>
  <si>
    <t>Kryt vymývaným dekoračním kamenivem (kačírkem) tl 200 mm</t>
  </si>
  <si>
    <t>-879581399</t>
  </si>
  <si>
    <t>12,0+2,0+9,0</t>
  </si>
  <si>
    <t>184911311</t>
  </si>
  <si>
    <t>Položení mulčovací textilie v rovině a svahu do 1:5</t>
  </si>
  <si>
    <t>-1361476073</t>
  </si>
  <si>
    <t>693112151</t>
  </si>
  <si>
    <t>textilie netkaná mulčovací 50 g/m2</t>
  </si>
  <si>
    <t>1239053795</t>
  </si>
  <si>
    <t>"- prořez a překryv" 23,000*0,15</t>
  </si>
  <si>
    <t>41+2</t>
  </si>
  <si>
    <t>721242115</t>
  </si>
  <si>
    <t>Lapač střešních splavenin z PP se zápachovou klapkou a lapacím košem DN 110</t>
  </si>
  <si>
    <t>-1515870700</t>
  </si>
  <si>
    <t>732242001</t>
  </si>
  <si>
    <t>Klempířské dopojení dešťových svodů D100 z pozinkovaného plechu do lapačů splaveninen nebo liniových žlabů</t>
  </si>
  <si>
    <t>236459301</t>
  </si>
  <si>
    <t>808758828</t>
  </si>
  <si>
    <t>1,0*0,30*(14,0+124,50) "- přípojky odvodnění"</t>
  </si>
  <si>
    <t>1,0*0,30*(74,50) "- přípojky dešťových svodů"</t>
  </si>
  <si>
    <t>-2040441098</t>
  </si>
  <si>
    <t>8,0+6,0</t>
  </si>
  <si>
    <t>-1051239854</t>
  </si>
  <si>
    <t>"Prořez 5,0% -" 14,000*0,05</t>
  </si>
  <si>
    <t>14,7*1,015 'Přepočtené koeficientem množství</t>
  </si>
  <si>
    <t>56732000</t>
  </si>
  <si>
    <t>336561776</t>
  </si>
  <si>
    <t>Vývrt na potrubí DN 800 pro osazení napojovacího elementu DN 150</t>
  </si>
  <si>
    <t>1283691798</t>
  </si>
  <si>
    <t>-1605647498</t>
  </si>
  <si>
    <t>871260310</t>
  </si>
  <si>
    <t>Montáž kanalizačního potrubí hladkého plnostěnného SN 10 z polypropylenu DN 100</t>
  </si>
  <si>
    <t>-1460341298</t>
  </si>
  <si>
    <t>6,50+5,0+4,0+3,0+2,0+4,0+3,0+9,0*4+11,0 "- napojení děšťových svodů"</t>
  </si>
  <si>
    <t>28617001</t>
  </si>
  <si>
    <t>trubka kanalizační PP plnostěnná třívrstvá DN 100x1000 mm SN 10</t>
  </si>
  <si>
    <t>1568202090</t>
  </si>
  <si>
    <t>"Prořez 5,0% -" 74,500*0,05</t>
  </si>
  <si>
    <t>1371834525</t>
  </si>
  <si>
    <t>3,50+8,0+3,50+3,50+3,50+2,0+1,0+2,0+2,0+1,50+3,50+1,50+2,0+3,50+2,0+2,0+1,50+1,50+1,50+1,50+1,50+1,50+1,50+2,0+1,0+1,50+1,50+1,50+1,50+2,50+1,50+2,0</t>
  </si>
  <si>
    <t>1,50+2,50+3,50+1,50+1,50+2,0+20,0+4,50+1,50+1,50+2,0+2,50+2,50+2,50+3,50+1,0</t>
  </si>
  <si>
    <t>-39583380</t>
  </si>
  <si>
    <t>"Prořez 5,0% -" 124,500*0,05</t>
  </si>
  <si>
    <t>877265211</t>
  </si>
  <si>
    <t>Montáž tvarovek z tvrdého PVC-systém KG nebo z polypropylenu-systém KG 2000 jednoosé DN 100</t>
  </si>
  <si>
    <t>-297930395</t>
  </si>
  <si>
    <t>2*12 "- napojení dešťových svodů"</t>
  </si>
  <si>
    <t>28617180</t>
  </si>
  <si>
    <t>koleno kanalizační PP SN 16 45 ° DN 100</t>
  </si>
  <si>
    <t>-920742275</t>
  </si>
  <si>
    <t>-996141478</t>
  </si>
  <si>
    <t>2*48</t>
  </si>
  <si>
    <t>902239937</t>
  </si>
  <si>
    <t>894812611</t>
  </si>
  <si>
    <t>Vyříznutí a utěsnění otvoru ve stěně šachty DN 110</t>
  </si>
  <si>
    <t>-412546488</t>
  </si>
  <si>
    <t>5 "- napojení dešťových svodů"</t>
  </si>
  <si>
    <t>-1694941729</t>
  </si>
  <si>
    <t>1 "- napojení do šachet"</t>
  </si>
  <si>
    <t>935113211</t>
  </si>
  <si>
    <t>Osazení odvodňovacího betonového žlabu s krycím roštem šířky do 200 mm</t>
  </si>
  <si>
    <t>1693012295</t>
  </si>
  <si>
    <t>odvodňovací žlaby:</t>
  </si>
  <si>
    <t>3,50+5,0+3,0+3,0+3,50+3,0+3,0+9,0+5,50+3,0+4,0+3,50+4,0+3,50+4,0+3,50+2,50+3,0+3,50+3,0+3,50+2,50+6,0+3,50+5,50+5,0+2,0+6,0+2,0*2+4,50+5,0+3,0*2+5,0</t>
  </si>
  <si>
    <t>5,0+6,0+5,0+6,0+3,0+2,50+3,50+4,0+3,0+3,0+5,50+3,50 "- š. 100mm"</t>
  </si>
  <si>
    <t>5,0 "- š. 150mm"</t>
  </si>
  <si>
    <t>592270R01</t>
  </si>
  <si>
    <t>žlab odvodňovací kompozitový 15 x 13,8 x 100 cm, světlá šířka 10 cm, s ochrannou kompozitní hranou, svislý odtok, bez spádu dna</t>
  </si>
  <si>
    <t>907712198</t>
  </si>
  <si>
    <t>592270R02</t>
  </si>
  <si>
    <t>kombinovaná čelní stěna na začátek a konec žlabu z polypropylenu pro žlab sv. š. 10 cm</t>
  </si>
  <si>
    <t>2087799556</t>
  </si>
  <si>
    <t>2*47</t>
  </si>
  <si>
    <t>592270R03</t>
  </si>
  <si>
    <t>rošt můstkový - grafitová tvárná litina 50cm x 12,3cm x 371cm2/m, tř.zatíž. C250</t>
  </si>
  <si>
    <t>999971181</t>
  </si>
  <si>
    <t>184,50/0,50</t>
  </si>
  <si>
    <t>592270R04</t>
  </si>
  <si>
    <t>žlab odvodňovací kompozitový 21 x 18,8 x 100 cm, světlá šířka 15 cm, s ochrannou kompozitní hranou, svislý odtok, bez spádu dna</t>
  </si>
  <si>
    <t>206237019</t>
  </si>
  <si>
    <t>592270R05</t>
  </si>
  <si>
    <t>kombinovaná čelní stěna na začátek a konec žlabu z polypropylenu pro žlab sv. š. 15 cm</t>
  </si>
  <si>
    <t>546954284</t>
  </si>
  <si>
    <t>592270R06</t>
  </si>
  <si>
    <t>rošt můstkový - grafitová tvárná litina 50cm x 17,3cm x 578cm2/m, tř.zatíž. D400</t>
  </si>
  <si>
    <t>-1520860874</t>
  </si>
  <si>
    <t>5,0/0,50</t>
  </si>
  <si>
    <t>935112111</t>
  </si>
  <si>
    <t>Osazení příkopového žlabu do betonu tl 100 mm z betonových tvárnic š 500 mm</t>
  </si>
  <si>
    <t>-739414078</t>
  </si>
  <si>
    <t>59227051</t>
  </si>
  <si>
    <t>žlabovka betonová příkopová 210x280x100mm</t>
  </si>
  <si>
    <t>-434086587</t>
  </si>
  <si>
    <t>8,0</t>
  </si>
  <si>
    <t>R86</t>
  </si>
  <si>
    <t>Zasakovací zařízení</t>
  </si>
  <si>
    <t>211521111</t>
  </si>
  <si>
    <t>Výplň odvodňovacích žeber nebo trativodů kamenivem hrubým drceným frakce 65 až 125 mm</t>
  </si>
  <si>
    <t>-2983949</t>
  </si>
  <si>
    <t>211971110</t>
  </si>
  <si>
    <t>Zřízení opláštění žeber nebo trativodů geotextilií v rýze nebo zářezu sklonu do 1:2</t>
  </si>
  <si>
    <t>1250262929</t>
  </si>
  <si>
    <t>3*0,50*1,50*40 "- vodorovné plochy"</t>
  </si>
  <si>
    <t>2*1,50*1,0*40 "- svislé plochy"</t>
  </si>
  <si>
    <t>2*0,50*1,0*40 "- ukončení příkopů"</t>
  </si>
  <si>
    <t>693110621</t>
  </si>
  <si>
    <t>geotextilie netkaná 300 g/m2</t>
  </si>
  <si>
    <t>-2084690160</t>
  </si>
  <si>
    <t>"Ztratné 15,0% -" 250,0*0,15</t>
  </si>
  <si>
    <t>2,0+2,0+3,50 "- komunikace pro pěší"</t>
  </si>
  <si>
    <t>4158,0 "- komunikace pro pěší - zámk. dlažba"</t>
  </si>
  <si>
    <t>990,50 "- komunikace pro aut. dopravu - KS I - uvažováno 50% celkové plochy"</t>
  </si>
  <si>
    <t>2971,50 "- vjezdy a parkovací stání"</t>
  </si>
  <si>
    <t>R93</t>
  </si>
  <si>
    <t>Mobiliář</t>
  </si>
  <si>
    <t>936104211</t>
  </si>
  <si>
    <t>Montáž odpadkového koše do betonové patky</t>
  </si>
  <si>
    <t>992930978</t>
  </si>
  <si>
    <t>749101301</t>
  </si>
  <si>
    <t>koš odpadkový kruhový, opláštění perforovaným plechem, se stříškou, průměr 380 mm, výška 940 mm, objem nádoby 45 l</t>
  </si>
  <si>
    <t>1281624649</t>
  </si>
  <si>
    <t>914001111</t>
  </si>
  <si>
    <t>Osazení a montáž označníku zastávek do dvou betonových patek na kotevní šrouby</t>
  </si>
  <si>
    <t>1205322792</t>
  </si>
  <si>
    <t>404459001</t>
  </si>
  <si>
    <t>zastávkový označník, zinkovaná ocel. uzavřená konstrukce opatřená práškovou vypal. barvou RAL 7016 nese terč (50 x 50 cm) a štítek označení linek (50 x 20 cm) z ocelového plechu, s nosičem jízdních řádů (65 x 30 cm) a s odpadkovým košem z perfor. plechu</t>
  </si>
  <si>
    <t>-34765843</t>
  </si>
  <si>
    <t>767995R01</t>
  </si>
  <si>
    <t>Montáž atypických zámečnických konstrukcí</t>
  </si>
  <si>
    <t>793495059</t>
  </si>
  <si>
    <t>76799R109</t>
  </si>
  <si>
    <t>Čekárna s plochou střechou z bezpečnostního skla, NK z ocelových zinkovaných profilů opatřená práškovým vypalovacím lakem, svislé stěny z kaleného skla, lavička z masivního dveřa, rozměry přístřešku 2,860/1,855/2,55m</t>
  </si>
  <si>
    <t>348822573</t>
  </si>
  <si>
    <t>348,50+48,50+183,0+88,0+107,50+39,50+3,50+96,50+392,0+5,50+14,0+155,50+4,50+5,0+154,0+5,50+33,0+165,0+132,0+25,50+219,0+16,50+64,50+45,0+363,50</t>
  </si>
  <si>
    <t>1497472161</t>
  </si>
  <si>
    <t>nájezdové obruby:</t>
  </si>
  <si>
    <t>9,50+4,50*2+4,0*2+5,0+8,50+7,50+5,50+4,0*2+4,0+3,50*2+4,50+6,0+4,0+5,50+6,0+3,50+3,0*2+4,0*2+3,0+3,50+6,50+4,0+6,50+6,0+3,50*2+6,0+14,50+8,50+3,50+4,0</t>
  </si>
  <si>
    <t>6,0+4,50+6,0+4,0+6,0+3,0+3,0+6,0+3,0+6,50+12,0+11,0+4,0*2+8,50+5,0+3,0*2+9,0+6,50+5,0+5,0+7,0+5,0+5,0+6,0+6,50+8,0+5,50+4,50+2,50*2+4,50*2+3,0*2+4,0</t>
  </si>
  <si>
    <t>5,50+4,50+3,50*2+3,0+4,50+4,50+3,50+8,0+4,0*2+3,50*2+2,50+4,0+8,50+7,50+4,50+2,50+4,0+5,0+8,0+3,50+4,0+3,50*2+11,0</t>
  </si>
  <si>
    <t>"Ztratné 2,0% -" 511,50*0,02</t>
  </si>
  <si>
    <t>-1529096894</t>
  </si>
  <si>
    <t>2*101 "- přechodové obruby"</t>
  </si>
  <si>
    <t>"Ztratné 2,0% -" 82,000*0,02</t>
  </si>
  <si>
    <t>-1739555835</t>
  </si>
  <si>
    <t>-511,50 "- odpočet nájezdových obrub"</t>
  </si>
  <si>
    <t>-202,0 "- odpočet přechodových obrub"</t>
  </si>
  <si>
    <t>-66,080 "- odpočet obloukových obrub"</t>
  </si>
  <si>
    <t>"Ztratné 2,0% -" 1935,420*0,02</t>
  </si>
  <si>
    <t>-848169089</t>
  </si>
  <si>
    <t>0,79*2+0,79*2+0,79*2+0,79*2 "- R=0,50m"</t>
  </si>
  <si>
    <t>0,8+0,8+0,9+1+0,98+0,78+0,78+0,98+0,84+0,84+0,81+0,84+0,79+0,7+0,84+0,8+0,85+0,9+0,79+0,79+0,9+0,79+0,82+0,79+0,79+0,83+0,79+0,83+0,82+0,8 "- R=1,0m"</t>
  </si>
  <si>
    <t>0,82+0,82+0,82+0,92+0,92+0,79+0,86+0,79+0,86+1,15+0,79+0,79+0,79+0,79+1,11+1,4 "- R=1,0m"</t>
  </si>
  <si>
    <t>1,62+3,15+3+3,14+3,18+3,14+3,14 "- R=2,0m"</t>
  </si>
  <si>
    <t>"Ztratné 2,0% -" 66,080*0,02</t>
  </si>
  <si>
    <t>916231213</t>
  </si>
  <si>
    <t>Osazení chodníkového obrubníku betonového stojatého s boční opěrou do lože z betonu prostého</t>
  </si>
  <si>
    <t>971357725</t>
  </si>
  <si>
    <t>34,50+4,50+6,0+4,50+46,0+14,50+4,0+33,0+2,50+6,0+2,50+45,50+3,0+3,0+4,50+22,0+5,50+4,0+1,50+25,50+2,50+2,50+4,50+3,0+8,0+17,0+47,50+2,50+2,50+3,50</t>
  </si>
  <si>
    <t>3,0+3,0+5,0+3,0+3,0+3,0+3,0+3,0+3,50+2,50+2,50+3,50+14,50+4,50+3,0+3,0+4,0+28,0+2,50+2,0+4,0+2,0+3,0+4,0+28,50+2,50+3,0+3,50+3,50+9,50+133,0+16,50</t>
  </si>
  <si>
    <t>3,0+6,0+1,0+1,50+3,50+22,50+4,0+3,0+3,0+3,50+3,0+2,50+4,0+4,0+2,50+4,0+2,50+3,0+3,50+11,0+2,50+3,0+2,50+27,50+3,50+16,50+2,50+4,0+3,0+16,50+3,0+2,50</t>
  </si>
  <si>
    <t>6,0+3,0+3,0+4,0+2,50+2,50+2,0+6,0+3,0+2,0+130,50+5,0+2,50+6,0+2,50+2,50+5,0+5,0+3,50+3,50+5,0+5,0+6,0+6,50+8,0+5,50+4,50+4,0+5,50+3,0+3,0+4,0+31,50</t>
  </si>
  <si>
    <t>4,50+3,50+3,50+3,50+2,50+4,0+59,50+4,50+2,50+6,0+5,0+4,50+5,50+16,50+9,50+20,50</t>
  </si>
  <si>
    <t>59217017</t>
  </si>
  <si>
    <t>obrubník betonový chodníkový 100x10x25 cm</t>
  </si>
  <si>
    <t>-683107435</t>
  </si>
  <si>
    <t>1303,50 "- betonové obrubníky"</t>
  </si>
  <si>
    <t>"Ztratné 2,0% -" 1303,50*0,02</t>
  </si>
  <si>
    <t>916431111</t>
  </si>
  <si>
    <t>Osazení bezbariérového betonového obrubníku do betonového lože tl 150 mm</t>
  </si>
  <si>
    <t>1355305419</t>
  </si>
  <si>
    <t>12,0+12,0 "- zastávky"</t>
  </si>
  <si>
    <t>59217040</t>
  </si>
  <si>
    <t>obrubník bezbariérový betonový náběhový</t>
  </si>
  <si>
    <t>103126441</t>
  </si>
  <si>
    <t>59217041</t>
  </si>
  <si>
    <t>obrubník bezbariérový betonový přímý</t>
  </si>
  <si>
    <t>611305159</t>
  </si>
  <si>
    <t>27,0+10,0+23,0+15,50+7,0+19,50+4,50+4,50+4,50+4,0+7,0+14,0+25,50+17,0+3,0+3,0+29,50+25,0+4,50+16,0+8,50+10,50+15,0+15,50+16,50+6,0+12,0+17,0+5,50+7,0</t>
  </si>
  <si>
    <t>20,0+4,50+3,50+7,50+10,50+4,0+24,50+9,50+7,50+5,50+14,0+6,0+11,0+5,50+14,50+17,50+6,50+5,50+20,0+6,50+17,0+27,0+3,50+7,0+13,50+3,50+9,50+3,50+16,50</t>
  </si>
  <si>
    <t>3,50+13,50+2,0+12,0+2,0+5,50+10,0+14,50+2,50+9,50+2,50+10,0+32,0+3,0+20,0+3,0+5,50+12,50+23,0+4,50+14,0+5,50+4,50+1,0+18,50+13,0+8,0+18,0+12,0+15,0</t>
  </si>
  <si>
    <t>22,50+11,0+4,50+9,50+33,50+10,50+12,50+10,50+30,50+9,0+33,0+11,0+15,0+9,50+15,0+15,50+31,0+12,50+7,50+105,0+7,50+14,50+20,0+9,0+38,50+10,0+4,50+3,0</t>
  </si>
  <si>
    <t>4,0+5,0+12,50+9,50+21,50+16,0+13,0+71,0+8,50+10,50+30,0+18,50+17,0+7,0+24,50+13,50+6,0</t>
  </si>
  <si>
    <t>-49182649</t>
  </si>
  <si>
    <t>1787,0 "- zahradní obruby"</t>
  </si>
  <si>
    <t>"Ztratné 2,0% -" 1787,0*0,02</t>
  </si>
  <si>
    <t>339921132</t>
  </si>
  <si>
    <t>Osazování betonových palisád do betonového základu v řadě výšky prvku přes 0,5 do 1 m</t>
  </si>
  <si>
    <t>332972133</t>
  </si>
  <si>
    <t>547*0,18 "- výška 600mm"</t>
  </si>
  <si>
    <t>381*0,18 "- výška 800mm"</t>
  </si>
  <si>
    <t>592284R01</t>
  </si>
  <si>
    <t>PALISÁDA betonová přírodní 12x18x60 cm</t>
  </si>
  <si>
    <t>-1902949180</t>
  </si>
  <si>
    <t>44+9+106+44+44+42+15+4+81+42+14+14+88</t>
  </si>
  <si>
    <t>592284R02</t>
  </si>
  <si>
    <t>PALISÁDA betonová přírodní 12x18x80 cm</t>
  </si>
  <si>
    <t>-552749999</t>
  </si>
  <si>
    <t>168+138+75</t>
  </si>
  <si>
    <t>916991121</t>
  </si>
  <si>
    <t>Lože pod obrubníky, krajníky nebo obruby z dlažebních kostek z betonu prostého</t>
  </si>
  <si>
    <t>-216062533</t>
  </si>
  <si>
    <t>0,025*24,0 "- zastávkové obruby"</t>
  </si>
  <si>
    <t>-1957964995</t>
  </si>
  <si>
    <t>296,0 "- ul. F. Adámka"</t>
  </si>
  <si>
    <t>80243868</t>
  </si>
  <si>
    <t>47,0 "- ul. F. Adámka"</t>
  </si>
  <si>
    <t>441347459</t>
  </si>
  <si>
    <t>5,50+10,0</t>
  </si>
  <si>
    <t>113106121</t>
  </si>
  <si>
    <t>Rozebrání dlažeb z betonových nebo kamenných dlaždic komunikací pro pěší ručně</t>
  </si>
  <si>
    <t>289622356</t>
  </si>
  <si>
    <t>10,0+85,0+3,50+3,50+2,0+3,0+24,50+2,0+4,0+4,50+4,0+2,0+1,50+2,0+2,50+1,50+1,0+12,50+1,0*2+7,50+1,50+2,50+9,0+5,0+1,50*3+11,0+4,0+15,0+7,0+9,50+8,0+7,0</t>
  </si>
  <si>
    <t>25,0+25,0+10,0 "- komunikace pro pěší - bet. desky"</t>
  </si>
  <si>
    <t>113106151</t>
  </si>
  <si>
    <t>Rozebrání dlažeb vozovek z velkých kostek s ložem z kameniva ručně</t>
  </si>
  <si>
    <t>-341188912</t>
  </si>
  <si>
    <t>2,50+2,50 "- dlážděné plochy"</t>
  </si>
  <si>
    <t>113106161</t>
  </si>
  <si>
    <t>Rozebrání dlažeb vozovek z drobných kostek s ložem z kameniva ručně</t>
  </si>
  <si>
    <t>751558742</t>
  </si>
  <si>
    <t>2,0+1,50+106,0+10,50+14,50 "- dlážděné plochy"</t>
  </si>
  <si>
    <t>113106123</t>
  </si>
  <si>
    <t>Rozebrání dlažeb ze zámkových dlaždic komunikací pro pěší ručně</t>
  </si>
  <si>
    <t>-1539593163</t>
  </si>
  <si>
    <t>620,50+23,50+396,50+198,50+50,50+203,50+79,0+10,0+3,0+52,0+12,50+20,50+17,50+51,0+26,0+26,50+23,0 "- trvale"</t>
  </si>
  <si>
    <t>144,50+74,50+19,50 "- předláždění"</t>
  </si>
  <si>
    <t>113107341</t>
  </si>
  <si>
    <t>Odstranění podkladu živičného tl 50 mm strojně pl do 50 m2</t>
  </si>
  <si>
    <t>1896964469</t>
  </si>
  <si>
    <t>2,50+5,50 "- komunikace pro pěší"</t>
  </si>
  <si>
    <t>113107131</t>
  </si>
  <si>
    <t>Odstranění podkladu z betonu prostého tl 150 mm ručně</t>
  </si>
  <si>
    <t>973178502</t>
  </si>
  <si>
    <t>0,50+2,0+1,50+10,0+5,0+18,50+7,50+3,0+2,0+9,0+11,0+4,0+10,50+7,0+12,0+6,0 "- betonové plochy"</t>
  </si>
  <si>
    <t>15,50 "- pod panely"</t>
  </si>
  <si>
    <t>322,50 "- komunikace pro pěší - bet. desky"</t>
  </si>
  <si>
    <t>5,0 "- komunikace pro pěší - velké kostky"</t>
  </si>
  <si>
    <t>134,50 "- komunikace pro pěší - drobné kostky"</t>
  </si>
  <si>
    <t>1814,0 "- komunikace pro pěší - zámk. dlažba"</t>
  </si>
  <si>
    <t>8,0 "- komunikace pro pěší - asfalt"</t>
  </si>
  <si>
    <t>109,50 "- betonové plochy"</t>
  </si>
  <si>
    <t>126,0+68,0+59,50+2,50+210,50+4,50+20,50+4,0+6,50+2,50+74,0+33,0+5,50+3,0+390,0+267,50+12,0+260,0+28,50+16,0+11,50+18,50+43,50+100,50+26,0+167,0+32,50</t>
  </si>
  <si>
    <t>189,0+18,50+2,50-121,0 "- štěrkové plochy"</t>
  </si>
  <si>
    <t>979054451</t>
  </si>
  <si>
    <t>Očištění vybouraných zámkových dlaždic s původním spárováním z kameniva těženého</t>
  </si>
  <si>
    <t>-2100439668</t>
  </si>
  <si>
    <t>113201112</t>
  </si>
  <si>
    <t>Vytrhání obrub silničních ležatých</t>
  </si>
  <si>
    <t>10339144</t>
  </si>
  <si>
    <t>217,0+4,50+5,50+4,50+6,50+4,50+6,50+8,0</t>
  </si>
  <si>
    <t>763690245</t>
  </si>
  <si>
    <t>43,50+154,50+26,0+86,50+18,50+4,0+53,0+105,50+9,50+3,50+8,50+3,0+8,0+11,0+533,0+8,0+7,50+5,50+7,50+2,0+5,0+4,0+10,50+5,0+5,50</t>
  </si>
  <si>
    <t>113204111</t>
  </si>
  <si>
    <t>Vytrhání obrub záhonových</t>
  </si>
  <si>
    <t>-1510486853</t>
  </si>
  <si>
    <t>17,0+5,0+9,50+34,50+9,50+8,0+3,0+4,0+7,50+5,0+10,50+11,50+29,0+4,50+8,0+10,0+4,50+2,50+11,0+9,0+3,50</t>
  </si>
  <si>
    <t>113203111</t>
  </si>
  <si>
    <t>Vytrhání obrub z dlažebních kostek</t>
  </si>
  <si>
    <t>-1489130176</t>
  </si>
  <si>
    <t>2,50+2,50 "- jednolinka z kostek"</t>
  </si>
  <si>
    <t>966008212</t>
  </si>
  <si>
    <t>Bourání odvodňovacího žlabu z betonových příkopových tvárnic š do 800 mm</t>
  </si>
  <si>
    <t>1214693137</t>
  </si>
  <si>
    <t>5,0+17,50</t>
  </si>
  <si>
    <t>966008221</t>
  </si>
  <si>
    <t>Bourání betonového nebo polymerbetonového odvodňovacího žlabu š do 200 mm</t>
  </si>
  <si>
    <t>94319003</t>
  </si>
  <si>
    <t>3,50+3,0+3,50+5,50+4,0+4,50+4,50+3,0+21,0+3,50+6,50+4,0+3,0+9,50 "- ve vjezdech"</t>
  </si>
  <si>
    <t>162</t>
  </si>
  <si>
    <t>966005111</t>
  </si>
  <si>
    <t>Rozebrání a odstranění silničního zábradlí se sloupky osazenými s betonovými patkami</t>
  </si>
  <si>
    <t>1546285444</t>
  </si>
  <si>
    <t>5,0+18,50+12,0+2,0+1,0+4,0+4,0</t>
  </si>
  <si>
    <t>163</t>
  </si>
  <si>
    <t>961044111</t>
  </si>
  <si>
    <t>Bourání základů z betonu prostého</t>
  </si>
  <si>
    <t>101590065</t>
  </si>
  <si>
    <t>Bourání stávajících zdí:</t>
  </si>
  <si>
    <t>0,60*0,80*(2,50+1,50+2,0+1,0+2,0+1,0+1,50+2,0+2,0+3,0+1,0+1,50+3,0+4,0+3,0+8,50+2,0+2,0+2,0+4,0+4,50+4,0)</t>
  </si>
  <si>
    <t>164</t>
  </si>
  <si>
    <t>962042321</t>
  </si>
  <si>
    <t>Bourání zdiva nadzákladového z betonu prostého přes 1 m3</t>
  </si>
  <si>
    <t>1314520556</t>
  </si>
  <si>
    <t>0,50*1,20*(2,50+1,50+2,0+1,0+2,0+1,0+1,50+2,0+2,0+3,0+1,0+1,50+3,0+4,0+3,0+8,50+2,0+2,0+2,0+4,0+4,50+4,0)</t>
  </si>
  <si>
    <t>165</t>
  </si>
  <si>
    <t>767996801</t>
  </si>
  <si>
    <t>Demontáž atypických zámečnických konstrukcí rozebráním hmotnosti jednotlivých dílů do 50 kg</t>
  </si>
  <si>
    <t>-587400704</t>
  </si>
  <si>
    <t>2*150 "- demontáž autobusového přístřešku"</t>
  </si>
  <si>
    <t>166</t>
  </si>
  <si>
    <t>36,0 "- pro čáry š. 0,125 mm"</t>
  </si>
  <si>
    <t>167</t>
  </si>
  <si>
    <t>6,0*6 "- plné čáry - v místě park. stání"</t>
  </si>
  <si>
    <t>168</t>
  </si>
  <si>
    <t>169</t>
  </si>
  <si>
    <t>170</t>
  </si>
  <si>
    <t>171</t>
  </si>
  <si>
    <t>SO.401 - SO.401 - Veřejné osvětlení</t>
  </si>
  <si>
    <t>21-M - Elektromontáže silnoproud</t>
  </si>
  <si>
    <t>22-M - Elektromontáže sdělovacích zařízení</t>
  </si>
  <si>
    <t>46-M - Zemní práce při extr.mont.pracích</t>
  </si>
  <si>
    <t>21-M</t>
  </si>
  <si>
    <t>Elektromontáže silnoproud</t>
  </si>
  <si>
    <t>210100001</t>
  </si>
  <si>
    <t>Ukončení vodičů v rozváděči nebo na přístroji včetně zapojení průřezu žíly do 2,5 mm2</t>
  </si>
  <si>
    <t>210100099</t>
  </si>
  <si>
    <t>Ukončení vodičů na svorkovnici s otevřením a uzavřením krytu včetně zapojení průřezu žíly do 10 mm2</t>
  </si>
  <si>
    <t>210100150</t>
  </si>
  <si>
    <t>Trubka svodová na betonovém nebo ocelovém sloupu</t>
  </si>
  <si>
    <t>Pol1</t>
  </si>
  <si>
    <t>Trubka ocelová závitová 29 mmvčetně montážní pásky</t>
  </si>
  <si>
    <t>210100151</t>
  </si>
  <si>
    <t>Ukončení kabelů smršťovací záklopkou nebo páskou se zapojením bez letování žíly do 4x16 mm2</t>
  </si>
  <si>
    <t>Pol2</t>
  </si>
  <si>
    <t>Kabelová koncovka do 4X25mm2</t>
  </si>
  <si>
    <t>210190003</t>
  </si>
  <si>
    <t>Montáž rozvodnic do 100kg,</t>
  </si>
  <si>
    <t>Pol3</t>
  </si>
  <si>
    <t>Spínací bod VO - rozvaděč do stávající niky RVO2 specifikace níže</t>
  </si>
  <si>
    <t>Pol4</t>
  </si>
  <si>
    <t>Elektroměr s hlavním jističem hodnoty stávající</t>
  </si>
  <si>
    <t>Pol5</t>
  </si>
  <si>
    <t>Jistič 16/1/C</t>
  </si>
  <si>
    <t>Pol6</t>
  </si>
  <si>
    <t>Jistič 6/1/C</t>
  </si>
  <si>
    <t>Pol7</t>
  </si>
  <si>
    <t>Jistič 10/1/B</t>
  </si>
  <si>
    <t>Pol8</t>
  </si>
  <si>
    <t>Stykač 40/3</t>
  </si>
  <si>
    <t>Pol9</t>
  </si>
  <si>
    <t>Pomocné relé 3/p 16A</t>
  </si>
  <si>
    <t>Pol10</t>
  </si>
  <si>
    <t>Spínací hodiny digitální</t>
  </si>
  <si>
    <t>Pol11</t>
  </si>
  <si>
    <t>Soumrakový spínač</t>
  </si>
  <si>
    <t>Pol12</t>
  </si>
  <si>
    <t>Přepínač 1/0/2</t>
  </si>
  <si>
    <t>Pol13</t>
  </si>
  <si>
    <t>Pomocný materiál- svorkovnice, propjovací dráty apod…</t>
  </si>
  <si>
    <t>210101234</t>
  </si>
  <si>
    <t>Propojení kabelů celoplastových spojkou do 1 kV venkovní smršťovací SVCZ 1až5 žíly do 4x25až35 mm2</t>
  </si>
  <si>
    <t>Pol14</t>
  </si>
  <si>
    <t>Kabelová smršťovací spojka - přechodová Cu25 na Al35</t>
  </si>
  <si>
    <t>210202013</t>
  </si>
  <si>
    <t>Montáž svítidlo výbojkové průmyslové stropní na výložník</t>
  </si>
  <si>
    <t>Pol15</t>
  </si>
  <si>
    <t>Svítidlo pro osvětlení komunikací se zdrojem sodíková výbojka 150W nebo LED - osazení na výložník specifikace v zadávací dokumentaci pro výběrové řízení případně ocenit ve dvou variantách, referenční svítidla viz technické podklady</t>
  </si>
  <si>
    <t>Pol16</t>
  </si>
  <si>
    <t>Svítidlo pro osvětlení komunikací se zdrojem 150W HQI - nebo LED osazení na výložník - Speciální svítidlo pro osvětlení přechodů pro chodce viz specifikace v zadávací dokumentacipro výběrové řízení, případně ocenit ve dvou variantác, referenční svítidla v</t>
  </si>
  <si>
    <t>210204011</t>
  </si>
  <si>
    <t>Montáž stožárů osvětlení ocelových samostatně stojících délky do 12 m</t>
  </si>
  <si>
    <t>Pol17</t>
  </si>
  <si>
    <t>Stožár silniční H=7,2 m (+výložník) svítidlo 10m nad zemí FeZn</t>
  </si>
  <si>
    <t>Pol18</t>
  </si>
  <si>
    <t>Stožár speciální přechodový - P6 - osvětlení přechodů pro chodce  - průměr spodního dílu min. 156 mm</t>
  </si>
  <si>
    <t>Pol19</t>
  </si>
  <si>
    <t>Stožár parkový K4 pro uchycení tabule s blikajícím výstražnými světly-upozornění na přechod pro chodce</t>
  </si>
  <si>
    <t>210204104</t>
  </si>
  <si>
    <t>Montáž výložníků osvětlení jednoramenných sloupových hmotnosti přes 35 kg</t>
  </si>
  <si>
    <t>Pol20</t>
  </si>
  <si>
    <t>Výložník jednoramenný do 1,8/1,5-2m</t>
  </si>
  <si>
    <t>Pol21</t>
  </si>
  <si>
    <t>výložník jednoramenný pro svítidlo přechodové ke stožáru P6do 1,5 m</t>
  </si>
  <si>
    <t>Pol22</t>
  </si>
  <si>
    <t>pomocný výložník s třemenem pro uchycení na stožár VO silniční - určený pro instalaci svítidla osvětlení přechodů pro chodce -</t>
  </si>
  <si>
    <t>Pol23</t>
  </si>
  <si>
    <t>pomocný výložník s třemenem blikajícíh výstražné dopravní značky upozorňující na přechod pro chodce</t>
  </si>
  <si>
    <t>210204105</t>
  </si>
  <si>
    <t>Montáž výložníků osvětlení dvouramenných sloupových hmotnosti do 70 kg</t>
  </si>
  <si>
    <t>Pol24</t>
  </si>
  <si>
    <t>Výložník dvouramenný do 1,8/1,5-2m 180 nebo 90st.</t>
  </si>
  <si>
    <t>210204201</t>
  </si>
  <si>
    <t>Montáž elektrovýzbroje stožárů osvětlení 1 okruh</t>
  </si>
  <si>
    <t>Pol25</t>
  </si>
  <si>
    <t>Stožárová svorkovnice 25mm2 - s pojistkou</t>
  </si>
  <si>
    <t>210204202</t>
  </si>
  <si>
    <t>Montáž elektrovýzbroje stožárů osvětlení 2 okruhy</t>
  </si>
  <si>
    <t>Pol26</t>
  </si>
  <si>
    <t>Stožárová svorkovnice 25mm2 - s 2 pojistkami</t>
  </si>
  <si>
    <t>210204203</t>
  </si>
  <si>
    <t>Montáž elektrovýzbroje stožárů osvětlení 3 okruhy</t>
  </si>
  <si>
    <t>Pol27</t>
  </si>
  <si>
    <t>Stožárová svorkovnice 25mm2 - s 3 pojistkami</t>
  </si>
  <si>
    <t>210204203.1</t>
  </si>
  <si>
    <t>Montáž elektrovýzbroje stožárů osvětlení 3 okruhy - MR</t>
  </si>
  <si>
    <t>Pol28</t>
  </si>
  <si>
    <t>Stožárová svorkovnice prostorově oddělená pro rozvod místního rozhlasu</t>
  </si>
  <si>
    <t>210220020</t>
  </si>
  <si>
    <t>Montáž uzemňovacího vedení vodičů FeZn pomocí svorek v zemi páskou do 120 mm2 ve městské zástavbě</t>
  </si>
  <si>
    <t>Pol29</t>
  </si>
  <si>
    <t>Páska uzemňovací FeZn 30/4 -</t>
  </si>
  <si>
    <t>210220302</t>
  </si>
  <si>
    <t>Montáž svorek hromosvodných se 3 a více šrouby</t>
  </si>
  <si>
    <t>Pol30</t>
  </si>
  <si>
    <t>Svorka pro spojení pásku a vodiče, připojovací svorka atd…</t>
  </si>
  <si>
    <t>210810005</t>
  </si>
  <si>
    <t>Montáž kabel Cu plný kulatý do 1 kV 3x1,5 až 6 mm2 uložený volně nebo v liště (CYKY)</t>
  </si>
  <si>
    <t>Pol31</t>
  </si>
  <si>
    <t>Kabel CYKY 3x1,5 - J</t>
  </si>
  <si>
    <t>210810006</t>
  </si>
  <si>
    <t>Pol32</t>
  </si>
  <si>
    <t>Kabel CYKY 3x2,5 - J</t>
  </si>
  <si>
    <t>Pol33</t>
  </si>
  <si>
    <t>Nosné lanko pro převěsy rozvodů MR</t>
  </si>
  <si>
    <t>210810008</t>
  </si>
  <si>
    <t>Pol34</t>
  </si>
  <si>
    <t>Kabel CYKY 4x4 - J rozvody pro místní rozhlas</t>
  </si>
  <si>
    <t>210810009</t>
  </si>
  <si>
    <t>Montáž kabel Cu plný kulatý do 1 kV 4x1,5 až 4 mm2 uložený volně nebo v liště (CYKY)</t>
  </si>
  <si>
    <t>Pol35</t>
  </si>
  <si>
    <t>Kabel CYKY 3x6 - J</t>
  </si>
  <si>
    <t>210810013</t>
  </si>
  <si>
    <t>Montáž kabel Cu plný kulatý do 1 kV 4x6 až 10 mm2 uložený volně nebo v liště (CYKY)</t>
  </si>
  <si>
    <t>Pol36</t>
  </si>
  <si>
    <t>Kabel CYKY 4x16 - J</t>
  </si>
  <si>
    <t>210280004</t>
  </si>
  <si>
    <t>Zkoušky a prohlídky el rozvodů a zařízení celková prohlídka pro objem mtž prací nad 1 000 000 Kč</t>
  </si>
  <si>
    <t>PC</t>
  </si>
  <si>
    <t>Práce montážní plošiny</t>
  </si>
  <si>
    <t>PC.1</t>
  </si>
  <si>
    <t>Geodetické zaměření kabelu</t>
  </si>
  <si>
    <t>PC.2</t>
  </si>
  <si>
    <t>Úpravy na SSZ, přeložení blikačů pro přechody pro chodce (4ks), úprava napájení kamerového systému, koordinace s PČR</t>
  </si>
  <si>
    <t>PC.3</t>
  </si>
  <si>
    <t>Projektová dokumentace RDS</t>
  </si>
  <si>
    <t>ks</t>
  </si>
  <si>
    <t>PC.4</t>
  </si>
  <si>
    <t>Provizorní přepojování VO v průběhu stavby - bude účtováno dle skut.</t>
  </si>
  <si>
    <t>PC.5</t>
  </si>
  <si>
    <t>Demontáže stávajícího zařízení (cca 50 stožárů) + nespecifikovaná činnost montážnáho dělníka, zednická výpomoc</t>
  </si>
  <si>
    <t>Pol37</t>
  </si>
  <si>
    <t>Přidružený a pomocný materiál</t>
  </si>
  <si>
    <t>22-M</t>
  </si>
  <si>
    <t>Elektromontáže sdělovacích zařízení</t>
  </si>
  <si>
    <t>220020336</t>
  </si>
  <si>
    <t>Montáž výstroje stožárů konzol L pro reproduktor L 50x32x350 mm</t>
  </si>
  <si>
    <t>Pol38</t>
  </si>
  <si>
    <t>Konzola L proreproduktor MR</t>
  </si>
  <si>
    <t>220370445</t>
  </si>
  <si>
    <t>Montáž reproduktoru na ocelový stožár</t>
  </si>
  <si>
    <t>Pol39</t>
  </si>
  <si>
    <t>Reproduktor místního rozhlasu 100V - 10W</t>
  </si>
  <si>
    <t>Pol40</t>
  </si>
  <si>
    <t>Krabicová rozvodka typu Acidur</t>
  </si>
  <si>
    <t>PC.6</t>
  </si>
  <si>
    <t>Demontáže stávajícího zařízení, zvuková zkouška, přepojení ze vzdušného vedení do kabel (svody v trubkách a svorkování v krabicích Acidur</t>
  </si>
  <si>
    <t>Pol41</t>
  </si>
  <si>
    <t>%</t>
  </si>
  <si>
    <t>46-M</t>
  </si>
  <si>
    <t>Zemní práce při extr.mont.pracích</t>
  </si>
  <si>
    <t>460010024</t>
  </si>
  <si>
    <t>Vytyčení trasy vedení kabelového podzemního v zastavěném prostoru</t>
  </si>
  <si>
    <t>km</t>
  </si>
  <si>
    <t>460050003</t>
  </si>
  <si>
    <t>Hloubení nezapažených jam pro stožáry jednoduché délky do 8 m na rovině ručně v hornině tř 3</t>
  </si>
  <si>
    <t>460080013</t>
  </si>
  <si>
    <t>Základové konstrukce z monolitického betonu C 12/15 bez bednění</t>
  </si>
  <si>
    <t>Pol42</t>
  </si>
  <si>
    <t>Betonová směs C12/15 včetně dopravy</t>
  </si>
  <si>
    <t>Pol43</t>
  </si>
  <si>
    <t>Trubka do základu pro vetknutí stožáru VO - dn 200</t>
  </si>
  <si>
    <t>460120013</t>
  </si>
  <si>
    <t>Zásyp jam ručně v hornině třídy 3</t>
  </si>
  <si>
    <t>460120113</t>
  </si>
  <si>
    <t>Bourání základu včetně záhozu jámy sypaninou, zhutnění, urovnání</t>
  </si>
  <si>
    <t>460310104</t>
  </si>
  <si>
    <t>Řízený zemní protlak strojně v hornině tř 1až4 hloubky do 6 m vnějšího průměru do 125 mm</t>
  </si>
  <si>
    <t>460200163</t>
  </si>
  <si>
    <t>Hloubení kabelových nezapažených rýh ručně š 35 cm, hl 80 cm, v hornině tř 3</t>
  </si>
  <si>
    <t>460200293</t>
  </si>
  <si>
    <t>Hloubení kabelových nezapažených rýh ručně š 50 cm, hl 110 cm, v hornině tř 3</t>
  </si>
  <si>
    <t>460260001</t>
  </si>
  <si>
    <t>Zatažení lana do kanálu nebo tvárnicové trasy</t>
  </si>
  <si>
    <t>460421172</t>
  </si>
  <si>
    <t>Lože kabelů z písku nebo štěrkopísku tl 10 cm nad kabel, kryté plastovou deskou, š lože do 50 cm</t>
  </si>
  <si>
    <t>Pol44</t>
  </si>
  <si>
    <t>Písek pro kabelové lože</t>
  </si>
  <si>
    <t>172</t>
  </si>
  <si>
    <t>460470001</t>
  </si>
  <si>
    <t>Provizorní zajištění potrubí ve výkopech při křížení s kabelem</t>
  </si>
  <si>
    <t>174</t>
  </si>
  <si>
    <t>460470011</t>
  </si>
  <si>
    <t>Provizorní zajištění kabelů ve výkopech při jejich křížení</t>
  </si>
  <si>
    <t>176</t>
  </si>
  <si>
    <t>460470012</t>
  </si>
  <si>
    <t>Provizorní zajištění kabelů ve výkopech při jejich souběhu</t>
  </si>
  <si>
    <t>178</t>
  </si>
  <si>
    <t>460490012</t>
  </si>
  <si>
    <t>Krytí kabelů výstražnou fólií šířky 25 cm</t>
  </si>
  <si>
    <t>180</t>
  </si>
  <si>
    <t>Pol45</t>
  </si>
  <si>
    <t>Kabelová výstražná folie š 25 cm</t>
  </si>
  <si>
    <t>182</t>
  </si>
  <si>
    <t>460510065</t>
  </si>
  <si>
    <t>Kabelové prostupy z trub plastových do rýhy s obsypem, průměru do 15 cm</t>
  </si>
  <si>
    <t>184</t>
  </si>
  <si>
    <t>Pol46</t>
  </si>
  <si>
    <t>Plastová trubka korugovaná červená/černá 50 mm</t>
  </si>
  <si>
    <t>186</t>
  </si>
  <si>
    <t>Pol47</t>
  </si>
  <si>
    <t>Plastová trubka korugovaná červená/černá 63 mm</t>
  </si>
  <si>
    <t>188</t>
  </si>
  <si>
    <t>Pol48</t>
  </si>
  <si>
    <t>Plastová trubka korugovaná červená/černá 110 mm</t>
  </si>
  <si>
    <t>190</t>
  </si>
  <si>
    <t>460510075</t>
  </si>
  <si>
    <t>Kabelové prostupy z trub plastových do rýhy s obetonováním, průměru do 15 cm</t>
  </si>
  <si>
    <t>192</t>
  </si>
  <si>
    <t>194</t>
  </si>
  <si>
    <t>Pol49</t>
  </si>
  <si>
    <t>196</t>
  </si>
  <si>
    <t>460560273</t>
  </si>
  <si>
    <t>Zásyp rýh ručně šířky 50 cm, hloubky 90 cm, z horniny třídy 3</t>
  </si>
  <si>
    <t>198</t>
  </si>
  <si>
    <t>460560143</t>
  </si>
  <si>
    <t>Zásyp rýh ručně šířky 35 cm, hloubky 60 cm, z horniny třídy 3</t>
  </si>
  <si>
    <t>200</t>
  </si>
  <si>
    <t>VoN.B - Vedlejší a ostatní náklady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</si>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</sst>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9" fillId="0" borderId="23" xfId="0" applyFont="1" applyBorder="1" applyAlignment="1" applyProtection="1">
      <alignment horizontal="center" vertical="center"/>
      <protection/>
    </xf>
    <xf numFmtId="167" fontId="39"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4" fontId="21"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7"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2" fillId="0" borderId="0" xfId="0" applyFont="1" applyAlignment="1" applyProtection="1">
      <alignment horizontal="left" vertical="center" wrapText="1"/>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62"/>
      <c r="AS2" s="362"/>
      <c r="AT2" s="362"/>
      <c r="AU2" s="362"/>
      <c r="AV2" s="362"/>
      <c r="AW2" s="362"/>
      <c r="AX2" s="362"/>
      <c r="AY2" s="362"/>
      <c r="AZ2" s="362"/>
      <c r="BA2" s="362"/>
      <c r="BB2" s="362"/>
      <c r="BC2" s="362"/>
      <c r="BD2" s="362"/>
      <c r="BE2" s="362"/>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0"/>
      <c r="AQ5" s="32"/>
      <c r="BE5" s="354" t="s">
        <v>17</v>
      </c>
      <c r="BS5" s="25" t="s">
        <v>8</v>
      </c>
    </row>
    <row r="6" spans="2:71" ht="36.95" customHeight="1">
      <c r="B6" s="29"/>
      <c r="C6" s="30"/>
      <c r="D6" s="37" t="s">
        <v>18</v>
      </c>
      <c r="E6" s="30"/>
      <c r="F6" s="30"/>
      <c r="G6" s="30"/>
      <c r="H6" s="30"/>
      <c r="I6" s="30"/>
      <c r="J6" s="30"/>
      <c r="K6" s="376"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0"/>
      <c r="AQ6" s="32"/>
      <c r="BE6" s="355"/>
      <c r="BS6" s="25" t="s">
        <v>8</v>
      </c>
    </row>
    <row r="7" spans="2:71" ht="14.4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21</v>
      </c>
      <c r="AO7" s="30"/>
      <c r="AP7" s="30"/>
      <c r="AQ7" s="32"/>
      <c r="BE7" s="355"/>
      <c r="BS7" s="25" t="s">
        <v>8</v>
      </c>
    </row>
    <row r="8" spans="2:71"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9" t="s">
        <v>26</v>
      </c>
      <c r="AO8" s="30"/>
      <c r="AP8" s="30"/>
      <c r="AQ8" s="32"/>
      <c r="BE8" s="355"/>
      <c r="BS8" s="25" t="s">
        <v>8</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55"/>
      <c r="BS9" s="25" t="s">
        <v>8</v>
      </c>
    </row>
    <row r="10" spans="2:71" ht="14.45" customHeight="1">
      <c r="B10" s="29"/>
      <c r="C10" s="30"/>
      <c r="D10" s="38"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28</v>
      </c>
      <c r="AL10" s="30"/>
      <c r="AM10" s="30"/>
      <c r="AN10" s="36" t="s">
        <v>29</v>
      </c>
      <c r="AO10" s="30"/>
      <c r="AP10" s="30"/>
      <c r="AQ10" s="32"/>
      <c r="BE10" s="355"/>
      <c r="BS10" s="25" t="s">
        <v>8</v>
      </c>
    </row>
    <row r="11" spans="2:71" ht="18.4"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31</v>
      </c>
      <c r="AL11" s="30"/>
      <c r="AM11" s="30"/>
      <c r="AN11" s="36" t="s">
        <v>32</v>
      </c>
      <c r="AO11" s="30"/>
      <c r="AP11" s="30"/>
      <c r="AQ11" s="32"/>
      <c r="BE11" s="355"/>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55"/>
      <c r="BS12" s="25" t="s">
        <v>8</v>
      </c>
    </row>
    <row r="13" spans="2:71" ht="14.45" customHeight="1">
      <c r="B13" s="29"/>
      <c r="C13" s="30"/>
      <c r="D13" s="38" t="s">
        <v>33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28</v>
      </c>
      <c r="AL13" s="30"/>
      <c r="AM13" s="30"/>
      <c r="AN13" s="40" t="s">
        <v>34</v>
      </c>
      <c r="AO13" s="30"/>
      <c r="AP13" s="30"/>
      <c r="AQ13" s="32"/>
      <c r="BE13" s="355"/>
      <c r="BS13" s="25" t="s">
        <v>8</v>
      </c>
    </row>
    <row r="14" spans="2:71" ht="13.5">
      <c r="B14" s="29"/>
      <c r="C14" s="30"/>
      <c r="D14" s="30"/>
      <c r="E14" s="370" t="s">
        <v>34</v>
      </c>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8" t="s">
        <v>31</v>
      </c>
      <c r="AL14" s="30"/>
      <c r="AM14" s="30"/>
      <c r="AN14" s="40" t="s">
        <v>34</v>
      </c>
      <c r="AO14" s="30"/>
      <c r="AP14" s="30"/>
      <c r="AQ14" s="32"/>
      <c r="BE14" s="355"/>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55"/>
      <c r="BS15" s="25" t="s">
        <v>35</v>
      </c>
    </row>
    <row r="16" spans="2:71" ht="14.45" customHeight="1">
      <c r="B16" s="29"/>
      <c r="C16" s="30"/>
      <c r="D16" s="38" t="s">
        <v>36</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28</v>
      </c>
      <c r="AL16" s="30"/>
      <c r="AM16" s="30"/>
      <c r="AN16" s="36" t="s">
        <v>37</v>
      </c>
      <c r="AO16" s="30"/>
      <c r="AP16" s="30"/>
      <c r="AQ16" s="32"/>
      <c r="BE16" s="355"/>
      <c r="BS16" s="25" t="s">
        <v>6</v>
      </c>
    </row>
    <row r="17" spans="2:71" ht="18.4" customHeight="1">
      <c r="B17" s="29"/>
      <c r="C17" s="30"/>
      <c r="D17" s="30"/>
      <c r="E17" s="36" t="s">
        <v>38</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31</v>
      </c>
      <c r="AL17" s="30"/>
      <c r="AM17" s="30"/>
      <c r="AN17" s="36" t="s">
        <v>39</v>
      </c>
      <c r="AO17" s="30"/>
      <c r="AP17" s="30"/>
      <c r="AQ17" s="32"/>
      <c r="BE17" s="355"/>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55"/>
      <c r="BS18" s="25" t="s">
        <v>8</v>
      </c>
    </row>
    <row r="19" spans="2:71" ht="14.45" customHeight="1">
      <c r="B19" s="29"/>
      <c r="C19" s="30"/>
      <c r="D19" s="38" t="s">
        <v>40</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55"/>
      <c r="BS19" s="25" t="s">
        <v>8</v>
      </c>
    </row>
    <row r="20" spans="2:71" ht="264.95" customHeight="1">
      <c r="B20" s="29"/>
      <c r="C20" s="30"/>
      <c r="D20" s="30"/>
      <c r="E20" s="372" t="s">
        <v>41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0"/>
      <c r="AP20" s="30"/>
      <c r="AQ20" s="32"/>
      <c r="BE20" s="355"/>
      <c r="BS20" s="25" t="s">
        <v>35</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55"/>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55"/>
    </row>
    <row r="23" spans="2:57" s="1" customFormat="1" ht="25.9" customHeight="1">
      <c r="B23" s="42"/>
      <c r="C23" s="43"/>
      <c r="D23" s="44" t="s">
        <v>42</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73">
        <f>ROUND(AG51,2)</f>
        <v>0</v>
      </c>
      <c r="AL23" s="374"/>
      <c r="AM23" s="374"/>
      <c r="AN23" s="374"/>
      <c r="AO23" s="374"/>
      <c r="AP23" s="43"/>
      <c r="AQ23" s="46"/>
      <c r="BE23" s="355"/>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55"/>
    </row>
    <row r="25" spans="2:57" s="1" customFormat="1" ht="13.5">
      <c r="B25" s="42"/>
      <c r="C25" s="43"/>
      <c r="D25" s="43"/>
      <c r="E25" s="43"/>
      <c r="F25" s="43"/>
      <c r="G25" s="43"/>
      <c r="H25" s="43"/>
      <c r="I25" s="43"/>
      <c r="J25" s="43"/>
      <c r="K25" s="43"/>
      <c r="L25" s="375" t="s">
        <v>43</v>
      </c>
      <c r="M25" s="375"/>
      <c r="N25" s="375"/>
      <c r="O25" s="375"/>
      <c r="P25" s="43"/>
      <c r="Q25" s="43"/>
      <c r="R25" s="43"/>
      <c r="S25" s="43"/>
      <c r="T25" s="43"/>
      <c r="U25" s="43"/>
      <c r="V25" s="43"/>
      <c r="W25" s="375" t="s">
        <v>44</v>
      </c>
      <c r="X25" s="375"/>
      <c r="Y25" s="375"/>
      <c r="Z25" s="375"/>
      <c r="AA25" s="375"/>
      <c r="AB25" s="375"/>
      <c r="AC25" s="375"/>
      <c r="AD25" s="375"/>
      <c r="AE25" s="375"/>
      <c r="AF25" s="43"/>
      <c r="AG25" s="43"/>
      <c r="AH25" s="43"/>
      <c r="AI25" s="43"/>
      <c r="AJ25" s="43"/>
      <c r="AK25" s="375" t="s">
        <v>45</v>
      </c>
      <c r="AL25" s="375"/>
      <c r="AM25" s="375"/>
      <c r="AN25" s="375"/>
      <c r="AO25" s="375"/>
      <c r="AP25" s="43"/>
      <c r="AQ25" s="46"/>
      <c r="BE25" s="355"/>
    </row>
    <row r="26" spans="2:57" s="2" customFormat="1" ht="14.45" customHeight="1">
      <c r="B26" s="48"/>
      <c r="C26" s="49"/>
      <c r="D26" s="50" t="s">
        <v>46</v>
      </c>
      <c r="E26" s="49"/>
      <c r="F26" s="50" t="s">
        <v>47</v>
      </c>
      <c r="G26" s="49"/>
      <c r="H26" s="49"/>
      <c r="I26" s="49"/>
      <c r="J26" s="49"/>
      <c r="K26" s="49"/>
      <c r="L26" s="369">
        <v>0.21</v>
      </c>
      <c r="M26" s="357"/>
      <c r="N26" s="357"/>
      <c r="O26" s="357"/>
      <c r="P26" s="49"/>
      <c r="Q26" s="49"/>
      <c r="R26" s="49"/>
      <c r="S26" s="49"/>
      <c r="T26" s="49"/>
      <c r="U26" s="49"/>
      <c r="V26" s="49"/>
      <c r="W26" s="356">
        <f>ROUND(AZ51,2)</f>
        <v>0</v>
      </c>
      <c r="X26" s="357"/>
      <c r="Y26" s="357"/>
      <c r="Z26" s="357"/>
      <c r="AA26" s="357"/>
      <c r="AB26" s="357"/>
      <c r="AC26" s="357"/>
      <c r="AD26" s="357"/>
      <c r="AE26" s="357"/>
      <c r="AF26" s="49"/>
      <c r="AG26" s="49"/>
      <c r="AH26" s="49"/>
      <c r="AI26" s="49"/>
      <c r="AJ26" s="49"/>
      <c r="AK26" s="356">
        <f>ROUND(AV51,2)</f>
        <v>0</v>
      </c>
      <c r="AL26" s="357"/>
      <c r="AM26" s="357"/>
      <c r="AN26" s="357"/>
      <c r="AO26" s="357"/>
      <c r="AP26" s="49"/>
      <c r="AQ26" s="51"/>
      <c r="BE26" s="355"/>
    </row>
    <row r="27" spans="2:57" s="2" customFormat="1" ht="14.45" customHeight="1">
      <c r="B27" s="48"/>
      <c r="C27" s="49"/>
      <c r="D27" s="49"/>
      <c r="E27" s="49"/>
      <c r="F27" s="50" t="s">
        <v>48</v>
      </c>
      <c r="G27" s="49"/>
      <c r="H27" s="49"/>
      <c r="I27" s="49"/>
      <c r="J27" s="49"/>
      <c r="K27" s="49"/>
      <c r="L27" s="369">
        <v>0.15</v>
      </c>
      <c r="M27" s="357"/>
      <c r="N27" s="357"/>
      <c r="O27" s="357"/>
      <c r="P27" s="49"/>
      <c r="Q27" s="49"/>
      <c r="R27" s="49"/>
      <c r="S27" s="49"/>
      <c r="T27" s="49"/>
      <c r="U27" s="49"/>
      <c r="V27" s="49"/>
      <c r="W27" s="356">
        <f>ROUND(BA51,2)</f>
        <v>0</v>
      </c>
      <c r="X27" s="357"/>
      <c r="Y27" s="357"/>
      <c r="Z27" s="357"/>
      <c r="AA27" s="357"/>
      <c r="AB27" s="357"/>
      <c r="AC27" s="357"/>
      <c r="AD27" s="357"/>
      <c r="AE27" s="357"/>
      <c r="AF27" s="49"/>
      <c r="AG27" s="49"/>
      <c r="AH27" s="49"/>
      <c r="AI27" s="49"/>
      <c r="AJ27" s="49"/>
      <c r="AK27" s="356">
        <f>ROUND(AW51,2)</f>
        <v>0</v>
      </c>
      <c r="AL27" s="357"/>
      <c r="AM27" s="357"/>
      <c r="AN27" s="357"/>
      <c r="AO27" s="357"/>
      <c r="AP27" s="49"/>
      <c r="AQ27" s="51"/>
      <c r="BE27" s="355"/>
    </row>
    <row r="28" spans="2:57" s="2" customFormat="1" ht="14.45" customHeight="1" hidden="1">
      <c r="B28" s="48"/>
      <c r="C28" s="49"/>
      <c r="D28" s="49"/>
      <c r="E28" s="49"/>
      <c r="F28" s="50" t="s">
        <v>49</v>
      </c>
      <c r="G28" s="49"/>
      <c r="H28" s="49"/>
      <c r="I28" s="49"/>
      <c r="J28" s="49"/>
      <c r="K28" s="49"/>
      <c r="L28" s="369">
        <v>0.21</v>
      </c>
      <c r="M28" s="357"/>
      <c r="N28" s="357"/>
      <c r="O28" s="357"/>
      <c r="P28" s="49"/>
      <c r="Q28" s="49"/>
      <c r="R28" s="49"/>
      <c r="S28" s="49"/>
      <c r="T28" s="49"/>
      <c r="U28" s="49"/>
      <c r="V28" s="49"/>
      <c r="W28" s="356">
        <f>ROUND(BB51,2)</f>
        <v>0</v>
      </c>
      <c r="X28" s="357"/>
      <c r="Y28" s="357"/>
      <c r="Z28" s="357"/>
      <c r="AA28" s="357"/>
      <c r="AB28" s="357"/>
      <c r="AC28" s="357"/>
      <c r="AD28" s="357"/>
      <c r="AE28" s="357"/>
      <c r="AF28" s="49"/>
      <c r="AG28" s="49"/>
      <c r="AH28" s="49"/>
      <c r="AI28" s="49"/>
      <c r="AJ28" s="49"/>
      <c r="AK28" s="356">
        <v>0</v>
      </c>
      <c r="AL28" s="357"/>
      <c r="AM28" s="357"/>
      <c r="AN28" s="357"/>
      <c r="AO28" s="357"/>
      <c r="AP28" s="49"/>
      <c r="AQ28" s="51"/>
      <c r="BE28" s="355"/>
    </row>
    <row r="29" spans="2:57" s="2" customFormat="1" ht="14.45" customHeight="1" hidden="1">
      <c r="B29" s="48"/>
      <c r="C29" s="49"/>
      <c r="D29" s="49"/>
      <c r="E29" s="49"/>
      <c r="F29" s="50" t="s">
        <v>50</v>
      </c>
      <c r="G29" s="49"/>
      <c r="H29" s="49"/>
      <c r="I29" s="49"/>
      <c r="J29" s="49"/>
      <c r="K29" s="49"/>
      <c r="L29" s="369">
        <v>0.15</v>
      </c>
      <c r="M29" s="357"/>
      <c r="N29" s="357"/>
      <c r="O29" s="357"/>
      <c r="P29" s="49"/>
      <c r="Q29" s="49"/>
      <c r="R29" s="49"/>
      <c r="S29" s="49"/>
      <c r="T29" s="49"/>
      <c r="U29" s="49"/>
      <c r="V29" s="49"/>
      <c r="W29" s="356">
        <f>ROUND(BC51,2)</f>
        <v>0</v>
      </c>
      <c r="X29" s="357"/>
      <c r="Y29" s="357"/>
      <c r="Z29" s="357"/>
      <c r="AA29" s="357"/>
      <c r="AB29" s="357"/>
      <c r="AC29" s="357"/>
      <c r="AD29" s="357"/>
      <c r="AE29" s="357"/>
      <c r="AF29" s="49"/>
      <c r="AG29" s="49"/>
      <c r="AH29" s="49"/>
      <c r="AI29" s="49"/>
      <c r="AJ29" s="49"/>
      <c r="AK29" s="356">
        <v>0</v>
      </c>
      <c r="AL29" s="357"/>
      <c r="AM29" s="357"/>
      <c r="AN29" s="357"/>
      <c r="AO29" s="357"/>
      <c r="AP29" s="49"/>
      <c r="AQ29" s="51"/>
      <c r="BE29" s="355"/>
    </row>
    <row r="30" spans="2:57" s="2" customFormat="1" ht="14.45" customHeight="1" hidden="1">
      <c r="B30" s="48"/>
      <c r="C30" s="49"/>
      <c r="D30" s="49"/>
      <c r="E30" s="49"/>
      <c r="F30" s="50" t="s">
        <v>51</v>
      </c>
      <c r="G30" s="49"/>
      <c r="H30" s="49"/>
      <c r="I30" s="49"/>
      <c r="J30" s="49"/>
      <c r="K30" s="49"/>
      <c r="L30" s="369">
        <v>0</v>
      </c>
      <c r="M30" s="357"/>
      <c r="N30" s="357"/>
      <c r="O30" s="357"/>
      <c r="P30" s="49"/>
      <c r="Q30" s="49"/>
      <c r="R30" s="49"/>
      <c r="S30" s="49"/>
      <c r="T30" s="49"/>
      <c r="U30" s="49"/>
      <c r="V30" s="49"/>
      <c r="W30" s="356">
        <f>ROUND(BD51,2)</f>
        <v>0</v>
      </c>
      <c r="X30" s="357"/>
      <c r="Y30" s="357"/>
      <c r="Z30" s="357"/>
      <c r="AA30" s="357"/>
      <c r="AB30" s="357"/>
      <c r="AC30" s="357"/>
      <c r="AD30" s="357"/>
      <c r="AE30" s="357"/>
      <c r="AF30" s="49"/>
      <c r="AG30" s="49"/>
      <c r="AH30" s="49"/>
      <c r="AI30" s="49"/>
      <c r="AJ30" s="49"/>
      <c r="AK30" s="356">
        <v>0</v>
      </c>
      <c r="AL30" s="357"/>
      <c r="AM30" s="357"/>
      <c r="AN30" s="357"/>
      <c r="AO30" s="357"/>
      <c r="AP30" s="49"/>
      <c r="AQ30" s="51"/>
      <c r="BE30" s="355"/>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55"/>
    </row>
    <row r="32" spans="2:57" s="1" customFormat="1" ht="25.9" customHeight="1">
      <c r="B32" s="42"/>
      <c r="C32" s="52"/>
      <c r="D32" s="53" t="s">
        <v>52</v>
      </c>
      <c r="E32" s="54"/>
      <c r="F32" s="54"/>
      <c r="G32" s="54"/>
      <c r="H32" s="54"/>
      <c r="I32" s="54"/>
      <c r="J32" s="54"/>
      <c r="K32" s="54"/>
      <c r="L32" s="54"/>
      <c r="M32" s="54"/>
      <c r="N32" s="54"/>
      <c r="O32" s="54"/>
      <c r="P32" s="54"/>
      <c r="Q32" s="54"/>
      <c r="R32" s="54"/>
      <c r="S32" s="54"/>
      <c r="T32" s="55" t="s">
        <v>53</v>
      </c>
      <c r="U32" s="54"/>
      <c r="V32" s="54"/>
      <c r="W32" s="54"/>
      <c r="X32" s="358" t="s">
        <v>54</v>
      </c>
      <c r="Y32" s="359"/>
      <c r="Z32" s="359"/>
      <c r="AA32" s="359"/>
      <c r="AB32" s="359"/>
      <c r="AC32" s="54"/>
      <c r="AD32" s="54"/>
      <c r="AE32" s="54"/>
      <c r="AF32" s="54"/>
      <c r="AG32" s="54"/>
      <c r="AH32" s="54"/>
      <c r="AI32" s="54"/>
      <c r="AJ32" s="54"/>
      <c r="AK32" s="360">
        <f>SUM(AK23:AK30)</f>
        <v>0</v>
      </c>
      <c r="AL32" s="359"/>
      <c r="AM32" s="359"/>
      <c r="AN32" s="359"/>
      <c r="AO32" s="361"/>
      <c r="AP32" s="52"/>
      <c r="AQ32" s="56"/>
      <c r="BE32" s="355"/>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55</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2017-119</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89" t="str">
        <f>K6</f>
        <v>II/610 Tuřice - Kbel, I. etapa</v>
      </c>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23</v>
      </c>
      <c r="D44" s="64"/>
      <c r="E44" s="64"/>
      <c r="F44" s="64"/>
      <c r="G44" s="64"/>
      <c r="H44" s="64"/>
      <c r="I44" s="64"/>
      <c r="J44" s="64"/>
      <c r="K44" s="64"/>
      <c r="L44" s="73" t="str">
        <f>IF(K8="","",K8)</f>
        <v>Benátky nad Jizerou</v>
      </c>
      <c r="M44" s="64"/>
      <c r="N44" s="64"/>
      <c r="O44" s="64"/>
      <c r="P44" s="64"/>
      <c r="Q44" s="64"/>
      <c r="R44" s="64"/>
      <c r="S44" s="64"/>
      <c r="T44" s="64"/>
      <c r="U44" s="64"/>
      <c r="V44" s="64"/>
      <c r="W44" s="64"/>
      <c r="X44" s="64"/>
      <c r="Y44" s="64"/>
      <c r="Z44" s="64"/>
      <c r="AA44" s="64"/>
      <c r="AB44" s="64"/>
      <c r="AC44" s="64"/>
      <c r="AD44" s="64"/>
      <c r="AE44" s="64"/>
      <c r="AF44" s="64"/>
      <c r="AG44" s="64"/>
      <c r="AH44" s="64"/>
      <c r="AI44" s="66" t="s">
        <v>25</v>
      </c>
      <c r="AJ44" s="64"/>
      <c r="AK44" s="64"/>
      <c r="AL44" s="64"/>
      <c r="AM44" s="391" t="str">
        <f>IF(AN8="","",AN8)</f>
        <v>14. 3. 2018</v>
      </c>
      <c r="AN44" s="391"/>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27</v>
      </c>
      <c r="D46" s="64"/>
      <c r="E46" s="64"/>
      <c r="F46" s="64"/>
      <c r="G46" s="64"/>
      <c r="H46" s="64"/>
      <c r="I46" s="64"/>
      <c r="J46" s="64"/>
      <c r="K46" s="64"/>
      <c r="L46" s="67" t="str">
        <f>IF(E11="","",E11)</f>
        <v>Krajská správa a údržba silnic Středočeského kraje</v>
      </c>
      <c r="M46" s="64"/>
      <c r="N46" s="64"/>
      <c r="O46" s="64"/>
      <c r="P46" s="64"/>
      <c r="Q46" s="64"/>
      <c r="R46" s="64"/>
      <c r="S46" s="64"/>
      <c r="T46" s="64"/>
      <c r="U46" s="64"/>
      <c r="V46" s="64"/>
      <c r="W46" s="64"/>
      <c r="X46" s="64"/>
      <c r="Y46" s="64"/>
      <c r="Z46" s="64"/>
      <c r="AA46" s="64"/>
      <c r="AB46" s="64"/>
      <c r="AC46" s="64"/>
      <c r="AD46" s="64"/>
      <c r="AE46" s="64"/>
      <c r="AF46" s="64"/>
      <c r="AG46" s="64"/>
      <c r="AH46" s="64"/>
      <c r="AI46" s="66" t="s">
        <v>36</v>
      </c>
      <c r="AJ46" s="64"/>
      <c r="AK46" s="64"/>
      <c r="AL46" s="64"/>
      <c r="AM46" s="381" t="str">
        <f>IF(E17="","",E17)</f>
        <v>CR Project s.r.o.</v>
      </c>
      <c r="AN46" s="381"/>
      <c r="AO46" s="381"/>
      <c r="AP46" s="381"/>
      <c r="AQ46" s="64"/>
      <c r="AR46" s="62"/>
      <c r="AS46" s="382" t="s">
        <v>56</v>
      </c>
      <c r="AT46" s="383"/>
      <c r="AU46" s="75"/>
      <c r="AV46" s="75"/>
      <c r="AW46" s="75"/>
      <c r="AX46" s="75"/>
      <c r="AY46" s="75"/>
      <c r="AZ46" s="75"/>
      <c r="BA46" s="75"/>
      <c r="BB46" s="75"/>
      <c r="BC46" s="75"/>
      <c r="BD46" s="76"/>
    </row>
    <row r="47" spans="2:56" s="1" customFormat="1" ht="13.5">
      <c r="B47" s="42"/>
      <c r="C47" s="66" t="s">
        <v>33</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4"/>
      <c r="AT47" s="385"/>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6"/>
      <c r="AT48" s="387"/>
      <c r="AU48" s="43"/>
      <c r="AV48" s="43"/>
      <c r="AW48" s="43"/>
      <c r="AX48" s="43"/>
      <c r="AY48" s="43"/>
      <c r="AZ48" s="43"/>
      <c r="BA48" s="43"/>
      <c r="BB48" s="43"/>
      <c r="BC48" s="43"/>
      <c r="BD48" s="79"/>
    </row>
    <row r="49" spans="2:56" s="1" customFormat="1" ht="29.25" customHeight="1">
      <c r="B49" s="42"/>
      <c r="C49" s="378" t="s">
        <v>57</v>
      </c>
      <c r="D49" s="379"/>
      <c r="E49" s="379"/>
      <c r="F49" s="379"/>
      <c r="G49" s="379"/>
      <c r="H49" s="80"/>
      <c r="I49" s="388" t="s">
        <v>58</v>
      </c>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92" t="s">
        <v>59</v>
      </c>
      <c r="AH49" s="379"/>
      <c r="AI49" s="379"/>
      <c r="AJ49" s="379"/>
      <c r="AK49" s="379"/>
      <c r="AL49" s="379"/>
      <c r="AM49" s="379"/>
      <c r="AN49" s="388" t="s">
        <v>60</v>
      </c>
      <c r="AO49" s="379"/>
      <c r="AP49" s="379"/>
      <c r="AQ49" s="81" t="s">
        <v>61</v>
      </c>
      <c r="AR49" s="62"/>
      <c r="AS49" s="82" t="s">
        <v>62</v>
      </c>
      <c r="AT49" s="83" t="s">
        <v>63</v>
      </c>
      <c r="AU49" s="83" t="s">
        <v>64</v>
      </c>
      <c r="AV49" s="83" t="s">
        <v>65</v>
      </c>
      <c r="AW49" s="83" t="s">
        <v>66</v>
      </c>
      <c r="AX49" s="83" t="s">
        <v>67</v>
      </c>
      <c r="AY49" s="83" t="s">
        <v>68</v>
      </c>
      <c r="AZ49" s="83" t="s">
        <v>69</v>
      </c>
      <c r="BA49" s="83" t="s">
        <v>70</v>
      </c>
      <c r="BB49" s="83" t="s">
        <v>71</v>
      </c>
      <c r="BC49" s="83" t="s">
        <v>72</v>
      </c>
      <c r="BD49" s="84" t="s">
        <v>73</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74</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94">
        <f>ROUND(AG52+AG58,2)</f>
        <v>0</v>
      </c>
      <c r="AH51" s="394"/>
      <c r="AI51" s="394"/>
      <c r="AJ51" s="394"/>
      <c r="AK51" s="394"/>
      <c r="AL51" s="394"/>
      <c r="AM51" s="394"/>
      <c r="AN51" s="395">
        <f aca="true" t="shared" si="0" ref="AN51:AN61">SUM(AG51,AT51)</f>
        <v>0</v>
      </c>
      <c r="AO51" s="395"/>
      <c r="AP51" s="395"/>
      <c r="AQ51" s="90" t="s">
        <v>21</v>
      </c>
      <c r="AR51" s="72"/>
      <c r="AS51" s="91">
        <f>ROUND(AS52+AS58,2)</f>
        <v>0</v>
      </c>
      <c r="AT51" s="92">
        <f aca="true" t="shared" si="1" ref="AT51:AT61">ROUND(SUM(AV51:AW51),2)</f>
        <v>0</v>
      </c>
      <c r="AU51" s="93">
        <f>ROUND(AU52+AU58,5)</f>
        <v>0</v>
      </c>
      <c r="AV51" s="92">
        <f>ROUND(AZ51*L26,2)</f>
        <v>0</v>
      </c>
      <c r="AW51" s="92">
        <f>ROUND(BA51*L27,2)</f>
        <v>0</v>
      </c>
      <c r="AX51" s="92">
        <f>ROUND(BB51*L26,2)</f>
        <v>0</v>
      </c>
      <c r="AY51" s="92">
        <f>ROUND(BC51*L27,2)</f>
        <v>0</v>
      </c>
      <c r="AZ51" s="92">
        <f>ROUND(AZ52+AZ58,2)</f>
        <v>0</v>
      </c>
      <c r="BA51" s="92">
        <f>ROUND(BA52+BA58,2)</f>
        <v>0</v>
      </c>
      <c r="BB51" s="92">
        <f>ROUND(BB52+BB58,2)</f>
        <v>0</v>
      </c>
      <c r="BC51" s="92">
        <f>ROUND(BC52+BC58,2)</f>
        <v>0</v>
      </c>
      <c r="BD51" s="94">
        <f>ROUND(BD52+BD58,2)</f>
        <v>0</v>
      </c>
      <c r="BS51" s="95" t="s">
        <v>75</v>
      </c>
      <c r="BT51" s="95" t="s">
        <v>76</v>
      </c>
      <c r="BU51" s="96" t="s">
        <v>77</v>
      </c>
      <c r="BV51" s="95" t="s">
        <v>78</v>
      </c>
      <c r="BW51" s="95" t="s">
        <v>7</v>
      </c>
      <c r="BX51" s="95" t="s">
        <v>79</v>
      </c>
      <c r="CL51" s="95" t="s">
        <v>21</v>
      </c>
    </row>
    <row r="52" spans="2:91" s="5" customFormat="1" ht="16.5" customHeight="1">
      <c r="B52" s="97"/>
      <c r="C52" s="98"/>
      <c r="D52" s="377" t="s">
        <v>80</v>
      </c>
      <c r="E52" s="377"/>
      <c r="F52" s="377"/>
      <c r="G52" s="377"/>
      <c r="H52" s="377"/>
      <c r="I52" s="99"/>
      <c r="J52" s="377" t="s">
        <v>81</v>
      </c>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93">
        <f>ROUND(SUM(AG53:AG57),2)</f>
        <v>0</v>
      </c>
      <c r="AH52" s="368"/>
      <c r="AI52" s="368"/>
      <c r="AJ52" s="368"/>
      <c r="AK52" s="368"/>
      <c r="AL52" s="368"/>
      <c r="AM52" s="368"/>
      <c r="AN52" s="367">
        <f t="shared" si="0"/>
        <v>0</v>
      </c>
      <c r="AO52" s="368"/>
      <c r="AP52" s="368"/>
      <c r="AQ52" s="100" t="s">
        <v>82</v>
      </c>
      <c r="AR52" s="101"/>
      <c r="AS52" s="102">
        <f>ROUND(SUM(AS53:AS57),2)</f>
        <v>0</v>
      </c>
      <c r="AT52" s="103">
        <f t="shared" si="1"/>
        <v>0</v>
      </c>
      <c r="AU52" s="104">
        <f>ROUND(SUM(AU53:AU57),5)</f>
        <v>0</v>
      </c>
      <c r="AV52" s="103">
        <f>ROUND(AZ52*L26,2)</f>
        <v>0</v>
      </c>
      <c r="AW52" s="103">
        <f>ROUND(BA52*L27,2)</f>
        <v>0</v>
      </c>
      <c r="AX52" s="103">
        <f>ROUND(BB52*L26,2)</f>
        <v>0</v>
      </c>
      <c r="AY52" s="103">
        <f>ROUND(BC52*L27,2)</f>
        <v>0</v>
      </c>
      <c r="AZ52" s="103">
        <f>ROUND(SUM(AZ53:AZ57),2)</f>
        <v>0</v>
      </c>
      <c r="BA52" s="103">
        <f>ROUND(SUM(BA53:BA57),2)</f>
        <v>0</v>
      </c>
      <c r="BB52" s="103">
        <f>ROUND(SUM(BB53:BB57),2)</f>
        <v>0</v>
      </c>
      <c r="BC52" s="103">
        <f>ROUND(SUM(BC53:BC57),2)</f>
        <v>0</v>
      </c>
      <c r="BD52" s="105">
        <f>ROUND(SUM(BD53:BD57),2)</f>
        <v>0</v>
      </c>
      <c r="BS52" s="106" t="s">
        <v>75</v>
      </c>
      <c r="BT52" s="106" t="s">
        <v>83</v>
      </c>
      <c r="BU52" s="106" t="s">
        <v>77</v>
      </c>
      <c r="BV52" s="106" t="s">
        <v>78</v>
      </c>
      <c r="BW52" s="106" t="s">
        <v>84</v>
      </c>
      <c r="BX52" s="106" t="s">
        <v>7</v>
      </c>
      <c r="CL52" s="106" t="s">
        <v>21</v>
      </c>
      <c r="CM52" s="106" t="s">
        <v>85</v>
      </c>
    </row>
    <row r="53" spans="1:90" s="6" customFormat="1" ht="16.5" customHeight="1">
      <c r="A53" s="107" t="s">
        <v>86</v>
      </c>
      <c r="B53" s="108"/>
      <c r="C53" s="109"/>
      <c r="D53" s="109"/>
      <c r="E53" s="380" t="s">
        <v>87</v>
      </c>
      <c r="F53" s="380"/>
      <c r="G53" s="380"/>
      <c r="H53" s="380"/>
      <c r="I53" s="380"/>
      <c r="J53" s="109"/>
      <c r="K53" s="380" t="s">
        <v>88</v>
      </c>
      <c r="L53" s="380"/>
      <c r="M53" s="380"/>
      <c r="N53" s="380"/>
      <c r="O53" s="380"/>
      <c r="P53" s="380"/>
      <c r="Q53" s="380"/>
      <c r="R53" s="380"/>
      <c r="S53" s="380"/>
      <c r="T53" s="380"/>
      <c r="U53" s="380"/>
      <c r="V53" s="380"/>
      <c r="W53" s="380"/>
      <c r="X53" s="380"/>
      <c r="Y53" s="380"/>
      <c r="Z53" s="380"/>
      <c r="AA53" s="380"/>
      <c r="AB53" s="380"/>
      <c r="AC53" s="380"/>
      <c r="AD53" s="380"/>
      <c r="AE53" s="380"/>
      <c r="AF53" s="380"/>
      <c r="AG53" s="365">
        <f>'SO.101.A - SO.101 - Komun...'!J29</f>
        <v>0</v>
      </c>
      <c r="AH53" s="366"/>
      <c r="AI53" s="366"/>
      <c r="AJ53" s="366"/>
      <c r="AK53" s="366"/>
      <c r="AL53" s="366"/>
      <c r="AM53" s="366"/>
      <c r="AN53" s="365">
        <f t="shared" si="0"/>
        <v>0</v>
      </c>
      <c r="AO53" s="366"/>
      <c r="AP53" s="366"/>
      <c r="AQ53" s="110" t="s">
        <v>89</v>
      </c>
      <c r="AR53" s="111"/>
      <c r="AS53" s="112">
        <v>0</v>
      </c>
      <c r="AT53" s="113">
        <f t="shared" si="1"/>
        <v>0</v>
      </c>
      <c r="AU53" s="114">
        <f>'SO.101.A - SO.101 - Komun...'!P109</f>
        <v>0</v>
      </c>
      <c r="AV53" s="113">
        <f>'SO.101.A - SO.101 - Komun...'!J32</f>
        <v>0</v>
      </c>
      <c r="AW53" s="113">
        <f>'SO.101.A - SO.101 - Komun...'!J33</f>
        <v>0</v>
      </c>
      <c r="AX53" s="113">
        <f>'SO.101.A - SO.101 - Komun...'!J34</f>
        <v>0</v>
      </c>
      <c r="AY53" s="113">
        <f>'SO.101.A - SO.101 - Komun...'!J35</f>
        <v>0</v>
      </c>
      <c r="AZ53" s="113">
        <f>'SO.101.A - SO.101 - Komun...'!F32</f>
        <v>0</v>
      </c>
      <c r="BA53" s="113">
        <f>'SO.101.A - SO.101 - Komun...'!F33</f>
        <v>0</v>
      </c>
      <c r="BB53" s="113">
        <f>'SO.101.A - SO.101 - Komun...'!F34</f>
        <v>0</v>
      </c>
      <c r="BC53" s="113">
        <f>'SO.101.A - SO.101 - Komun...'!F35</f>
        <v>0</v>
      </c>
      <c r="BD53" s="115">
        <f>'SO.101.A - SO.101 - Komun...'!F36</f>
        <v>0</v>
      </c>
      <c r="BT53" s="116" t="s">
        <v>85</v>
      </c>
      <c r="BV53" s="116" t="s">
        <v>78</v>
      </c>
      <c r="BW53" s="116" t="s">
        <v>90</v>
      </c>
      <c r="BX53" s="116" t="s">
        <v>84</v>
      </c>
      <c r="CL53" s="116" t="s">
        <v>21</v>
      </c>
    </row>
    <row r="54" spans="1:90" s="6" customFormat="1" ht="28.5" customHeight="1">
      <c r="A54" s="107" t="s">
        <v>86</v>
      </c>
      <c r="B54" s="108"/>
      <c r="C54" s="109"/>
      <c r="D54" s="109"/>
      <c r="E54" s="380" t="s">
        <v>91</v>
      </c>
      <c r="F54" s="380"/>
      <c r="G54" s="380"/>
      <c r="H54" s="380"/>
      <c r="I54" s="380"/>
      <c r="J54" s="109"/>
      <c r="K54" s="380" t="s">
        <v>92</v>
      </c>
      <c r="L54" s="380"/>
      <c r="M54" s="380"/>
      <c r="N54" s="380"/>
      <c r="O54" s="380"/>
      <c r="P54" s="380"/>
      <c r="Q54" s="380"/>
      <c r="R54" s="380"/>
      <c r="S54" s="380"/>
      <c r="T54" s="380"/>
      <c r="U54" s="380"/>
      <c r="V54" s="380"/>
      <c r="W54" s="380"/>
      <c r="X54" s="380"/>
      <c r="Y54" s="380"/>
      <c r="Z54" s="380"/>
      <c r="AA54" s="380"/>
      <c r="AB54" s="380"/>
      <c r="AC54" s="380"/>
      <c r="AD54" s="380"/>
      <c r="AE54" s="380"/>
      <c r="AF54" s="380"/>
      <c r="AG54" s="365">
        <f>'SO.453 - SO.453 - Přeložk...'!J29</f>
        <v>0</v>
      </c>
      <c r="AH54" s="366"/>
      <c r="AI54" s="366"/>
      <c r="AJ54" s="366"/>
      <c r="AK54" s="366"/>
      <c r="AL54" s="366"/>
      <c r="AM54" s="366"/>
      <c r="AN54" s="365">
        <f t="shared" si="0"/>
        <v>0</v>
      </c>
      <c r="AO54" s="366"/>
      <c r="AP54" s="366"/>
      <c r="AQ54" s="110" t="s">
        <v>89</v>
      </c>
      <c r="AR54" s="111"/>
      <c r="AS54" s="112">
        <v>0</v>
      </c>
      <c r="AT54" s="113">
        <f t="shared" si="1"/>
        <v>0</v>
      </c>
      <c r="AU54" s="114">
        <f>'SO.453 - SO.453 - Přeložk...'!P83</f>
        <v>0</v>
      </c>
      <c r="AV54" s="113">
        <f>'SO.453 - SO.453 - Přeložk...'!J32</f>
        <v>0</v>
      </c>
      <c r="AW54" s="113">
        <f>'SO.453 - SO.453 - Přeložk...'!J33</f>
        <v>0</v>
      </c>
      <c r="AX54" s="113">
        <f>'SO.453 - SO.453 - Přeložk...'!J34</f>
        <v>0</v>
      </c>
      <c r="AY54" s="113">
        <f>'SO.453 - SO.453 - Přeložk...'!J35</f>
        <v>0</v>
      </c>
      <c r="AZ54" s="113">
        <f>'SO.453 - SO.453 - Přeložk...'!F32</f>
        <v>0</v>
      </c>
      <c r="BA54" s="113">
        <f>'SO.453 - SO.453 - Přeložk...'!F33</f>
        <v>0</v>
      </c>
      <c r="BB54" s="113">
        <f>'SO.453 - SO.453 - Přeložk...'!F34</f>
        <v>0</v>
      </c>
      <c r="BC54" s="113">
        <f>'SO.453 - SO.453 - Přeložk...'!F35</f>
        <v>0</v>
      </c>
      <c r="BD54" s="115">
        <f>'SO.453 - SO.453 - Přeložk...'!F36</f>
        <v>0</v>
      </c>
      <c r="BT54" s="116" t="s">
        <v>85</v>
      </c>
      <c r="BV54" s="116" t="s">
        <v>78</v>
      </c>
      <c r="BW54" s="116" t="s">
        <v>93</v>
      </c>
      <c r="BX54" s="116" t="s">
        <v>84</v>
      </c>
      <c r="CL54" s="116" t="s">
        <v>21</v>
      </c>
    </row>
    <row r="55" spans="1:90" s="6" customFormat="1" ht="16.5" customHeight="1">
      <c r="A55" s="107" t="s">
        <v>86</v>
      </c>
      <c r="B55" s="108"/>
      <c r="C55" s="109"/>
      <c r="D55" s="109"/>
      <c r="E55" s="380" t="s">
        <v>94</v>
      </c>
      <c r="F55" s="380"/>
      <c r="G55" s="380"/>
      <c r="H55" s="380"/>
      <c r="I55" s="380"/>
      <c r="J55" s="109"/>
      <c r="K55" s="380" t="s">
        <v>95</v>
      </c>
      <c r="L55" s="380"/>
      <c r="M55" s="380"/>
      <c r="N55" s="380"/>
      <c r="O55" s="380"/>
      <c r="P55" s="380"/>
      <c r="Q55" s="380"/>
      <c r="R55" s="380"/>
      <c r="S55" s="380"/>
      <c r="T55" s="380"/>
      <c r="U55" s="380"/>
      <c r="V55" s="380"/>
      <c r="W55" s="380"/>
      <c r="X55" s="380"/>
      <c r="Y55" s="380"/>
      <c r="Z55" s="380"/>
      <c r="AA55" s="380"/>
      <c r="AB55" s="380"/>
      <c r="AC55" s="380"/>
      <c r="AD55" s="380"/>
      <c r="AE55" s="380"/>
      <c r="AF55" s="380"/>
      <c r="AG55" s="365">
        <f>'SO.301 - SO.301 - Odvodnění'!J29</f>
        <v>0</v>
      </c>
      <c r="AH55" s="366"/>
      <c r="AI55" s="366"/>
      <c r="AJ55" s="366"/>
      <c r="AK55" s="366"/>
      <c r="AL55" s="366"/>
      <c r="AM55" s="366"/>
      <c r="AN55" s="365">
        <f t="shared" si="0"/>
        <v>0</v>
      </c>
      <c r="AO55" s="366"/>
      <c r="AP55" s="366"/>
      <c r="AQ55" s="110" t="s">
        <v>89</v>
      </c>
      <c r="AR55" s="111"/>
      <c r="AS55" s="112">
        <v>0</v>
      </c>
      <c r="AT55" s="113">
        <f t="shared" si="1"/>
        <v>0</v>
      </c>
      <c r="AU55" s="114">
        <f>'SO.301 - SO.301 - Odvodnění'!P95</f>
        <v>0</v>
      </c>
      <c r="AV55" s="113">
        <f>'SO.301 - SO.301 - Odvodnění'!J32</f>
        <v>0</v>
      </c>
      <c r="AW55" s="113">
        <f>'SO.301 - SO.301 - Odvodnění'!J33</f>
        <v>0</v>
      </c>
      <c r="AX55" s="113">
        <f>'SO.301 - SO.301 - Odvodnění'!J34</f>
        <v>0</v>
      </c>
      <c r="AY55" s="113">
        <f>'SO.301 - SO.301 - Odvodnění'!J35</f>
        <v>0</v>
      </c>
      <c r="AZ55" s="113">
        <f>'SO.301 - SO.301 - Odvodnění'!F32</f>
        <v>0</v>
      </c>
      <c r="BA55" s="113">
        <f>'SO.301 - SO.301 - Odvodnění'!F33</f>
        <v>0</v>
      </c>
      <c r="BB55" s="113">
        <f>'SO.301 - SO.301 - Odvodnění'!F34</f>
        <v>0</v>
      </c>
      <c r="BC55" s="113">
        <f>'SO.301 - SO.301 - Odvodnění'!F35</f>
        <v>0</v>
      </c>
      <c r="BD55" s="115">
        <f>'SO.301 - SO.301 - Odvodnění'!F36</f>
        <v>0</v>
      </c>
      <c r="BT55" s="116" t="s">
        <v>85</v>
      </c>
      <c r="BV55" s="116" t="s">
        <v>78</v>
      </c>
      <c r="BW55" s="116" t="s">
        <v>96</v>
      </c>
      <c r="BX55" s="116" t="s">
        <v>84</v>
      </c>
      <c r="CL55" s="116" t="s">
        <v>21</v>
      </c>
    </row>
    <row r="56" spans="1:90" s="6" customFormat="1" ht="16.5" customHeight="1">
      <c r="A56" s="107" t="s">
        <v>86</v>
      </c>
      <c r="B56" s="108"/>
      <c r="C56" s="109"/>
      <c r="D56" s="109"/>
      <c r="E56" s="380" t="s">
        <v>97</v>
      </c>
      <c r="F56" s="380"/>
      <c r="G56" s="380"/>
      <c r="H56" s="380"/>
      <c r="I56" s="380"/>
      <c r="J56" s="109"/>
      <c r="K56" s="380" t="s">
        <v>98</v>
      </c>
      <c r="L56" s="380"/>
      <c r="M56" s="380"/>
      <c r="N56" s="380"/>
      <c r="O56" s="380"/>
      <c r="P56" s="380"/>
      <c r="Q56" s="380"/>
      <c r="R56" s="380"/>
      <c r="S56" s="380"/>
      <c r="T56" s="380"/>
      <c r="U56" s="380"/>
      <c r="V56" s="380"/>
      <c r="W56" s="380"/>
      <c r="X56" s="380"/>
      <c r="Y56" s="380"/>
      <c r="Z56" s="380"/>
      <c r="AA56" s="380"/>
      <c r="AB56" s="380"/>
      <c r="AC56" s="380"/>
      <c r="AD56" s="380"/>
      <c r="AE56" s="380"/>
      <c r="AF56" s="380"/>
      <c r="AG56" s="365">
        <f>'SO.302 - SO.302 - Jednotn...'!J29</f>
        <v>0</v>
      </c>
      <c r="AH56" s="366"/>
      <c r="AI56" s="366"/>
      <c r="AJ56" s="366"/>
      <c r="AK56" s="366"/>
      <c r="AL56" s="366"/>
      <c r="AM56" s="366"/>
      <c r="AN56" s="365">
        <f t="shared" si="0"/>
        <v>0</v>
      </c>
      <c r="AO56" s="366"/>
      <c r="AP56" s="366"/>
      <c r="AQ56" s="110" t="s">
        <v>89</v>
      </c>
      <c r="AR56" s="111"/>
      <c r="AS56" s="112">
        <v>0</v>
      </c>
      <c r="AT56" s="113">
        <f t="shared" si="1"/>
        <v>0</v>
      </c>
      <c r="AU56" s="114">
        <f>'SO.302 - SO.302 - Jednotn...'!P94</f>
        <v>0</v>
      </c>
      <c r="AV56" s="113">
        <f>'SO.302 - SO.302 - Jednotn...'!J32</f>
        <v>0</v>
      </c>
      <c r="AW56" s="113">
        <f>'SO.302 - SO.302 - Jednotn...'!J33</f>
        <v>0</v>
      </c>
      <c r="AX56" s="113">
        <f>'SO.302 - SO.302 - Jednotn...'!J34</f>
        <v>0</v>
      </c>
      <c r="AY56" s="113">
        <f>'SO.302 - SO.302 - Jednotn...'!J35</f>
        <v>0</v>
      </c>
      <c r="AZ56" s="113">
        <f>'SO.302 - SO.302 - Jednotn...'!F32</f>
        <v>0</v>
      </c>
      <c r="BA56" s="113">
        <f>'SO.302 - SO.302 - Jednotn...'!F33</f>
        <v>0</v>
      </c>
      <c r="BB56" s="113">
        <f>'SO.302 - SO.302 - Jednotn...'!F34</f>
        <v>0</v>
      </c>
      <c r="BC56" s="113">
        <f>'SO.302 - SO.302 - Jednotn...'!F35</f>
        <v>0</v>
      </c>
      <c r="BD56" s="115">
        <f>'SO.302 - SO.302 - Jednotn...'!F36</f>
        <v>0</v>
      </c>
      <c r="BT56" s="116" t="s">
        <v>85</v>
      </c>
      <c r="BV56" s="116" t="s">
        <v>78</v>
      </c>
      <c r="BW56" s="116" t="s">
        <v>99</v>
      </c>
      <c r="BX56" s="116" t="s">
        <v>84</v>
      </c>
      <c r="CL56" s="116" t="s">
        <v>21</v>
      </c>
    </row>
    <row r="57" spans="1:90" s="6" customFormat="1" ht="16.5" customHeight="1">
      <c r="A57" s="107" t="s">
        <v>86</v>
      </c>
      <c r="B57" s="108"/>
      <c r="C57" s="109"/>
      <c r="D57" s="109"/>
      <c r="E57" s="380" t="s">
        <v>100</v>
      </c>
      <c r="F57" s="380"/>
      <c r="G57" s="380"/>
      <c r="H57" s="380"/>
      <c r="I57" s="380"/>
      <c r="J57" s="109"/>
      <c r="K57" s="380" t="s">
        <v>101</v>
      </c>
      <c r="L57" s="380"/>
      <c r="M57" s="380"/>
      <c r="N57" s="380"/>
      <c r="O57" s="380"/>
      <c r="P57" s="380"/>
      <c r="Q57" s="380"/>
      <c r="R57" s="380"/>
      <c r="S57" s="380"/>
      <c r="T57" s="380"/>
      <c r="U57" s="380"/>
      <c r="V57" s="380"/>
      <c r="W57" s="380"/>
      <c r="X57" s="380"/>
      <c r="Y57" s="380"/>
      <c r="Z57" s="380"/>
      <c r="AA57" s="380"/>
      <c r="AB57" s="380"/>
      <c r="AC57" s="380"/>
      <c r="AD57" s="380"/>
      <c r="AE57" s="380"/>
      <c r="AF57" s="380"/>
      <c r="AG57" s="365">
        <f>'VoN.A - Vedlejší a ostatn...'!J29</f>
        <v>0</v>
      </c>
      <c r="AH57" s="366"/>
      <c r="AI57" s="366"/>
      <c r="AJ57" s="366"/>
      <c r="AK57" s="366"/>
      <c r="AL57" s="366"/>
      <c r="AM57" s="366"/>
      <c r="AN57" s="365">
        <f t="shared" si="0"/>
        <v>0</v>
      </c>
      <c r="AO57" s="366"/>
      <c r="AP57" s="366"/>
      <c r="AQ57" s="110" t="s">
        <v>89</v>
      </c>
      <c r="AR57" s="111"/>
      <c r="AS57" s="112">
        <v>0</v>
      </c>
      <c r="AT57" s="113">
        <f t="shared" si="1"/>
        <v>0</v>
      </c>
      <c r="AU57" s="114">
        <f>'VoN.A - Vedlejší a ostatn...'!P85</f>
        <v>0</v>
      </c>
      <c r="AV57" s="113">
        <f>'VoN.A - Vedlejší a ostatn...'!J32</f>
        <v>0</v>
      </c>
      <c r="AW57" s="113">
        <f>'VoN.A - Vedlejší a ostatn...'!J33</f>
        <v>0</v>
      </c>
      <c r="AX57" s="113">
        <f>'VoN.A - Vedlejší a ostatn...'!J34</f>
        <v>0</v>
      </c>
      <c r="AY57" s="113">
        <f>'VoN.A - Vedlejší a ostatn...'!J35</f>
        <v>0</v>
      </c>
      <c r="AZ57" s="113">
        <f>'VoN.A - Vedlejší a ostatn...'!F32</f>
        <v>0</v>
      </c>
      <c r="BA57" s="113">
        <f>'VoN.A - Vedlejší a ostatn...'!F33</f>
        <v>0</v>
      </c>
      <c r="BB57" s="113">
        <f>'VoN.A - Vedlejší a ostatn...'!F34</f>
        <v>0</v>
      </c>
      <c r="BC57" s="113">
        <f>'VoN.A - Vedlejší a ostatn...'!F35</f>
        <v>0</v>
      </c>
      <c r="BD57" s="115">
        <f>'VoN.A - Vedlejší a ostatn...'!F36</f>
        <v>0</v>
      </c>
      <c r="BT57" s="116" t="s">
        <v>85</v>
      </c>
      <c r="BV57" s="116" t="s">
        <v>78</v>
      </c>
      <c r="BW57" s="116" t="s">
        <v>102</v>
      </c>
      <c r="BX57" s="116" t="s">
        <v>84</v>
      </c>
      <c r="CL57" s="116" t="s">
        <v>21</v>
      </c>
    </row>
    <row r="58" spans="2:91" s="5" customFormat="1" ht="31.5" customHeight="1">
      <c r="B58" s="97"/>
      <c r="C58" s="98"/>
      <c r="D58" s="377" t="s">
        <v>103</v>
      </c>
      <c r="E58" s="377"/>
      <c r="F58" s="377"/>
      <c r="G58" s="377"/>
      <c r="H58" s="377"/>
      <c r="I58" s="99"/>
      <c r="J58" s="377" t="s">
        <v>104</v>
      </c>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93">
        <f>ROUND(SUM(AG59:AG61),2)</f>
        <v>0</v>
      </c>
      <c r="AH58" s="368"/>
      <c r="AI58" s="368"/>
      <c r="AJ58" s="368"/>
      <c r="AK58" s="368"/>
      <c r="AL58" s="368"/>
      <c r="AM58" s="368"/>
      <c r="AN58" s="367">
        <f t="shared" si="0"/>
        <v>0</v>
      </c>
      <c r="AO58" s="368"/>
      <c r="AP58" s="368"/>
      <c r="AQ58" s="100" t="s">
        <v>82</v>
      </c>
      <c r="AR58" s="101"/>
      <c r="AS58" s="102">
        <f>ROUND(SUM(AS59:AS61),2)</f>
        <v>0</v>
      </c>
      <c r="AT58" s="103">
        <f t="shared" si="1"/>
        <v>0</v>
      </c>
      <c r="AU58" s="104">
        <f>ROUND(SUM(AU59:AU61),5)</f>
        <v>0</v>
      </c>
      <c r="AV58" s="103">
        <f>ROUND(AZ58*L26,2)</f>
        <v>0</v>
      </c>
      <c r="AW58" s="103">
        <f>ROUND(BA58*L27,2)</f>
        <v>0</v>
      </c>
      <c r="AX58" s="103">
        <f>ROUND(BB58*L26,2)</f>
        <v>0</v>
      </c>
      <c r="AY58" s="103">
        <f>ROUND(BC58*L27,2)</f>
        <v>0</v>
      </c>
      <c r="AZ58" s="103">
        <f>ROUND(SUM(AZ59:AZ61),2)</f>
        <v>0</v>
      </c>
      <c r="BA58" s="103">
        <f>ROUND(SUM(BA59:BA61),2)</f>
        <v>0</v>
      </c>
      <c r="BB58" s="103">
        <f>ROUND(SUM(BB59:BB61),2)</f>
        <v>0</v>
      </c>
      <c r="BC58" s="103">
        <f>ROUND(SUM(BC59:BC61),2)</f>
        <v>0</v>
      </c>
      <c r="BD58" s="105">
        <f>ROUND(SUM(BD59:BD61),2)</f>
        <v>0</v>
      </c>
      <c r="BS58" s="106" t="s">
        <v>75</v>
      </c>
      <c r="BT58" s="106" t="s">
        <v>83</v>
      </c>
      <c r="BU58" s="106" t="s">
        <v>77</v>
      </c>
      <c r="BV58" s="106" t="s">
        <v>78</v>
      </c>
      <c r="BW58" s="106" t="s">
        <v>105</v>
      </c>
      <c r="BX58" s="106" t="s">
        <v>7</v>
      </c>
      <c r="CL58" s="106" t="s">
        <v>21</v>
      </c>
      <c r="CM58" s="106" t="s">
        <v>85</v>
      </c>
    </row>
    <row r="59" spans="1:90" s="6" customFormat="1" ht="16.5" customHeight="1">
      <c r="A59" s="107" t="s">
        <v>86</v>
      </c>
      <c r="B59" s="108"/>
      <c r="C59" s="109"/>
      <c r="D59" s="109"/>
      <c r="E59" s="380" t="s">
        <v>106</v>
      </c>
      <c r="F59" s="380"/>
      <c r="G59" s="380"/>
      <c r="H59" s="380"/>
      <c r="I59" s="380"/>
      <c r="J59" s="109"/>
      <c r="K59" s="380" t="s">
        <v>88</v>
      </c>
      <c r="L59" s="380"/>
      <c r="M59" s="380"/>
      <c r="N59" s="380"/>
      <c r="O59" s="380"/>
      <c r="P59" s="380"/>
      <c r="Q59" s="380"/>
      <c r="R59" s="380"/>
      <c r="S59" s="380"/>
      <c r="T59" s="380"/>
      <c r="U59" s="380"/>
      <c r="V59" s="380"/>
      <c r="W59" s="380"/>
      <c r="X59" s="380"/>
      <c r="Y59" s="380"/>
      <c r="Z59" s="380"/>
      <c r="AA59" s="380"/>
      <c r="AB59" s="380"/>
      <c r="AC59" s="380"/>
      <c r="AD59" s="380"/>
      <c r="AE59" s="380"/>
      <c r="AF59" s="380"/>
      <c r="AG59" s="365">
        <f>'SO.101.B - SO.101 - Komun...'!J29</f>
        <v>0</v>
      </c>
      <c r="AH59" s="366"/>
      <c r="AI59" s="366"/>
      <c r="AJ59" s="366"/>
      <c r="AK59" s="366"/>
      <c r="AL59" s="366"/>
      <c r="AM59" s="366"/>
      <c r="AN59" s="365">
        <f t="shared" si="0"/>
        <v>0</v>
      </c>
      <c r="AO59" s="366"/>
      <c r="AP59" s="366"/>
      <c r="AQ59" s="110" t="s">
        <v>89</v>
      </c>
      <c r="AR59" s="111"/>
      <c r="AS59" s="112">
        <v>0</v>
      </c>
      <c r="AT59" s="113">
        <f t="shared" si="1"/>
        <v>0</v>
      </c>
      <c r="AU59" s="114">
        <f>'SO.101.B - SO.101 - Komun...'!P117</f>
        <v>0</v>
      </c>
      <c r="AV59" s="113">
        <f>'SO.101.B - SO.101 - Komun...'!J32</f>
        <v>0</v>
      </c>
      <c r="AW59" s="113">
        <f>'SO.101.B - SO.101 - Komun...'!J33</f>
        <v>0</v>
      </c>
      <c r="AX59" s="113">
        <f>'SO.101.B - SO.101 - Komun...'!J34</f>
        <v>0</v>
      </c>
      <c r="AY59" s="113">
        <f>'SO.101.B - SO.101 - Komun...'!J35</f>
        <v>0</v>
      </c>
      <c r="AZ59" s="113">
        <f>'SO.101.B - SO.101 - Komun...'!F32</f>
        <v>0</v>
      </c>
      <c r="BA59" s="113">
        <f>'SO.101.B - SO.101 - Komun...'!F33</f>
        <v>0</v>
      </c>
      <c r="BB59" s="113">
        <f>'SO.101.B - SO.101 - Komun...'!F34</f>
        <v>0</v>
      </c>
      <c r="BC59" s="113">
        <f>'SO.101.B - SO.101 - Komun...'!F35</f>
        <v>0</v>
      </c>
      <c r="BD59" s="115">
        <f>'SO.101.B - SO.101 - Komun...'!F36</f>
        <v>0</v>
      </c>
      <c r="BT59" s="116" t="s">
        <v>85</v>
      </c>
      <c r="BV59" s="116" t="s">
        <v>78</v>
      </c>
      <c r="BW59" s="116" t="s">
        <v>107</v>
      </c>
      <c r="BX59" s="116" t="s">
        <v>105</v>
      </c>
      <c r="CL59" s="116" t="s">
        <v>21</v>
      </c>
    </row>
    <row r="60" spans="1:90" s="6" customFormat="1" ht="16.5" customHeight="1">
      <c r="A60" s="107" t="s">
        <v>86</v>
      </c>
      <c r="B60" s="108"/>
      <c r="C60" s="109"/>
      <c r="D60" s="109"/>
      <c r="E60" s="380" t="s">
        <v>108</v>
      </c>
      <c r="F60" s="380"/>
      <c r="G60" s="380"/>
      <c r="H60" s="380"/>
      <c r="I60" s="380"/>
      <c r="J60" s="109"/>
      <c r="K60" s="380" t="s">
        <v>109</v>
      </c>
      <c r="L60" s="380"/>
      <c r="M60" s="380"/>
      <c r="N60" s="380"/>
      <c r="O60" s="380"/>
      <c r="P60" s="380"/>
      <c r="Q60" s="380"/>
      <c r="R60" s="380"/>
      <c r="S60" s="380"/>
      <c r="T60" s="380"/>
      <c r="U60" s="380"/>
      <c r="V60" s="380"/>
      <c r="W60" s="380"/>
      <c r="X60" s="380"/>
      <c r="Y60" s="380"/>
      <c r="Z60" s="380"/>
      <c r="AA60" s="380"/>
      <c r="AB60" s="380"/>
      <c r="AC60" s="380"/>
      <c r="AD60" s="380"/>
      <c r="AE60" s="380"/>
      <c r="AF60" s="380"/>
      <c r="AG60" s="365">
        <f>'SO.401 - SO.401 - Veřejné...'!J29</f>
        <v>0</v>
      </c>
      <c r="AH60" s="366"/>
      <c r="AI60" s="366"/>
      <c r="AJ60" s="366"/>
      <c r="AK60" s="366"/>
      <c r="AL60" s="366"/>
      <c r="AM60" s="366"/>
      <c r="AN60" s="365">
        <f t="shared" si="0"/>
        <v>0</v>
      </c>
      <c r="AO60" s="366"/>
      <c r="AP60" s="366"/>
      <c r="AQ60" s="110" t="s">
        <v>89</v>
      </c>
      <c r="AR60" s="111"/>
      <c r="AS60" s="112">
        <v>0</v>
      </c>
      <c r="AT60" s="113">
        <f t="shared" si="1"/>
        <v>0</v>
      </c>
      <c r="AU60" s="114">
        <f>'SO.401 - SO.401 - Veřejné...'!P85</f>
        <v>0</v>
      </c>
      <c r="AV60" s="113">
        <f>'SO.401 - SO.401 - Veřejné...'!J32</f>
        <v>0</v>
      </c>
      <c r="AW60" s="113">
        <f>'SO.401 - SO.401 - Veřejné...'!J33</f>
        <v>0</v>
      </c>
      <c r="AX60" s="113">
        <f>'SO.401 - SO.401 - Veřejné...'!J34</f>
        <v>0</v>
      </c>
      <c r="AY60" s="113">
        <f>'SO.401 - SO.401 - Veřejné...'!J35</f>
        <v>0</v>
      </c>
      <c r="AZ60" s="113">
        <f>'SO.401 - SO.401 - Veřejné...'!F32</f>
        <v>0</v>
      </c>
      <c r="BA60" s="113">
        <f>'SO.401 - SO.401 - Veřejné...'!F33</f>
        <v>0</v>
      </c>
      <c r="BB60" s="113">
        <f>'SO.401 - SO.401 - Veřejné...'!F34</f>
        <v>0</v>
      </c>
      <c r="BC60" s="113">
        <f>'SO.401 - SO.401 - Veřejné...'!F35</f>
        <v>0</v>
      </c>
      <c r="BD60" s="115">
        <f>'SO.401 - SO.401 - Veřejné...'!F36</f>
        <v>0</v>
      </c>
      <c r="BT60" s="116" t="s">
        <v>85</v>
      </c>
      <c r="BV60" s="116" t="s">
        <v>78</v>
      </c>
      <c r="BW60" s="116" t="s">
        <v>110</v>
      </c>
      <c r="BX60" s="116" t="s">
        <v>105</v>
      </c>
      <c r="CL60" s="116" t="s">
        <v>21</v>
      </c>
    </row>
    <row r="61" spans="1:90" s="6" customFormat="1" ht="16.5" customHeight="1">
      <c r="A61" s="107" t="s">
        <v>86</v>
      </c>
      <c r="B61" s="108"/>
      <c r="C61" s="109"/>
      <c r="D61" s="109"/>
      <c r="E61" s="380" t="s">
        <v>111</v>
      </c>
      <c r="F61" s="380"/>
      <c r="G61" s="380"/>
      <c r="H61" s="380"/>
      <c r="I61" s="380"/>
      <c r="J61" s="109"/>
      <c r="K61" s="380" t="s">
        <v>101</v>
      </c>
      <c r="L61" s="380"/>
      <c r="M61" s="380"/>
      <c r="N61" s="380"/>
      <c r="O61" s="380"/>
      <c r="P61" s="380"/>
      <c r="Q61" s="380"/>
      <c r="R61" s="380"/>
      <c r="S61" s="380"/>
      <c r="T61" s="380"/>
      <c r="U61" s="380"/>
      <c r="V61" s="380"/>
      <c r="W61" s="380"/>
      <c r="X61" s="380"/>
      <c r="Y61" s="380"/>
      <c r="Z61" s="380"/>
      <c r="AA61" s="380"/>
      <c r="AB61" s="380"/>
      <c r="AC61" s="380"/>
      <c r="AD61" s="380"/>
      <c r="AE61" s="380"/>
      <c r="AF61" s="380"/>
      <c r="AG61" s="365">
        <f>'VoN.B - Vedlejší a ostatn...'!J29</f>
        <v>0</v>
      </c>
      <c r="AH61" s="366"/>
      <c r="AI61" s="366"/>
      <c r="AJ61" s="366"/>
      <c r="AK61" s="366"/>
      <c r="AL61" s="366"/>
      <c r="AM61" s="366"/>
      <c r="AN61" s="365">
        <f t="shared" si="0"/>
        <v>0</v>
      </c>
      <c r="AO61" s="366"/>
      <c r="AP61" s="366"/>
      <c r="AQ61" s="110" t="s">
        <v>89</v>
      </c>
      <c r="AR61" s="111"/>
      <c r="AS61" s="117">
        <v>0</v>
      </c>
      <c r="AT61" s="118">
        <f t="shared" si="1"/>
        <v>0</v>
      </c>
      <c r="AU61" s="119">
        <f>'VoN.B - Vedlejší a ostatn...'!P85</f>
        <v>0</v>
      </c>
      <c r="AV61" s="118">
        <f>'VoN.B - Vedlejší a ostatn...'!J32</f>
        <v>0</v>
      </c>
      <c r="AW61" s="118">
        <f>'VoN.B - Vedlejší a ostatn...'!J33</f>
        <v>0</v>
      </c>
      <c r="AX61" s="118">
        <f>'VoN.B - Vedlejší a ostatn...'!J34</f>
        <v>0</v>
      </c>
      <c r="AY61" s="118">
        <f>'VoN.B - Vedlejší a ostatn...'!J35</f>
        <v>0</v>
      </c>
      <c r="AZ61" s="118">
        <f>'VoN.B - Vedlejší a ostatn...'!F32</f>
        <v>0</v>
      </c>
      <c r="BA61" s="118">
        <f>'VoN.B - Vedlejší a ostatn...'!F33</f>
        <v>0</v>
      </c>
      <c r="BB61" s="118">
        <f>'VoN.B - Vedlejší a ostatn...'!F34</f>
        <v>0</v>
      </c>
      <c r="BC61" s="118">
        <f>'VoN.B - Vedlejší a ostatn...'!F35</f>
        <v>0</v>
      </c>
      <c r="BD61" s="120">
        <f>'VoN.B - Vedlejší a ostatn...'!F36</f>
        <v>0</v>
      </c>
      <c r="BT61" s="116" t="s">
        <v>85</v>
      </c>
      <c r="BV61" s="116" t="s">
        <v>78</v>
      </c>
      <c r="BW61" s="116" t="s">
        <v>112</v>
      </c>
      <c r="BX61" s="116" t="s">
        <v>105</v>
      </c>
      <c r="CL61" s="116" t="s">
        <v>21</v>
      </c>
    </row>
    <row r="62" spans="2:44" s="1" customFormat="1" ht="30" customHeight="1">
      <c r="B62" s="42"/>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2"/>
    </row>
    <row r="63" spans="2:44" s="1" customFormat="1" ht="6.95" customHeight="1">
      <c r="B63" s="57"/>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62"/>
    </row>
  </sheetData>
  <sheetProtection algorithmName="SHA-512" hashValue="/KhSVhZhxCKY+mS9rmuP+0CHeHeb4eYArBoa5lo8pKUnuzvi0bqupVcMnbfE2w0x3p9MIm/jHrhu9AgaDhDw3w==" saltValue="Yvkyf2RJQvsCtZSY4csUJJYPMcrAFeCFe/amV1Dm/cAnwTfcer0HdYFPm87k7haM+S04LhwZ0MPCVDJ6u4KzTA==" spinCount="100000" sheet="1" objects="1" scenarios="1" formatColumns="0" formatRows="0"/>
  <mergeCells count="77">
    <mergeCell ref="K61:AF61"/>
    <mergeCell ref="AN53:AP53"/>
    <mergeCell ref="AN52:AP52"/>
    <mergeCell ref="AG52:AM52"/>
    <mergeCell ref="AG53:AM53"/>
    <mergeCell ref="AG54:AM54"/>
    <mergeCell ref="AG55:AM55"/>
    <mergeCell ref="AG56:AM56"/>
    <mergeCell ref="AG57:AM57"/>
    <mergeCell ref="AG58:AM58"/>
    <mergeCell ref="AG59:AM59"/>
    <mergeCell ref="AG60:AM60"/>
    <mergeCell ref="AG61:AM61"/>
    <mergeCell ref="E59:I59"/>
    <mergeCell ref="E60:I60"/>
    <mergeCell ref="E61:I61"/>
    <mergeCell ref="AM46:AP46"/>
    <mergeCell ref="AS46:AT48"/>
    <mergeCell ref="AN49:AP49"/>
    <mergeCell ref="I49:AF49"/>
    <mergeCell ref="AG49:AM49"/>
    <mergeCell ref="K53:AF53"/>
    <mergeCell ref="K54:AF54"/>
    <mergeCell ref="K55:AF55"/>
    <mergeCell ref="K56:AF56"/>
    <mergeCell ref="K57:AF57"/>
    <mergeCell ref="J58:AF58"/>
    <mergeCell ref="K59:AF59"/>
    <mergeCell ref="K60:AF60"/>
    <mergeCell ref="J52:AF52"/>
    <mergeCell ref="W29:AE29"/>
    <mergeCell ref="AK29:AO29"/>
    <mergeCell ref="D58:H58"/>
    <mergeCell ref="C49:G49"/>
    <mergeCell ref="D52:H52"/>
    <mergeCell ref="E53:I53"/>
    <mergeCell ref="E54:I54"/>
    <mergeCell ref="E55:I55"/>
    <mergeCell ref="E56:I56"/>
    <mergeCell ref="E57:I57"/>
    <mergeCell ref="L42:AO42"/>
    <mergeCell ref="AM44:AN44"/>
    <mergeCell ref="AG51:AM51"/>
    <mergeCell ref="AN51:AP51"/>
    <mergeCell ref="AN60:AP60"/>
    <mergeCell ref="AN61:AP6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AN59:AP59"/>
    <mergeCell ref="AN57:AP57"/>
    <mergeCell ref="AN54:AP54"/>
    <mergeCell ref="AN55:AP55"/>
    <mergeCell ref="AN56:AP56"/>
    <mergeCell ref="AN58:AP58"/>
    <mergeCell ref="BE5:BE32"/>
    <mergeCell ref="W30:AE30"/>
    <mergeCell ref="X32:AB32"/>
    <mergeCell ref="AK32:AO32"/>
    <mergeCell ref="AR2:BE2"/>
    <mergeCell ref="K5:AO5"/>
    <mergeCell ref="W28:AE28"/>
    <mergeCell ref="AK28:AO28"/>
    <mergeCell ref="L30:O30"/>
    <mergeCell ref="AK30:AO30"/>
    <mergeCell ref="K6:AO6"/>
  </mergeCells>
  <hyperlinks>
    <hyperlink ref="K1:S1" location="C2" display="1) Rekapitulace stavby"/>
    <hyperlink ref="W1:AI1" location="C51" display="2) Rekapitulace objektů stavby a soupisů prací"/>
    <hyperlink ref="A53" location="'SO.101.A - SO.101 - Komun...'!C2" display="/"/>
    <hyperlink ref="A54" location="'SO.453 - SO.453 - Přeložk...'!C2" display="/"/>
    <hyperlink ref="A55" location="'SO.301 - SO.301 - Odvodnění'!C2" display="/"/>
    <hyperlink ref="A56" location="'SO.302 - SO.302 - Jednotn...'!C2" display="/"/>
    <hyperlink ref="A57" location="'VoN.A - Vedlejší a ostatn...'!C2" display="/"/>
    <hyperlink ref="A59" location="'SO.101.B - SO.101 - Komun...'!C2" display="/"/>
    <hyperlink ref="A60" location="'SO.401 - SO.401 - Veřejné...'!C2" display="/"/>
    <hyperlink ref="A61" location="'VoN.B - Vedlejší a ostatn...'!C2" display="/"/>
  </hyperlinks>
  <printOptions/>
  <pageMargins left="0.5905511811023623" right="0.5905511811023623" top="0.5905511811023623" bottom="0.5905511811023623" header="0" footer="0"/>
  <pageSetup fitToHeight="0" fitToWidth="1" horizontalDpi="600" verticalDpi="600" orientation="portrait" paperSize="9" scale="70"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6"/>
  <sheetViews>
    <sheetView showGridLines="0" workbookViewId="0" topLeftCell="A1"/>
  </sheetViews>
  <sheetFormatPr defaultColWidth="9.33203125" defaultRowHeight="13.5"/>
  <cols>
    <col min="1" max="1" width="8.33203125" style="276" customWidth="1"/>
    <col min="2" max="2" width="1.66796875" style="276" customWidth="1"/>
    <col min="3" max="4" width="5" style="276" customWidth="1"/>
    <col min="5" max="5" width="11.66015625" style="276" customWidth="1"/>
    <col min="6" max="6" width="9.16015625" style="276" customWidth="1"/>
    <col min="7" max="7" width="5" style="276" customWidth="1"/>
    <col min="8" max="8" width="77.83203125" style="276" customWidth="1"/>
    <col min="9" max="10" width="20" style="276" customWidth="1"/>
    <col min="11" max="11" width="1.66796875" style="276" customWidth="1"/>
  </cols>
  <sheetData>
    <row r="1" ht="37.5" customHeight="1"/>
    <row r="2" spans="2:11" ht="7.5" customHeight="1">
      <c r="B2" s="277"/>
      <c r="C2" s="278"/>
      <c r="D2" s="278"/>
      <c r="E2" s="278"/>
      <c r="F2" s="278"/>
      <c r="G2" s="278"/>
      <c r="H2" s="278"/>
      <c r="I2" s="278"/>
      <c r="J2" s="278"/>
      <c r="K2" s="279"/>
    </row>
    <row r="3" spans="2:11" s="16" customFormat="1" ht="45" customHeight="1">
      <c r="B3" s="280"/>
      <c r="C3" s="408" t="s">
        <v>2275</v>
      </c>
      <c r="D3" s="408"/>
      <c r="E3" s="408"/>
      <c r="F3" s="408"/>
      <c r="G3" s="408"/>
      <c r="H3" s="408"/>
      <c r="I3" s="408"/>
      <c r="J3" s="408"/>
      <c r="K3" s="281"/>
    </row>
    <row r="4" spans="2:11" ht="25.5" customHeight="1">
      <c r="B4" s="282"/>
      <c r="C4" s="412" t="s">
        <v>2276</v>
      </c>
      <c r="D4" s="412"/>
      <c r="E4" s="412"/>
      <c r="F4" s="412"/>
      <c r="G4" s="412"/>
      <c r="H4" s="412"/>
      <c r="I4" s="412"/>
      <c r="J4" s="412"/>
      <c r="K4" s="283"/>
    </row>
    <row r="5" spans="2:11" ht="5.25" customHeight="1">
      <c r="B5" s="282"/>
      <c r="C5" s="284"/>
      <c r="D5" s="284"/>
      <c r="E5" s="284"/>
      <c r="F5" s="284"/>
      <c r="G5" s="284"/>
      <c r="H5" s="284"/>
      <c r="I5" s="284"/>
      <c r="J5" s="284"/>
      <c r="K5" s="283"/>
    </row>
    <row r="6" spans="2:11" ht="15" customHeight="1">
      <c r="B6" s="282"/>
      <c r="C6" s="410" t="s">
        <v>2277</v>
      </c>
      <c r="D6" s="410"/>
      <c r="E6" s="410"/>
      <c r="F6" s="410"/>
      <c r="G6" s="410"/>
      <c r="H6" s="410"/>
      <c r="I6" s="410"/>
      <c r="J6" s="410"/>
      <c r="K6" s="283"/>
    </row>
    <row r="7" spans="2:11" ht="15" customHeight="1">
      <c r="B7" s="286"/>
      <c r="C7" s="410" t="s">
        <v>2278</v>
      </c>
      <c r="D7" s="410"/>
      <c r="E7" s="410"/>
      <c r="F7" s="410"/>
      <c r="G7" s="410"/>
      <c r="H7" s="410"/>
      <c r="I7" s="410"/>
      <c r="J7" s="410"/>
      <c r="K7" s="283"/>
    </row>
    <row r="8" spans="2:11" ht="12.75" customHeight="1">
      <c r="B8" s="286"/>
      <c r="C8" s="285"/>
      <c r="D8" s="285"/>
      <c r="E8" s="285"/>
      <c r="F8" s="285"/>
      <c r="G8" s="285"/>
      <c r="H8" s="285"/>
      <c r="I8" s="285"/>
      <c r="J8" s="285"/>
      <c r="K8" s="283"/>
    </row>
    <row r="9" spans="2:11" ht="15" customHeight="1">
      <c r="B9" s="286"/>
      <c r="C9" s="410" t="s">
        <v>2279</v>
      </c>
      <c r="D9" s="410"/>
      <c r="E9" s="410"/>
      <c r="F9" s="410"/>
      <c r="G9" s="410"/>
      <c r="H9" s="410"/>
      <c r="I9" s="410"/>
      <c r="J9" s="410"/>
      <c r="K9" s="283"/>
    </row>
    <row r="10" spans="2:11" ht="15" customHeight="1">
      <c r="B10" s="286"/>
      <c r="C10" s="285"/>
      <c r="D10" s="410" t="s">
        <v>2280</v>
      </c>
      <c r="E10" s="410"/>
      <c r="F10" s="410"/>
      <c r="G10" s="410"/>
      <c r="H10" s="410"/>
      <c r="I10" s="410"/>
      <c r="J10" s="410"/>
      <c r="K10" s="283"/>
    </row>
    <row r="11" spans="2:11" ht="15" customHeight="1">
      <c r="B11" s="286"/>
      <c r="C11" s="287"/>
      <c r="D11" s="410" t="s">
        <v>2281</v>
      </c>
      <c r="E11" s="410"/>
      <c r="F11" s="410"/>
      <c r="G11" s="410"/>
      <c r="H11" s="410"/>
      <c r="I11" s="410"/>
      <c r="J11" s="410"/>
      <c r="K11" s="283"/>
    </row>
    <row r="12" spans="2:11" ht="12.75" customHeight="1">
      <c r="B12" s="286"/>
      <c r="C12" s="287"/>
      <c r="D12" s="287"/>
      <c r="E12" s="287"/>
      <c r="F12" s="287"/>
      <c r="G12" s="287"/>
      <c r="H12" s="287"/>
      <c r="I12" s="287"/>
      <c r="J12" s="287"/>
      <c r="K12" s="283"/>
    </row>
    <row r="13" spans="2:11" ht="15" customHeight="1">
      <c r="B13" s="286"/>
      <c r="C13" s="287"/>
      <c r="D13" s="410" t="s">
        <v>2282</v>
      </c>
      <c r="E13" s="410"/>
      <c r="F13" s="410"/>
      <c r="G13" s="410"/>
      <c r="H13" s="410"/>
      <c r="I13" s="410"/>
      <c r="J13" s="410"/>
      <c r="K13" s="283"/>
    </row>
    <row r="14" spans="2:11" ht="15" customHeight="1">
      <c r="B14" s="286"/>
      <c r="C14" s="287"/>
      <c r="D14" s="410" t="s">
        <v>2283</v>
      </c>
      <c r="E14" s="410"/>
      <c r="F14" s="410"/>
      <c r="G14" s="410"/>
      <c r="H14" s="410"/>
      <c r="I14" s="410"/>
      <c r="J14" s="410"/>
      <c r="K14" s="283"/>
    </row>
    <row r="15" spans="2:11" ht="15" customHeight="1">
      <c r="B15" s="286"/>
      <c r="C15" s="287"/>
      <c r="D15" s="410" t="s">
        <v>2284</v>
      </c>
      <c r="E15" s="410"/>
      <c r="F15" s="410"/>
      <c r="G15" s="410"/>
      <c r="H15" s="410"/>
      <c r="I15" s="410"/>
      <c r="J15" s="410"/>
      <c r="K15" s="283"/>
    </row>
    <row r="16" spans="2:11" ht="15" customHeight="1">
      <c r="B16" s="286"/>
      <c r="C16" s="287"/>
      <c r="D16" s="287"/>
      <c r="E16" s="288" t="s">
        <v>82</v>
      </c>
      <c r="F16" s="410" t="s">
        <v>2285</v>
      </c>
      <c r="G16" s="410"/>
      <c r="H16" s="410"/>
      <c r="I16" s="410"/>
      <c r="J16" s="410"/>
      <c r="K16" s="283"/>
    </row>
    <row r="17" spans="2:11" ht="15" customHeight="1">
      <c r="B17" s="286"/>
      <c r="C17" s="287"/>
      <c r="D17" s="287"/>
      <c r="E17" s="288" t="s">
        <v>2286</v>
      </c>
      <c r="F17" s="410" t="s">
        <v>2287</v>
      </c>
      <c r="G17" s="410"/>
      <c r="H17" s="410"/>
      <c r="I17" s="410"/>
      <c r="J17" s="410"/>
      <c r="K17" s="283"/>
    </row>
    <row r="18" spans="2:11" ht="15" customHeight="1">
      <c r="B18" s="286"/>
      <c r="C18" s="287"/>
      <c r="D18" s="287"/>
      <c r="E18" s="288" t="s">
        <v>2288</v>
      </c>
      <c r="F18" s="410" t="s">
        <v>2289</v>
      </c>
      <c r="G18" s="410"/>
      <c r="H18" s="410"/>
      <c r="I18" s="410"/>
      <c r="J18" s="410"/>
      <c r="K18" s="283"/>
    </row>
    <row r="19" spans="2:11" ht="15" customHeight="1">
      <c r="B19" s="286"/>
      <c r="C19" s="287"/>
      <c r="D19" s="287"/>
      <c r="E19" s="288" t="s">
        <v>2290</v>
      </c>
      <c r="F19" s="410" t="s">
        <v>101</v>
      </c>
      <c r="G19" s="410"/>
      <c r="H19" s="410"/>
      <c r="I19" s="410"/>
      <c r="J19" s="410"/>
      <c r="K19" s="283"/>
    </row>
    <row r="20" spans="2:11" ht="15" customHeight="1">
      <c r="B20" s="286"/>
      <c r="C20" s="287"/>
      <c r="D20" s="287"/>
      <c r="E20" s="288" t="s">
        <v>1425</v>
      </c>
      <c r="F20" s="410" t="s">
        <v>2291</v>
      </c>
      <c r="G20" s="410"/>
      <c r="H20" s="410"/>
      <c r="I20" s="410"/>
      <c r="J20" s="410"/>
      <c r="K20" s="283"/>
    </row>
    <row r="21" spans="2:11" ht="15" customHeight="1">
      <c r="B21" s="286"/>
      <c r="C21" s="287"/>
      <c r="D21" s="287"/>
      <c r="E21" s="288" t="s">
        <v>89</v>
      </c>
      <c r="F21" s="410" t="s">
        <v>2292</v>
      </c>
      <c r="G21" s="410"/>
      <c r="H21" s="410"/>
      <c r="I21" s="410"/>
      <c r="J21" s="410"/>
      <c r="K21" s="283"/>
    </row>
    <row r="22" spans="2:11" ht="12.75" customHeight="1">
      <c r="B22" s="286"/>
      <c r="C22" s="287"/>
      <c r="D22" s="287"/>
      <c r="E22" s="287"/>
      <c r="F22" s="287"/>
      <c r="G22" s="287"/>
      <c r="H22" s="287"/>
      <c r="I22" s="287"/>
      <c r="J22" s="287"/>
      <c r="K22" s="283"/>
    </row>
    <row r="23" spans="2:11" ht="15" customHeight="1">
      <c r="B23" s="286"/>
      <c r="C23" s="410" t="s">
        <v>2293</v>
      </c>
      <c r="D23" s="410"/>
      <c r="E23" s="410"/>
      <c r="F23" s="410"/>
      <c r="G23" s="410"/>
      <c r="H23" s="410"/>
      <c r="I23" s="410"/>
      <c r="J23" s="410"/>
      <c r="K23" s="283"/>
    </row>
    <row r="24" spans="2:11" ht="15" customHeight="1">
      <c r="B24" s="286"/>
      <c r="C24" s="410" t="s">
        <v>2294</v>
      </c>
      <c r="D24" s="410"/>
      <c r="E24" s="410"/>
      <c r="F24" s="410"/>
      <c r="G24" s="410"/>
      <c r="H24" s="410"/>
      <c r="I24" s="410"/>
      <c r="J24" s="410"/>
      <c r="K24" s="283"/>
    </row>
    <row r="25" spans="2:11" ht="15" customHeight="1">
      <c r="B25" s="286"/>
      <c r="C25" s="285"/>
      <c r="D25" s="410" t="s">
        <v>2295</v>
      </c>
      <c r="E25" s="410"/>
      <c r="F25" s="410"/>
      <c r="G25" s="410"/>
      <c r="H25" s="410"/>
      <c r="I25" s="410"/>
      <c r="J25" s="410"/>
      <c r="K25" s="283"/>
    </row>
    <row r="26" spans="2:11" ht="15" customHeight="1">
      <c r="B26" s="286"/>
      <c r="C26" s="287"/>
      <c r="D26" s="410" t="s">
        <v>2296</v>
      </c>
      <c r="E26" s="410"/>
      <c r="F26" s="410"/>
      <c r="G26" s="410"/>
      <c r="H26" s="410"/>
      <c r="I26" s="410"/>
      <c r="J26" s="410"/>
      <c r="K26" s="283"/>
    </row>
    <row r="27" spans="2:11" ht="12.75" customHeight="1">
      <c r="B27" s="286"/>
      <c r="C27" s="287"/>
      <c r="D27" s="287"/>
      <c r="E27" s="287"/>
      <c r="F27" s="287"/>
      <c r="G27" s="287"/>
      <c r="H27" s="287"/>
      <c r="I27" s="287"/>
      <c r="J27" s="287"/>
      <c r="K27" s="283"/>
    </row>
    <row r="28" spans="2:11" ht="15" customHeight="1">
      <c r="B28" s="286"/>
      <c r="C28" s="287"/>
      <c r="D28" s="410" t="s">
        <v>2297</v>
      </c>
      <c r="E28" s="410"/>
      <c r="F28" s="410"/>
      <c r="G28" s="410"/>
      <c r="H28" s="410"/>
      <c r="I28" s="410"/>
      <c r="J28" s="410"/>
      <c r="K28" s="283"/>
    </row>
    <row r="29" spans="2:11" ht="15" customHeight="1">
      <c r="B29" s="286"/>
      <c r="C29" s="287"/>
      <c r="D29" s="410" t="s">
        <v>2298</v>
      </c>
      <c r="E29" s="410"/>
      <c r="F29" s="410"/>
      <c r="G29" s="410"/>
      <c r="H29" s="410"/>
      <c r="I29" s="410"/>
      <c r="J29" s="410"/>
      <c r="K29" s="283"/>
    </row>
    <row r="30" spans="2:11" ht="12.75" customHeight="1">
      <c r="B30" s="286"/>
      <c r="C30" s="287"/>
      <c r="D30" s="287"/>
      <c r="E30" s="287"/>
      <c r="F30" s="287"/>
      <c r="G30" s="287"/>
      <c r="H30" s="287"/>
      <c r="I30" s="287"/>
      <c r="J30" s="287"/>
      <c r="K30" s="283"/>
    </row>
    <row r="31" spans="2:11" ht="15" customHeight="1">
      <c r="B31" s="286"/>
      <c r="C31" s="287"/>
      <c r="D31" s="410" t="s">
        <v>2299</v>
      </c>
      <c r="E31" s="410"/>
      <c r="F31" s="410"/>
      <c r="G31" s="410"/>
      <c r="H31" s="410"/>
      <c r="I31" s="410"/>
      <c r="J31" s="410"/>
      <c r="K31" s="283"/>
    </row>
    <row r="32" spans="2:11" ht="15" customHeight="1">
      <c r="B32" s="286"/>
      <c r="C32" s="287"/>
      <c r="D32" s="410" t="s">
        <v>2300</v>
      </c>
      <c r="E32" s="410"/>
      <c r="F32" s="410"/>
      <c r="G32" s="410"/>
      <c r="H32" s="410"/>
      <c r="I32" s="410"/>
      <c r="J32" s="410"/>
      <c r="K32" s="283"/>
    </row>
    <row r="33" spans="2:11" ht="15" customHeight="1">
      <c r="B33" s="286"/>
      <c r="C33" s="287"/>
      <c r="D33" s="410" t="s">
        <v>2301</v>
      </c>
      <c r="E33" s="410"/>
      <c r="F33" s="410"/>
      <c r="G33" s="410"/>
      <c r="H33" s="410"/>
      <c r="I33" s="410"/>
      <c r="J33" s="410"/>
      <c r="K33" s="283"/>
    </row>
    <row r="34" spans="2:11" ht="15" customHeight="1">
      <c r="B34" s="286"/>
      <c r="C34" s="287"/>
      <c r="D34" s="285"/>
      <c r="E34" s="289" t="s">
        <v>157</v>
      </c>
      <c r="F34" s="285"/>
      <c r="G34" s="410" t="s">
        <v>2302</v>
      </c>
      <c r="H34" s="410"/>
      <c r="I34" s="410"/>
      <c r="J34" s="410"/>
      <c r="K34" s="283"/>
    </row>
    <row r="35" spans="2:11" ht="30.75" customHeight="1">
      <c r="B35" s="286"/>
      <c r="C35" s="287"/>
      <c r="D35" s="285"/>
      <c r="E35" s="289" t="s">
        <v>2303</v>
      </c>
      <c r="F35" s="285"/>
      <c r="G35" s="410" t="s">
        <v>2304</v>
      </c>
      <c r="H35" s="410"/>
      <c r="I35" s="410"/>
      <c r="J35" s="410"/>
      <c r="K35" s="283"/>
    </row>
    <row r="36" spans="2:11" ht="15" customHeight="1">
      <c r="B36" s="286"/>
      <c r="C36" s="287"/>
      <c r="D36" s="285"/>
      <c r="E36" s="289" t="s">
        <v>57</v>
      </c>
      <c r="F36" s="285"/>
      <c r="G36" s="410" t="s">
        <v>2305</v>
      </c>
      <c r="H36" s="410"/>
      <c r="I36" s="410"/>
      <c r="J36" s="410"/>
      <c r="K36" s="283"/>
    </row>
    <row r="37" spans="2:11" ht="15" customHeight="1">
      <c r="B37" s="286"/>
      <c r="C37" s="287"/>
      <c r="D37" s="285"/>
      <c r="E37" s="289" t="s">
        <v>158</v>
      </c>
      <c r="F37" s="285"/>
      <c r="G37" s="410" t="s">
        <v>2306</v>
      </c>
      <c r="H37" s="410"/>
      <c r="I37" s="410"/>
      <c r="J37" s="410"/>
      <c r="K37" s="283"/>
    </row>
    <row r="38" spans="2:11" ht="15" customHeight="1">
      <c r="B38" s="286"/>
      <c r="C38" s="287"/>
      <c r="D38" s="285"/>
      <c r="E38" s="289" t="s">
        <v>159</v>
      </c>
      <c r="F38" s="285"/>
      <c r="G38" s="410" t="s">
        <v>2307</v>
      </c>
      <c r="H38" s="410"/>
      <c r="I38" s="410"/>
      <c r="J38" s="410"/>
      <c r="K38" s="283"/>
    </row>
    <row r="39" spans="2:11" ht="15" customHeight="1">
      <c r="B39" s="286"/>
      <c r="C39" s="287"/>
      <c r="D39" s="285"/>
      <c r="E39" s="289" t="s">
        <v>160</v>
      </c>
      <c r="F39" s="285"/>
      <c r="G39" s="410" t="s">
        <v>2308</v>
      </c>
      <c r="H39" s="410"/>
      <c r="I39" s="410"/>
      <c r="J39" s="410"/>
      <c r="K39" s="283"/>
    </row>
    <row r="40" spans="2:11" ht="15" customHeight="1">
      <c r="B40" s="286"/>
      <c r="C40" s="287"/>
      <c r="D40" s="285"/>
      <c r="E40" s="289" t="s">
        <v>2309</v>
      </c>
      <c r="F40" s="285"/>
      <c r="G40" s="410" t="s">
        <v>2310</v>
      </c>
      <c r="H40" s="410"/>
      <c r="I40" s="410"/>
      <c r="J40" s="410"/>
      <c r="K40" s="283"/>
    </row>
    <row r="41" spans="2:11" ht="15" customHeight="1">
      <c r="B41" s="286"/>
      <c r="C41" s="287"/>
      <c r="D41" s="285"/>
      <c r="E41" s="289"/>
      <c r="F41" s="285"/>
      <c r="G41" s="410" t="s">
        <v>2311</v>
      </c>
      <c r="H41" s="410"/>
      <c r="I41" s="410"/>
      <c r="J41" s="410"/>
      <c r="K41" s="283"/>
    </row>
    <row r="42" spans="2:11" ht="15" customHeight="1">
      <c r="B42" s="286"/>
      <c r="C42" s="287"/>
      <c r="D42" s="285"/>
      <c r="E42" s="289" t="s">
        <v>2312</v>
      </c>
      <c r="F42" s="285"/>
      <c r="G42" s="410" t="s">
        <v>2313</v>
      </c>
      <c r="H42" s="410"/>
      <c r="I42" s="410"/>
      <c r="J42" s="410"/>
      <c r="K42" s="283"/>
    </row>
    <row r="43" spans="2:11" ht="15" customHeight="1">
      <c r="B43" s="286"/>
      <c r="C43" s="287"/>
      <c r="D43" s="285"/>
      <c r="E43" s="289" t="s">
        <v>162</v>
      </c>
      <c r="F43" s="285"/>
      <c r="G43" s="410" t="s">
        <v>2314</v>
      </c>
      <c r="H43" s="410"/>
      <c r="I43" s="410"/>
      <c r="J43" s="410"/>
      <c r="K43" s="283"/>
    </row>
    <row r="44" spans="2:11" ht="12.75" customHeight="1">
      <c r="B44" s="286"/>
      <c r="C44" s="287"/>
      <c r="D44" s="285"/>
      <c r="E44" s="285"/>
      <c r="F44" s="285"/>
      <c r="G44" s="285"/>
      <c r="H44" s="285"/>
      <c r="I44" s="285"/>
      <c r="J44" s="285"/>
      <c r="K44" s="283"/>
    </row>
    <row r="45" spans="2:11" ht="15" customHeight="1">
      <c r="B45" s="286"/>
      <c r="C45" s="287"/>
      <c r="D45" s="410" t="s">
        <v>2315</v>
      </c>
      <c r="E45" s="410"/>
      <c r="F45" s="410"/>
      <c r="G45" s="410"/>
      <c r="H45" s="410"/>
      <c r="I45" s="410"/>
      <c r="J45" s="410"/>
      <c r="K45" s="283"/>
    </row>
    <row r="46" spans="2:11" ht="15" customHeight="1">
      <c r="B46" s="286"/>
      <c r="C46" s="287"/>
      <c r="D46" s="287"/>
      <c r="E46" s="410" t="s">
        <v>2316</v>
      </c>
      <c r="F46" s="410"/>
      <c r="G46" s="410"/>
      <c r="H46" s="410"/>
      <c r="I46" s="410"/>
      <c r="J46" s="410"/>
      <c r="K46" s="283"/>
    </row>
    <row r="47" spans="2:11" ht="15" customHeight="1">
      <c r="B47" s="286"/>
      <c r="C47" s="287"/>
      <c r="D47" s="287"/>
      <c r="E47" s="410" t="s">
        <v>2317</v>
      </c>
      <c r="F47" s="410"/>
      <c r="G47" s="410"/>
      <c r="H47" s="410"/>
      <c r="I47" s="410"/>
      <c r="J47" s="410"/>
      <c r="K47" s="283"/>
    </row>
    <row r="48" spans="2:11" ht="15" customHeight="1">
      <c r="B48" s="286"/>
      <c r="C48" s="287"/>
      <c r="D48" s="287"/>
      <c r="E48" s="410" t="s">
        <v>2318</v>
      </c>
      <c r="F48" s="410"/>
      <c r="G48" s="410"/>
      <c r="H48" s="410"/>
      <c r="I48" s="410"/>
      <c r="J48" s="410"/>
      <c r="K48" s="283"/>
    </row>
    <row r="49" spans="2:11" ht="15" customHeight="1">
      <c r="B49" s="286"/>
      <c r="C49" s="287"/>
      <c r="D49" s="410" t="s">
        <v>2319</v>
      </c>
      <c r="E49" s="410"/>
      <c r="F49" s="410"/>
      <c r="G49" s="410"/>
      <c r="H49" s="410"/>
      <c r="I49" s="410"/>
      <c r="J49" s="410"/>
      <c r="K49" s="283"/>
    </row>
    <row r="50" spans="2:11" ht="25.5" customHeight="1">
      <c r="B50" s="282"/>
      <c r="C50" s="412" t="s">
        <v>2320</v>
      </c>
      <c r="D50" s="412"/>
      <c r="E50" s="412"/>
      <c r="F50" s="412"/>
      <c r="G50" s="412"/>
      <c r="H50" s="412"/>
      <c r="I50" s="412"/>
      <c r="J50" s="412"/>
      <c r="K50" s="283"/>
    </row>
    <row r="51" spans="2:11" ht="5.25" customHeight="1">
      <c r="B51" s="282"/>
      <c r="C51" s="284"/>
      <c r="D51" s="284"/>
      <c r="E51" s="284"/>
      <c r="F51" s="284"/>
      <c r="G51" s="284"/>
      <c r="H51" s="284"/>
      <c r="I51" s="284"/>
      <c r="J51" s="284"/>
      <c r="K51" s="283"/>
    </row>
    <row r="52" spans="2:11" ht="15" customHeight="1">
      <c r="B52" s="282"/>
      <c r="C52" s="410" t="s">
        <v>2321</v>
      </c>
      <c r="D52" s="410"/>
      <c r="E52" s="410"/>
      <c r="F52" s="410"/>
      <c r="G52" s="410"/>
      <c r="H52" s="410"/>
      <c r="I52" s="410"/>
      <c r="J52" s="410"/>
      <c r="K52" s="283"/>
    </row>
    <row r="53" spans="2:11" ht="15" customHeight="1">
      <c r="B53" s="282"/>
      <c r="C53" s="410" t="s">
        <v>2322</v>
      </c>
      <c r="D53" s="410"/>
      <c r="E53" s="410"/>
      <c r="F53" s="410"/>
      <c r="G53" s="410"/>
      <c r="H53" s="410"/>
      <c r="I53" s="410"/>
      <c r="J53" s="410"/>
      <c r="K53" s="283"/>
    </row>
    <row r="54" spans="2:11" ht="12.75" customHeight="1">
      <c r="B54" s="282"/>
      <c r="C54" s="285"/>
      <c r="D54" s="285"/>
      <c r="E54" s="285"/>
      <c r="F54" s="285"/>
      <c r="G54" s="285"/>
      <c r="H54" s="285"/>
      <c r="I54" s="285"/>
      <c r="J54" s="285"/>
      <c r="K54" s="283"/>
    </row>
    <row r="55" spans="2:11" ht="15" customHeight="1">
      <c r="B55" s="282"/>
      <c r="C55" s="410" t="s">
        <v>2323</v>
      </c>
      <c r="D55" s="410"/>
      <c r="E55" s="410"/>
      <c r="F55" s="410"/>
      <c r="G55" s="410"/>
      <c r="H55" s="410"/>
      <c r="I55" s="410"/>
      <c r="J55" s="410"/>
      <c r="K55" s="283"/>
    </row>
    <row r="56" spans="2:11" ht="15" customHeight="1">
      <c r="B56" s="282"/>
      <c r="C56" s="287"/>
      <c r="D56" s="410" t="s">
        <v>2324</v>
      </c>
      <c r="E56" s="410"/>
      <c r="F56" s="410"/>
      <c r="G56" s="410"/>
      <c r="H56" s="410"/>
      <c r="I56" s="410"/>
      <c r="J56" s="410"/>
      <c r="K56" s="283"/>
    </row>
    <row r="57" spans="2:11" ht="15" customHeight="1">
      <c r="B57" s="282"/>
      <c r="C57" s="287"/>
      <c r="D57" s="410" t="s">
        <v>2325</v>
      </c>
      <c r="E57" s="410"/>
      <c r="F57" s="410"/>
      <c r="G57" s="410"/>
      <c r="H57" s="410"/>
      <c r="I57" s="410"/>
      <c r="J57" s="410"/>
      <c r="K57" s="283"/>
    </row>
    <row r="58" spans="2:11" ht="15" customHeight="1">
      <c r="B58" s="282"/>
      <c r="C58" s="287"/>
      <c r="D58" s="410" t="s">
        <v>2326</v>
      </c>
      <c r="E58" s="410"/>
      <c r="F58" s="410"/>
      <c r="G58" s="410"/>
      <c r="H58" s="410"/>
      <c r="I58" s="410"/>
      <c r="J58" s="410"/>
      <c r="K58" s="283"/>
    </row>
    <row r="59" spans="2:11" ht="15" customHeight="1">
      <c r="B59" s="282"/>
      <c r="C59" s="287"/>
      <c r="D59" s="410" t="s">
        <v>2327</v>
      </c>
      <c r="E59" s="410"/>
      <c r="F59" s="410"/>
      <c r="G59" s="410"/>
      <c r="H59" s="410"/>
      <c r="I59" s="410"/>
      <c r="J59" s="410"/>
      <c r="K59" s="283"/>
    </row>
    <row r="60" spans="2:11" ht="15" customHeight="1">
      <c r="B60" s="282"/>
      <c r="C60" s="287"/>
      <c r="D60" s="411" t="s">
        <v>2328</v>
      </c>
      <c r="E60" s="411"/>
      <c r="F60" s="411"/>
      <c r="G60" s="411"/>
      <c r="H60" s="411"/>
      <c r="I60" s="411"/>
      <c r="J60" s="411"/>
      <c r="K60" s="283"/>
    </row>
    <row r="61" spans="2:11" ht="15" customHeight="1">
      <c r="B61" s="282"/>
      <c r="C61" s="287"/>
      <c r="D61" s="410" t="s">
        <v>2329</v>
      </c>
      <c r="E61" s="410"/>
      <c r="F61" s="410"/>
      <c r="G61" s="410"/>
      <c r="H61" s="410"/>
      <c r="I61" s="410"/>
      <c r="J61" s="410"/>
      <c r="K61" s="283"/>
    </row>
    <row r="62" spans="2:11" ht="12.75" customHeight="1">
      <c r="B62" s="282"/>
      <c r="C62" s="287"/>
      <c r="D62" s="287"/>
      <c r="E62" s="290"/>
      <c r="F62" s="287"/>
      <c r="G62" s="287"/>
      <c r="H62" s="287"/>
      <c r="I62" s="287"/>
      <c r="J62" s="287"/>
      <c r="K62" s="283"/>
    </row>
    <row r="63" spans="2:11" ht="15" customHeight="1">
      <c r="B63" s="282"/>
      <c r="C63" s="287"/>
      <c r="D63" s="410" t="s">
        <v>2330</v>
      </c>
      <c r="E63" s="410"/>
      <c r="F63" s="410"/>
      <c r="G63" s="410"/>
      <c r="H63" s="410"/>
      <c r="I63" s="410"/>
      <c r="J63" s="410"/>
      <c r="K63" s="283"/>
    </row>
    <row r="64" spans="2:11" ht="15" customHeight="1">
      <c r="B64" s="282"/>
      <c r="C64" s="287"/>
      <c r="D64" s="411" t="s">
        <v>2331</v>
      </c>
      <c r="E64" s="411"/>
      <c r="F64" s="411"/>
      <c r="G64" s="411"/>
      <c r="H64" s="411"/>
      <c r="I64" s="411"/>
      <c r="J64" s="411"/>
      <c r="K64" s="283"/>
    </row>
    <row r="65" spans="2:11" ht="15" customHeight="1">
      <c r="B65" s="282"/>
      <c r="C65" s="287"/>
      <c r="D65" s="410" t="s">
        <v>2332</v>
      </c>
      <c r="E65" s="410"/>
      <c r="F65" s="410"/>
      <c r="G65" s="410"/>
      <c r="H65" s="410"/>
      <c r="I65" s="410"/>
      <c r="J65" s="410"/>
      <c r="K65" s="283"/>
    </row>
    <row r="66" spans="2:11" ht="15" customHeight="1">
      <c r="B66" s="282"/>
      <c r="C66" s="287"/>
      <c r="D66" s="410" t="s">
        <v>2333</v>
      </c>
      <c r="E66" s="410"/>
      <c r="F66" s="410"/>
      <c r="G66" s="410"/>
      <c r="H66" s="410"/>
      <c r="I66" s="410"/>
      <c r="J66" s="410"/>
      <c r="K66" s="283"/>
    </row>
    <row r="67" spans="2:11" ht="15" customHeight="1">
      <c r="B67" s="282"/>
      <c r="C67" s="287"/>
      <c r="D67" s="410" t="s">
        <v>2334</v>
      </c>
      <c r="E67" s="410"/>
      <c r="F67" s="410"/>
      <c r="G67" s="410"/>
      <c r="H67" s="410"/>
      <c r="I67" s="410"/>
      <c r="J67" s="410"/>
      <c r="K67" s="283"/>
    </row>
    <row r="68" spans="2:11" ht="15" customHeight="1">
      <c r="B68" s="282"/>
      <c r="C68" s="287"/>
      <c r="D68" s="410" t="s">
        <v>2335</v>
      </c>
      <c r="E68" s="410"/>
      <c r="F68" s="410"/>
      <c r="G68" s="410"/>
      <c r="H68" s="410"/>
      <c r="I68" s="410"/>
      <c r="J68" s="410"/>
      <c r="K68" s="283"/>
    </row>
    <row r="69" spans="2:11" ht="12.75" customHeight="1">
      <c r="B69" s="291"/>
      <c r="C69" s="292"/>
      <c r="D69" s="292"/>
      <c r="E69" s="292"/>
      <c r="F69" s="292"/>
      <c r="G69" s="292"/>
      <c r="H69" s="292"/>
      <c r="I69" s="292"/>
      <c r="J69" s="292"/>
      <c r="K69" s="293"/>
    </row>
    <row r="70" spans="2:11" ht="18.75" customHeight="1">
      <c r="B70" s="294"/>
      <c r="C70" s="294"/>
      <c r="D70" s="294"/>
      <c r="E70" s="294"/>
      <c r="F70" s="294"/>
      <c r="G70" s="294"/>
      <c r="H70" s="294"/>
      <c r="I70" s="294"/>
      <c r="J70" s="294"/>
      <c r="K70" s="295"/>
    </row>
    <row r="71" spans="2:11" ht="18.75" customHeight="1">
      <c r="B71" s="295"/>
      <c r="C71" s="295"/>
      <c r="D71" s="295"/>
      <c r="E71" s="295"/>
      <c r="F71" s="295"/>
      <c r="G71" s="295"/>
      <c r="H71" s="295"/>
      <c r="I71" s="295"/>
      <c r="J71" s="295"/>
      <c r="K71" s="295"/>
    </row>
    <row r="72" spans="2:11" ht="7.5" customHeight="1">
      <c r="B72" s="296"/>
      <c r="C72" s="297"/>
      <c r="D72" s="297"/>
      <c r="E72" s="297"/>
      <c r="F72" s="297"/>
      <c r="G72" s="297"/>
      <c r="H72" s="297"/>
      <c r="I72" s="297"/>
      <c r="J72" s="297"/>
      <c r="K72" s="298"/>
    </row>
    <row r="73" spans="2:11" ht="45" customHeight="1">
      <c r="B73" s="299"/>
      <c r="C73" s="409" t="s">
        <v>117</v>
      </c>
      <c r="D73" s="409"/>
      <c r="E73" s="409"/>
      <c r="F73" s="409"/>
      <c r="G73" s="409"/>
      <c r="H73" s="409"/>
      <c r="I73" s="409"/>
      <c r="J73" s="409"/>
      <c r="K73" s="300"/>
    </row>
    <row r="74" spans="2:11" ht="17.25" customHeight="1">
      <c r="B74" s="299"/>
      <c r="C74" s="301" t="s">
        <v>2336</v>
      </c>
      <c r="D74" s="301"/>
      <c r="E74" s="301"/>
      <c r="F74" s="301" t="s">
        <v>2337</v>
      </c>
      <c r="G74" s="302"/>
      <c r="H74" s="301" t="s">
        <v>158</v>
      </c>
      <c r="I74" s="301" t="s">
        <v>61</v>
      </c>
      <c r="J74" s="301" t="s">
        <v>2338</v>
      </c>
      <c r="K74" s="300"/>
    </row>
    <row r="75" spans="2:11" ht="17.25" customHeight="1">
      <c r="B75" s="299"/>
      <c r="C75" s="303" t="s">
        <v>2339</v>
      </c>
      <c r="D75" s="303"/>
      <c r="E75" s="303"/>
      <c r="F75" s="304" t="s">
        <v>2340</v>
      </c>
      <c r="G75" s="305"/>
      <c r="H75" s="303"/>
      <c r="I75" s="303"/>
      <c r="J75" s="303" t="s">
        <v>2341</v>
      </c>
      <c r="K75" s="300"/>
    </row>
    <row r="76" spans="2:11" ht="5.25" customHeight="1">
      <c r="B76" s="299"/>
      <c r="C76" s="306"/>
      <c r="D76" s="306"/>
      <c r="E76" s="306"/>
      <c r="F76" s="306"/>
      <c r="G76" s="307"/>
      <c r="H76" s="306"/>
      <c r="I76" s="306"/>
      <c r="J76" s="306"/>
      <c r="K76" s="300"/>
    </row>
    <row r="77" spans="2:11" ht="15" customHeight="1">
      <c r="B77" s="299"/>
      <c r="C77" s="289" t="s">
        <v>57</v>
      </c>
      <c r="D77" s="306"/>
      <c r="E77" s="306"/>
      <c r="F77" s="308" t="s">
        <v>80</v>
      </c>
      <c r="G77" s="307"/>
      <c r="H77" s="289" t="s">
        <v>2342</v>
      </c>
      <c r="I77" s="289" t="s">
        <v>2343</v>
      </c>
      <c r="J77" s="289">
        <v>20</v>
      </c>
      <c r="K77" s="300"/>
    </row>
    <row r="78" spans="2:11" ht="15" customHeight="1">
      <c r="B78" s="299"/>
      <c r="C78" s="289" t="s">
        <v>2344</v>
      </c>
      <c r="D78" s="289"/>
      <c r="E78" s="289"/>
      <c r="F78" s="308" t="s">
        <v>80</v>
      </c>
      <c r="G78" s="307"/>
      <c r="H78" s="289" t="s">
        <v>2345</v>
      </c>
      <c r="I78" s="289" t="s">
        <v>2343</v>
      </c>
      <c r="J78" s="289">
        <v>120</v>
      </c>
      <c r="K78" s="300"/>
    </row>
    <row r="79" spans="2:11" ht="15" customHeight="1">
      <c r="B79" s="309"/>
      <c r="C79" s="289" t="s">
        <v>2346</v>
      </c>
      <c r="D79" s="289"/>
      <c r="E79" s="289"/>
      <c r="F79" s="308" t="s">
        <v>2347</v>
      </c>
      <c r="G79" s="307"/>
      <c r="H79" s="289" t="s">
        <v>2348</v>
      </c>
      <c r="I79" s="289" t="s">
        <v>2343</v>
      </c>
      <c r="J79" s="289">
        <v>50</v>
      </c>
      <c r="K79" s="300"/>
    </row>
    <row r="80" spans="2:11" ht="15" customHeight="1">
      <c r="B80" s="309"/>
      <c r="C80" s="289" t="s">
        <v>2349</v>
      </c>
      <c r="D80" s="289"/>
      <c r="E80" s="289"/>
      <c r="F80" s="308" t="s">
        <v>80</v>
      </c>
      <c r="G80" s="307"/>
      <c r="H80" s="289" t="s">
        <v>2350</v>
      </c>
      <c r="I80" s="289" t="s">
        <v>2351</v>
      </c>
      <c r="J80" s="289"/>
      <c r="K80" s="300"/>
    </row>
    <row r="81" spans="2:11" ht="15" customHeight="1">
      <c r="B81" s="309"/>
      <c r="C81" s="310" t="s">
        <v>2352</v>
      </c>
      <c r="D81" s="310"/>
      <c r="E81" s="310"/>
      <c r="F81" s="311" t="s">
        <v>2347</v>
      </c>
      <c r="G81" s="310"/>
      <c r="H81" s="310" t="s">
        <v>2353</v>
      </c>
      <c r="I81" s="310" t="s">
        <v>2343</v>
      </c>
      <c r="J81" s="310">
        <v>15</v>
      </c>
      <c r="K81" s="300"/>
    </row>
    <row r="82" spans="2:11" ht="15" customHeight="1">
      <c r="B82" s="309"/>
      <c r="C82" s="310" t="s">
        <v>2354</v>
      </c>
      <c r="D82" s="310"/>
      <c r="E82" s="310"/>
      <c r="F82" s="311" t="s">
        <v>2347</v>
      </c>
      <c r="G82" s="310"/>
      <c r="H82" s="310" t="s">
        <v>2355</v>
      </c>
      <c r="I82" s="310" t="s">
        <v>2343</v>
      </c>
      <c r="J82" s="310">
        <v>15</v>
      </c>
      <c r="K82" s="300"/>
    </row>
    <row r="83" spans="2:11" ht="15" customHeight="1">
      <c r="B83" s="309"/>
      <c r="C83" s="310" t="s">
        <v>2356</v>
      </c>
      <c r="D83" s="310"/>
      <c r="E83" s="310"/>
      <c r="F83" s="311" t="s">
        <v>2347</v>
      </c>
      <c r="G83" s="310"/>
      <c r="H83" s="310" t="s">
        <v>2357</v>
      </c>
      <c r="I83" s="310" t="s">
        <v>2343</v>
      </c>
      <c r="J83" s="310">
        <v>20</v>
      </c>
      <c r="K83" s="300"/>
    </row>
    <row r="84" spans="2:11" ht="15" customHeight="1">
      <c r="B84" s="309"/>
      <c r="C84" s="310" t="s">
        <v>2358</v>
      </c>
      <c r="D84" s="310"/>
      <c r="E84" s="310"/>
      <c r="F84" s="311" t="s">
        <v>2347</v>
      </c>
      <c r="G84" s="310"/>
      <c r="H84" s="310" t="s">
        <v>2359</v>
      </c>
      <c r="I84" s="310" t="s">
        <v>2343</v>
      </c>
      <c r="J84" s="310">
        <v>20</v>
      </c>
      <c r="K84" s="300"/>
    </row>
    <row r="85" spans="2:11" ht="15" customHeight="1">
      <c r="B85" s="309"/>
      <c r="C85" s="289" t="s">
        <v>2360</v>
      </c>
      <c r="D85" s="289"/>
      <c r="E85" s="289"/>
      <c r="F85" s="308" t="s">
        <v>2347</v>
      </c>
      <c r="G85" s="307"/>
      <c r="H85" s="289" t="s">
        <v>2361</v>
      </c>
      <c r="I85" s="289" t="s">
        <v>2343</v>
      </c>
      <c r="J85" s="289">
        <v>50</v>
      </c>
      <c r="K85" s="300"/>
    </row>
    <row r="86" spans="2:11" ht="15" customHeight="1">
      <c r="B86" s="309"/>
      <c r="C86" s="289" t="s">
        <v>2362</v>
      </c>
      <c r="D86" s="289"/>
      <c r="E86" s="289"/>
      <c r="F86" s="308" t="s">
        <v>2347</v>
      </c>
      <c r="G86" s="307"/>
      <c r="H86" s="289" t="s">
        <v>2363</v>
      </c>
      <c r="I86" s="289" t="s">
        <v>2343</v>
      </c>
      <c r="J86" s="289">
        <v>20</v>
      </c>
      <c r="K86" s="300"/>
    </row>
    <row r="87" spans="2:11" ht="15" customHeight="1">
      <c r="B87" s="309"/>
      <c r="C87" s="289" t="s">
        <v>2364</v>
      </c>
      <c r="D87" s="289"/>
      <c r="E87" s="289"/>
      <c r="F87" s="308" t="s">
        <v>2347</v>
      </c>
      <c r="G87" s="307"/>
      <c r="H87" s="289" t="s">
        <v>2365</v>
      </c>
      <c r="I87" s="289" t="s">
        <v>2343</v>
      </c>
      <c r="J87" s="289">
        <v>20</v>
      </c>
      <c r="K87" s="300"/>
    </row>
    <row r="88" spans="2:11" ht="15" customHeight="1">
      <c r="B88" s="309"/>
      <c r="C88" s="289" t="s">
        <v>2366</v>
      </c>
      <c r="D88" s="289"/>
      <c r="E88" s="289"/>
      <c r="F88" s="308" t="s">
        <v>2347</v>
      </c>
      <c r="G88" s="307"/>
      <c r="H88" s="289" t="s">
        <v>2367</v>
      </c>
      <c r="I88" s="289" t="s">
        <v>2343</v>
      </c>
      <c r="J88" s="289">
        <v>50</v>
      </c>
      <c r="K88" s="300"/>
    </row>
    <row r="89" spans="2:11" ht="15" customHeight="1">
      <c r="B89" s="309"/>
      <c r="C89" s="289" t="s">
        <v>2368</v>
      </c>
      <c r="D89" s="289"/>
      <c r="E89" s="289"/>
      <c r="F89" s="308" t="s">
        <v>2347</v>
      </c>
      <c r="G89" s="307"/>
      <c r="H89" s="289" t="s">
        <v>2368</v>
      </c>
      <c r="I89" s="289" t="s">
        <v>2343</v>
      </c>
      <c r="J89" s="289">
        <v>50</v>
      </c>
      <c r="K89" s="300"/>
    </row>
    <row r="90" spans="2:11" ht="15" customHeight="1">
      <c r="B90" s="309"/>
      <c r="C90" s="289" t="s">
        <v>163</v>
      </c>
      <c r="D90" s="289"/>
      <c r="E90" s="289"/>
      <c r="F90" s="308" t="s">
        <v>2347</v>
      </c>
      <c r="G90" s="307"/>
      <c r="H90" s="289" t="s">
        <v>2369</v>
      </c>
      <c r="I90" s="289" t="s">
        <v>2343</v>
      </c>
      <c r="J90" s="289">
        <v>255</v>
      </c>
      <c r="K90" s="300"/>
    </row>
    <row r="91" spans="2:11" ht="15" customHeight="1">
      <c r="B91" s="309"/>
      <c r="C91" s="289" t="s">
        <v>2370</v>
      </c>
      <c r="D91" s="289"/>
      <c r="E91" s="289"/>
      <c r="F91" s="308" t="s">
        <v>80</v>
      </c>
      <c r="G91" s="307"/>
      <c r="H91" s="289" t="s">
        <v>2371</v>
      </c>
      <c r="I91" s="289" t="s">
        <v>2372</v>
      </c>
      <c r="J91" s="289"/>
      <c r="K91" s="300"/>
    </row>
    <row r="92" spans="2:11" ht="15" customHeight="1">
      <c r="B92" s="309"/>
      <c r="C92" s="289" t="s">
        <v>2373</v>
      </c>
      <c r="D92" s="289"/>
      <c r="E92" s="289"/>
      <c r="F92" s="308" t="s">
        <v>80</v>
      </c>
      <c r="G92" s="307"/>
      <c r="H92" s="289" t="s">
        <v>2374</v>
      </c>
      <c r="I92" s="289" t="s">
        <v>2375</v>
      </c>
      <c r="J92" s="289"/>
      <c r="K92" s="300"/>
    </row>
    <row r="93" spans="2:11" ht="15" customHeight="1">
      <c r="B93" s="309"/>
      <c r="C93" s="289" t="s">
        <v>2376</v>
      </c>
      <c r="D93" s="289"/>
      <c r="E93" s="289"/>
      <c r="F93" s="308" t="s">
        <v>80</v>
      </c>
      <c r="G93" s="307"/>
      <c r="H93" s="289" t="s">
        <v>2376</v>
      </c>
      <c r="I93" s="289" t="s">
        <v>2375</v>
      </c>
      <c r="J93" s="289"/>
      <c r="K93" s="300"/>
    </row>
    <row r="94" spans="2:11" ht="15" customHeight="1">
      <c r="B94" s="309"/>
      <c r="C94" s="289" t="s">
        <v>42</v>
      </c>
      <c r="D94" s="289"/>
      <c r="E94" s="289"/>
      <c r="F94" s="308" t="s">
        <v>80</v>
      </c>
      <c r="G94" s="307"/>
      <c r="H94" s="289" t="s">
        <v>2377</v>
      </c>
      <c r="I94" s="289" t="s">
        <v>2375</v>
      </c>
      <c r="J94" s="289"/>
      <c r="K94" s="300"/>
    </row>
    <row r="95" spans="2:11" ht="15" customHeight="1">
      <c r="B95" s="309"/>
      <c r="C95" s="289" t="s">
        <v>52</v>
      </c>
      <c r="D95" s="289"/>
      <c r="E95" s="289"/>
      <c r="F95" s="308" t="s">
        <v>80</v>
      </c>
      <c r="G95" s="307"/>
      <c r="H95" s="289" t="s">
        <v>2378</v>
      </c>
      <c r="I95" s="289" t="s">
        <v>2375</v>
      </c>
      <c r="J95" s="289"/>
      <c r="K95" s="300"/>
    </row>
    <row r="96" spans="2:11" ht="15" customHeight="1">
      <c r="B96" s="312"/>
      <c r="C96" s="313"/>
      <c r="D96" s="313"/>
      <c r="E96" s="313"/>
      <c r="F96" s="313"/>
      <c r="G96" s="313"/>
      <c r="H96" s="313"/>
      <c r="I96" s="313"/>
      <c r="J96" s="313"/>
      <c r="K96" s="314"/>
    </row>
    <row r="97" spans="2:11" ht="18.75" customHeight="1">
      <c r="B97" s="315"/>
      <c r="C97" s="316"/>
      <c r="D97" s="316"/>
      <c r="E97" s="316"/>
      <c r="F97" s="316"/>
      <c r="G97" s="316"/>
      <c r="H97" s="316"/>
      <c r="I97" s="316"/>
      <c r="J97" s="316"/>
      <c r="K97" s="315"/>
    </row>
    <row r="98" spans="2:11" ht="18.75" customHeight="1">
      <c r="B98" s="295"/>
      <c r="C98" s="295"/>
      <c r="D98" s="295"/>
      <c r="E98" s="295"/>
      <c r="F98" s="295"/>
      <c r="G98" s="295"/>
      <c r="H98" s="295"/>
      <c r="I98" s="295"/>
      <c r="J98" s="295"/>
      <c r="K98" s="295"/>
    </row>
    <row r="99" spans="2:11" ht="7.5" customHeight="1">
      <c r="B99" s="296"/>
      <c r="C99" s="297"/>
      <c r="D99" s="297"/>
      <c r="E99" s="297"/>
      <c r="F99" s="297"/>
      <c r="G99" s="297"/>
      <c r="H99" s="297"/>
      <c r="I99" s="297"/>
      <c r="J99" s="297"/>
      <c r="K99" s="298"/>
    </row>
    <row r="100" spans="2:11" ht="45" customHeight="1">
      <c r="B100" s="299"/>
      <c r="C100" s="409" t="s">
        <v>2379</v>
      </c>
      <c r="D100" s="409"/>
      <c r="E100" s="409"/>
      <c r="F100" s="409"/>
      <c r="G100" s="409"/>
      <c r="H100" s="409"/>
      <c r="I100" s="409"/>
      <c r="J100" s="409"/>
      <c r="K100" s="300"/>
    </row>
    <row r="101" spans="2:11" ht="17.25" customHeight="1">
      <c r="B101" s="299"/>
      <c r="C101" s="301" t="s">
        <v>2336</v>
      </c>
      <c r="D101" s="301"/>
      <c r="E101" s="301"/>
      <c r="F101" s="301" t="s">
        <v>2337</v>
      </c>
      <c r="G101" s="302"/>
      <c r="H101" s="301" t="s">
        <v>158</v>
      </c>
      <c r="I101" s="301" t="s">
        <v>61</v>
      </c>
      <c r="J101" s="301" t="s">
        <v>2338</v>
      </c>
      <c r="K101" s="300"/>
    </row>
    <row r="102" spans="2:11" ht="17.25" customHeight="1">
      <c r="B102" s="299"/>
      <c r="C102" s="303" t="s">
        <v>2339</v>
      </c>
      <c r="D102" s="303"/>
      <c r="E102" s="303"/>
      <c r="F102" s="304" t="s">
        <v>2340</v>
      </c>
      <c r="G102" s="305"/>
      <c r="H102" s="303"/>
      <c r="I102" s="303"/>
      <c r="J102" s="303" t="s">
        <v>2341</v>
      </c>
      <c r="K102" s="300"/>
    </row>
    <row r="103" spans="2:11" ht="5.25" customHeight="1">
      <c r="B103" s="299"/>
      <c r="C103" s="301"/>
      <c r="D103" s="301"/>
      <c r="E103" s="301"/>
      <c r="F103" s="301"/>
      <c r="G103" s="317"/>
      <c r="H103" s="301"/>
      <c r="I103" s="301"/>
      <c r="J103" s="301"/>
      <c r="K103" s="300"/>
    </row>
    <row r="104" spans="2:11" ht="15" customHeight="1">
      <c r="B104" s="299"/>
      <c r="C104" s="289" t="s">
        <v>57</v>
      </c>
      <c r="D104" s="306"/>
      <c r="E104" s="306"/>
      <c r="F104" s="308" t="s">
        <v>80</v>
      </c>
      <c r="G104" s="317"/>
      <c r="H104" s="289" t="s">
        <v>2380</v>
      </c>
      <c r="I104" s="289" t="s">
        <v>2343</v>
      </c>
      <c r="J104" s="289">
        <v>20</v>
      </c>
      <c r="K104" s="300"/>
    </row>
    <row r="105" spans="2:11" ht="15" customHeight="1">
      <c r="B105" s="299"/>
      <c r="C105" s="289" t="s">
        <v>2344</v>
      </c>
      <c r="D105" s="289"/>
      <c r="E105" s="289"/>
      <c r="F105" s="308" t="s">
        <v>80</v>
      </c>
      <c r="G105" s="289"/>
      <c r="H105" s="289" t="s">
        <v>2380</v>
      </c>
      <c r="I105" s="289" t="s">
        <v>2343</v>
      </c>
      <c r="J105" s="289">
        <v>120</v>
      </c>
      <c r="K105" s="300"/>
    </row>
    <row r="106" spans="2:11" ht="15" customHeight="1">
      <c r="B106" s="309"/>
      <c r="C106" s="289" t="s">
        <v>2346</v>
      </c>
      <c r="D106" s="289"/>
      <c r="E106" s="289"/>
      <c r="F106" s="308" t="s">
        <v>2347</v>
      </c>
      <c r="G106" s="289"/>
      <c r="H106" s="289" t="s">
        <v>2380</v>
      </c>
      <c r="I106" s="289" t="s">
        <v>2343</v>
      </c>
      <c r="J106" s="289">
        <v>50</v>
      </c>
      <c r="K106" s="300"/>
    </row>
    <row r="107" spans="2:11" ht="15" customHeight="1">
      <c r="B107" s="309"/>
      <c r="C107" s="289" t="s">
        <v>2349</v>
      </c>
      <c r="D107" s="289"/>
      <c r="E107" s="289"/>
      <c r="F107" s="308" t="s">
        <v>80</v>
      </c>
      <c r="G107" s="289"/>
      <c r="H107" s="289" t="s">
        <v>2380</v>
      </c>
      <c r="I107" s="289" t="s">
        <v>2351</v>
      </c>
      <c r="J107" s="289"/>
      <c r="K107" s="300"/>
    </row>
    <row r="108" spans="2:11" ht="15" customHeight="1">
      <c r="B108" s="309"/>
      <c r="C108" s="289" t="s">
        <v>2360</v>
      </c>
      <c r="D108" s="289"/>
      <c r="E108" s="289"/>
      <c r="F108" s="308" t="s">
        <v>2347</v>
      </c>
      <c r="G108" s="289"/>
      <c r="H108" s="289" t="s">
        <v>2380</v>
      </c>
      <c r="I108" s="289" t="s">
        <v>2343</v>
      </c>
      <c r="J108" s="289">
        <v>50</v>
      </c>
      <c r="K108" s="300"/>
    </row>
    <row r="109" spans="2:11" ht="15" customHeight="1">
      <c r="B109" s="309"/>
      <c r="C109" s="289" t="s">
        <v>2368</v>
      </c>
      <c r="D109" s="289"/>
      <c r="E109" s="289"/>
      <c r="F109" s="308" t="s">
        <v>2347</v>
      </c>
      <c r="G109" s="289"/>
      <c r="H109" s="289" t="s">
        <v>2380</v>
      </c>
      <c r="I109" s="289" t="s">
        <v>2343</v>
      </c>
      <c r="J109" s="289">
        <v>50</v>
      </c>
      <c r="K109" s="300"/>
    </row>
    <row r="110" spans="2:11" ht="15" customHeight="1">
      <c r="B110" s="309"/>
      <c r="C110" s="289" t="s">
        <v>2366</v>
      </c>
      <c r="D110" s="289"/>
      <c r="E110" s="289"/>
      <c r="F110" s="308" t="s">
        <v>2347</v>
      </c>
      <c r="G110" s="289"/>
      <c r="H110" s="289" t="s">
        <v>2380</v>
      </c>
      <c r="I110" s="289" t="s">
        <v>2343</v>
      </c>
      <c r="J110" s="289">
        <v>50</v>
      </c>
      <c r="K110" s="300"/>
    </row>
    <row r="111" spans="2:11" ht="15" customHeight="1">
      <c r="B111" s="309"/>
      <c r="C111" s="289" t="s">
        <v>57</v>
      </c>
      <c r="D111" s="289"/>
      <c r="E111" s="289"/>
      <c r="F111" s="308" t="s">
        <v>80</v>
      </c>
      <c r="G111" s="289"/>
      <c r="H111" s="289" t="s">
        <v>2381</v>
      </c>
      <c r="I111" s="289" t="s">
        <v>2343</v>
      </c>
      <c r="J111" s="289">
        <v>20</v>
      </c>
      <c r="K111" s="300"/>
    </row>
    <row r="112" spans="2:11" ht="15" customHeight="1">
      <c r="B112" s="309"/>
      <c r="C112" s="289" t="s">
        <v>2382</v>
      </c>
      <c r="D112" s="289"/>
      <c r="E112" s="289"/>
      <c r="F112" s="308" t="s">
        <v>80</v>
      </c>
      <c r="G112" s="289"/>
      <c r="H112" s="289" t="s">
        <v>2383</v>
      </c>
      <c r="I112" s="289" t="s">
        <v>2343</v>
      </c>
      <c r="J112" s="289">
        <v>120</v>
      </c>
      <c r="K112" s="300"/>
    </row>
    <row r="113" spans="2:11" ht="15" customHeight="1">
      <c r="B113" s="309"/>
      <c r="C113" s="289" t="s">
        <v>42</v>
      </c>
      <c r="D113" s="289"/>
      <c r="E113" s="289"/>
      <c r="F113" s="308" t="s">
        <v>80</v>
      </c>
      <c r="G113" s="289"/>
      <c r="H113" s="289" t="s">
        <v>2384</v>
      </c>
      <c r="I113" s="289" t="s">
        <v>2375</v>
      </c>
      <c r="J113" s="289"/>
      <c r="K113" s="300"/>
    </row>
    <row r="114" spans="2:11" ht="15" customHeight="1">
      <c r="B114" s="309"/>
      <c r="C114" s="289" t="s">
        <v>52</v>
      </c>
      <c r="D114" s="289"/>
      <c r="E114" s="289"/>
      <c r="F114" s="308" t="s">
        <v>80</v>
      </c>
      <c r="G114" s="289"/>
      <c r="H114" s="289" t="s">
        <v>2385</v>
      </c>
      <c r="I114" s="289" t="s">
        <v>2375</v>
      </c>
      <c r="J114" s="289"/>
      <c r="K114" s="300"/>
    </row>
    <row r="115" spans="2:11" ht="15" customHeight="1">
      <c r="B115" s="309"/>
      <c r="C115" s="289" t="s">
        <v>61</v>
      </c>
      <c r="D115" s="289"/>
      <c r="E115" s="289"/>
      <c r="F115" s="308" t="s">
        <v>80</v>
      </c>
      <c r="G115" s="289"/>
      <c r="H115" s="289" t="s">
        <v>2386</v>
      </c>
      <c r="I115" s="289" t="s">
        <v>2387</v>
      </c>
      <c r="J115" s="289"/>
      <c r="K115" s="300"/>
    </row>
    <row r="116" spans="2:11" ht="15" customHeight="1">
      <c r="B116" s="312"/>
      <c r="C116" s="318"/>
      <c r="D116" s="318"/>
      <c r="E116" s="318"/>
      <c r="F116" s="318"/>
      <c r="G116" s="318"/>
      <c r="H116" s="318"/>
      <c r="I116" s="318"/>
      <c r="J116" s="318"/>
      <c r="K116" s="314"/>
    </row>
    <row r="117" spans="2:11" ht="18.75" customHeight="1">
      <c r="B117" s="319"/>
      <c r="C117" s="285"/>
      <c r="D117" s="285"/>
      <c r="E117" s="285"/>
      <c r="F117" s="320"/>
      <c r="G117" s="285"/>
      <c r="H117" s="285"/>
      <c r="I117" s="285"/>
      <c r="J117" s="285"/>
      <c r="K117" s="319"/>
    </row>
    <row r="118" spans="2:11" ht="18.75" customHeight="1">
      <c r="B118" s="295"/>
      <c r="C118" s="295"/>
      <c r="D118" s="295"/>
      <c r="E118" s="295"/>
      <c r="F118" s="295"/>
      <c r="G118" s="295"/>
      <c r="H118" s="295"/>
      <c r="I118" s="295"/>
      <c r="J118" s="295"/>
      <c r="K118" s="295"/>
    </row>
    <row r="119" spans="2:11" ht="7.5" customHeight="1">
      <c r="B119" s="321"/>
      <c r="C119" s="322"/>
      <c r="D119" s="322"/>
      <c r="E119" s="322"/>
      <c r="F119" s="322"/>
      <c r="G119" s="322"/>
      <c r="H119" s="322"/>
      <c r="I119" s="322"/>
      <c r="J119" s="322"/>
      <c r="K119" s="323"/>
    </row>
    <row r="120" spans="2:11" ht="45" customHeight="1">
      <c r="B120" s="324"/>
      <c r="C120" s="408" t="s">
        <v>2388</v>
      </c>
      <c r="D120" s="408"/>
      <c r="E120" s="408"/>
      <c r="F120" s="408"/>
      <c r="G120" s="408"/>
      <c r="H120" s="408"/>
      <c r="I120" s="408"/>
      <c r="J120" s="408"/>
      <c r="K120" s="325"/>
    </row>
    <row r="121" spans="2:11" ht="17.25" customHeight="1">
      <c r="B121" s="326"/>
      <c r="C121" s="301" t="s">
        <v>2336</v>
      </c>
      <c r="D121" s="301"/>
      <c r="E121" s="301"/>
      <c r="F121" s="301" t="s">
        <v>2337</v>
      </c>
      <c r="G121" s="302"/>
      <c r="H121" s="301" t="s">
        <v>158</v>
      </c>
      <c r="I121" s="301" t="s">
        <v>61</v>
      </c>
      <c r="J121" s="301" t="s">
        <v>2338</v>
      </c>
      <c r="K121" s="327"/>
    </row>
    <row r="122" spans="2:11" ht="17.25" customHeight="1">
      <c r="B122" s="326"/>
      <c r="C122" s="303" t="s">
        <v>2339</v>
      </c>
      <c r="D122" s="303"/>
      <c r="E122" s="303"/>
      <c r="F122" s="304" t="s">
        <v>2340</v>
      </c>
      <c r="G122" s="305"/>
      <c r="H122" s="303"/>
      <c r="I122" s="303"/>
      <c r="J122" s="303" t="s">
        <v>2341</v>
      </c>
      <c r="K122" s="327"/>
    </row>
    <row r="123" spans="2:11" ht="5.25" customHeight="1">
      <c r="B123" s="328"/>
      <c r="C123" s="306"/>
      <c r="D123" s="306"/>
      <c r="E123" s="306"/>
      <c r="F123" s="306"/>
      <c r="G123" s="289"/>
      <c r="H123" s="306"/>
      <c r="I123" s="306"/>
      <c r="J123" s="306"/>
      <c r="K123" s="329"/>
    </row>
    <row r="124" spans="2:11" ht="15" customHeight="1">
      <c r="B124" s="328"/>
      <c r="C124" s="289" t="s">
        <v>2344</v>
      </c>
      <c r="D124" s="306"/>
      <c r="E124" s="306"/>
      <c r="F124" s="308" t="s">
        <v>80</v>
      </c>
      <c r="G124" s="289"/>
      <c r="H124" s="289" t="s">
        <v>2380</v>
      </c>
      <c r="I124" s="289" t="s">
        <v>2343</v>
      </c>
      <c r="J124" s="289">
        <v>120</v>
      </c>
      <c r="K124" s="330"/>
    </row>
    <row r="125" spans="2:11" ht="15" customHeight="1">
      <c r="B125" s="328"/>
      <c r="C125" s="289" t="s">
        <v>2389</v>
      </c>
      <c r="D125" s="289"/>
      <c r="E125" s="289"/>
      <c r="F125" s="308" t="s">
        <v>80</v>
      </c>
      <c r="G125" s="289"/>
      <c r="H125" s="289" t="s">
        <v>2390</v>
      </c>
      <c r="I125" s="289" t="s">
        <v>2343</v>
      </c>
      <c r="J125" s="289" t="s">
        <v>2391</v>
      </c>
      <c r="K125" s="330"/>
    </row>
    <row r="126" spans="2:11" ht="15" customHeight="1">
      <c r="B126" s="328"/>
      <c r="C126" s="289" t="s">
        <v>89</v>
      </c>
      <c r="D126" s="289"/>
      <c r="E126" s="289"/>
      <c r="F126" s="308" t="s">
        <v>80</v>
      </c>
      <c r="G126" s="289"/>
      <c r="H126" s="289" t="s">
        <v>2392</v>
      </c>
      <c r="I126" s="289" t="s">
        <v>2343</v>
      </c>
      <c r="J126" s="289" t="s">
        <v>2391</v>
      </c>
      <c r="K126" s="330"/>
    </row>
    <row r="127" spans="2:11" ht="15" customHeight="1">
      <c r="B127" s="328"/>
      <c r="C127" s="289" t="s">
        <v>2352</v>
      </c>
      <c r="D127" s="289"/>
      <c r="E127" s="289"/>
      <c r="F127" s="308" t="s">
        <v>2347</v>
      </c>
      <c r="G127" s="289"/>
      <c r="H127" s="289" t="s">
        <v>2353</v>
      </c>
      <c r="I127" s="289" t="s">
        <v>2343</v>
      </c>
      <c r="J127" s="289">
        <v>15</v>
      </c>
      <c r="K127" s="330"/>
    </row>
    <row r="128" spans="2:11" ht="15" customHeight="1">
      <c r="B128" s="328"/>
      <c r="C128" s="310" t="s">
        <v>2354</v>
      </c>
      <c r="D128" s="310"/>
      <c r="E128" s="310"/>
      <c r="F128" s="311" t="s">
        <v>2347</v>
      </c>
      <c r="G128" s="310"/>
      <c r="H128" s="310" t="s">
        <v>2355</v>
      </c>
      <c r="I128" s="310" t="s">
        <v>2343</v>
      </c>
      <c r="J128" s="310">
        <v>15</v>
      </c>
      <c r="K128" s="330"/>
    </row>
    <row r="129" spans="2:11" ht="15" customHeight="1">
      <c r="B129" s="328"/>
      <c r="C129" s="310" t="s">
        <v>2356</v>
      </c>
      <c r="D129" s="310"/>
      <c r="E129" s="310"/>
      <c r="F129" s="311" t="s">
        <v>2347</v>
      </c>
      <c r="G129" s="310"/>
      <c r="H129" s="310" t="s">
        <v>2357</v>
      </c>
      <c r="I129" s="310" t="s">
        <v>2343</v>
      </c>
      <c r="J129" s="310">
        <v>20</v>
      </c>
      <c r="K129" s="330"/>
    </row>
    <row r="130" spans="2:11" ht="15" customHeight="1">
      <c r="B130" s="328"/>
      <c r="C130" s="310" t="s">
        <v>2358</v>
      </c>
      <c r="D130" s="310"/>
      <c r="E130" s="310"/>
      <c r="F130" s="311" t="s">
        <v>2347</v>
      </c>
      <c r="G130" s="310"/>
      <c r="H130" s="310" t="s">
        <v>2359</v>
      </c>
      <c r="I130" s="310" t="s">
        <v>2343</v>
      </c>
      <c r="J130" s="310">
        <v>20</v>
      </c>
      <c r="K130" s="330"/>
    </row>
    <row r="131" spans="2:11" ht="15" customHeight="1">
      <c r="B131" s="328"/>
      <c r="C131" s="289" t="s">
        <v>2346</v>
      </c>
      <c r="D131" s="289"/>
      <c r="E131" s="289"/>
      <c r="F131" s="308" t="s">
        <v>2347</v>
      </c>
      <c r="G131" s="289"/>
      <c r="H131" s="289" t="s">
        <v>2380</v>
      </c>
      <c r="I131" s="289" t="s">
        <v>2343</v>
      </c>
      <c r="J131" s="289">
        <v>50</v>
      </c>
      <c r="K131" s="330"/>
    </row>
    <row r="132" spans="2:11" ht="15" customHeight="1">
      <c r="B132" s="328"/>
      <c r="C132" s="289" t="s">
        <v>2360</v>
      </c>
      <c r="D132" s="289"/>
      <c r="E132" s="289"/>
      <c r="F132" s="308" t="s">
        <v>2347</v>
      </c>
      <c r="G132" s="289"/>
      <c r="H132" s="289" t="s">
        <v>2380</v>
      </c>
      <c r="I132" s="289" t="s">
        <v>2343</v>
      </c>
      <c r="J132" s="289">
        <v>50</v>
      </c>
      <c r="K132" s="330"/>
    </row>
    <row r="133" spans="2:11" ht="15" customHeight="1">
      <c r="B133" s="328"/>
      <c r="C133" s="289" t="s">
        <v>2366</v>
      </c>
      <c r="D133" s="289"/>
      <c r="E133" s="289"/>
      <c r="F133" s="308" t="s">
        <v>2347</v>
      </c>
      <c r="G133" s="289"/>
      <c r="H133" s="289" t="s">
        <v>2380</v>
      </c>
      <c r="I133" s="289" t="s">
        <v>2343</v>
      </c>
      <c r="J133" s="289">
        <v>50</v>
      </c>
      <c r="K133" s="330"/>
    </row>
    <row r="134" spans="2:11" ht="15" customHeight="1">
      <c r="B134" s="328"/>
      <c r="C134" s="289" t="s">
        <v>2368</v>
      </c>
      <c r="D134" s="289"/>
      <c r="E134" s="289"/>
      <c r="F134" s="308" t="s">
        <v>2347</v>
      </c>
      <c r="G134" s="289"/>
      <c r="H134" s="289" t="s">
        <v>2380</v>
      </c>
      <c r="I134" s="289" t="s">
        <v>2343</v>
      </c>
      <c r="J134" s="289">
        <v>50</v>
      </c>
      <c r="K134" s="330"/>
    </row>
    <row r="135" spans="2:11" ht="15" customHeight="1">
      <c r="B135" s="328"/>
      <c r="C135" s="289" t="s">
        <v>163</v>
      </c>
      <c r="D135" s="289"/>
      <c r="E135" s="289"/>
      <c r="F135" s="308" t="s">
        <v>2347</v>
      </c>
      <c r="G135" s="289"/>
      <c r="H135" s="289" t="s">
        <v>2393</v>
      </c>
      <c r="I135" s="289" t="s">
        <v>2343</v>
      </c>
      <c r="J135" s="289">
        <v>255</v>
      </c>
      <c r="K135" s="330"/>
    </row>
    <row r="136" spans="2:11" ht="15" customHeight="1">
      <c r="B136" s="328"/>
      <c r="C136" s="289" t="s">
        <v>2370</v>
      </c>
      <c r="D136" s="289"/>
      <c r="E136" s="289"/>
      <c r="F136" s="308" t="s">
        <v>80</v>
      </c>
      <c r="G136" s="289"/>
      <c r="H136" s="289" t="s">
        <v>2394</v>
      </c>
      <c r="I136" s="289" t="s">
        <v>2372</v>
      </c>
      <c r="J136" s="289"/>
      <c r="K136" s="330"/>
    </row>
    <row r="137" spans="2:11" ht="15" customHeight="1">
      <c r="B137" s="328"/>
      <c r="C137" s="289" t="s">
        <v>2373</v>
      </c>
      <c r="D137" s="289"/>
      <c r="E137" s="289"/>
      <c r="F137" s="308" t="s">
        <v>80</v>
      </c>
      <c r="G137" s="289"/>
      <c r="H137" s="289" t="s">
        <v>2395</v>
      </c>
      <c r="I137" s="289" t="s">
        <v>2375</v>
      </c>
      <c r="J137" s="289"/>
      <c r="K137" s="330"/>
    </row>
    <row r="138" spans="2:11" ht="15" customHeight="1">
      <c r="B138" s="328"/>
      <c r="C138" s="289" t="s">
        <v>2376</v>
      </c>
      <c r="D138" s="289"/>
      <c r="E138" s="289"/>
      <c r="F138" s="308" t="s">
        <v>80</v>
      </c>
      <c r="G138" s="289"/>
      <c r="H138" s="289" t="s">
        <v>2376</v>
      </c>
      <c r="I138" s="289" t="s">
        <v>2375</v>
      </c>
      <c r="J138" s="289"/>
      <c r="K138" s="330"/>
    </row>
    <row r="139" spans="2:11" ht="15" customHeight="1">
      <c r="B139" s="328"/>
      <c r="C139" s="289" t="s">
        <v>42</v>
      </c>
      <c r="D139" s="289"/>
      <c r="E139" s="289"/>
      <c r="F139" s="308" t="s">
        <v>80</v>
      </c>
      <c r="G139" s="289"/>
      <c r="H139" s="289" t="s">
        <v>2396</v>
      </c>
      <c r="I139" s="289" t="s">
        <v>2375</v>
      </c>
      <c r="J139" s="289"/>
      <c r="K139" s="330"/>
    </row>
    <row r="140" spans="2:11" ht="15" customHeight="1">
      <c r="B140" s="328"/>
      <c r="C140" s="289" t="s">
        <v>2397</v>
      </c>
      <c r="D140" s="289"/>
      <c r="E140" s="289"/>
      <c r="F140" s="308" t="s">
        <v>80</v>
      </c>
      <c r="G140" s="289"/>
      <c r="H140" s="289" t="s">
        <v>2398</v>
      </c>
      <c r="I140" s="289" t="s">
        <v>2375</v>
      </c>
      <c r="J140" s="289"/>
      <c r="K140" s="330"/>
    </row>
    <row r="141" spans="2:11" ht="15" customHeight="1">
      <c r="B141" s="331"/>
      <c r="C141" s="332"/>
      <c r="D141" s="332"/>
      <c r="E141" s="332"/>
      <c r="F141" s="332"/>
      <c r="G141" s="332"/>
      <c r="H141" s="332"/>
      <c r="I141" s="332"/>
      <c r="J141" s="332"/>
      <c r="K141" s="333"/>
    </row>
    <row r="142" spans="2:11" ht="18.75" customHeight="1">
      <c r="B142" s="285"/>
      <c r="C142" s="285"/>
      <c r="D142" s="285"/>
      <c r="E142" s="285"/>
      <c r="F142" s="320"/>
      <c r="G142" s="285"/>
      <c r="H142" s="285"/>
      <c r="I142" s="285"/>
      <c r="J142" s="285"/>
      <c r="K142" s="285"/>
    </row>
    <row r="143" spans="2:11" ht="18.75" customHeight="1">
      <c r="B143" s="295"/>
      <c r="C143" s="295"/>
      <c r="D143" s="295"/>
      <c r="E143" s="295"/>
      <c r="F143" s="295"/>
      <c r="G143" s="295"/>
      <c r="H143" s="295"/>
      <c r="I143" s="295"/>
      <c r="J143" s="295"/>
      <c r="K143" s="295"/>
    </row>
    <row r="144" spans="2:11" ht="7.5" customHeight="1">
      <c r="B144" s="296"/>
      <c r="C144" s="297"/>
      <c r="D144" s="297"/>
      <c r="E144" s="297"/>
      <c r="F144" s="297"/>
      <c r="G144" s="297"/>
      <c r="H144" s="297"/>
      <c r="I144" s="297"/>
      <c r="J144" s="297"/>
      <c r="K144" s="298"/>
    </row>
    <row r="145" spans="2:11" ht="45" customHeight="1">
      <c r="B145" s="299"/>
      <c r="C145" s="409" t="s">
        <v>2399</v>
      </c>
      <c r="D145" s="409"/>
      <c r="E145" s="409"/>
      <c r="F145" s="409"/>
      <c r="G145" s="409"/>
      <c r="H145" s="409"/>
      <c r="I145" s="409"/>
      <c r="J145" s="409"/>
      <c r="K145" s="300"/>
    </row>
    <row r="146" spans="2:11" ht="17.25" customHeight="1">
      <c r="B146" s="299"/>
      <c r="C146" s="301" t="s">
        <v>2336</v>
      </c>
      <c r="D146" s="301"/>
      <c r="E146" s="301"/>
      <c r="F146" s="301" t="s">
        <v>2337</v>
      </c>
      <c r="G146" s="302"/>
      <c r="H146" s="301" t="s">
        <v>158</v>
      </c>
      <c r="I146" s="301" t="s">
        <v>61</v>
      </c>
      <c r="J146" s="301" t="s">
        <v>2338</v>
      </c>
      <c r="K146" s="300"/>
    </row>
    <row r="147" spans="2:11" ht="17.25" customHeight="1">
      <c r="B147" s="299"/>
      <c r="C147" s="303" t="s">
        <v>2339</v>
      </c>
      <c r="D147" s="303"/>
      <c r="E147" s="303"/>
      <c r="F147" s="304" t="s">
        <v>2340</v>
      </c>
      <c r="G147" s="305"/>
      <c r="H147" s="303"/>
      <c r="I147" s="303"/>
      <c r="J147" s="303" t="s">
        <v>2341</v>
      </c>
      <c r="K147" s="300"/>
    </row>
    <row r="148" spans="2:11" ht="5.25" customHeight="1">
      <c r="B148" s="309"/>
      <c r="C148" s="306"/>
      <c r="D148" s="306"/>
      <c r="E148" s="306"/>
      <c r="F148" s="306"/>
      <c r="G148" s="307"/>
      <c r="H148" s="306"/>
      <c r="I148" s="306"/>
      <c r="J148" s="306"/>
      <c r="K148" s="330"/>
    </row>
    <row r="149" spans="2:11" ht="15" customHeight="1">
      <c r="B149" s="309"/>
      <c r="C149" s="334" t="s">
        <v>2344</v>
      </c>
      <c r="D149" s="289"/>
      <c r="E149" s="289"/>
      <c r="F149" s="335" t="s">
        <v>80</v>
      </c>
      <c r="G149" s="289"/>
      <c r="H149" s="334" t="s">
        <v>2380</v>
      </c>
      <c r="I149" s="334" t="s">
        <v>2343</v>
      </c>
      <c r="J149" s="334">
        <v>120</v>
      </c>
      <c r="K149" s="330"/>
    </row>
    <row r="150" spans="2:11" ht="15" customHeight="1">
      <c r="B150" s="309"/>
      <c r="C150" s="334" t="s">
        <v>2389</v>
      </c>
      <c r="D150" s="289"/>
      <c r="E150" s="289"/>
      <c r="F150" s="335" t="s">
        <v>80</v>
      </c>
      <c r="G150" s="289"/>
      <c r="H150" s="334" t="s">
        <v>2400</v>
      </c>
      <c r="I150" s="334" t="s">
        <v>2343</v>
      </c>
      <c r="J150" s="334" t="s">
        <v>2391</v>
      </c>
      <c r="K150" s="330"/>
    </row>
    <row r="151" spans="2:11" ht="15" customHeight="1">
      <c r="B151" s="309"/>
      <c r="C151" s="334" t="s">
        <v>89</v>
      </c>
      <c r="D151" s="289"/>
      <c r="E151" s="289"/>
      <c r="F151" s="335" t="s">
        <v>80</v>
      </c>
      <c r="G151" s="289"/>
      <c r="H151" s="334" t="s">
        <v>2401</v>
      </c>
      <c r="I151" s="334" t="s">
        <v>2343</v>
      </c>
      <c r="J151" s="334" t="s">
        <v>2391</v>
      </c>
      <c r="K151" s="330"/>
    </row>
    <row r="152" spans="2:11" ht="15" customHeight="1">
      <c r="B152" s="309"/>
      <c r="C152" s="334" t="s">
        <v>2346</v>
      </c>
      <c r="D152" s="289"/>
      <c r="E152" s="289"/>
      <c r="F152" s="335" t="s">
        <v>2347</v>
      </c>
      <c r="G152" s="289"/>
      <c r="H152" s="334" t="s">
        <v>2380</v>
      </c>
      <c r="I152" s="334" t="s">
        <v>2343</v>
      </c>
      <c r="J152" s="334">
        <v>50</v>
      </c>
      <c r="K152" s="330"/>
    </row>
    <row r="153" spans="2:11" ht="15" customHeight="1">
      <c r="B153" s="309"/>
      <c r="C153" s="334" t="s">
        <v>2349</v>
      </c>
      <c r="D153" s="289"/>
      <c r="E153" s="289"/>
      <c r="F153" s="335" t="s">
        <v>80</v>
      </c>
      <c r="G153" s="289"/>
      <c r="H153" s="334" t="s">
        <v>2380</v>
      </c>
      <c r="I153" s="334" t="s">
        <v>2351</v>
      </c>
      <c r="J153" s="334"/>
      <c r="K153" s="330"/>
    </row>
    <row r="154" spans="2:11" ht="15" customHeight="1">
      <c r="B154" s="309"/>
      <c r="C154" s="334" t="s">
        <v>2360</v>
      </c>
      <c r="D154" s="289"/>
      <c r="E154" s="289"/>
      <c r="F154" s="335" t="s">
        <v>2347</v>
      </c>
      <c r="G154" s="289"/>
      <c r="H154" s="334" t="s">
        <v>2380</v>
      </c>
      <c r="I154" s="334" t="s">
        <v>2343</v>
      </c>
      <c r="J154" s="334">
        <v>50</v>
      </c>
      <c r="K154" s="330"/>
    </row>
    <row r="155" spans="2:11" ht="15" customHeight="1">
      <c r="B155" s="309"/>
      <c r="C155" s="334" t="s">
        <v>2368</v>
      </c>
      <c r="D155" s="289"/>
      <c r="E155" s="289"/>
      <c r="F155" s="335" t="s">
        <v>2347</v>
      </c>
      <c r="G155" s="289"/>
      <c r="H155" s="334" t="s">
        <v>2380</v>
      </c>
      <c r="I155" s="334" t="s">
        <v>2343</v>
      </c>
      <c r="J155" s="334">
        <v>50</v>
      </c>
      <c r="K155" s="330"/>
    </row>
    <row r="156" spans="2:11" ht="15" customHeight="1">
      <c r="B156" s="309"/>
      <c r="C156" s="334" t="s">
        <v>2366</v>
      </c>
      <c r="D156" s="289"/>
      <c r="E156" s="289"/>
      <c r="F156" s="335" t="s">
        <v>2347</v>
      </c>
      <c r="G156" s="289"/>
      <c r="H156" s="334" t="s">
        <v>2380</v>
      </c>
      <c r="I156" s="334" t="s">
        <v>2343</v>
      </c>
      <c r="J156" s="334">
        <v>50</v>
      </c>
      <c r="K156" s="330"/>
    </row>
    <row r="157" spans="2:11" ht="15" customHeight="1">
      <c r="B157" s="309"/>
      <c r="C157" s="334" t="s">
        <v>125</v>
      </c>
      <c r="D157" s="289"/>
      <c r="E157" s="289"/>
      <c r="F157" s="335" t="s">
        <v>80</v>
      </c>
      <c r="G157" s="289"/>
      <c r="H157" s="334" t="s">
        <v>2402</v>
      </c>
      <c r="I157" s="334" t="s">
        <v>2343</v>
      </c>
      <c r="J157" s="334" t="s">
        <v>2403</v>
      </c>
      <c r="K157" s="330"/>
    </row>
    <row r="158" spans="2:11" ht="15" customHeight="1">
      <c r="B158" s="309"/>
      <c r="C158" s="334" t="s">
        <v>2404</v>
      </c>
      <c r="D158" s="289"/>
      <c r="E158" s="289"/>
      <c r="F158" s="335" t="s">
        <v>80</v>
      </c>
      <c r="G158" s="289"/>
      <c r="H158" s="334" t="s">
        <v>2405</v>
      </c>
      <c r="I158" s="334" t="s">
        <v>2375</v>
      </c>
      <c r="J158" s="334"/>
      <c r="K158" s="330"/>
    </row>
    <row r="159" spans="2:11" ht="15" customHeight="1">
      <c r="B159" s="336"/>
      <c r="C159" s="318"/>
      <c r="D159" s="318"/>
      <c r="E159" s="318"/>
      <c r="F159" s="318"/>
      <c r="G159" s="318"/>
      <c r="H159" s="318"/>
      <c r="I159" s="318"/>
      <c r="J159" s="318"/>
      <c r="K159" s="337"/>
    </row>
    <row r="160" spans="2:11" ht="18.75" customHeight="1">
      <c r="B160" s="285"/>
      <c r="C160" s="289"/>
      <c r="D160" s="289"/>
      <c r="E160" s="289"/>
      <c r="F160" s="308"/>
      <c r="G160" s="289"/>
      <c r="H160" s="289"/>
      <c r="I160" s="289"/>
      <c r="J160" s="289"/>
      <c r="K160" s="285"/>
    </row>
    <row r="161" spans="2:11" ht="18.75" customHeight="1">
      <c r="B161" s="295"/>
      <c r="C161" s="295"/>
      <c r="D161" s="295"/>
      <c r="E161" s="295"/>
      <c r="F161" s="295"/>
      <c r="G161" s="295"/>
      <c r="H161" s="295"/>
      <c r="I161" s="295"/>
      <c r="J161" s="295"/>
      <c r="K161" s="295"/>
    </row>
    <row r="162" spans="2:11" ht="7.5" customHeight="1">
      <c r="B162" s="277"/>
      <c r="C162" s="278"/>
      <c r="D162" s="278"/>
      <c r="E162" s="278"/>
      <c r="F162" s="278"/>
      <c r="G162" s="278"/>
      <c r="H162" s="278"/>
      <c r="I162" s="278"/>
      <c r="J162" s="278"/>
      <c r="K162" s="279"/>
    </row>
    <row r="163" spans="2:11" ht="45" customHeight="1">
      <c r="B163" s="280"/>
      <c r="C163" s="408" t="s">
        <v>2406</v>
      </c>
      <c r="D163" s="408"/>
      <c r="E163" s="408"/>
      <c r="F163" s="408"/>
      <c r="G163" s="408"/>
      <c r="H163" s="408"/>
      <c r="I163" s="408"/>
      <c r="J163" s="408"/>
      <c r="K163" s="281"/>
    </row>
    <row r="164" spans="2:11" ht="17.25" customHeight="1">
      <c r="B164" s="280"/>
      <c r="C164" s="301" t="s">
        <v>2336</v>
      </c>
      <c r="D164" s="301"/>
      <c r="E164" s="301"/>
      <c r="F164" s="301" t="s">
        <v>2337</v>
      </c>
      <c r="G164" s="338"/>
      <c r="H164" s="339" t="s">
        <v>158</v>
      </c>
      <c r="I164" s="339" t="s">
        <v>61</v>
      </c>
      <c r="J164" s="301" t="s">
        <v>2338</v>
      </c>
      <c r="K164" s="281"/>
    </row>
    <row r="165" spans="2:11" ht="17.25" customHeight="1">
      <c r="B165" s="282"/>
      <c r="C165" s="303" t="s">
        <v>2339</v>
      </c>
      <c r="D165" s="303"/>
      <c r="E165" s="303"/>
      <c r="F165" s="304" t="s">
        <v>2340</v>
      </c>
      <c r="G165" s="340"/>
      <c r="H165" s="341"/>
      <c r="I165" s="341"/>
      <c r="J165" s="303" t="s">
        <v>2341</v>
      </c>
      <c r="K165" s="283"/>
    </row>
    <row r="166" spans="2:11" ht="5.25" customHeight="1">
      <c r="B166" s="309"/>
      <c r="C166" s="306"/>
      <c r="D166" s="306"/>
      <c r="E166" s="306"/>
      <c r="F166" s="306"/>
      <c r="G166" s="307"/>
      <c r="H166" s="306"/>
      <c r="I166" s="306"/>
      <c r="J166" s="306"/>
      <c r="K166" s="330"/>
    </row>
    <row r="167" spans="2:11" ht="15" customHeight="1">
      <c r="B167" s="309"/>
      <c r="C167" s="289" t="s">
        <v>2344</v>
      </c>
      <c r="D167" s="289"/>
      <c r="E167" s="289"/>
      <c r="F167" s="308" t="s">
        <v>80</v>
      </c>
      <c r="G167" s="289"/>
      <c r="H167" s="289" t="s">
        <v>2380</v>
      </c>
      <c r="I167" s="289" t="s">
        <v>2343</v>
      </c>
      <c r="J167" s="289">
        <v>120</v>
      </c>
      <c r="K167" s="330"/>
    </row>
    <row r="168" spans="2:11" ht="15" customHeight="1">
      <c r="B168" s="309"/>
      <c r="C168" s="289" t="s">
        <v>2389</v>
      </c>
      <c r="D168" s="289"/>
      <c r="E168" s="289"/>
      <c r="F168" s="308" t="s">
        <v>80</v>
      </c>
      <c r="G168" s="289"/>
      <c r="H168" s="289" t="s">
        <v>2390</v>
      </c>
      <c r="I168" s="289" t="s">
        <v>2343</v>
      </c>
      <c r="J168" s="289" t="s">
        <v>2391</v>
      </c>
      <c r="K168" s="330"/>
    </row>
    <row r="169" spans="2:11" ht="15" customHeight="1">
      <c r="B169" s="309"/>
      <c r="C169" s="289" t="s">
        <v>89</v>
      </c>
      <c r="D169" s="289"/>
      <c r="E169" s="289"/>
      <c r="F169" s="308" t="s">
        <v>80</v>
      </c>
      <c r="G169" s="289"/>
      <c r="H169" s="289" t="s">
        <v>2407</v>
      </c>
      <c r="I169" s="289" t="s">
        <v>2343</v>
      </c>
      <c r="J169" s="289" t="s">
        <v>2391</v>
      </c>
      <c r="K169" s="330"/>
    </row>
    <row r="170" spans="2:11" ht="15" customHeight="1">
      <c r="B170" s="309"/>
      <c r="C170" s="289" t="s">
        <v>2346</v>
      </c>
      <c r="D170" s="289"/>
      <c r="E170" s="289"/>
      <c r="F170" s="308" t="s">
        <v>2347</v>
      </c>
      <c r="G170" s="289"/>
      <c r="H170" s="289" t="s">
        <v>2407</v>
      </c>
      <c r="I170" s="289" t="s">
        <v>2343</v>
      </c>
      <c r="J170" s="289">
        <v>50</v>
      </c>
      <c r="K170" s="330"/>
    </row>
    <row r="171" spans="2:11" ht="15" customHeight="1">
      <c r="B171" s="309"/>
      <c r="C171" s="289" t="s">
        <v>2349</v>
      </c>
      <c r="D171" s="289"/>
      <c r="E171" s="289"/>
      <c r="F171" s="308" t="s">
        <v>80</v>
      </c>
      <c r="G171" s="289"/>
      <c r="H171" s="289" t="s">
        <v>2407</v>
      </c>
      <c r="I171" s="289" t="s">
        <v>2351</v>
      </c>
      <c r="J171" s="289"/>
      <c r="K171" s="330"/>
    </row>
    <row r="172" spans="2:11" ht="15" customHeight="1">
      <c r="B172" s="309"/>
      <c r="C172" s="289" t="s">
        <v>2360</v>
      </c>
      <c r="D172" s="289"/>
      <c r="E172" s="289"/>
      <c r="F172" s="308" t="s">
        <v>2347</v>
      </c>
      <c r="G172" s="289"/>
      <c r="H172" s="289" t="s">
        <v>2407</v>
      </c>
      <c r="I172" s="289" t="s">
        <v>2343</v>
      </c>
      <c r="J172" s="289">
        <v>50</v>
      </c>
      <c r="K172" s="330"/>
    </row>
    <row r="173" spans="2:11" ht="15" customHeight="1">
      <c r="B173" s="309"/>
      <c r="C173" s="289" t="s">
        <v>2368</v>
      </c>
      <c r="D173" s="289"/>
      <c r="E173" s="289"/>
      <c r="F173" s="308" t="s">
        <v>2347</v>
      </c>
      <c r="G173" s="289"/>
      <c r="H173" s="289" t="s">
        <v>2407</v>
      </c>
      <c r="I173" s="289" t="s">
        <v>2343</v>
      </c>
      <c r="J173" s="289">
        <v>50</v>
      </c>
      <c r="K173" s="330"/>
    </row>
    <row r="174" spans="2:11" ht="15" customHeight="1">
      <c r="B174" s="309"/>
      <c r="C174" s="289" t="s">
        <v>2366</v>
      </c>
      <c r="D174" s="289"/>
      <c r="E174" s="289"/>
      <c r="F174" s="308" t="s">
        <v>2347</v>
      </c>
      <c r="G174" s="289"/>
      <c r="H174" s="289" t="s">
        <v>2407</v>
      </c>
      <c r="I174" s="289" t="s">
        <v>2343</v>
      </c>
      <c r="J174" s="289">
        <v>50</v>
      </c>
      <c r="K174" s="330"/>
    </row>
    <row r="175" spans="2:11" ht="15" customHeight="1">
      <c r="B175" s="309"/>
      <c r="C175" s="289" t="s">
        <v>157</v>
      </c>
      <c r="D175" s="289"/>
      <c r="E175" s="289"/>
      <c r="F175" s="308" t="s">
        <v>80</v>
      </c>
      <c r="G175" s="289"/>
      <c r="H175" s="289" t="s">
        <v>2408</v>
      </c>
      <c r="I175" s="289" t="s">
        <v>2409</v>
      </c>
      <c r="J175" s="289"/>
      <c r="K175" s="330"/>
    </row>
    <row r="176" spans="2:11" ht="15" customHeight="1">
      <c r="B176" s="309"/>
      <c r="C176" s="289" t="s">
        <v>61</v>
      </c>
      <c r="D176" s="289"/>
      <c r="E176" s="289"/>
      <c r="F176" s="308" t="s">
        <v>80</v>
      </c>
      <c r="G176" s="289"/>
      <c r="H176" s="289" t="s">
        <v>2410</v>
      </c>
      <c r="I176" s="289" t="s">
        <v>2411</v>
      </c>
      <c r="J176" s="289">
        <v>1</v>
      </c>
      <c r="K176" s="330"/>
    </row>
    <row r="177" spans="2:11" ht="15" customHeight="1">
      <c r="B177" s="309"/>
      <c r="C177" s="289" t="s">
        <v>57</v>
      </c>
      <c r="D177" s="289"/>
      <c r="E177" s="289"/>
      <c r="F177" s="308" t="s">
        <v>80</v>
      </c>
      <c r="G177" s="289"/>
      <c r="H177" s="289" t="s">
        <v>2412</v>
      </c>
      <c r="I177" s="289" t="s">
        <v>2343</v>
      </c>
      <c r="J177" s="289">
        <v>20</v>
      </c>
      <c r="K177" s="330"/>
    </row>
    <row r="178" spans="2:11" ht="15" customHeight="1">
      <c r="B178" s="309"/>
      <c r="C178" s="289" t="s">
        <v>158</v>
      </c>
      <c r="D178" s="289"/>
      <c r="E178" s="289"/>
      <c r="F178" s="308" t="s">
        <v>80</v>
      </c>
      <c r="G178" s="289"/>
      <c r="H178" s="289" t="s">
        <v>2413</v>
      </c>
      <c r="I178" s="289" t="s">
        <v>2343</v>
      </c>
      <c r="J178" s="289">
        <v>255</v>
      </c>
      <c r="K178" s="330"/>
    </row>
    <row r="179" spans="2:11" ht="15" customHeight="1">
      <c r="B179" s="309"/>
      <c r="C179" s="289" t="s">
        <v>159</v>
      </c>
      <c r="D179" s="289"/>
      <c r="E179" s="289"/>
      <c r="F179" s="308" t="s">
        <v>80</v>
      </c>
      <c r="G179" s="289"/>
      <c r="H179" s="289" t="s">
        <v>2307</v>
      </c>
      <c r="I179" s="289" t="s">
        <v>2343</v>
      </c>
      <c r="J179" s="289">
        <v>10</v>
      </c>
      <c r="K179" s="330"/>
    </row>
    <row r="180" spans="2:11" ht="15" customHeight="1">
      <c r="B180" s="309"/>
      <c r="C180" s="289" t="s">
        <v>160</v>
      </c>
      <c r="D180" s="289"/>
      <c r="E180" s="289"/>
      <c r="F180" s="308" t="s">
        <v>80</v>
      </c>
      <c r="G180" s="289"/>
      <c r="H180" s="289" t="s">
        <v>2414</v>
      </c>
      <c r="I180" s="289" t="s">
        <v>2375</v>
      </c>
      <c r="J180" s="289"/>
      <c r="K180" s="330"/>
    </row>
    <row r="181" spans="2:11" ht="15" customHeight="1">
      <c r="B181" s="309"/>
      <c r="C181" s="289" t="s">
        <v>2415</v>
      </c>
      <c r="D181" s="289"/>
      <c r="E181" s="289"/>
      <c r="F181" s="308" t="s">
        <v>80</v>
      </c>
      <c r="G181" s="289"/>
      <c r="H181" s="289" t="s">
        <v>2416</v>
      </c>
      <c r="I181" s="289" t="s">
        <v>2375</v>
      </c>
      <c r="J181" s="289"/>
      <c r="K181" s="330"/>
    </row>
    <row r="182" spans="2:11" ht="15" customHeight="1">
      <c r="B182" s="309"/>
      <c r="C182" s="289" t="s">
        <v>2404</v>
      </c>
      <c r="D182" s="289"/>
      <c r="E182" s="289"/>
      <c r="F182" s="308" t="s">
        <v>80</v>
      </c>
      <c r="G182" s="289"/>
      <c r="H182" s="289" t="s">
        <v>2417</v>
      </c>
      <c r="I182" s="289" t="s">
        <v>2375</v>
      </c>
      <c r="J182" s="289"/>
      <c r="K182" s="330"/>
    </row>
    <row r="183" spans="2:11" ht="15" customHeight="1">
      <c r="B183" s="309"/>
      <c r="C183" s="289" t="s">
        <v>162</v>
      </c>
      <c r="D183" s="289"/>
      <c r="E183" s="289"/>
      <c r="F183" s="308" t="s">
        <v>2347</v>
      </c>
      <c r="G183" s="289"/>
      <c r="H183" s="289" t="s">
        <v>2418</v>
      </c>
      <c r="I183" s="289" t="s">
        <v>2343</v>
      </c>
      <c r="J183" s="289">
        <v>50</v>
      </c>
      <c r="K183" s="330"/>
    </row>
    <row r="184" spans="2:11" ht="15" customHeight="1">
      <c r="B184" s="309"/>
      <c r="C184" s="289" t="s">
        <v>2419</v>
      </c>
      <c r="D184" s="289"/>
      <c r="E184" s="289"/>
      <c r="F184" s="308" t="s">
        <v>2347</v>
      </c>
      <c r="G184" s="289"/>
      <c r="H184" s="289" t="s">
        <v>2420</v>
      </c>
      <c r="I184" s="289" t="s">
        <v>2421</v>
      </c>
      <c r="J184" s="289"/>
      <c r="K184" s="330"/>
    </row>
    <row r="185" spans="2:11" ht="15" customHeight="1">
      <c r="B185" s="309"/>
      <c r="C185" s="289" t="s">
        <v>2422</v>
      </c>
      <c r="D185" s="289"/>
      <c r="E185" s="289"/>
      <c r="F185" s="308" t="s">
        <v>2347</v>
      </c>
      <c r="G185" s="289"/>
      <c r="H185" s="289" t="s">
        <v>2423</v>
      </c>
      <c r="I185" s="289" t="s">
        <v>2421</v>
      </c>
      <c r="J185" s="289"/>
      <c r="K185" s="330"/>
    </row>
    <row r="186" spans="2:11" ht="15" customHeight="1">
      <c r="B186" s="309"/>
      <c r="C186" s="289" t="s">
        <v>2424</v>
      </c>
      <c r="D186" s="289"/>
      <c r="E186" s="289"/>
      <c r="F186" s="308" t="s">
        <v>2347</v>
      </c>
      <c r="G186" s="289"/>
      <c r="H186" s="289" t="s">
        <v>2425</v>
      </c>
      <c r="I186" s="289" t="s">
        <v>2421</v>
      </c>
      <c r="J186" s="289"/>
      <c r="K186" s="330"/>
    </row>
    <row r="187" spans="2:11" ht="15" customHeight="1">
      <c r="B187" s="309"/>
      <c r="C187" s="342" t="s">
        <v>2426</v>
      </c>
      <c r="D187" s="289"/>
      <c r="E187" s="289"/>
      <c r="F187" s="308" t="s">
        <v>2347</v>
      </c>
      <c r="G187" s="289"/>
      <c r="H187" s="289" t="s">
        <v>2427</v>
      </c>
      <c r="I187" s="289" t="s">
        <v>2428</v>
      </c>
      <c r="J187" s="343" t="s">
        <v>2429</v>
      </c>
      <c r="K187" s="330"/>
    </row>
    <row r="188" spans="2:11" ht="15" customHeight="1">
      <c r="B188" s="309"/>
      <c r="C188" s="294" t="s">
        <v>46</v>
      </c>
      <c r="D188" s="289"/>
      <c r="E188" s="289"/>
      <c r="F188" s="308" t="s">
        <v>80</v>
      </c>
      <c r="G188" s="289"/>
      <c r="H188" s="285" t="s">
        <v>2430</v>
      </c>
      <c r="I188" s="289" t="s">
        <v>2431</v>
      </c>
      <c r="J188" s="289"/>
      <c r="K188" s="330"/>
    </row>
    <row r="189" spans="2:11" ht="15" customHeight="1">
      <c r="B189" s="309"/>
      <c r="C189" s="294" t="s">
        <v>2432</v>
      </c>
      <c r="D189" s="289"/>
      <c r="E189" s="289"/>
      <c r="F189" s="308" t="s">
        <v>80</v>
      </c>
      <c r="G189" s="289"/>
      <c r="H189" s="289" t="s">
        <v>2433</v>
      </c>
      <c r="I189" s="289" t="s">
        <v>2375</v>
      </c>
      <c r="J189" s="289"/>
      <c r="K189" s="330"/>
    </row>
    <row r="190" spans="2:11" ht="15" customHeight="1">
      <c r="B190" s="309"/>
      <c r="C190" s="294" t="s">
        <v>2434</v>
      </c>
      <c r="D190" s="289"/>
      <c r="E190" s="289"/>
      <c r="F190" s="308" t="s">
        <v>80</v>
      </c>
      <c r="G190" s="289"/>
      <c r="H190" s="289" t="s">
        <v>2435</v>
      </c>
      <c r="I190" s="289" t="s">
        <v>2375</v>
      </c>
      <c r="J190" s="289"/>
      <c r="K190" s="330"/>
    </row>
    <row r="191" spans="2:11" ht="15" customHeight="1">
      <c r="B191" s="309"/>
      <c r="C191" s="294" t="s">
        <v>2436</v>
      </c>
      <c r="D191" s="289"/>
      <c r="E191" s="289"/>
      <c r="F191" s="308" t="s">
        <v>2347</v>
      </c>
      <c r="G191" s="289"/>
      <c r="H191" s="289" t="s">
        <v>2437</v>
      </c>
      <c r="I191" s="289" t="s">
        <v>2375</v>
      </c>
      <c r="J191" s="289"/>
      <c r="K191" s="330"/>
    </row>
    <row r="192" spans="2:11" ht="15" customHeight="1">
      <c r="B192" s="336"/>
      <c r="C192" s="344"/>
      <c r="D192" s="318"/>
      <c r="E192" s="318"/>
      <c r="F192" s="318"/>
      <c r="G192" s="318"/>
      <c r="H192" s="318"/>
      <c r="I192" s="318"/>
      <c r="J192" s="318"/>
      <c r="K192" s="337"/>
    </row>
    <row r="193" spans="2:11" ht="18.75" customHeight="1">
      <c r="B193" s="285"/>
      <c r="C193" s="289"/>
      <c r="D193" s="289"/>
      <c r="E193" s="289"/>
      <c r="F193" s="308"/>
      <c r="G193" s="289"/>
      <c r="H193" s="289"/>
      <c r="I193" s="289"/>
      <c r="J193" s="289"/>
      <c r="K193" s="285"/>
    </row>
    <row r="194" spans="2:11" ht="18.75" customHeight="1">
      <c r="B194" s="285"/>
      <c r="C194" s="289"/>
      <c r="D194" s="289"/>
      <c r="E194" s="289"/>
      <c r="F194" s="308"/>
      <c r="G194" s="289"/>
      <c r="H194" s="289"/>
      <c r="I194" s="289"/>
      <c r="J194" s="289"/>
      <c r="K194" s="285"/>
    </row>
    <row r="195" spans="2:11" ht="18.75" customHeight="1">
      <c r="B195" s="295"/>
      <c r="C195" s="295"/>
      <c r="D195" s="295"/>
      <c r="E195" s="295"/>
      <c r="F195" s="295"/>
      <c r="G195" s="295"/>
      <c r="H195" s="295"/>
      <c r="I195" s="295"/>
      <c r="J195" s="295"/>
      <c r="K195" s="295"/>
    </row>
    <row r="196" spans="2:11" ht="13.5">
      <c r="B196" s="277"/>
      <c r="C196" s="278"/>
      <c r="D196" s="278"/>
      <c r="E196" s="278"/>
      <c r="F196" s="278"/>
      <c r="G196" s="278"/>
      <c r="H196" s="278"/>
      <c r="I196" s="278"/>
      <c r="J196" s="278"/>
      <c r="K196" s="279"/>
    </row>
    <row r="197" spans="2:11" ht="21">
      <c r="B197" s="280"/>
      <c r="C197" s="408" t="s">
        <v>2438</v>
      </c>
      <c r="D197" s="408"/>
      <c r="E197" s="408"/>
      <c r="F197" s="408"/>
      <c r="G197" s="408"/>
      <c r="H197" s="408"/>
      <c r="I197" s="408"/>
      <c r="J197" s="408"/>
      <c r="K197" s="281"/>
    </row>
    <row r="198" spans="2:11" ht="25.5" customHeight="1">
      <c r="B198" s="280"/>
      <c r="C198" s="345" t="s">
        <v>2439</v>
      </c>
      <c r="D198" s="345"/>
      <c r="E198" s="345"/>
      <c r="F198" s="345" t="s">
        <v>2440</v>
      </c>
      <c r="G198" s="346"/>
      <c r="H198" s="407" t="s">
        <v>2441</v>
      </c>
      <c r="I198" s="407"/>
      <c r="J198" s="407"/>
      <c r="K198" s="281"/>
    </row>
    <row r="199" spans="2:11" ht="5.25" customHeight="1">
      <c r="B199" s="309"/>
      <c r="C199" s="306"/>
      <c r="D199" s="306"/>
      <c r="E199" s="306"/>
      <c r="F199" s="306"/>
      <c r="G199" s="289"/>
      <c r="H199" s="306"/>
      <c r="I199" s="306"/>
      <c r="J199" s="306"/>
      <c r="K199" s="330"/>
    </row>
    <row r="200" spans="2:11" ht="15" customHeight="1">
      <c r="B200" s="309"/>
      <c r="C200" s="289" t="s">
        <v>2431</v>
      </c>
      <c r="D200" s="289"/>
      <c r="E200" s="289"/>
      <c r="F200" s="308" t="s">
        <v>47</v>
      </c>
      <c r="G200" s="289"/>
      <c r="H200" s="406" t="s">
        <v>2442</v>
      </c>
      <c r="I200" s="406"/>
      <c r="J200" s="406"/>
      <c r="K200" s="330"/>
    </row>
    <row r="201" spans="2:11" ht="15" customHeight="1">
      <c r="B201" s="309"/>
      <c r="C201" s="315"/>
      <c r="D201" s="289"/>
      <c r="E201" s="289"/>
      <c r="F201" s="308" t="s">
        <v>48</v>
      </c>
      <c r="G201" s="289"/>
      <c r="H201" s="406" t="s">
        <v>2443</v>
      </c>
      <c r="I201" s="406"/>
      <c r="J201" s="406"/>
      <c r="K201" s="330"/>
    </row>
    <row r="202" spans="2:11" ht="15" customHeight="1">
      <c r="B202" s="309"/>
      <c r="C202" s="315"/>
      <c r="D202" s="289"/>
      <c r="E202" s="289"/>
      <c r="F202" s="308" t="s">
        <v>51</v>
      </c>
      <c r="G202" s="289"/>
      <c r="H202" s="406" t="s">
        <v>2444</v>
      </c>
      <c r="I202" s="406"/>
      <c r="J202" s="406"/>
      <c r="K202" s="330"/>
    </row>
    <row r="203" spans="2:11" ht="15" customHeight="1">
      <c r="B203" s="309"/>
      <c r="C203" s="289"/>
      <c r="D203" s="289"/>
      <c r="E203" s="289"/>
      <c r="F203" s="308" t="s">
        <v>49</v>
      </c>
      <c r="G203" s="289"/>
      <c r="H203" s="406" t="s">
        <v>2445</v>
      </c>
      <c r="I203" s="406"/>
      <c r="J203" s="406"/>
      <c r="K203" s="330"/>
    </row>
    <row r="204" spans="2:11" ht="15" customHeight="1">
      <c r="B204" s="309"/>
      <c r="C204" s="289"/>
      <c r="D204" s="289"/>
      <c r="E204" s="289"/>
      <c r="F204" s="308" t="s">
        <v>50</v>
      </c>
      <c r="G204" s="289"/>
      <c r="H204" s="406" t="s">
        <v>2446</v>
      </c>
      <c r="I204" s="406"/>
      <c r="J204" s="406"/>
      <c r="K204" s="330"/>
    </row>
    <row r="205" spans="2:11" ht="15" customHeight="1">
      <c r="B205" s="309"/>
      <c r="C205" s="289"/>
      <c r="D205" s="289"/>
      <c r="E205" s="289"/>
      <c r="F205" s="308"/>
      <c r="G205" s="289"/>
      <c r="H205" s="289"/>
      <c r="I205" s="289"/>
      <c r="J205" s="289"/>
      <c r="K205" s="330"/>
    </row>
    <row r="206" spans="2:11" ht="15" customHeight="1">
      <c r="B206" s="309"/>
      <c r="C206" s="289" t="s">
        <v>2387</v>
      </c>
      <c r="D206" s="289"/>
      <c r="E206" s="289"/>
      <c r="F206" s="308" t="s">
        <v>82</v>
      </c>
      <c r="G206" s="289"/>
      <c r="H206" s="406" t="s">
        <v>2447</v>
      </c>
      <c r="I206" s="406"/>
      <c r="J206" s="406"/>
      <c r="K206" s="330"/>
    </row>
    <row r="207" spans="2:11" ht="15" customHeight="1">
      <c r="B207" s="309"/>
      <c r="C207" s="315"/>
      <c r="D207" s="289"/>
      <c r="E207" s="289"/>
      <c r="F207" s="308" t="s">
        <v>2288</v>
      </c>
      <c r="G207" s="289"/>
      <c r="H207" s="406" t="s">
        <v>2289</v>
      </c>
      <c r="I207" s="406"/>
      <c r="J207" s="406"/>
      <c r="K207" s="330"/>
    </row>
    <row r="208" spans="2:11" ht="15" customHeight="1">
      <c r="B208" s="309"/>
      <c r="C208" s="289"/>
      <c r="D208" s="289"/>
      <c r="E208" s="289"/>
      <c r="F208" s="308" t="s">
        <v>2286</v>
      </c>
      <c r="G208" s="289"/>
      <c r="H208" s="406" t="s">
        <v>2448</v>
      </c>
      <c r="I208" s="406"/>
      <c r="J208" s="406"/>
      <c r="K208" s="330"/>
    </row>
    <row r="209" spans="2:11" ht="15" customHeight="1">
      <c r="B209" s="347"/>
      <c r="C209" s="315"/>
      <c r="D209" s="315"/>
      <c r="E209" s="315"/>
      <c r="F209" s="308" t="s">
        <v>2290</v>
      </c>
      <c r="G209" s="294"/>
      <c r="H209" s="405" t="s">
        <v>101</v>
      </c>
      <c r="I209" s="405"/>
      <c r="J209" s="405"/>
      <c r="K209" s="348"/>
    </row>
    <row r="210" spans="2:11" ht="15" customHeight="1">
      <c r="B210" s="347"/>
      <c r="C210" s="315"/>
      <c r="D210" s="315"/>
      <c r="E210" s="315"/>
      <c r="F210" s="308" t="s">
        <v>1425</v>
      </c>
      <c r="G210" s="294"/>
      <c r="H210" s="405" t="s">
        <v>2449</v>
      </c>
      <c r="I210" s="405"/>
      <c r="J210" s="405"/>
      <c r="K210" s="348"/>
    </row>
    <row r="211" spans="2:11" ht="15" customHeight="1">
      <c r="B211" s="347"/>
      <c r="C211" s="315"/>
      <c r="D211" s="315"/>
      <c r="E211" s="315"/>
      <c r="F211" s="349"/>
      <c r="G211" s="294"/>
      <c r="H211" s="350"/>
      <c r="I211" s="350"/>
      <c r="J211" s="350"/>
      <c r="K211" s="348"/>
    </row>
    <row r="212" spans="2:11" ht="15" customHeight="1">
      <c r="B212" s="347"/>
      <c r="C212" s="289" t="s">
        <v>2411</v>
      </c>
      <c r="D212" s="315"/>
      <c r="E212" s="315"/>
      <c r="F212" s="308">
        <v>1</v>
      </c>
      <c r="G212" s="294"/>
      <c r="H212" s="405" t="s">
        <v>2450</v>
      </c>
      <c r="I212" s="405"/>
      <c r="J212" s="405"/>
      <c r="K212" s="348"/>
    </row>
    <row r="213" spans="2:11" ht="15" customHeight="1">
      <c r="B213" s="347"/>
      <c r="C213" s="315"/>
      <c r="D213" s="315"/>
      <c r="E213" s="315"/>
      <c r="F213" s="308">
        <v>2</v>
      </c>
      <c r="G213" s="294"/>
      <c r="H213" s="405" t="s">
        <v>2451</v>
      </c>
      <c r="I213" s="405"/>
      <c r="J213" s="405"/>
      <c r="K213" s="348"/>
    </row>
    <row r="214" spans="2:11" ht="15" customHeight="1">
      <c r="B214" s="347"/>
      <c r="C214" s="315"/>
      <c r="D214" s="315"/>
      <c r="E214" s="315"/>
      <c r="F214" s="308">
        <v>3</v>
      </c>
      <c r="G214" s="294"/>
      <c r="H214" s="405" t="s">
        <v>2452</v>
      </c>
      <c r="I214" s="405"/>
      <c r="J214" s="405"/>
      <c r="K214" s="348"/>
    </row>
    <row r="215" spans="2:11" ht="15" customHeight="1">
      <c r="B215" s="347"/>
      <c r="C215" s="315"/>
      <c r="D215" s="315"/>
      <c r="E215" s="315"/>
      <c r="F215" s="308">
        <v>4</v>
      </c>
      <c r="G215" s="294"/>
      <c r="H215" s="405" t="s">
        <v>2453</v>
      </c>
      <c r="I215" s="405"/>
      <c r="J215" s="405"/>
      <c r="K215" s="348"/>
    </row>
    <row r="216" spans="2:11" ht="12.75" customHeight="1">
      <c r="B216" s="351"/>
      <c r="C216" s="352"/>
      <c r="D216" s="352"/>
      <c r="E216" s="352"/>
      <c r="F216" s="352"/>
      <c r="G216" s="352"/>
      <c r="H216" s="352"/>
      <c r="I216" s="352"/>
      <c r="J216" s="352"/>
      <c r="K216" s="353"/>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62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90</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120</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122</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ROUND(J109,2)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ROUND(SUM(BE109:BE619),2)</f>
        <v>0</v>
      </c>
      <c r="G32" s="43"/>
      <c r="H32" s="43"/>
      <c r="I32" s="141">
        <v>0.21</v>
      </c>
      <c r="J32" s="140">
        <f>ROUND(ROUND((SUM(BE109:BE619)),2)*I32,2)</f>
        <v>0</v>
      </c>
      <c r="K32" s="46"/>
    </row>
    <row r="33" spans="2:11" s="1" customFormat="1" ht="14.45" customHeight="1">
      <c r="B33" s="42"/>
      <c r="C33" s="43"/>
      <c r="D33" s="43"/>
      <c r="E33" s="50" t="s">
        <v>48</v>
      </c>
      <c r="F33" s="140">
        <f>ROUND(SUM(BF109:BF619),2)</f>
        <v>0</v>
      </c>
      <c r="G33" s="43"/>
      <c r="H33" s="43"/>
      <c r="I33" s="141">
        <v>0.15</v>
      </c>
      <c r="J33" s="140">
        <f>ROUND(ROUND((SUM(BF109:BF619)),2)*I33,2)</f>
        <v>0</v>
      </c>
      <c r="K33" s="46"/>
    </row>
    <row r="34" spans="2:11" s="1" customFormat="1" ht="14.45" customHeight="1" hidden="1">
      <c r="B34" s="42"/>
      <c r="C34" s="43"/>
      <c r="D34" s="43"/>
      <c r="E34" s="50" t="s">
        <v>49</v>
      </c>
      <c r="F34" s="140">
        <f>ROUND(SUM(BG109:BG619),2)</f>
        <v>0</v>
      </c>
      <c r="G34" s="43"/>
      <c r="H34" s="43"/>
      <c r="I34" s="141">
        <v>0.21</v>
      </c>
      <c r="J34" s="140">
        <v>0</v>
      </c>
      <c r="K34" s="46"/>
    </row>
    <row r="35" spans="2:11" s="1" customFormat="1" ht="14.45" customHeight="1" hidden="1">
      <c r="B35" s="42"/>
      <c r="C35" s="43"/>
      <c r="D35" s="43"/>
      <c r="E35" s="50" t="s">
        <v>50</v>
      </c>
      <c r="F35" s="140">
        <f>ROUND(SUM(BH109:BH619),2)</f>
        <v>0</v>
      </c>
      <c r="G35" s="43"/>
      <c r="H35" s="43"/>
      <c r="I35" s="141">
        <v>0.15</v>
      </c>
      <c r="J35" s="140">
        <v>0</v>
      </c>
      <c r="K35" s="46"/>
    </row>
    <row r="36" spans="2:11" s="1" customFormat="1" ht="14.45" customHeight="1" hidden="1">
      <c r="B36" s="42"/>
      <c r="C36" s="43"/>
      <c r="D36" s="43"/>
      <c r="E36" s="50" t="s">
        <v>51</v>
      </c>
      <c r="F36" s="140">
        <f>ROUND(SUM(BI109:BI619),2)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120</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SO.101.A - SO.101 - Komunikace a zpevněné plochy</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J109</f>
        <v>0</v>
      </c>
      <c r="K60" s="46"/>
      <c r="AU60" s="25" t="s">
        <v>128</v>
      </c>
    </row>
    <row r="61" spans="2:11" s="8" customFormat="1" ht="24.95" customHeight="1">
      <c r="B61" s="159"/>
      <c r="C61" s="160"/>
      <c r="D61" s="161" t="s">
        <v>129</v>
      </c>
      <c r="E61" s="162"/>
      <c r="F61" s="162"/>
      <c r="G61" s="162"/>
      <c r="H61" s="162"/>
      <c r="I61" s="163"/>
      <c r="J61" s="164">
        <f>J110</f>
        <v>0</v>
      </c>
      <c r="K61" s="165"/>
    </row>
    <row r="62" spans="2:11" s="9" customFormat="1" ht="19.9" customHeight="1">
      <c r="B62" s="166"/>
      <c r="C62" s="167"/>
      <c r="D62" s="168" t="s">
        <v>130</v>
      </c>
      <c r="E62" s="169"/>
      <c r="F62" s="169"/>
      <c r="G62" s="169"/>
      <c r="H62" s="169"/>
      <c r="I62" s="170"/>
      <c r="J62" s="171">
        <f>J111</f>
        <v>0</v>
      </c>
      <c r="K62" s="172"/>
    </row>
    <row r="63" spans="2:11" s="9" customFormat="1" ht="14.85" customHeight="1">
      <c r="B63" s="166"/>
      <c r="C63" s="167"/>
      <c r="D63" s="168" t="s">
        <v>131</v>
      </c>
      <c r="E63" s="169"/>
      <c r="F63" s="169"/>
      <c r="G63" s="169"/>
      <c r="H63" s="169"/>
      <c r="I63" s="170"/>
      <c r="J63" s="171">
        <f>J112</f>
        <v>0</v>
      </c>
      <c r="K63" s="172"/>
    </row>
    <row r="64" spans="2:11" s="9" customFormat="1" ht="14.85" customHeight="1">
      <c r="B64" s="166"/>
      <c r="C64" s="167"/>
      <c r="D64" s="168" t="s">
        <v>132</v>
      </c>
      <c r="E64" s="169"/>
      <c r="F64" s="169"/>
      <c r="G64" s="169"/>
      <c r="H64" s="169"/>
      <c r="I64" s="170"/>
      <c r="J64" s="171">
        <f>J136</f>
        <v>0</v>
      </c>
      <c r="K64" s="172"/>
    </row>
    <row r="65" spans="2:11" s="9" customFormat="1" ht="14.85" customHeight="1">
      <c r="B65" s="166"/>
      <c r="C65" s="167"/>
      <c r="D65" s="168" t="s">
        <v>133</v>
      </c>
      <c r="E65" s="169"/>
      <c r="F65" s="169"/>
      <c r="G65" s="169"/>
      <c r="H65" s="169"/>
      <c r="I65" s="170"/>
      <c r="J65" s="171">
        <f>J159</f>
        <v>0</v>
      </c>
      <c r="K65" s="172"/>
    </row>
    <row r="66" spans="2:11" s="9" customFormat="1" ht="14.85" customHeight="1">
      <c r="B66" s="166"/>
      <c r="C66" s="167"/>
      <c r="D66" s="168" t="s">
        <v>134</v>
      </c>
      <c r="E66" s="169"/>
      <c r="F66" s="169"/>
      <c r="G66" s="169"/>
      <c r="H66" s="169"/>
      <c r="I66" s="170"/>
      <c r="J66" s="171">
        <f>J194</f>
        <v>0</v>
      </c>
      <c r="K66" s="172"/>
    </row>
    <row r="67" spans="2:11" s="9" customFormat="1" ht="14.85" customHeight="1">
      <c r="B67" s="166"/>
      <c r="C67" s="167"/>
      <c r="D67" s="168" t="s">
        <v>135</v>
      </c>
      <c r="E67" s="169"/>
      <c r="F67" s="169"/>
      <c r="G67" s="169"/>
      <c r="H67" s="169"/>
      <c r="I67" s="170"/>
      <c r="J67" s="171">
        <f>J205</f>
        <v>0</v>
      </c>
      <c r="K67" s="172"/>
    </row>
    <row r="68" spans="2:11" s="9" customFormat="1" ht="19.9" customHeight="1">
      <c r="B68" s="166"/>
      <c r="C68" s="167"/>
      <c r="D68" s="168" t="s">
        <v>136</v>
      </c>
      <c r="E68" s="169"/>
      <c r="F68" s="169"/>
      <c r="G68" s="169"/>
      <c r="H68" s="169"/>
      <c r="I68" s="170"/>
      <c r="J68" s="171">
        <f>J227</f>
        <v>0</v>
      </c>
      <c r="K68" s="172"/>
    </row>
    <row r="69" spans="2:11" s="9" customFormat="1" ht="14.85" customHeight="1">
      <c r="B69" s="166"/>
      <c r="C69" s="167"/>
      <c r="D69" s="168" t="s">
        <v>137</v>
      </c>
      <c r="E69" s="169"/>
      <c r="F69" s="169"/>
      <c r="G69" s="169"/>
      <c r="H69" s="169"/>
      <c r="I69" s="170"/>
      <c r="J69" s="171">
        <f>J228</f>
        <v>0</v>
      </c>
      <c r="K69" s="172"/>
    </row>
    <row r="70" spans="2:11" s="9" customFormat="1" ht="14.85" customHeight="1">
      <c r="B70" s="166"/>
      <c r="C70" s="167"/>
      <c r="D70" s="168" t="s">
        <v>138</v>
      </c>
      <c r="E70" s="169"/>
      <c r="F70" s="169"/>
      <c r="G70" s="169"/>
      <c r="H70" s="169"/>
      <c r="I70" s="170"/>
      <c r="J70" s="171">
        <f>J257</f>
        <v>0</v>
      </c>
      <c r="K70" s="172"/>
    </row>
    <row r="71" spans="2:11" s="9" customFormat="1" ht="14.85" customHeight="1">
      <c r="B71" s="166"/>
      <c r="C71" s="167"/>
      <c r="D71" s="168" t="s">
        <v>139</v>
      </c>
      <c r="E71" s="169"/>
      <c r="F71" s="169"/>
      <c r="G71" s="169"/>
      <c r="H71" s="169"/>
      <c r="I71" s="170"/>
      <c r="J71" s="171">
        <f>J272</f>
        <v>0</v>
      </c>
      <c r="K71" s="172"/>
    </row>
    <row r="72" spans="2:11" s="9" customFormat="1" ht="14.85" customHeight="1">
      <c r="B72" s="166"/>
      <c r="C72" s="167"/>
      <c r="D72" s="168" t="s">
        <v>140</v>
      </c>
      <c r="E72" s="169"/>
      <c r="F72" s="169"/>
      <c r="G72" s="169"/>
      <c r="H72" s="169"/>
      <c r="I72" s="170"/>
      <c r="J72" s="171">
        <f>J279</f>
        <v>0</v>
      </c>
      <c r="K72" s="172"/>
    </row>
    <row r="73" spans="2:11" s="9" customFormat="1" ht="19.9" customHeight="1">
      <c r="B73" s="166"/>
      <c r="C73" s="167"/>
      <c r="D73" s="168" t="s">
        <v>141</v>
      </c>
      <c r="E73" s="169"/>
      <c r="F73" s="169"/>
      <c r="G73" s="169"/>
      <c r="H73" s="169"/>
      <c r="I73" s="170"/>
      <c r="J73" s="171">
        <f>J296</f>
        <v>0</v>
      </c>
      <c r="K73" s="172"/>
    </row>
    <row r="74" spans="2:11" s="9" customFormat="1" ht="14.85" customHeight="1">
      <c r="B74" s="166"/>
      <c r="C74" s="167"/>
      <c r="D74" s="168" t="s">
        <v>142</v>
      </c>
      <c r="E74" s="169"/>
      <c r="F74" s="169"/>
      <c r="G74" s="169"/>
      <c r="H74" s="169"/>
      <c r="I74" s="170"/>
      <c r="J74" s="171">
        <f>J297</f>
        <v>0</v>
      </c>
      <c r="K74" s="172"/>
    </row>
    <row r="75" spans="2:11" s="9" customFormat="1" ht="14.85" customHeight="1">
      <c r="B75" s="166"/>
      <c r="C75" s="167"/>
      <c r="D75" s="168" t="s">
        <v>143</v>
      </c>
      <c r="E75" s="169"/>
      <c r="F75" s="169"/>
      <c r="G75" s="169"/>
      <c r="H75" s="169"/>
      <c r="I75" s="170"/>
      <c r="J75" s="171">
        <f>J302</f>
        <v>0</v>
      </c>
      <c r="K75" s="172"/>
    </row>
    <row r="76" spans="2:11" s="9" customFormat="1" ht="14.85" customHeight="1">
      <c r="B76" s="166"/>
      <c r="C76" s="167"/>
      <c r="D76" s="168" t="s">
        <v>144</v>
      </c>
      <c r="E76" s="169"/>
      <c r="F76" s="169"/>
      <c r="G76" s="169"/>
      <c r="H76" s="169"/>
      <c r="I76" s="170"/>
      <c r="J76" s="171">
        <f>J367</f>
        <v>0</v>
      </c>
      <c r="K76" s="172"/>
    </row>
    <row r="77" spans="2:11" s="9" customFormat="1" ht="14.85" customHeight="1">
      <c r="B77" s="166"/>
      <c r="C77" s="167"/>
      <c r="D77" s="168" t="s">
        <v>145</v>
      </c>
      <c r="E77" s="169"/>
      <c r="F77" s="169"/>
      <c r="G77" s="169"/>
      <c r="H77" s="169"/>
      <c r="I77" s="170"/>
      <c r="J77" s="171">
        <f>J377</f>
        <v>0</v>
      </c>
      <c r="K77" s="172"/>
    </row>
    <row r="78" spans="2:11" s="9" customFormat="1" ht="14.85" customHeight="1">
      <c r="B78" s="166"/>
      <c r="C78" s="167"/>
      <c r="D78" s="168" t="s">
        <v>146</v>
      </c>
      <c r="E78" s="169"/>
      <c r="F78" s="169"/>
      <c r="G78" s="169"/>
      <c r="H78" s="169"/>
      <c r="I78" s="170"/>
      <c r="J78" s="171">
        <f>J380</f>
        <v>0</v>
      </c>
      <c r="K78" s="172"/>
    </row>
    <row r="79" spans="2:11" s="9" customFormat="1" ht="19.9" customHeight="1">
      <c r="B79" s="166"/>
      <c r="C79" s="167"/>
      <c r="D79" s="168" t="s">
        <v>147</v>
      </c>
      <c r="E79" s="169"/>
      <c r="F79" s="169"/>
      <c r="G79" s="169"/>
      <c r="H79" s="169"/>
      <c r="I79" s="170"/>
      <c r="J79" s="171">
        <f>J399</f>
        <v>0</v>
      </c>
      <c r="K79" s="172"/>
    </row>
    <row r="80" spans="2:11" s="9" customFormat="1" ht="14.85" customHeight="1">
      <c r="B80" s="166"/>
      <c r="C80" s="167"/>
      <c r="D80" s="168" t="s">
        <v>148</v>
      </c>
      <c r="E80" s="169"/>
      <c r="F80" s="169"/>
      <c r="G80" s="169"/>
      <c r="H80" s="169"/>
      <c r="I80" s="170"/>
      <c r="J80" s="171">
        <f>J400</f>
        <v>0</v>
      </c>
      <c r="K80" s="172"/>
    </row>
    <row r="81" spans="2:11" s="9" customFormat="1" ht="14.85" customHeight="1">
      <c r="B81" s="166"/>
      <c r="C81" s="167"/>
      <c r="D81" s="168" t="s">
        <v>149</v>
      </c>
      <c r="E81" s="169"/>
      <c r="F81" s="169"/>
      <c r="G81" s="169"/>
      <c r="H81" s="169"/>
      <c r="I81" s="170"/>
      <c r="J81" s="171">
        <f>J417</f>
        <v>0</v>
      </c>
      <c r="K81" s="172"/>
    </row>
    <row r="82" spans="2:11" s="9" customFormat="1" ht="14.85" customHeight="1">
      <c r="B82" s="166"/>
      <c r="C82" s="167"/>
      <c r="D82" s="168" t="s">
        <v>150</v>
      </c>
      <c r="E82" s="169"/>
      <c r="F82" s="169"/>
      <c r="G82" s="169"/>
      <c r="H82" s="169"/>
      <c r="I82" s="170"/>
      <c r="J82" s="171">
        <f>J426</f>
        <v>0</v>
      </c>
      <c r="K82" s="172"/>
    </row>
    <row r="83" spans="2:11" s="9" customFormat="1" ht="14.85" customHeight="1">
      <c r="B83" s="166"/>
      <c r="C83" s="167"/>
      <c r="D83" s="168" t="s">
        <v>151</v>
      </c>
      <c r="E83" s="169"/>
      <c r="F83" s="169"/>
      <c r="G83" s="169"/>
      <c r="H83" s="169"/>
      <c r="I83" s="170"/>
      <c r="J83" s="171">
        <f>J464</f>
        <v>0</v>
      </c>
      <c r="K83" s="172"/>
    </row>
    <row r="84" spans="2:11" s="9" customFormat="1" ht="14.85" customHeight="1">
      <c r="B84" s="166"/>
      <c r="C84" s="167"/>
      <c r="D84" s="168" t="s">
        <v>152</v>
      </c>
      <c r="E84" s="169"/>
      <c r="F84" s="169"/>
      <c r="G84" s="169"/>
      <c r="H84" s="169"/>
      <c r="I84" s="170"/>
      <c r="J84" s="171">
        <f>J486</f>
        <v>0</v>
      </c>
      <c r="K84" s="172"/>
    </row>
    <row r="85" spans="2:11" s="9" customFormat="1" ht="14.85" customHeight="1">
      <c r="B85" s="166"/>
      <c r="C85" s="167"/>
      <c r="D85" s="168" t="s">
        <v>153</v>
      </c>
      <c r="E85" s="169"/>
      <c r="F85" s="169"/>
      <c r="G85" s="169"/>
      <c r="H85" s="169"/>
      <c r="I85" s="170"/>
      <c r="J85" s="171">
        <f>J498</f>
        <v>0</v>
      </c>
      <c r="K85" s="172"/>
    </row>
    <row r="86" spans="2:11" s="9" customFormat="1" ht="14.85" customHeight="1">
      <c r="B86" s="166"/>
      <c r="C86" s="167"/>
      <c r="D86" s="168" t="s">
        <v>154</v>
      </c>
      <c r="E86" s="169"/>
      <c r="F86" s="169"/>
      <c r="G86" s="169"/>
      <c r="H86" s="169"/>
      <c r="I86" s="170"/>
      <c r="J86" s="171">
        <f>J568</f>
        <v>0</v>
      </c>
      <c r="K86" s="172"/>
    </row>
    <row r="87" spans="2:11" s="9" customFormat="1" ht="14.85" customHeight="1">
      <c r="B87" s="166"/>
      <c r="C87" s="167"/>
      <c r="D87" s="168" t="s">
        <v>155</v>
      </c>
      <c r="E87" s="169"/>
      <c r="F87" s="169"/>
      <c r="G87" s="169"/>
      <c r="H87" s="169"/>
      <c r="I87" s="170"/>
      <c r="J87" s="171">
        <f>J615</f>
        <v>0</v>
      </c>
      <c r="K87" s="172"/>
    </row>
    <row r="88" spans="2:11" s="1" customFormat="1" ht="21.75" customHeight="1">
      <c r="B88" s="42"/>
      <c r="C88" s="43"/>
      <c r="D88" s="43"/>
      <c r="E88" s="43"/>
      <c r="F88" s="43"/>
      <c r="G88" s="43"/>
      <c r="H88" s="43"/>
      <c r="I88" s="128"/>
      <c r="J88" s="43"/>
      <c r="K88" s="46"/>
    </row>
    <row r="89" spans="2:11" s="1" customFormat="1" ht="6.95" customHeight="1">
      <c r="B89" s="57"/>
      <c r="C89" s="58"/>
      <c r="D89" s="58"/>
      <c r="E89" s="58"/>
      <c r="F89" s="58"/>
      <c r="G89" s="58"/>
      <c r="H89" s="58"/>
      <c r="I89" s="149"/>
      <c r="J89" s="58"/>
      <c r="K89" s="59"/>
    </row>
    <row r="93" spans="2:12" s="1" customFormat="1" ht="6.95" customHeight="1">
      <c r="B93" s="60"/>
      <c r="C93" s="61"/>
      <c r="D93" s="61"/>
      <c r="E93" s="61"/>
      <c r="F93" s="61"/>
      <c r="G93" s="61"/>
      <c r="H93" s="61"/>
      <c r="I93" s="152"/>
      <c r="J93" s="61"/>
      <c r="K93" s="61"/>
      <c r="L93" s="62"/>
    </row>
    <row r="94" spans="2:12" s="1" customFormat="1" ht="36.95" customHeight="1">
      <c r="B94" s="42"/>
      <c r="C94" s="63" t="s">
        <v>156</v>
      </c>
      <c r="D94" s="64"/>
      <c r="E94" s="64"/>
      <c r="F94" s="64"/>
      <c r="G94" s="64"/>
      <c r="H94" s="64"/>
      <c r="I94" s="173"/>
      <c r="J94" s="64"/>
      <c r="K94" s="64"/>
      <c r="L94" s="62"/>
    </row>
    <row r="95" spans="2:12" s="1" customFormat="1" ht="6.95" customHeight="1">
      <c r="B95" s="42"/>
      <c r="C95" s="64"/>
      <c r="D95" s="64"/>
      <c r="E95" s="64"/>
      <c r="F95" s="64"/>
      <c r="G95" s="64"/>
      <c r="H95" s="64"/>
      <c r="I95" s="173"/>
      <c r="J95" s="64"/>
      <c r="K95" s="64"/>
      <c r="L95" s="62"/>
    </row>
    <row r="96" spans="2:12" s="1" customFormat="1" ht="14.45" customHeight="1">
      <c r="B96" s="42"/>
      <c r="C96" s="66" t="s">
        <v>18</v>
      </c>
      <c r="D96" s="64"/>
      <c r="E96" s="64"/>
      <c r="F96" s="64"/>
      <c r="G96" s="64"/>
      <c r="H96" s="64"/>
      <c r="I96" s="173"/>
      <c r="J96" s="64"/>
      <c r="K96" s="64"/>
      <c r="L96" s="62"/>
    </row>
    <row r="97" spans="2:12" s="1" customFormat="1" ht="16.5" customHeight="1">
      <c r="B97" s="42"/>
      <c r="C97" s="64"/>
      <c r="D97" s="64"/>
      <c r="E97" s="401" t="str">
        <f>E7</f>
        <v>II/610 Tuřice - Kbel, I. etapa</v>
      </c>
      <c r="F97" s="402"/>
      <c r="G97" s="402"/>
      <c r="H97" s="402"/>
      <c r="I97" s="173"/>
      <c r="J97" s="64"/>
      <c r="K97" s="64"/>
      <c r="L97" s="62"/>
    </row>
    <row r="98" spans="2:12" ht="13.5">
      <c r="B98" s="29"/>
      <c r="C98" s="66" t="s">
        <v>119</v>
      </c>
      <c r="D98" s="174"/>
      <c r="E98" s="174"/>
      <c r="F98" s="174"/>
      <c r="G98" s="174"/>
      <c r="H98" s="174"/>
      <c r="J98" s="174"/>
      <c r="K98" s="174"/>
      <c r="L98" s="175"/>
    </row>
    <row r="99" spans="2:12" s="1" customFormat="1" ht="16.5" customHeight="1">
      <c r="B99" s="42"/>
      <c r="C99" s="64"/>
      <c r="D99" s="64"/>
      <c r="E99" s="401" t="s">
        <v>120</v>
      </c>
      <c r="F99" s="403"/>
      <c r="G99" s="403"/>
      <c r="H99" s="403"/>
      <c r="I99" s="173"/>
      <c r="J99" s="64"/>
      <c r="K99" s="64"/>
      <c r="L99" s="62"/>
    </row>
    <row r="100" spans="2:12" s="1" customFormat="1" ht="14.45" customHeight="1">
      <c r="B100" s="42"/>
      <c r="C100" s="66" t="s">
        <v>121</v>
      </c>
      <c r="D100" s="64"/>
      <c r="E100" s="64"/>
      <c r="F100" s="64"/>
      <c r="G100" s="64"/>
      <c r="H100" s="64"/>
      <c r="I100" s="173"/>
      <c r="J100" s="64"/>
      <c r="K100" s="64"/>
      <c r="L100" s="62"/>
    </row>
    <row r="101" spans="2:12" s="1" customFormat="1" ht="17.25" customHeight="1">
      <c r="B101" s="42"/>
      <c r="C101" s="64"/>
      <c r="D101" s="64"/>
      <c r="E101" s="389" t="str">
        <f>E11</f>
        <v>SO.101.A - SO.101 - Komunikace a zpevněné plochy</v>
      </c>
      <c r="F101" s="403"/>
      <c r="G101" s="403"/>
      <c r="H101" s="403"/>
      <c r="I101" s="173"/>
      <c r="J101" s="64"/>
      <c r="K101" s="64"/>
      <c r="L101" s="62"/>
    </row>
    <row r="102" spans="2:12" s="1" customFormat="1" ht="6.95" customHeight="1">
      <c r="B102" s="42"/>
      <c r="C102" s="64"/>
      <c r="D102" s="64"/>
      <c r="E102" s="64"/>
      <c r="F102" s="64"/>
      <c r="G102" s="64"/>
      <c r="H102" s="64"/>
      <c r="I102" s="173"/>
      <c r="J102" s="64"/>
      <c r="K102" s="64"/>
      <c r="L102" s="62"/>
    </row>
    <row r="103" spans="2:12" s="1" customFormat="1" ht="18" customHeight="1">
      <c r="B103" s="42"/>
      <c r="C103" s="66" t="s">
        <v>23</v>
      </c>
      <c r="D103" s="64"/>
      <c r="E103" s="64"/>
      <c r="F103" s="176" t="str">
        <f>F14</f>
        <v>Benátky nad Jizerou</v>
      </c>
      <c r="G103" s="64"/>
      <c r="H103" s="64"/>
      <c r="I103" s="177" t="s">
        <v>25</v>
      </c>
      <c r="J103" s="74" t="str">
        <f>IF(J14="","",J14)</f>
        <v>14. 3. 2018</v>
      </c>
      <c r="K103" s="64"/>
      <c r="L103" s="62"/>
    </row>
    <row r="104" spans="2:12" s="1" customFormat="1" ht="6.95" customHeight="1">
      <c r="B104" s="42"/>
      <c r="C104" s="64"/>
      <c r="D104" s="64"/>
      <c r="E104" s="64"/>
      <c r="F104" s="64"/>
      <c r="G104" s="64"/>
      <c r="H104" s="64"/>
      <c r="I104" s="173"/>
      <c r="J104" s="64"/>
      <c r="K104" s="64"/>
      <c r="L104" s="62"/>
    </row>
    <row r="105" spans="2:12" s="1" customFormat="1" ht="13.5">
      <c r="B105" s="42"/>
      <c r="C105" s="66" t="s">
        <v>27</v>
      </c>
      <c r="D105" s="64"/>
      <c r="E105" s="64"/>
      <c r="F105" s="176" t="str">
        <f>E17</f>
        <v>Krajská správa a údržba silnic Středočeského kraje</v>
      </c>
      <c r="G105" s="64"/>
      <c r="H105" s="64"/>
      <c r="I105" s="177" t="s">
        <v>36</v>
      </c>
      <c r="J105" s="176" t="str">
        <f>E23</f>
        <v>CR Project s.r.o.</v>
      </c>
      <c r="K105" s="64"/>
      <c r="L105" s="62"/>
    </row>
    <row r="106" spans="2:12" s="1" customFormat="1" ht="14.45" customHeight="1">
      <c r="B106" s="42"/>
      <c r="C106" s="66" t="s">
        <v>33</v>
      </c>
      <c r="D106" s="64"/>
      <c r="E106" s="64"/>
      <c r="F106" s="176" t="str">
        <f>IF(E20="","",E20)</f>
        <v/>
      </c>
      <c r="G106" s="64"/>
      <c r="H106" s="64"/>
      <c r="I106" s="173"/>
      <c r="J106" s="64"/>
      <c r="K106" s="64"/>
      <c r="L106" s="62"/>
    </row>
    <row r="107" spans="2:12" s="1" customFormat="1" ht="10.35" customHeight="1">
      <c r="B107" s="42"/>
      <c r="C107" s="64"/>
      <c r="D107" s="64"/>
      <c r="E107" s="64"/>
      <c r="F107" s="64"/>
      <c r="G107" s="64"/>
      <c r="H107" s="64"/>
      <c r="I107" s="173"/>
      <c r="J107" s="64"/>
      <c r="K107" s="64"/>
      <c r="L107" s="62"/>
    </row>
    <row r="108" spans="2:20" s="10" customFormat="1" ht="29.25" customHeight="1">
      <c r="B108" s="178"/>
      <c r="C108" s="179" t="s">
        <v>157</v>
      </c>
      <c r="D108" s="180" t="s">
        <v>61</v>
      </c>
      <c r="E108" s="180" t="s">
        <v>57</v>
      </c>
      <c r="F108" s="180" t="s">
        <v>158</v>
      </c>
      <c r="G108" s="180" t="s">
        <v>159</v>
      </c>
      <c r="H108" s="180" t="s">
        <v>160</v>
      </c>
      <c r="I108" s="181" t="s">
        <v>161</v>
      </c>
      <c r="J108" s="180" t="s">
        <v>126</v>
      </c>
      <c r="K108" s="182" t="s">
        <v>162</v>
      </c>
      <c r="L108" s="183"/>
      <c r="M108" s="82" t="s">
        <v>163</v>
      </c>
      <c r="N108" s="83" t="s">
        <v>46</v>
      </c>
      <c r="O108" s="83" t="s">
        <v>164</v>
      </c>
      <c r="P108" s="83" t="s">
        <v>165</v>
      </c>
      <c r="Q108" s="83" t="s">
        <v>166</v>
      </c>
      <c r="R108" s="83" t="s">
        <v>167</v>
      </c>
      <c r="S108" s="83" t="s">
        <v>168</v>
      </c>
      <c r="T108" s="84" t="s">
        <v>169</v>
      </c>
    </row>
    <row r="109" spans="2:63" s="1" customFormat="1" ht="29.25" customHeight="1">
      <c r="B109" s="42"/>
      <c r="C109" s="88" t="s">
        <v>127</v>
      </c>
      <c r="D109" s="64"/>
      <c r="E109" s="64"/>
      <c r="F109" s="64"/>
      <c r="G109" s="64"/>
      <c r="H109" s="64"/>
      <c r="I109" s="173"/>
      <c r="J109" s="184">
        <f>BK109</f>
        <v>0</v>
      </c>
      <c r="K109" s="64"/>
      <c r="L109" s="62"/>
      <c r="M109" s="85"/>
      <c r="N109" s="86"/>
      <c r="O109" s="86"/>
      <c r="P109" s="185">
        <f>P110</f>
        <v>0</v>
      </c>
      <c r="Q109" s="86"/>
      <c r="R109" s="185">
        <f>R110</f>
        <v>9555.2992107</v>
      </c>
      <c r="S109" s="86"/>
      <c r="T109" s="186">
        <f>T110</f>
        <v>15362.955499999998</v>
      </c>
      <c r="AT109" s="25" t="s">
        <v>75</v>
      </c>
      <c r="AU109" s="25" t="s">
        <v>128</v>
      </c>
      <c r="BK109" s="187">
        <f>BK110</f>
        <v>0</v>
      </c>
    </row>
    <row r="110" spans="2:63" s="11" customFormat="1" ht="37.35" customHeight="1">
      <c r="B110" s="188"/>
      <c r="C110" s="189"/>
      <c r="D110" s="190" t="s">
        <v>75</v>
      </c>
      <c r="E110" s="191" t="s">
        <v>170</v>
      </c>
      <c r="F110" s="191" t="s">
        <v>171</v>
      </c>
      <c r="G110" s="189"/>
      <c r="H110" s="189"/>
      <c r="I110" s="192"/>
      <c r="J110" s="193">
        <f>BK110</f>
        <v>0</v>
      </c>
      <c r="K110" s="189"/>
      <c r="L110" s="194"/>
      <c r="M110" s="195"/>
      <c r="N110" s="196"/>
      <c r="O110" s="196"/>
      <c r="P110" s="197">
        <f>P111+P227+P296+P399</f>
        <v>0</v>
      </c>
      <c r="Q110" s="196"/>
      <c r="R110" s="197">
        <f>R111+R227+R296+R399</f>
        <v>9555.2992107</v>
      </c>
      <c r="S110" s="196"/>
      <c r="T110" s="198">
        <f>T111+T227+T296+T399</f>
        <v>15362.955499999998</v>
      </c>
      <c r="AR110" s="199" t="s">
        <v>83</v>
      </c>
      <c r="AT110" s="200" t="s">
        <v>75</v>
      </c>
      <c r="AU110" s="200" t="s">
        <v>76</v>
      </c>
      <c r="AY110" s="199" t="s">
        <v>172</v>
      </c>
      <c r="BK110" s="201">
        <f>BK111+BK227+BK296+BK399</f>
        <v>0</v>
      </c>
    </row>
    <row r="111" spans="2:63" s="11" customFormat="1" ht="19.9" customHeight="1">
      <c r="B111" s="188"/>
      <c r="C111" s="189"/>
      <c r="D111" s="190" t="s">
        <v>75</v>
      </c>
      <c r="E111" s="202" t="s">
        <v>83</v>
      </c>
      <c r="F111" s="202" t="s">
        <v>173</v>
      </c>
      <c r="G111" s="189"/>
      <c r="H111" s="189"/>
      <c r="I111" s="192"/>
      <c r="J111" s="203">
        <f>BK111</f>
        <v>0</v>
      </c>
      <c r="K111" s="189"/>
      <c r="L111" s="194"/>
      <c r="M111" s="195"/>
      <c r="N111" s="196"/>
      <c r="O111" s="196"/>
      <c r="P111" s="197">
        <f>P112+P136+P159+P194+P205</f>
        <v>0</v>
      </c>
      <c r="Q111" s="196"/>
      <c r="R111" s="197">
        <f>R112+R136+R159+R194+R205</f>
        <v>2063.884185</v>
      </c>
      <c r="S111" s="196"/>
      <c r="T111" s="198">
        <f>T112+T136+T159+T194+T205</f>
        <v>0</v>
      </c>
      <c r="AR111" s="199" t="s">
        <v>83</v>
      </c>
      <c r="AT111" s="200" t="s">
        <v>75</v>
      </c>
      <c r="AU111" s="200" t="s">
        <v>83</v>
      </c>
      <c r="AY111" s="199" t="s">
        <v>172</v>
      </c>
      <c r="BK111" s="201">
        <f>BK112+BK136+BK159+BK194+BK205</f>
        <v>0</v>
      </c>
    </row>
    <row r="112" spans="2:63" s="11" customFormat="1" ht="14.85" customHeight="1">
      <c r="B112" s="188"/>
      <c r="C112" s="189"/>
      <c r="D112" s="190" t="s">
        <v>75</v>
      </c>
      <c r="E112" s="202" t="s">
        <v>174</v>
      </c>
      <c r="F112" s="202" t="s">
        <v>175</v>
      </c>
      <c r="G112" s="189"/>
      <c r="H112" s="189"/>
      <c r="I112" s="192"/>
      <c r="J112" s="203">
        <f>BK112</f>
        <v>0</v>
      </c>
      <c r="K112" s="189"/>
      <c r="L112" s="194"/>
      <c r="M112" s="195"/>
      <c r="N112" s="196"/>
      <c r="O112" s="196"/>
      <c r="P112" s="197">
        <f>SUM(P113:P135)</f>
        <v>0</v>
      </c>
      <c r="Q112" s="196"/>
      <c r="R112" s="197">
        <f>SUM(R113:R135)</f>
        <v>0</v>
      </c>
      <c r="S112" s="196"/>
      <c r="T112" s="198">
        <f>SUM(T113:T135)</f>
        <v>0</v>
      </c>
      <c r="AR112" s="199" t="s">
        <v>83</v>
      </c>
      <c r="AT112" s="200" t="s">
        <v>75</v>
      </c>
      <c r="AU112" s="200" t="s">
        <v>85</v>
      </c>
      <c r="AY112" s="199" t="s">
        <v>172</v>
      </c>
      <c r="BK112" s="201">
        <f>SUM(BK113:BK135)</f>
        <v>0</v>
      </c>
    </row>
    <row r="113" spans="2:65" s="1" customFormat="1" ht="16.5" customHeight="1">
      <c r="B113" s="42"/>
      <c r="C113" s="204" t="s">
        <v>83</v>
      </c>
      <c r="D113" s="204" t="s">
        <v>176</v>
      </c>
      <c r="E113" s="205" t="s">
        <v>177</v>
      </c>
      <c r="F113" s="206" t="s">
        <v>178</v>
      </c>
      <c r="G113" s="207" t="s">
        <v>179</v>
      </c>
      <c r="H113" s="208">
        <v>203.85</v>
      </c>
      <c r="I113" s="209"/>
      <c r="J113" s="210">
        <f>ROUND(I113*H113,2)</f>
        <v>0</v>
      </c>
      <c r="K113" s="206" t="s">
        <v>180</v>
      </c>
      <c r="L113" s="62"/>
      <c r="M113" s="211" t="s">
        <v>21</v>
      </c>
      <c r="N113" s="212" t="s">
        <v>47</v>
      </c>
      <c r="O113" s="43"/>
      <c r="P113" s="213">
        <f>O113*H113</f>
        <v>0</v>
      </c>
      <c r="Q113" s="213">
        <v>0</v>
      </c>
      <c r="R113" s="213">
        <f>Q113*H113</f>
        <v>0</v>
      </c>
      <c r="S113" s="213">
        <v>0</v>
      </c>
      <c r="T113" s="214">
        <f>S113*H113</f>
        <v>0</v>
      </c>
      <c r="AR113" s="25" t="s">
        <v>181</v>
      </c>
      <c r="AT113" s="25" t="s">
        <v>176</v>
      </c>
      <c r="AU113" s="25" t="s">
        <v>182</v>
      </c>
      <c r="AY113" s="25" t="s">
        <v>172</v>
      </c>
      <c r="BE113" s="215">
        <f>IF(N113="základní",J113,0)</f>
        <v>0</v>
      </c>
      <c r="BF113" s="215">
        <f>IF(N113="snížená",J113,0)</f>
        <v>0</v>
      </c>
      <c r="BG113" s="215">
        <f>IF(N113="zákl. přenesená",J113,0)</f>
        <v>0</v>
      </c>
      <c r="BH113" s="215">
        <f>IF(N113="sníž. přenesená",J113,0)</f>
        <v>0</v>
      </c>
      <c r="BI113" s="215">
        <f>IF(N113="nulová",J113,0)</f>
        <v>0</v>
      </c>
      <c r="BJ113" s="25" t="s">
        <v>83</v>
      </c>
      <c r="BK113" s="215">
        <f>ROUND(I113*H113,2)</f>
        <v>0</v>
      </c>
      <c r="BL113" s="25" t="s">
        <v>181</v>
      </c>
      <c r="BM113" s="25" t="s">
        <v>183</v>
      </c>
    </row>
    <row r="114" spans="2:51" s="12" customFormat="1" ht="13.5">
      <c r="B114" s="216"/>
      <c r="C114" s="217"/>
      <c r="D114" s="218" t="s">
        <v>184</v>
      </c>
      <c r="E114" s="219" t="s">
        <v>21</v>
      </c>
      <c r="F114" s="220" t="s">
        <v>185</v>
      </c>
      <c r="G114" s="217"/>
      <c r="H114" s="219" t="s">
        <v>21</v>
      </c>
      <c r="I114" s="221"/>
      <c r="J114" s="217"/>
      <c r="K114" s="217"/>
      <c r="L114" s="222"/>
      <c r="M114" s="223"/>
      <c r="N114" s="224"/>
      <c r="O114" s="224"/>
      <c r="P114" s="224"/>
      <c r="Q114" s="224"/>
      <c r="R114" s="224"/>
      <c r="S114" s="224"/>
      <c r="T114" s="225"/>
      <c r="AT114" s="226" t="s">
        <v>184</v>
      </c>
      <c r="AU114" s="226" t="s">
        <v>182</v>
      </c>
      <c r="AV114" s="12" t="s">
        <v>83</v>
      </c>
      <c r="AW114" s="12" t="s">
        <v>35</v>
      </c>
      <c r="AX114" s="12" t="s">
        <v>76</v>
      </c>
      <c r="AY114" s="226" t="s">
        <v>172</v>
      </c>
    </row>
    <row r="115" spans="2:51" s="13" customFormat="1" ht="13.5">
      <c r="B115" s="227"/>
      <c r="C115" s="228"/>
      <c r="D115" s="218" t="s">
        <v>184</v>
      </c>
      <c r="E115" s="229" t="s">
        <v>21</v>
      </c>
      <c r="F115" s="230" t="s">
        <v>186</v>
      </c>
      <c r="G115" s="228"/>
      <c r="H115" s="231">
        <v>203.85</v>
      </c>
      <c r="I115" s="232"/>
      <c r="J115" s="228"/>
      <c r="K115" s="228"/>
      <c r="L115" s="233"/>
      <c r="M115" s="234"/>
      <c r="N115" s="235"/>
      <c r="O115" s="235"/>
      <c r="P115" s="235"/>
      <c r="Q115" s="235"/>
      <c r="R115" s="235"/>
      <c r="S115" s="235"/>
      <c r="T115" s="236"/>
      <c r="AT115" s="237" t="s">
        <v>184</v>
      </c>
      <c r="AU115" s="237" t="s">
        <v>182</v>
      </c>
      <c r="AV115" s="13" t="s">
        <v>85</v>
      </c>
      <c r="AW115" s="13" t="s">
        <v>35</v>
      </c>
      <c r="AX115" s="13" t="s">
        <v>83</v>
      </c>
      <c r="AY115" s="237" t="s">
        <v>172</v>
      </c>
    </row>
    <row r="116" spans="2:65" s="1" customFormat="1" ht="16.5" customHeight="1">
      <c r="B116" s="42"/>
      <c r="C116" s="204" t="s">
        <v>85</v>
      </c>
      <c r="D116" s="204" t="s">
        <v>176</v>
      </c>
      <c r="E116" s="205" t="s">
        <v>187</v>
      </c>
      <c r="F116" s="206" t="s">
        <v>188</v>
      </c>
      <c r="G116" s="207" t="s">
        <v>179</v>
      </c>
      <c r="H116" s="208">
        <v>203.85</v>
      </c>
      <c r="I116" s="209"/>
      <c r="J116" s="210">
        <f>ROUND(I116*H116,2)</f>
        <v>0</v>
      </c>
      <c r="K116" s="206" t="s">
        <v>180</v>
      </c>
      <c r="L116" s="62"/>
      <c r="M116" s="211" t="s">
        <v>21</v>
      </c>
      <c r="N116" s="212" t="s">
        <v>47</v>
      </c>
      <c r="O116" s="43"/>
      <c r="P116" s="213">
        <f>O116*H116</f>
        <v>0</v>
      </c>
      <c r="Q116" s="213">
        <v>0</v>
      </c>
      <c r="R116" s="213">
        <f>Q116*H116</f>
        <v>0</v>
      </c>
      <c r="S116" s="213">
        <v>0</v>
      </c>
      <c r="T116" s="214">
        <f>S116*H116</f>
        <v>0</v>
      </c>
      <c r="AR116" s="25" t="s">
        <v>181</v>
      </c>
      <c r="AT116" s="25" t="s">
        <v>176</v>
      </c>
      <c r="AU116" s="25" t="s">
        <v>182</v>
      </c>
      <c r="AY116" s="25" t="s">
        <v>172</v>
      </c>
      <c r="BE116" s="215">
        <f>IF(N116="základní",J116,0)</f>
        <v>0</v>
      </c>
      <c r="BF116" s="215">
        <f>IF(N116="snížená",J116,0)</f>
        <v>0</v>
      </c>
      <c r="BG116" s="215">
        <f>IF(N116="zákl. přenesená",J116,0)</f>
        <v>0</v>
      </c>
      <c r="BH116" s="215">
        <f>IF(N116="sníž. přenesená",J116,0)</f>
        <v>0</v>
      </c>
      <c r="BI116" s="215">
        <f>IF(N116="nulová",J116,0)</f>
        <v>0</v>
      </c>
      <c r="BJ116" s="25" t="s">
        <v>83</v>
      </c>
      <c r="BK116" s="215">
        <f>ROUND(I116*H116,2)</f>
        <v>0</v>
      </c>
      <c r="BL116" s="25" t="s">
        <v>181</v>
      </c>
      <c r="BM116" s="25" t="s">
        <v>189</v>
      </c>
    </row>
    <row r="117" spans="2:51" s="12" customFormat="1" ht="13.5">
      <c r="B117" s="216"/>
      <c r="C117" s="217"/>
      <c r="D117" s="218" t="s">
        <v>184</v>
      </c>
      <c r="E117" s="219" t="s">
        <v>21</v>
      </c>
      <c r="F117" s="220" t="s">
        <v>190</v>
      </c>
      <c r="G117" s="217"/>
      <c r="H117" s="219" t="s">
        <v>21</v>
      </c>
      <c r="I117" s="221"/>
      <c r="J117" s="217"/>
      <c r="K117" s="217"/>
      <c r="L117" s="222"/>
      <c r="M117" s="223"/>
      <c r="N117" s="224"/>
      <c r="O117" s="224"/>
      <c r="P117" s="224"/>
      <c r="Q117" s="224"/>
      <c r="R117" s="224"/>
      <c r="S117" s="224"/>
      <c r="T117" s="225"/>
      <c r="AT117" s="226" t="s">
        <v>184</v>
      </c>
      <c r="AU117" s="226" t="s">
        <v>182</v>
      </c>
      <c r="AV117" s="12" t="s">
        <v>83</v>
      </c>
      <c r="AW117" s="12" t="s">
        <v>35</v>
      </c>
      <c r="AX117" s="12" t="s">
        <v>76</v>
      </c>
      <c r="AY117" s="226" t="s">
        <v>172</v>
      </c>
    </row>
    <row r="118" spans="2:51" s="13" customFormat="1" ht="13.5">
      <c r="B118" s="227"/>
      <c r="C118" s="228"/>
      <c r="D118" s="218" t="s">
        <v>184</v>
      </c>
      <c r="E118" s="229" t="s">
        <v>21</v>
      </c>
      <c r="F118" s="230" t="s">
        <v>186</v>
      </c>
      <c r="G118" s="228"/>
      <c r="H118" s="231">
        <v>203.85</v>
      </c>
      <c r="I118" s="232"/>
      <c r="J118" s="228"/>
      <c r="K118" s="228"/>
      <c r="L118" s="233"/>
      <c r="M118" s="234"/>
      <c r="N118" s="235"/>
      <c r="O118" s="235"/>
      <c r="P118" s="235"/>
      <c r="Q118" s="235"/>
      <c r="R118" s="235"/>
      <c r="S118" s="235"/>
      <c r="T118" s="236"/>
      <c r="AT118" s="237" t="s">
        <v>184</v>
      </c>
      <c r="AU118" s="237" t="s">
        <v>182</v>
      </c>
      <c r="AV118" s="13" t="s">
        <v>85</v>
      </c>
      <c r="AW118" s="13" t="s">
        <v>35</v>
      </c>
      <c r="AX118" s="13" t="s">
        <v>83</v>
      </c>
      <c r="AY118" s="237" t="s">
        <v>172</v>
      </c>
    </row>
    <row r="119" spans="2:65" s="1" customFormat="1" ht="16.5" customHeight="1">
      <c r="B119" s="42"/>
      <c r="C119" s="204" t="s">
        <v>182</v>
      </c>
      <c r="D119" s="204" t="s">
        <v>176</v>
      </c>
      <c r="E119" s="205" t="s">
        <v>191</v>
      </c>
      <c r="F119" s="206" t="s">
        <v>192</v>
      </c>
      <c r="G119" s="207" t="s">
        <v>179</v>
      </c>
      <c r="H119" s="208">
        <v>4464.734</v>
      </c>
      <c r="I119" s="209"/>
      <c r="J119" s="210">
        <f>ROUND(I119*H119,2)</f>
        <v>0</v>
      </c>
      <c r="K119" s="206" t="s">
        <v>180</v>
      </c>
      <c r="L119" s="62"/>
      <c r="M119" s="211" t="s">
        <v>21</v>
      </c>
      <c r="N119" s="212" t="s">
        <v>47</v>
      </c>
      <c r="O119" s="43"/>
      <c r="P119" s="213">
        <f>O119*H119</f>
        <v>0</v>
      </c>
      <c r="Q119" s="213">
        <v>0</v>
      </c>
      <c r="R119" s="213">
        <f>Q119*H119</f>
        <v>0</v>
      </c>
      <c r="S119" s="213">
        <v>0</v>
      </c>
      <c r="T119" s="214">
        <f>S119*H119</f>
        <v>0</v>
      </c>
      <c r="AR119" s="25" t="s">
        <v>181</v>
      </c>
      <c r="AT119" s="25" t="s">
        <v>176</v>
      </c>
      <c r="AU119" s="25" t="s">
        <v>182</v>
      </c>
      <c r="AY119" s="25" t="s">
        <v>172</v>
      </c>
      <c r="BE119" s="215">
        <f>IF(N119="základní",J119,0)</f>
        <v>0</v>
      </c>
      <c r="BF119" s="215">
        <f>IF(N119="snížená",J119,0)</f>
        <v>0</v>
      </c>
      <c r="BG119" s="215">
        <f>IF(N119="zákl. přenesená",J119,0)</f>
        <v>0</v>
      </c>
      <c r="BH119" s="215">
        <f>IF(N119="sníž. přenesená",J119,0)</f>
        <v>0</v>
      </c>
      <c r="BI119" s="215">
        <f>IF(N119="nulová",J119,0)</f>
        <v>0</v>
      </c>
      <c r="BJ119" s="25" t="s">
        <v>83</v>
      </c>
      <c r="BK119" s="215">
        <f>ROUND(I119*H119,2)</f>
        <v>0</v>
      </c>
      <c r="BL119" s="25" t="s">
        <v>181</v>
      </c>
      <c r="BM119" s="25" t="s">
        <v>193</v>
      </c>
    </row>
    <row r="120" spans="2:51" s="12" customFormat="1" ht="13.5">
      <c r="B120" s="216"/>
      <c r="C120" s="217"/>
      <c r="D120" s="218" t="s">
        <v>184</v>
      </c>
      <c r="E120" s="219" t="s">
        <v>21</v>
      </c>
      <c r="F120" s="220" t="s">
        <v>194</v>
      </c>
      <c r="G120" s="217"/>
      <c r="H120" s="219" t="s">
        <v>21</v>
      </c>
      <c r="I120" s="221"/>
      <c r="J120" s="217"/>
      <c r="K120" s="217"/>
      <c r="L120" s="222"/>
      <c r="M120" s="223"/>
      <c r="N120" s="224"/>
      <c r="O120" s="224"/>
      <c r="P120" s="224"/>
      <c r="Q120" s="224"/>
      <c r="R120" s="224"/>
      <c r="S120" s="224"/>
      <c r="T120" s="225"/>
      <c r="AT120" s="226" t="s">
        <v>184</v>
      </c>
      <c r="AU120" s="226" t="s">
        <v>182</v>
      </c>
      <c r="AV120" s="12" t="s">
        <v>83</v>
      </c>
      <c r="AW120" s="12" t="s">
        <v>35</v>
      </c>
      <c r="AX120" s="12" t="s">
        <v>76</v>
      </c>
      <c r="AY120" s="226" t="s">
        <v>172</v>
      </c>
    </row>
    <row r="121" spans="2:51" s="13" customFormat="1" ht="13.5">
      <c r="B121" s="227"/>
      <c r="C121" s="228"/>
      <c r="D121" s="218" t="s">
        <v>184</v>
      </c>
      <c r="E121" s="229" t="s">
        <v>21</v>
      </c>
      <c r="F121" s="230" t="s">
        <v>195</v>
      </c>
      <c r="G121" s="228"/>
      <c r="H121" s="231">
        <v>2886.584</v>
      </c>
      <c r="I121" s="232"/>
      <c r="J121" s="228"/>
      <c r="K121" s="228"/>
      <c r="L121" s="233"/>
      <c r="M121" s="234"/>
      <c r="N121" s="235"/>
      <c r="O121" s="235"/>
      <c r="P121" s="235"/>
      <c r="Q121" s="235"/>
      <c r="R121" s="235"/>
      <c r="S121" s="235"/>
      <c r="T121" s="236"/>
      <c r="AT121" s="237" t="s">
        <v>184</v>
      </c>
      <c r="AU121" s="237" t="s">
        <v>182</v>
      </c>
      <c r="AV121" s="13" t="s">
        <v>85</v>
      </c>
      <c r="AW121" s="13" t="s">
        <v>35</v>
      </c>
      <c r="AX121" s="13" t="s">
        <v>76</v>
      </c>
      <c r="AY121" s="237" t="s">
        <v>172</v>
      </c>
    </row>
    <row r="122" spans="2:51" s="13" customFormat="1" ht="13.5">
      <c r="B122" s="227"/>
      <c r="C122" s="228"/>
      <c r="D122" s="218" t="s">
        <v>184</v>
      </c>
      <c r="E122" s="229" t="s">
        <v>21</v>
      </c>
      <c r="F122" s="230" t="s">
        <v>196</v>
      </c>
      <c r="G122" s="228"/>
      <c r="H122" s="231">
        <v>244.8</v>
      </c>
      <c r="I122" s="232"/>
      <c r="J122" s="228"/>
      <c r="K122" s="228"/>
      <c r="L122" s="233"/>
      <c r="M122" s="234"/>
      <c r="N122" s="235"/>
      <c r="O122" s="235"/>
      <c r="P122" s="235"/>
      <c r="Q122" s="235"/>
      <c r="R122" s="235"/>
      <c r="S122" s="235"/>
      <c r="T122" s="236"/>
      <c r="AT122" s="237" t="s">
        <v>184</v>
      </c>
      <c r="AU122" s="237" t="s">
        <v>182</v>
      </c>
      <c r="AV122" s="13" t="s">
        <v>85</v>
      </c>
      <c r="AW122" s="13" t="s">
        <v>35</v>
      </c>
      <c r="AX122" s="13" t="s">
        <v>76</v>
      </c>
      <c r="AY122" s="237" t="s">
        <v>172</v>
      </c>
    </row>
    <row r="123" spans="2:51" s="13" customFormat="1" ht="13.5">
      <c r="B123" s="227"/>
      <c r="C123" s="228"/>
      <c r="D123" s="218" t="s">
        <v>184</v>
      </c>
      <c r="E123" s="229" t="s">
        <v>21</v>
      </c>
      <c r="F123" s="230" t="s">
        <v>197</v>
      </c>
      <c r="G123" s="228"/>
      <c r="H123" s="231">
        <v>756.2</v>
      </c>
      <c r="I123" s="232"/>
      <c r="J123" s="228"/>
      <c r="K123" s="228"/>
      <c r="L123" s="233"/>
      <c r="M123" s="234"/>
      <c r="N123" s="235"/>
      <c r="O123" s="235"/>
      <c r="P123" s="235"/>
      <c r="Q123" s="235"/>
      <c r="R123" s="235"/>
      <c r="S123" s="235"/>
      <c r="T123" s="236"/>
      <c r="AT123" s="237" t="s">
        <v>184</v>
      </c>
      <c r="AU123" s="237" t="s">
        <v>182</v>
      </c>
      <c r="AV123" s="13" t="s">
        <v>85</v>
      </c>
      <c r="AW123" s="13" t="s">
        <v>35</v>
      </c>
      <c r="AX123" s="13" t="s">
        <v>76</v>
      </c>
      <c r="AY123" s="237" t="s">
        <v>172</v>
      </c>
    </row>
    <row r="124" spans="2:51" s="13" customFormat="1" ht="13.5">
      <c r="B124" s="227"/>
      <c r="C124" s="228"/>
      <c r="D124" s="218" t="s">
        <v>184</v>
      </c>
      <c r="E124" s="229" t="s">
        <v>21</v>
      </c>
      <c r="F124" s="230" t="s">
        <v>198</v>
      </c>
      <c r="G124" s="228"/>
      <c r="H124" s="231">
        <v>577.15</v>
      </c>
      <c r="I124" s="232"/>
      <c r="J124" s="228"/>
      <c r="K124" s="228"/>
      <c r="L124" s="233"/>
      <c r="M124" s="234"/>
      <c r="N124" s="235"/>
      <c r="O124" s="235"/>
      <c r="P124" s="235"/>
      <c r="Q124" s="235"/>
      <c r="R124" s="235"/>
      <c r="S124" s="235"/>
      <c r="T124" s="236"/>
      <c r="AT124" s="237" t="s">
        <v>184</v>
      </c>
      <c r="AU124" s="237" t="s">
        <v>182</v>
      </c>
      <c r="AV124" s="13" t="s">
        <v>85</v>
      </c>
      <c r="AW124" s="13" t="s">
        <v>35</v>
      </c>
      <c r="AX124" s="13" t="s">
        <v>76</v>
      </c>
      <c r="AY124" s="237" t="s">
        <v>172</v>
      </c>
    </row>
    <row r="125" spans="2:51" s="14" customFormat="1" ht="13.5">
      <c r="B125" s="238"/>
      <c r="C125" s="239"/>
      <c r="D125" s="218" t="s">
        <v>184</v>
      </c>
      <c r="E125" s="240" t="s">
        <v>21</v>
      </c>
      <c r="F125" s="241" t="s">
        <v>199</v>
      </c>
      <c r="G125" s="239"/>
      <c r="H125" s="242">
        <v>4464.734</v>
      </c>
      <c r="I125" s="243"/>
      <c r="J125" s="239"/>
      <c r="K125" s="239"/>
      <c r="L125" s="244"/>
      <c r="M125" s="245"/>
      <c r="N125" s="246"/>
      <c r="O125" s="246"/>
      <c r="P125" s="246"/>
      <c r="Q125" s="246"/>
      <c r="R125" s="246"/>
      <c r="S125" s="246"/>
      <c r="T125" s="247"/>
      <c r="AT125" s="248" t="s">
        <v>184</v>
      </c>
      <c r="AU125" s="248" t="s">
        <v>182</v>
      </c>
      <c r="AV125" s="14" t="s">
        <v>181</v>
      </c>
      <c r="AW125" s="14" t="s">
        <v>35</v>
      </c>
      <c r="AX125" s="14" t="s">
        <v>83</v>
      </c>
      <c r="AY125" s="248" t="s">
        <v>172</v>
      </c>
    </row>
    <row r="126" spans="2:65" s="1" customFormat="1" ht="16.5" customHeight="1">
      <c r="B126" s="42"/>
      <c r="C126" s="204" t="s">
        <v>181</v>
      </c>
      <c r="D126" s="204" t="s">
        <v>176</v>
      </c>
      <c r="E126" s="205" t="s">
        <v>200</v>
      </c>
      <c r="F126" s="206" t="s">
        <v>201</v>
      </c>
      <c r="G126" s="207" t="s">
        <v>179</v>
      </c>
      <c r="H126" s="208">
        <v>4464.734</v>
      </c>
      <c r="I126" s="209"/>
      <c r="J126" s="210">
        <f>ROUND(I126*H126,2)</f>
        <v>0</v>
      </c>
      <c r="K126" s="206" t="s">
        <v>180</v>
      </c>
      <c r="L126" s="62"/>
      <c r="M126" s="211" t="s">
        <v>21</v>
      </c>
      <c r="N126" s="212" t="s">
        <v>47</v>
      </c>
      <c r="O126" s="43"/>
      <c r="P126" s="213">
        <f>O126*H126</f>
        <v>0</v>
      </c>
      <c r="Q126" s="213">
        <v>0</v>
      </c>
      <c r="R126" s="213">
        <f>Q126*H126</f>
        <v>0</v>
      </c>
      <c r="S126" s="213">
        <v>0</v>
      </c>
      <c r="T126" s="214">
        <f>S126*H126</f>
        <v>0</v>
      </c>
      <c r="AR126" s="25" t="s">
        <v>181</v>
      </c>
      <c r="AT126" s="25" t="s">
        <v>176</v>
      </c>
      <c r="AU126" s="25" t="s">
        <v>182</v>
      </c>
      <c r="AY126" s="25" t="s">
        <v>172</v>
      </c>
      <c r="BE126" s="215">
        <f>IF(N126="základní",J126,0)</f>
        <v>0</v>
      </c>
      <c r="BF126" s="215">
        <f>IF(N126="snížená",J126,0)</f>
        <v>0</v>
      </c>
      <c r="BG126" s="215">
        <f>IF(N126="zákl. přenesená",J126,0)</f>
        <v>0</v>
      </c>
      <c r="BH126" s="215">
        <f>IF(N126="sníž. přenesená",J126,0)</f>
        <v>0</v>
      </c>
      <c r="BI126" s="215">
        <f>IF(N126="nulová",J126,0)</f>
        <v>0</v>
      </c>
      <c r="BJ126" s="25" t="s">
        <v>83</v>
      </c>
      <c r="BK126" s="215">
        <f>ROUND(I126*H126,2)</f>
        <v>0</v>
      </c>
      <c r="BL126" s="25" t="s">
        <v>181</v>
      </c>
      <c r="BM126" s="25" t="s">
        <v>202</v>
      </c>
    </row>
    <row r="127" spans="2:51" s="13" customFormat="1" ht="13.5">
      <c r="B127" s="227"/>
      <c r="C127" s="228"/>
      <c r="D127" s="218" t="s">
        <v>184</v>
      </c>
      <c r="E127" s="229" t="s">
        <v>21</v>
      </c>
      <c r="F127" s="230" t="s">
        <v>203</v>
      </c>
      <c r="G127" s="228"/>
      <c r="H127" s="231">
        <v>4464.734</v>
      </c>
      <c r="I127" s="232"/>
      <c r="J127" s="228"/>
      <c r="K127" s="228"/>
      <c r="L127" s="233"/>
      <c r="M127" s="234"/>
      <c r="N127" s="235"/>
      <c r="O127" s="235"/>
      <c r="P127" s="235"/>
      <c r="Q127" s="235"/>
      <c r="R127" s="235"/>
      <c r="S127" s="235"/>
      <c r="T127" s="236"/>
      <c r="AT127" s="237" t="s">
        <v>184</v>
      </c>
      <c r="AU127" s="237" t="s">
        <v>182</v>
      </c>
      <c r="AV127" s="13" t="s">
        <v>85</v>
      </c>
      <c r="AW127" s="13" t="s">
        <v>35</v>
      </c>
      <c r="AX127" s="13" t="s">
        <v>83</v>
      </c>
      <c r="AY127" s="237" t="s">
        <v>172</v>
      </c>
    </row>
    <row r="128" spans="2:65" s="1" customFormat="1" ht="16.5" customHeight="1">
      <c r="B128" s="42"/>
      <c r="C128" s="204" t="s">
        <v>204</v>
      </c>
      <c r="D128" s="204" t="s">
        <v>176</v>
      </c>
      <c r="E128" s="205" t="s">
        <v>205</v>
      </c>
      <c r="F128" s="206" t="s">
        <v>206</v>
      </c>
      <c r="G128" s="207" t="s">
        <v>207</v>
      </c>
      <c r="H128" s="208">
        <v>8259.758</v>
      </c>
      <c r="I128" s="209"/>
      <c r="J128" s="210">
        <f>ROUND(I128*H128,2)</f>
        <v>0</v>
      </c>
      <c r="K128" s="206" t="s">
        <v>180</v>
      </c>
      <c r="L128" s="62"/>
      <c r="M128" s="211" t="s">
        <v>21</v>
      </c>
      <c r="N128" s="212" t="s">
        <v>47</v>
      </c>
      <c r="O128" s="43"/>
      <c r="P128" s="213">
        <f>O128*H128</f>
        <v>0</v>
      </c>
      <c r="Q128" s="213">
        <v>0</v>
      </c>
      <c r="R128" s="213">
        <f>Q128*H128</f>
        <v>0</v>
      </c>
      <c r="S128" s="213">
        <v>0</v>
      </c>
      <c r="T128" s="214">
        <f>S128*H128</f>
        <v>0</v>
      </c>
      <c r="AR128" s="25" t="s">
        <v>181</v>
      </c>
      <c r="AT128" s="25" t="s">
        <v>176</v>
      </c>
      <c r="AU128" s="25" t="s">
        <v>182</v>
      </c>
      <c r="AY128" s="25" t="s">
        <v>172</v>
      </c>
      <c r="BE128" s="215">
        <f>IF(N128="základní",J128,0)</f>
        <v>0</v>
      </c>
      <c r="BF128" s="215">
        <f>IF(N128="snížená",J128,0)</f>
        <v>0</v>
      </c>
      <c r="BG128" s="215">
        <f>IF(N128="zákl. přenesená",J128,0)</f>
        <v>0</v>
      </c>
      <c r="BH128" s="215">
        <f>IF(N128="sníž. přenesená",J128,0)</f>
        <v>0</v>
      </c>
      <c r="BI128" s="215">
        <f>IF(N128="nulová",J128,0)</f>
        <v>0</v>
      </c>
      <c r="BJ128" s="25" t="s">
        <v>83</v>
      </c>
      <c r="BK128" s="215">
        <f>ROUND(I128*H128,2)</f>
        <v>0</v>
      </c>
      <c r="BL128" s="25" t="s">
        <v>181</v>
      </c>
      <c r="BM128" s="25" t="s">
        <v>208</v>
      </c>
    </row>
    <row r="129" spans="2:51" s="13" customFormat="1" ht="27">
      <c r="B129" s="227"/>
      <c r="C129" s="228"/>
      <c r="D129" s="218" t="s">
        <v>184</v>
      </c>
      <c r="E129" s="229" t="s">
        <v>21</v>
      </c>
      <c r="F129" s="230" t="s">
        <v>209</v>
      </c>
      <c r="G129" s="228"/>
      <c r="H129" s="231">
        <v>8259.758</v>
      </c>
      <c r="I129" s="232"/>
      <c r="J129" s="228"/>
      <c r="K129" s="228"/>
      <c r="L129" s="233"/>
      <c r="M129" s="234"/>
      <c r="N129" s="235"/>
      <c r="O129" s="235"/>
      <c r="P129" s="235"/>
      <c r="Q129" s="235"/>
      <c r="R129" s="235"/>
      <c r="S129" s="235"/>
      <c r="T129" s="236"/>
      <c r="AT129" s="237" t="s">
        <v>184</v>
      </c>
      <c r="AU129" s="237" t="s">
        <v>182</v>
      </c>
      <c r="AV129" s="13" t="s">
        <v>85</v>
      </c>
      <c r="AW129" s="13" t="s">
        <v>35</v>
      </c>
      <c r="AX129" s="13" t="s">
        <v>83</v>
      </c>
      <c r="AY129" s="237" t="s">
        <v>172</v>
      </c>
    </row>
    <row r="130" spans="2:65" s="1" customFormat="1" ht="16.5" customHeight="1">
      <c r="B130" s="42"/>
      <c r="C130" s="204" t="s">
        <v>210</v>
      </c>
      <c r="D130" s="204" t="s">
        <v>176</v>
      </c>
      <c r="E130" s="205" t="s">
        <v>211</v>
      </c>
      <c r="F130" s="206" t="s">
        <v>212</v>
      </c>
      <c r="G130" s="207" t="s">
        <v>213</v>
      </c>
      <c r="H130" s="208">
        <v>14294.025</v>
      </c>
      <c r="I130" s="209"/>
      <c r="J130" s="210">
        <f>ROUND(I130*H130,2)</f>
        <v>0</v>
      </c>
      <c r="K130" s="206" t="s">
        <v>180</v>
      </c>
      <c r="L130" s="62"/>
      <c r="M130" s="211" t="s">
        <v>21</v>
      </c>
      <c r="N130" s="212" t="s">
        <v>47</v>
      </c>
      <c r="O130" s="43"/>
      <c r="P130" s="213">
        <f>O130*H130</f>
        <v>0</v>
      </c>
      <c r="Q130" s="213">
        <v>0</v>
      </c>
      <c r="R130" s="213">
        <f>Q130*H130</f>
        <v>0</v>
      </c>
      <c r="S130" s="213">
        <v>0</v>
      </c>
      <c r="T130" s="214">
        <f>S130*H130</f>
        <v>0</v>
      </c>
      <c r="AR130" s="25" t="s">
        <v>181</v>
      </c>
      <c r="AT130" s="25" t="s">
        <v>176</v>
      </c>
      <c r="AU130" s="25" t="s">
        <v>182</v>
      </c>
      <c r="AY130" s="25" t="s">
        <v>172</v>
      </c>
      <c r="BE130" s="215">
        <f>IF(N130="základní",J130,0)</f>
        <v>0</v>
      </c>
      <c r="BF130" s="215">
        <f>IF(N130="snížená",J130,0)</f>
        <v>0</v>
      </c>
      <c r="BG130" s="215">
        <f>IF(N130="zákl. přenesená",J130,0)</f>
        <v>0</v>
      </c>
      <c r="BH130" s="215">
        <f>IF(N130="sníž. přenesená",J130,0)</f>
        <v>0</v>
      </c>
      <c r="BI130" s="215">
        <f>IF(N130="nulová",J130,0)</f>
        <v>0</v>
      </c>
      <c r="BJ130" s="25" t="s">
        <v>83</v>
      </c>
      <c r="BK130" s="215">
        <f>ROUND(I130*H130,2)</f>
        <v>0</v>
      </c>
      <c r="BL130" s="25" t="s">
        <v>181</v>
      </c>
      <c r="BM130" s="25" t="s">
        <v>214</v>
      </c>
    </row>
    <row r="131" spans="2:51" s="12" customFormat="1" ht="13.5">
      <c r="B131" s="216"/>
      <c r="C131" s="217"/>
      <c r="D131" s="218" t="s">
        <v>184</v>
      </c>
      <c r="E131" s="219" t="s">
        <v>21</v>
      </c>
      <c r="F131" s="220" t="s">
        <v>215</v>
      </c>
      <c r="G131" s="217"/>
      <c r="H131" s="219" t="s">
        <v>21</v>
      </c>
      <c r="I131" s="221"/>
      <c r="J131" s="217"/>
      <c r="K131" s="217"/>
      <c r="L131" s="222"/>
      <c r="M131" s="223"/>
      <c r="N131" s="224"/>
      <c r="O131" s="224"/>
      <c r="P131" s="224"/>
      <c r="Q131" s="224"/>
      <c r="R131" s="224"/>
      <c r="S131" s="224"/>
      <c r="T131" s="225"/>
      <c r="AT131" s="226" t="s">
        <v>184</v>
      </c>
      <c r="AU131" s="226" t="s">
        <v>182</v>
      </c>
      <c r="AV131" s="12" t="s">
        <v>83</v>
      </c>
      <c r="AW131" s="12" t="s">
        <v>35</v>
      </c>
      <c r="AX131" s="12" t="s">
        <v>76</v>
      </c>
      <c r="AY131" s="226" t="s">
        <v>172</v>
      </c>
    </row>
    <row r="132" spans="2:51" s="13" customFormat="1" ht="13.5">
      <c r="B132" s="227"/>
      <c r="C132" s="228"/>
      <c r="D132" s="218" t="s">
        <v>184</v>
      </c>
      <c r="E132" s="229" t="s">
        <v>21</v>
      </c>
      <c r="F132" s="230" t="s">
        <v>216</v>
      </c>
      <c r="G132" s="228"/>
      <c r="H132" s="231">
        <v>82.695</v>
      </c>
      <c r="I132" s="232"/>
      <c r="J132" s="228"/>
      <c r="K132" s="228"/>
      <c r="L132" s="233"/>
      <c r="M132" s="234"/>
      <c r="N132" s="235"/>
      <c r="O132" s="235"/>
      <c r="P132" s="235"/>
      <c r="Q132" s="235"/>
      <c r="R132" s="235"/>
      <c r="S132" s="235"/>
      <c r="T132" s="236"/>
      <c r="AT132" s="237" t="s">
        <v>184</v>
      </c>
      <c r="AU132" s="237" t="s">
        <v>182</v>
      </c>
      <c r="AV132" s="13" t="s">
        <v>85</v>
      </c>
      <c r="AW132" s="13" t="s">
        <v>35</v>
      </c>
      <c r="AX132" s="13" t="s">
        <v>76</v>
      </c>
      <c r="AY132" s="237" t="s">
        <v>172</v>
      </c>
    </row>
    <row r="133" spans="2:51" s="13" customFormat="1" ht="13.5">
      <c r="B133" s="227"/>
      <c r="C133" s="228"/>
      <c r="D133" s="218" t="s">
        <v>184</v>
      </c>
      <c r="E133" s="229" t="s">
        <v>21</v>
      </c>
      <c r="F133" s="230" t="s">
        <v>217</v>
      </c>
      <c r="G133" s="228"/>
      <c r="H133" s="231">
        <v>14053.71</v>
      </c>
      <c r="I133" s="232"/>
      <c r="J133" s="228"/>
      <c r="K133" s="228"/>
      <c r="L133" s="233"/>
      <c r="M133" s="234"/>
      <c r="N133" s="235"/>
      <c r="O133" s="235"/>
      <c r="P133" s="235"/>
      <c r="Q133" s="235"/>
      <c r="R133" s="235"/>
      <c r="S133" s="235"/>
      <c r="T133" s="236"/>
      <c r="AT133" s="237" t="s">
        <v>184</v>
      </c>
      <c r="AU133" s="237" t="s">
        <v>182</v>
      </c>
      <c r="AV133" s="13" t="s">
        <v>85</v>
      </c>
      <c r="AW133" s="13" t="s">
        <v>35</v>
      </c>
      <c r="AX133" s="13" t="s">
        <v>76</v>
      </c>
      <c r="AY133" s="237" t="s">
        <v>172</v>
      </c>
    </row>
    <row r="134" spans="2:51" s="13" customFormat="1" ht="13.5">
      <c r="B134" s="227"/>
      <c r="C134" s="228"/>
      <c r="D134" s="218" t="s">
        <v>184</v>
      </c>
      <c r="E134" s="229" t="s">
        <v>21</v>
      </c>
      <c r="F134" s="230" t="s">
        <v>218</v>
      </c>
      <c r="G134" s="228"/>
      <c r="H134" s="231">
        <v>157.62</v>
      </c>
      <c r="I134" s="232"/>
      <c r="J134" s="228"/>
      <c r="K134" s="228"/>
      <c r="L134" s="233"/>
      <c r="M134" s="234"/>
      <c r="N134" s="235"/>
      <c r="O134" s="235"/>
      <c r="P134" s="235"/>
      <c r="Q134" s="235"/>
      <c r="R134" s="235"/>
      <c r="S134" s="235"/>
      <c r="T134" s="236"/>
      <c r="AT134" s="237" t="s">
        <v>184</v>
      </c>
      <c r="AU134" s="237" t="s">
        <v>182</v>
      </c>
      <c r="AV134" s="13" t="s">
        <v>85</v>
      </c>
      <c r="AW134" s="13" t="s">
        <v>35</v>
      </c>
      <c r="AX134" s="13" t="s">
        <v>76</v>
      </c>
      <c r="AY134" s="237" t="s">
        <v>172</v>
      </c>
    </row>
    <row r="135" spans="2:51" s="14" customFormat="1" ht="13.5">
      <c r="B135" s="238"/>
      <c r="C135" s="239"/>
      <c r="D135" s="218" t="s">
        <v>184</v>
      </c>
      <c r="E135" s="240" t="s">
        <v>21</v>
      </c>
      <c r="F135" s="241" t="s">
        <v>199</v>
      </c>
      <c r="G135" s="239"/>
      <c r="H135" s="242">
        <v>14294.025</v>
      </c>
      <c r="I135" s="243"/>
      <c r="J135" s="239"/>
      <c r="K135" s="239"/>
      <c r="L135" s="244"/>
      <c r="M135" s="245"/>
      <c r="N135" s="246"/>
      <c r="O135" s="246"/>
      <c r="P135" s="246"/>
      <c r="Q135" s="246"/>
      <c r="R135" s="246"/>
      <c r="S135" s="246"/>
      <c r="T135" s="247"/>
      <c r="AT135" s="248" t="s">
        <v>184</v>
      </c>
      <c r="AU135" s="248" t="s">
        <v>182</v>
      </c>
      <c r="AV135" s="14" t="s">
        <v>181</v>
      </c>
      <c r="AW135" s="14" t="s">
        <v>35</v>
      </c>
      <c r="AX135" s="14" t="s">
        <v>83</v>
      </c>
      <c r="AY135" s="248" t="s">
        <v>172</v>
      </c>
    </row>
    <row r="136" spans="2:63" s="11" customFormat="1" ht="22.35" customHeight="1">
      <c r="B136" s="188"/>
      <c r="C136" s="189"/>
      <c r="D136" s="190" t="s">
        <v>75</v>
      </c>
      <c r="E136" s="202" t="s">
        <v>219</v>
      </c>
      <c r="F136" s="202" t="s">
        <v>220</v>
      </c>
      <c r="G136" s="189"/>
      <c r="H136" s="189"/>
      <c r="I136" s="192"/>
      <c r="J136" s="203">
        <f>BK136</f>
        <v>0</v>
      </c>
      <c r="K136" s="189"/>
      <c r="L136" s="194"/>
      <c r="M136" s="195"/>
      <c r="N136" s="196"/>
      <c r="O136" s="196"/>
      <c r="P136" s="197">
        <f>SUM(P137:P158)</f>
        <v>0</v>
      </c>
      <c r="Q136" s="196"/>
      <c r="R136" s="197">
        <f>SUM(R137:R158)</f>
        <v>561.085</v>
      </c>
      <c r="S136" s="196"/>
      <c r="T136" s="198">
        <f>SUM(T137:T158)</f>
        <v>0</v>
      </c>
      <c r="AR136" s="199" t="s">
        <v>83</v>
      </c>
      <c r="AT136" s="200" t="s">
        <v>75</v>
      </c>
      <c r="AU136" s="200" t="s">
        <v>85</v>
      </c>
      <c r="AY136" s="199" t="s">
        <v>172</v>
      </c>
      <c r="BK136" s="201">
        <f>SUM(BK137:BK158)</f>
        <v>0</v>
      </c>
    </row>
    <row r="137" spans="2:65" s="1" customFormat="1" ht="25.5" customHeight="1">
      <c r="B137" s="42"/>
      <c r="C137" s="204" t="s">
        <v>221</v>
      </c>
      <c r="D137" s="204" t="s">
        <v>176</v>
      </c>
      <c r="E137" s="205" t="s">
        <v>222</v>
      </c>
      <c r="F137" s="206" t="s">
        <v>223</v>
      </c>
      <c r="G137" s="207" t="s">
        <v>179</v>
      </c>
      <c r="H137" s="208">
        <v>2886.584</v>
      </c>
      <c r="I137" s="209"/>
      <c r="J137" s="210">
        <f>ROUND(I137*H137,2)</f>
        <v>0</v>
      </c>
      <c r="K137" s="206" t="s">
        <v>180</v>
      </c>
      <c r="L137" s="62"/>
      <c r="M137" s="211" t="s">
        <v>21</v>
      </c>
      <c r="N137" s="212" t="s">
        <v>47</v>
      </c>
      <c r="O137" s="43"/>
      <c r="P137" s="213">
        <f>O137*H137</f>
        <v>0</v>
      </c>
      <c r="Q137" s="213">
        <v>0</v>
      </c>
      <c r="R137" s="213">
        <f>Q137*H137</f>
        <v>0</v>
      </c>
      <c r="S137" s="213">
        <v>0</v>
      </c>
      <c r="T137" s="214">
        <f>S137*H137</f>
        <v>0</v>
      </c>
      <c r="AR137" s="25" t="s">
        <v>181</v>
      </c>
      <c r="AT137" s="25" t="s">
        <v>176</v>
      </c>
      <c r="AU137" s="25" t="s">
        <v>182</v>
      </c>
      <c r="AY137" s="25" t="s">
        <v>172</v>
      </c>
      <c r="BE137" s="215">
        <f>IF(N137="základní",J137,0)</f>
        <v>0</v>
      </c>
      <c r="BF137" s="215">
        <f>IF(N137="snížená",J137,0)</f>
        <v>0</v>
      </c>
      <c r="BG137" s="215">
        <f>IF(N137="zákl. přenesená",J137,0)</f>
        <v>0</v>
      </c>
      <c r="BH137" s="215">
        <f>IF(N137="sníž. přenesená",J137,0)</f>
        <v>0</v>
      </c>
      <c r="BI137" s="215">
        <f>IF(N137="nulová",J137,0)</f>
        <v>0</v>
      </c>
      <c r="BJ137" s="25" t="s">
        <v>83</v>
      </c>
      <c r="BK137" s="215">
        <f>ROUND(I137*H137,2)</f>
        <v>0</v>
      </c>
      <c r="BL137" s="25" t="s">
        <v>181</v>
      </c>
      <c r="BM137" s="25" t="s">
        <v>224</v>
      </c>
    </row>
    <row r="138" spans="2:51" s="12" customFormat="1" ht="13.5">
      <c r="B138" s="216"/>
      <c r="C138" s="217"/>
      <c r="D138" s="218" t="s">
        <v>184</v>
      </c>
      <c r="E138" s="219" t="s">
        <v>21</v>
      </c>
      <c r="F138" s="220" t="s">
        <v>225</v>
      </c>
      <c r="G138" s="217"/>
      <c r="H138" s="219" t="s">
        <v>21</v>
      </c>
      <c r="I138" s="221"/>
      <c r="J138" s="217"/>
      <c r="K138" s="217"/>
      <c r="L138" s="222"/>
      <c r="M138" s="223"/>
      <c r="N138" s="224"/>
      <c r="O138" s="224"/>
      <c r="P138" s="224"/>
      <c r="Q138" s="224"/>
      <c r="R138" s="224"/>
      <c r="S138" s="224"/>
      <c r="T138" s="225"/>
      <c r="AT138" s="226" t="s">
        <v>184</v>
      </c>
      <c r="AU138" s="226" t="s">
        <v>182</v>
      </c>
      <c r="AV138" s="12" t="s">
        <v>83</v>
      </c>
      <c r="AW138" s="12" t="s">
        <v>35</v>
      </c>
      <c r="AX138" s="12" t="s">
        <v>76</v>
      </c>
      <c r="AY138" s="226" t="s">
        <v>172</v>
      </c>
    </row>
    <row r="139" spans="2:51" s="13" customFormat="1" ht="13.5">
      <c r="B139" s="227"/>
      <c r="C139" s="228"/>
      <c r="D139" s="218" t="s">
        <v>184</v>
      </c>
      <c r="E139" s="229" t="s">
        <v>21</v>
      </c>
      <c r="F139" s="230" t="s">
        <v>226</v>
      </c>
      <c r="G139" s="228"/>
      <c r="H139" s="231">
        <v>702.686</v>
      </c>
      <c r="I139" s="232"/>
      <c r="J139" s="228"/>
      <c r="K139" s="228"/>
      <c r="L139" s="233"/>
      <c r="M139" s="234"/>
      <c r="N139" s="235"/>
      <c r="O139" s="235"/>
      <c r="P139" s="235"/>
      <c r="Q139" s="235"/>
      <c r="R139" s="235"/>
      <c r="S139" s="235"/>
      <c r="T139" s="236"/>
      <c r="AT139" s="237" t="s">
        <v>184</v>
      </c>
      <c r="AU139" s="237" t="s">
        <v>182</v>
      </c>
      <c r="AV139" s="13" t="s">
        <v>85</v>
      </c>
      <c r="AW139" s="13" t="s">
        <v>35</v>
      </c>
      <c r="AX139" s="13" t="s">
        <v>76</v>
      </c>
      <c r="AY139" s="237" t="s">
        <v>172</v>
      </c>
    </row>
    <row r="140" spans="2:51" s="13" customFormat="1" ht="13.5">
      <c r="B140" s="227"/>
      <c r="C140" s="228"/>
      <c r="D140" s="218" t="s">
        <v>184</v>
      </c>
      <c r="E140" s="229" t="s">
        <v>21</v>
      </c>
      <c r="F140" s="230" t="s">
        <v>227</v>
      </c>
      <c r="G140" s="228"/>
      <c r="H140" s="231">
        <v>7.881</v>
      </c>
      <c r="I140" s="232"/>
      <c r="J140" s="228"/>
      <c r="K140" s="228"/>
      <c r="L140" s="233"/>
      <c r="M140" s="234"/>
      <c r="N140" s="235"/>
      <c r="O140" s="235"/>
      <c r="P140" s="235"/>
      <c r="Q140" s="235"/>
      <c r="R140" s="235"/>
      <c r="S140" s="235"/>
      <c r="T140" s="236"/>
      <c r="AT140" s="237" t="s">
        <v>184</v>
      </c>
      <c r="AU140" s="237" t="s">
        <v>182</v>
      </c>
      <c r="AV140" s="13" t="s">
        <v>85</v>
      </c>
      <c r="AW140" s="13" t="s">
        <v>35</v>
      </c>
      <c r="AX140" s="13" t="s">
        <v>76</v>
      </c>
      <c r="AY140" s="237" t="s">
        <v>172</v>
      </c>
    </row>
    <row r="141" spans="2:51" s="15" customFormat="1" ht="13.5">
      <c r="B141" s="249"/>
      <c r="C141" s="250"/>
      <c r="D141" s="218" t="s">
        <v>184</v>
      </c>
      <c r="E141" s="251" t="s">
        <v>21</v>
      </c>
      <c r="F141" s="252" t="s">
        <v>228</v>
      </c>
      <c r="G141" s="250"/>
      <c r="H141" s="253">
        <v>710.567</v>
      </c>
      <c r="I141" s="254"/>
      <c r="J141" s="250"/>
      <c r="K141" s="250"/>
      <c r="L141" s="255"/>
      <c r="M141" s="256"/>
      <c r="N141" s="257"/>
      <c r="O141" s="257"/>
      <c r="P141" s="257"/>
      <c r="Q141" s="257"/>
      <c r="R141" s="257"/>
      <c r="S141" s="257"/>
      <c r="T141" s="258"/>
      <c r="AT141" s="259" t="s">
        <v>184</v>
      </c>
      <c r="AU141" s="259" t="s">
        <v>182</v>
      </c>
      <c r="AV141" s="15" t="s">
        <v>182</v>
      </c>
      <c r="AW141" s="15" t="s">
        <v>35</v>
      </c>
      <c r="AX141" s="15" t="s">
        <v>76</v>
      </c>
      <c r="AY141" s="259" t="s">
        <v>172</v>
      </c>
    </row>
    <row r="142" spans="2:51" s="12" customFormat="1" ht="13.5">
      <c r="B142" s="216"/>
      <c r="C142" s="217"/>
      <c r="D142" s="218" t="s">
        <v>184</v>
      </c>
      <c r="E142" s="219" t="s">
        <v>21</v>
      </c>
      <c r="F142" s="220" t="s">
        <v>229</v>
      </c>
      <c r="G142" s="217"/>
      <c r="H142" s="219" t="s">
        <v>21</v>
      </c>
      <c r="I142" s="221"/>
      <c r="J142" s="217"/>
      <c r="K142" s="217"/>
      <c r="L142" s="222"/>
      <c r="M142" s="223"/>
      <c r="N142" s="224"/>
      <c r="O142" s="224"/>
      <c r="P142" s="224"/>
      <c r="Q142" s="224"/>
      <c r="R142" s="224"/>
      <c r="S142" s="224"/>
      <c r="T142" s="225"/>
      <c r="AT142" s="226" t="s">
        <v>184</v>
      </c>
      <c r="AU142" s="226" t="s">
        <v>182</v>
      </c>
      <c r="AV142" s="12" t="s">
        <v>83</v>
      </c>
      <c r="AW142" s="12" t="s">
        <v>35</v>
      </c>
      <c r="AX142" s="12" t="s">
        <v>76</v>
      </c>
      <c r="AY142" s="226" t="s">
        <v>172</v>
      </c>
    </row>
    <row r="143" spans="2:51" s="13" customFormat="1" ht="13.5">
      <c r="B143" s="227"/>
      <c r="C143" s="228"/>
      <c r="D143" s="218" t="s">
        <v>184</v>
      </c>
      <c r="E143" s="229" t="s">
        <v>21</v>
      </c>
      <c r="F143" s="230" t="s">
        <v>230</v>
      </c>
      <c r="G143" s="228"/>
      <c r="H143" s="231">
        <v>20.674</v>
      </c>
      <c r="I143" s="232"/>
      <c r="J143" s="228"/>
      <c r="K143" s="228"/>
      <c r="L143" s="233"/>
      <c r="M143" s="234"/>
      <c r="N143" s="235"/>
      <c r="O143" s="235"/>
      <c r="P143" s="235"/>
      <c r="Q143" s="235"/>
      <c r="R143" s="235"/>
      <c r="S143" s="235"/>
      <c r="T143" s="236"/>
      <c r="AT143" s="237" t="s">
        <v>184</v>
      </c>
      <c r="AU143" s="237" t="s">
        <v>182</v>
      </c>
      <c r="AV143" s="13" t="s">
        <v>85</v>
      </c>
      <c r="AW143" s="13" t="s">
        <v>35</v>
      </c>
      <c r="AX143" s="13" t="s">
        <v>76</v>
      </c>
      <c r="AY143" s="237" t="s">
        <v>172</v>
      </c>
    </row>
    <row r="144" spans="2:51" s="13" customFormat="1" ht="27">
      <c r="B144" s="227"/>
      <c r="C144" s="228"/>
      <c r="D144" s="218" t="s">
        <v>184</v>
      </c>
      <c r="E144" s="229" t="s">
        <v>21</v>
      </c>
      <c r="F144" s="230" t="s">
        <v>231</v>
      </c>
      <c r="G144" s="228"/>
      <c r="H144" s="231">
        <v>2108.057</v>
      </c>
      <c r="I144" s="232"/>
      <c r="J144" s="228"/>
      <c r="K144" s="228"/>
      <c r="L144" s="233"/>
      <c r="M144" s="234"/>
      <c r="N144" s="235"/>
      <c r="O144" s="235"/>
      <c r="P144" s="235"/>
      <c r="Q144" s="235"/>
      <c r="R144" s="235"/>
      <c r="S144" s="235"/>
      <c r="T144" s="236"/>
      <c r="AT144" s="237" t="s">
        <v>184</v>
      </c>
      <c r="AU144" s="237" t="s">
        <v>182</v>
      </c>
      <c r="AV144" s="13" t="s">
        <v>85</v>
      </c>
      <c r="AW144" s="13" t="s">
        <v>35</v>
      </c>
      <c r="AX144" s="13" t="s">
        <v>76</v>
      </c>
      <c r="AY144" s="237" t="s">
        <v>172</v>
      </c>
    </row>
    <row r="145" spans="2:51" s="13" customFormat="1" ht="13.5">
      <c r="B145" s="227"/>
      <c r="C145" s="228"/>
      <c r="D145" s="218" t="s">
        <v>184</v>
      </c>
      <c r="E145" s="229" t="s">
        <v>21</v>
      </c>
      <c r="F145" s="230" t="s">
        <v>232</v>
      </c>
      <c r="G145" s="228"/>
      <c r="H145" s="231">
        <v>47.286</v>
      </c>
      <c r="I145" s="232"/>
      <c r="J145" s="228"/>
      <c r="K145" s="228"/>
      <c r="L145" s="233"/>
      <c r="M145" s="234"/>
      <c r="N145" s="235"/>
      <c r="O145" s="235"/>
      <c r="P145" s="235"/>
      <c r="Q145" s="235"/>
      <c r="R145" s="235"/>
      <c r="S145" s="235"/>
      <c r="T145" s="236"/>
      <c r="AT145" s="237" t="s">
        <v>184</v>
      </c>
      <c r="AU145" s="237" t="s">
        <v>182</v>
      </c>
      <c r="AV145" s="13" t="s">
        <v>85</v>
      </c>
      <c r="AW145" s="13" t="s">
        <v>35</v>
      </c>
      <c r="AX145" s="13" t="s">
        <v>76</v>
      </c>
      <c r="AY145" s="237" t="s">
        <v>172</v>
      </c>
    </row>
    <row r="146" spans="2:51" s="15" customFormat="1" ht="13.5">
      <c r="B146" s="249"/>
      <c r="C146" s="250"/>
      <c r="D146" s="218" t="s">
        <v>184</v>
      </c>
      <c r="E146" s="251" t="s">
        <v>21</v>
      </c>
      <c r="F146" s="252" t="s">
        <v>228</v>
      </c>
      <c r="G146" s="250"/>
      <c r="H146" s="253">
        <v>2176.017</v>
      </c>
      <c r="I146" s="254"/>
      <c r="J146" s="250"/>
      <c r="K146" s="250"/>
      <c r="L146" s="255"/>
      <c r="M146" s="256"/>
      <c r="N146" s="257"/>
      <c r="O146" s="257"/>
      <c r="P146" s="257"/>
      <c r="Q146" s="257"/>
      <c r="R146" s="257"/>
      <c r="S146" s="257"/>
      <c r="T146" s="258"/>
      <c r="AT146" s="259" t="s">
        <v>184</v>
      </c>
      <c r="AU146" s="259" t="s">
        <v>182</v>
      </c>
      <c r="AV146" s="15" t="s">
        <v>182</v>
      </c>
      <c r="AW146" s="15" t="s">
        <v>35</v>
      </c>
      <c r="AX146" s="15" t="s">
        <v>76</v>
      </c>
      <c r="AY146" s="259" t="s">
        <v>172</v>
      </c>
    </row>
    <row r="147" spans="2:51" s="14" customFormat="1" ht="13.5">
      <c r="B147" s="238"/>
      <c r="C147" s="239"/>
      <c r="D147" s="218" t="s">
        <v>184</v>
      </c>
      <c r="E147" s="240" t="s">
        <v>21</v>
      </c>
      <c r="F147" s="241" t="s">
        <v>199</v>
      </c>
      <c r="G147" s="239"/>
      <c r="H147" s="242">
        <v>2886.584</v>
      </c>
      <c r="I147" s="243"/>
      <c r="J147" s="239"/>
      <c r="K147" s="239"/>
      <c r="L147" s="244"/>
      <c r="M147" s="245"/>
      <c r="N147" s="246"/>
      <c r="O147" s="246"/>
      <c r="P147" s="246"/>
      <c r="Q147" s="246"/>
      <c r="R147" s="246"/>
      <c r="S147" s="246"/>
      <c r="T147" s="247"/>
      <c r="AT147" s="248" t="s">
        <v>184</v>
      </c>
      <c r="AU147" s="248" t="s">
        <v>182</v>
      </c>
      <c r="AV147" s="14" t="s">
        <v>181</v>
      </c>
      <c r="AW147" s="14" t="s">
        <v>35</v>
      </c>
      <c r="AX147" s="14" t="s">
        <v>83</v>
      </c>
      <c r="AY147" s="248" t="s">
        <v>172</v>
      </c>
    </row>
    <row r="148" spans="2:65" s="1" customFormat="1" ht="25.5" customHeight="1">
      <c r="B148" s="42"/>
      <c r="C148" s="204" t="s">
        <v>233</v>
      </c>
      <c r="D148" s="204" t="s">
        <v>176</v>
      </c>
      <c r="E148" s="205" t="s">
        <v>234</v>
      </c>
      <c r="F148" s="206" t="s">
        <v>235</v>
      </c>
      <c r="G148" s="207" t="s">
        <v>179</v>
      </c>
      <c r="H148" s="208">
        <v>2886.584</v>
      </c>
      <c r="I148" s="209"/>
      <c r="J148" s="210">
        <f>ROUND(I148*H148,2)</f>
        <v>0</v>
      </c>
      <c r="K148" s="206" t="s">
        <v>180</v>
      </c>
      <c r="L148" s="62"/>
      <c r="M148" s="211" t="s">
        <v>21</v>
      </c>
      <c r="N148" s="212" t="s">
        <v>47</v>
      </c>
      <c r="O148" s="43"/>
      <c r="P148" s="213">
        <f>O148*H148</f>
        <v>0</v>
      </c>
      <c r="Q148" s="213">
        <v>0</v>
      </c>
      <c r="R148" s="213">
        <f>Q148*H148</f>
        <v>0</v>
      </c>
      <c r="S148" s="213">
        <v>0</v>
      </c>
      <c r="T148" s="214">
        <f>S148*H148</f>
        <v>0</v>
      </c>
      <c r="AR148" s="25" t="s">
        <v>181</v>
      </c>
      <c r="AT148" s="25" t="s">
        <v>176</v>
      </c>
      <c r="AU148" s="25" t="s">
        <v>182</v>
      </c>
      <c r="AY148" s="25" t="s">
        <v>172</v>
      </c>
      <c r="BE148" s="215">
        <f>IF(N148="základní",J148,0)</f>
        <v>0</v>
      </c>
      <c r="BF148" s="215">
        <f>IF(N148="snížená",J148,0)</f>
        <v>0</v>
      </c>
      <c r="BG148" s="215">
        <f>IF(N148="zákl. přenesená",J148,0)</f>
        <v>0</v>
      </c>
      <c r="BH148" s="215">
        <f>IF(N148="sníž. přenesená",J148,0)</f>
        <v>0</v>
      </c>
      <c r="BI148" s="215">
        <f>IF(N148="nulová",J148,0)</f>
        <v>0</v>
      </c>
      <c r="BJ148" s="25" t="s">
        <v>83</v>
      </c>
      <c r="BK148" s="215">
        <f>ROUND(I148*H148,2)</f>
        <v>0</v>
      </c>
      <c r="BL148" s="25" t="s">
        <v>181</v>
      </c>
      <c r="BM148" s="25" t="s">
        <v>236</v>
      </c>
    </row>
    <row r="149" spans="2:51" s="13" customFormat="1" ht="13.5">
      <c r="B149" s="227"/>
      <c r="C149" s="228"/>
      <c r="D149" s="218" t="s">
        <v>184</v>
      </c>
      <c r="E149" s="229" t="s">
        <v>21</v>
      </c>
      <c r="F149" s="230" t="s">
        <v>237</v>
      </c>
      <c r="G149" s="228"/>
      <c r="H149" s="231">
        <v>2886.584</v>
      </c>
      <c r="I149" s="232"/>
      <c r="J149" s="228"/>
      <c r="K149" s="228"/>
      <c r="L149" s="233"/>
      <c r="M149" s="234"/>
      <c r="N149" s="235"/>
      <c r="O149" s="235"/>
      <c r="P149" s="235"/>
      <c r="Q149" s="235"/>
      <c r="R149" s="235"/>
      <c r="S149" s="235"/>
      <c r="T149" s="236"/>
      <c r="AT149" s="237" t="s">
        <v>184</v>
      </c>
      <c r="AU149" s="237" t="s">
        <v>182</v>
      </c>
      <c r="AV149" s="13" t="s">
        <v>85</v>
      </c>
      <c r="AW149" s="13" t="s">
        <v>35</v>
      </c>
      <c r="AX149" s="13" t="s">
        <v>83</v>
      </c>
      <c r="AY149" s="237" t="s">
        <v>172</v>
      </c>
    </row>
    <row r="150" spans="2:65" s="1" customFormat="1" ht="25.5" customHeight="1">
      <c r="B150" s="42"/>
      <c r="C150" s="204" t="s">
        <v>238</v>
      </c>
      <c r="D150" s="204" t="s">
        <v>176</v>
      </c>
      <c r="E150" s="205" t="s">
        <v>239</v>
      </c>
      <c r="F150" s="206" t="s">
        <v>240</v>
      </c>
      <c r="G150" s="207" t="s">
        <v>179</v>
      </c>
      <c r="H150" s="208">
        <v>432.988</v>
      </c>
      <c r="I150" s="209"/>
      <c r="J150" s="210">
        <f>ROUND(I150*H150,2)</f>
        <v>0</v>
      </c>
      <c r="K150" s="206" t="s">
        <v>180</v>
      </c>
      <c r="L150" s="62"/>
      <c r="M150" s="211" t="s">
        <v>21</v>
      </c>
      <c r="N150" s="212" t="s">
        <v>47</v>
      </c>
      <c r="O150" s="43"/>
      <c r="P150" s="213">
        <f>O150*H150</f>
        <v>0</v>
      </c>
      <c r="Q150" s="213">
        <v>0</v>
      </c>
      <c r="R150" s="213">
        <f>Q150*H150</f>
        <v>0</v>
      </c>
      <c r="S150" s="213">
        <v>0</v>
      </c>
      <c r="T150" s="214">
        <f>S150*H150</f>
        <v>0</v>
      </c>
      <c r="AR150" s="25" t="s">
        <v>181</v>
      </c>
      <c r="AT150" s="25" t="s">
        <v>176</v>
      </c>
      <c r="AU150" s="25" t="s">
        <v>182</v>
      </c>
      <c r="AY150" s="25" t="s">
        <v>172</v>
      </c>
      <c r="BE150" s="215">
        <f>IF(N150="základní",J150,0)</f>
        <v>0</v>
      </c>
      <c r="BF150" s="215">
        <f>IF(N150="snížená",J150,0)</f>
        <v>0</v>
      </c>
      <c r="BG150" s="215">
        <f>IF(N150="zákl. přenesená",J150,0)</f>
        <v>0</v>
      </c>
      <c r="BH150" s="215">
        <f>IF(N150="sníž. přenesená",J150,0)</f>
        <v>0</v>
      </c>
      <c r="BI150" s="215">
        <f>IF(N150="nulová",J150,0)</f>
        <v>0</v>
      </c>
      <c r="BJ150" s="25" t="s">
        <v>83</v>
      </c>
      <c r="BK150" s="215">
        <f>ROUND(I150*H150,2)</f>
        <v>0</v>
      </c>
      <c r="BL150" s="25" t="s">
        <v>181</v>
      </c>
      <c r="BM150" s="25" t="s">
        <v>241</v>
      </c>
    </row>
    <row r="151" spans="2:51" s="12" customFormat="1" ht="13.5">
      <c r="B151" s="216"/>
      <c r="C151" s="217"/>
      <c r="D151" s="218" t="s">
        <v>184</v>
      </c>
      <c r="E151" s="219" t="s">
        <v>21</v>
      </c>
      <c r="F151" s="220" t="s">
        <v>242</v>
      </c>
      <c r="G151" s="217"/>
      <c r="H151" s="219" t="s">
        <v>21</v>
      </c>
      <c r="I151" s="221"/>
      <c r="J151" s="217"/>
      <c r="K151" s="217"/>
      <c r="L151" s="222"/>
      <c r="M151" s="223"/>
      <c r="N151" s="224"/>
      <c r="O151" s="224"/>
      <c r="P151" s="224"/>
      <c r="Q151" s="224"/>
      <c r="R151" s="224"/>
      <c r="S151" s="224"/>
      <c r="T151" s="225"/>
      <c r="AT151" s="226" t="s">
        <v>184</v>
      </c>
      <c r="AU151" s="226" t="s">
        <v>182</v>
      </c>
      <c r="AV151" s="12" t="s">
        <v>83</v>
      </c>
      <c r="AW151" s="12" t="s">
        <v>35</v>
      </c>
      <c r="AX151" s="12" t="s">
        <v>76</v>
      </c>
      <c r="AY151" s="226" t="s">
        <v>172</v>
      </c>
    </row>
    <row r="152" spans="2:51" s="13" customFormat="1" ht="13.5">
      <c r="B152" s="227"/>
      <c r="C152" s="228"/>
      <c r="D152" s="218" t="s">
        <v>184</v>
      </c>
      <c r="E152" s="229" t="s">
        <v>21</v>
      </c>
      <c r="F152" s="230" t="s">
        <v>243</v>
      </c>
      <c r="G152" s="228"/>
      <c r="H152" s="231">
        <v>432.988</v>
      </c>
      <c r="I152" s="232"/>
      <c r="J152" s="228"/>
      <c r="K152" s="228"/>
      <c r="L152" s="233"/>
      <c r="M152" s="234"/>
      <c r="N152" s="235"/>
      <c r="O152" s="235"/>
      <c r="P152" s="235"/>
      <c r="Q152" s="235"/>
      <c r="R152" s="235"/>
      <c r="S152" s="235"/>
      <c r="T152" s="236"/>
      <c r="AT152" s="237" t="s">
        <v>184</v>
      </c>
      <c r="AU152" s="237" t="s">
        <v>182</v>
      </c>
      <c r="AV152" s="13" t="s">
        <v>85</v>
      </c>
      <c r="AW152" s="13" t="s">
        <v>35</v>
      </c>
      <c r="AX152" s="13" t="s">
        <v>83</v>
      </c>
      <c r="AY152" s="237" t="s">
        <v>172</v>
      </c>
    </row>
    <row r="153" spans="2:65" s="1" customFormat="1" ht="25.5" customHeight="1">
      <c r="B153" s="42"/>
      <c r="C153" s="204" t="s">
        <v>244</v>
      </c>
      <c r="D153" s="204" t="s">
        <v>176</v>
      </c>
      <c r="E153" s="205" t="s">
        <v>245</v>
      </c>
      <c r="F153" s="206" t="s">
        <v>246</v>
      </c>
      <c r="G153" s="207" t="s">
        <v>179</v>
      </c>
      <c r="H153" s="208">
        <v>273.7</v>
      </c>
      <c r="I153" s="209"/>
      <c r="J153" s="210">
        <f>ROUND(I153*H153,2)</f>
        <v>0</v>
      </c>
      <c r="K153" s="206" t="s">
        <v>247</v>
      </c>
      <c r="L153" s="62"/>
      <c r="M153" s="211" t="s">
        <v>21</v>
      </c>
      <c r="N153" s="212" t="s">
        <v>47</v>
      </c>
      <c r="O153" s="43"/>
      <c r="P153" s="213">
        <f>O153*H153</f>
        <v>0</v>
      </c>
      <c r="Q153" s="213">
        <v>0</v>
      </c>
      <c r="R153" s="213">
        <f>Q153*H153</f>
        <v>0</v>
      </c>
      <c r="S153" s="213">
        <v>0</v>
      </c>
      <c r="T153" s="214">
        <f>S153*H153</f>
        <v>0</v>
      </c>
      <c r="AR153" s="25" t="s">
        <v>181</v>
      </c>
      <c r="AT153" s="25" t="s">
        <v>176</v>
      </c>
      <c r="AU153" s="25" t="s">
        <v>182</v>
      </c>
      <c r="AY153" s="25" t="s">
        <v>172</v>
      </c>
      <c r="BE153" s="215">
        <f>IF(N153="základní",J153,0)</f>
        <v>0</v>
      </c>
      <c r="BF153" s="215">
        <f>IF(N153="snížená",J153,0)</f>
        <v>0</v>
      </c>
      <c r="BG153" s="215">
        <f>IF(N153="zákl. přenesená",J153,0)</f>
        <v>0</v>
      </c>
      <c r="BH153" s="215">
        <f>IF(N153="sníž. přenesená",J153,0)</f>
        <v>0</v>
      </c>
      <c r="BI153" s="215">
        <f>IF(N153="nulová",J153,0)</f>
        <v>0</v>
      </c>
      <c r="BJ153" s="25" t="s">
        <v>83</v>
      </c>
      <c r="BK153" s="215">
        <f>ROUND(I153*H153,2)</f>
        <v>0</v>
      </c>
      <c r="BL153" s="25" t="s">
        <v>181</v>
      </c>
      <c r="BM153" s="25" t="s">
        <v>248</v>
      </c>
    </row>
    <row r="154" spans="2:51" s="12" customFormat="1" ht="13.5">
      <c r="B154" s="216"/>
      <c r="C154" s="217"/>
      <c r="D154" s="218" t="s">
        <v>184</v>
      </c>
      <c r="E154" s="219" t="s">
        <v>21</v>
      </c>
      <c r="F154" s="220" t="s">
        <v>249</v>
      </c>
      <c r="G154" s="217"/>
      <c r="H154" s="219" t="s">
        <v>21</v>
      </c>
      <c r="I154" s="221"/>
      <c r="J154" s="217"/>
      <c r="K154" s="217"/>
      <c r="L154" s="222"/>
      <c r="M154" s="223"/>
      <c r="N154" s="224"/>
      <c r="O154" s="224"/>
      <c r="P154" s="224"/>
      <c r="Q154" s="224"/>
      <c r="R154" s="224"/>
      <c r="S154" s="224"/>
      <c r="T154" s="225"/>
      <c r="AT154" s="226" t="s">
        <v>184</v>
      </c>
      <c r="AU154" s="226" t="s">
        <v>182</v>
      </c>
      <c r="AV154" s="12" t="s">
        <v>83</v>
      </c>
      <c r="AW154" s="12" t="s">
        <v>35</v>
      </c>
      <c r="AX154" s="12" t="s">
        <v>76</v>
      </c>
      <c r="AY154" s="226" t="s">
        <v>172</v>
      </c>
    </row>
    <row r="155" spans="2:51" s="13" customFormat="1" ht="13.5">
      <c r="B155" s="227"/>
      <c r="C155" s="228"/>
      <c r="D155" s="218" t="s">
        <v>184</v>
      </c>
      <c r="E155" s="229" t="s">
        <v>21</v>
      </c>
      <c r="F155" s="230" t="s">
        <v>250</v>
      </c>
      <c r="G155" s="228"/>
      <c r="H155" s="231">
        <v>273.7</v>
      </c>
      <c r="I155" s="232"/>
      <c r="J155" s="228"/>
      <c r="K155" s="228"/>
      <c r="L155" s="233"/>
      <c r="M155" s="234"/>
      <c r="N155" s="235"/>
      <c r="O155" s="235"/>
      <c r="P155" s="235"/>
      <c r="Q155" s="235"/>
      <c r="R155" s="235"/>
      <c r="S155" s="235"/>
      <c r="T155" s="236"/>
      <c r="AT155" s="237" t="s">
        <v>184</v>
      </c>
      <c r="AU155" s="237" t="s">
        <v>182</v>
      </c>
      <c r="AV155" s="13" t="s">
        <v>85</v>
      </c>
      <c r="AW155" s="13" t="s">
        <v>35</v>
      </c>
      <c r="AX155" s="13" t="s">
        <v>83</v>
      </c>
      <c r="AY155" s="237" t="s">
        <v>172</v>
      </c>
    </row>
    <row r="156" spans="2:65" s="1" customFormat="1" ht="16.5" customHeight="1">
      <c r="B156" s="42"/>
      <c r="C156" s="260" t="s">
        <v>251</v>
      </c>
      <c r="D156" s="260" t="s">
        <v>252</v>
      </c>
      <c r="E156" s="261" t="s">
        <v>253</v>
      </c>
      <c r="F156" s="262" t="s">
        <v>254</v>
      </c>
      <c r="G156" s="263" t="s">
        <v>207</v>
      </c>
      <c r="H156" s="264">
        <v>561.085</v>
      </c>
      <c r="I156" s="265"/>
      <c r="J156" s="266">
        <f>ROUND(I156*H156,2)</f>
        <v>0</v>
      </c>
      <c r="K156" s="262" t="s">
        <v>21</v>
      </c>
      <c r="L156" s="267"/>
      <c r="M156" s="268" t="s">
        <v>21</v>
      </c>
      <c r="N156" s="269" t="s">
        <v>47</v>
      </c>
      <c r="O156" s="43"/>
      <c r="P156" s="213">
        <f>O156*H156</f>
        <v>0</v>
      </c>
      <c r="Q156" s="213">
        <v>1</v>
      </c>
      <c r="R156" s="213">
        <f>Q156*H156</f>
        <v>561.085</v>
      </c>
      <c r="S156" s="213">
        <v>0</v>
      </c>
      <c r="T156" s="214">
        <f>S156*H156</f>
        <v>0</v>
      </c>
      <c r="AR156" s="25" t="s">
        <v>233</v>
      </c>
      <c r="AT156" s="25" t="s">
        <v>252</v>
      </c>
      <c r="AU156" s="25" t="s">
        <v>182</v>
      </c>
      <c r="AY156" s="25" t="s">
        <v>172</v>
      </c>
      <c r="BE156" s="215">
        <f>IF(N156="základní",J156,0)</f>
        <v>0</v>
      </c>
      <c r="BF156" s="215">
        <f>IF(N156="snížená",J156,0)</f>
        <v>0</v>
      </c>
      <c r="BG156" s="215">
        <f>IF(N156="zákl. přenesená",J156,0)</f>
        <v>0</v>
      </c>
      <c r="BH156" s="215">
        <f>IF(N156="sníž. přenesená",J156,0)</f>
        <v>0</v>
      </c>
      <c r="BI156" s="215">
        <f>IF(N156="nulová",J156,0)</f>
        <v>0</v>
      </c>
      <c r="BJ156" s="25" t="s">
        <v>83</v>
      </c>
      <c r="BK156" s="215">
        <f>ROUND(I156*H156,2)</f>
        <v>0</v>
      </c>
      <c r="BL156" s="25" t="s">
        <v>181</v>
      </c>
      <c r="BM156" s="25" t="s">
        <v>255</v>
      </c>
    </row>
    <row r="157" spans="2:51" s="12" customFormat="1" ht="13.5">
      <c r="B157" s="216"/>
      <c r="C157" s="217"/>
      <c r="D157" s="218" t="s">
        <v>184</v>
      </c>
      <c r="E157" s="219" t="s">
        <v>21</v>
      </c>
      <c r="F157" s="220" t="s">
        <v>256</v>
      </c>
      <c r="G157" s="217"/>
      <c r="H157" s="219" t="s">
        <v>21</v>
      </c>
      <c r="I157" s="221"/>
      <c r="J157" s="217"/>
      <c r="K157" s="217"/>
      <c r="L157" s="222"/>
      <c r="M157" s="223"/>
      <c r="N157" s="224"/>
      <c r="O157" s="224"/>
      <c r="P157" s="224"/>
      <c r="Q157" s="224"/>
      <c r="R157" s="224"/>
      <c r="S157" s="224"/>
      <c r="T157" s="225"/>
      <c r="AT157" s="226" t="s">
        <v>184</v>
      </c>
      <c r="AU157" s="226" t="s">
        <v>182</v>
      </c>
      <c r="AV157" s="12" t="s">
        <v>83</v>
      </c>
      <c r="AW157" s="12" t="s">
        <v>35</v>
      </c>
      <c r="AX157" s="12" t="s">
        <v>76</v>
      </c>
      <c r="AY157" s="226" t="s">
        <v>172</v>
      </c>
    </row>
    <row r="158" spans="2:51" s="13" customFormat="1" ht="13.5">
      <c r="B158" s="227"/>
      <c r="C158" s="228"/>
      <c r="D158" s="218" t="s">
        <v>184</v>
      </c>
      <c r="E158" s="229" t="s">
        <v>21</v>
      </c>
      <c r="F158" s="230" t="s">
        <v>257</v>
      </c>
      <c r="G158" s="228"/>
      <c r="H158" s="231">
        <v>561.085</v>
      </c>
      <c r="I158" s="232"/>
      <c r="J158" s="228"/>
      <c r="K158" s="228"/>
      <c r="L158" s="233"/>
      <c r="M158" s="234"/>
      <c r="N158" s="235"/>
      <c r="O158" s="235"/>
      <c r="P158" s="235"/>
      <c r="Q158" s="235"/>
      <c r="R158" s="235"/>
      <c r="S158" s="235"/>
      <c r="T158" s="236"/>
      <c r="AT158" s="237" t="s">
        <v>184</v>
      </c>
      <c r="AU158" s="237" t="s">
        <v>182</v>
      </c>
      <c r="AV158" s="13" t="s">
        <v>85</v>
      </c>
      <c r="AW158" s="13" t="s">
        <v>35</v>
      </c>
      <c r="AX158" s="13" t="s">
        <v>83</v>
      </c>
      <c r="AY158" s="237" t="s">
        <v>172</v>
      </c>
    </row>
    <row r="159" spans="2:63" s="11" customFormat="1" ht="22.35" customHeight="1">
      <c r="B159" s="188"/>
      <c r="C159" s="189"/>
      <c r="D159" s="190" t="s">
        <v>75</v>
      </c>
      <c r="E159" s="202" t="s">
        <v>258</v>
      </c>
      <c r="F159" s="202" t="s">
        <v>259</v>
      </c>
      <c r="G159" s="189"/>
      <c r="H159" s="189"/>
      <c r="I159" s="192"/>
      <c r="J159" s="203">
        <f>BK159</f>
        <v>0</v>
      </c>
      <c r="K159" s="189"/>
      <c r="L159" s="194"/>
      <c r="M159" s="195"/>
      <c r="N159" s="196"/>
      <c r="O159" s="196"/>
      <c r="P159" s="197">
        <f>SUM(P160:P193)</f>
        <v>0</v>
      </c>
      <c r="Q159" s="196"/>
      <c r="R159" s="197">
        <f>SUM(R160:R193)</f>
        <v>1502.731035</v>
      </c>
      <c r="S159" s="196"/>
      <c r="T159" s="198">
        <f>SUM(T160:T193)</f>
        <v>0</v>
      </c>
      <c r="AR159" s="199" t="s">
        <v>83</v>
      </c>
      <c r="AT159" s="200" t="s">
        <v>75</v>
      </c>
      <c r="AU159" s="200" t="s">
        <v>85</v>
      </c>
      <c r="AY159" s="199" t="s">
        <v>172</v>
      </c>
      <c r="BK159" s="201">
        <f>SUM(BK160:BK193)</f>
        <v>0</v>
      </c>
    </row>
    <row r="160" spans="2:65" s="1" customFormat="1" ht="16.5" customHeight="1">
      <c r="B160" s="42"/>
      <c r="C160" s="204" t="s">
        <v>260</v>
      </c>
      <c r="D160" s="204" t="s">
        <v>176</v>
      </c>
      <c r="E160" s="205" t="s">
        <v>261</v>
      </c>
      <c r="F160" s="206" t="s">
        <v>262</v>
      </c>
      <c r="G160" s="207" t="s">
        <v>179</v>
      </c>
      <c r="H160" s="208">
        <v>244.8</v>
      </c>
      <c r="I160" s="209"/>
      <c r="J160" s="210">
        <f>ROUND(I160*H160,2)</f>
        <v>0</v>
      </c>
      <c r="K160" s="206" t="s">
        <v>180</v>
      </c>
      <c r="L160" s="62"/>
      <c r="M160" s="211" t="s">
        <v>21</v>
      </c>
      <c r="N160" s="212" t="s">
        <v>47</v>
      </c>
      <c r="O160" s="43"/>
      <c r="P160" s="213">
        <f>O160*H160</f>
        <v>0</v>
      </c>
      <c r="Q160" s="213">
        <v>0</v>
      </c>
      <c r="R160" s="213">
        <f>Q160*H160</f>
        <v>0</v>
      </c>
      <c r="S160" s="213">
        <v>0</v>
      </c>
      <c r="T160" s="214">
        <f>S160*H160</f>
        <v>0</v>
      </c>
      <c r="AR160" s="25" t="s">
        <v>181</v>
      </c>
      <c r="AT160" s="25" t="s">
        <v>176</v>
      </c>
      <c r="AU160" s="25" t="s">
        <v>182</v>
      </c>
      <c r="AY160" s="25" t="s">
        <v>172</v>
      </c>
      <c r="BE160" s="215">
        <f>IF(N160="základní",J160,0)</f>
        <v>0</v>
      </c>
      <c r="BF160" s="215">
        <f>IF(N160="snížená",J160,0)</f>
        <v>0</v>
      </c>
      <c r="BG160" s="215">
        <f>IF(N160="zákl. přenesená",J160,0)</f>
        <v>0</v>
      </c>
      <c r="BH160" s="215">
        <f>IF(N160="sníž. přenesená",J160,0)</f>
        <v>0</v>
      </c>
      <c r="BI160" s="215">
        <f>IF(N160="nulová",J160,0)</f>
        <v>0</v>
      </c>
      <c r="BJ160" s="25" t="s">
        <v>83</v>
      </c>
      <c r="BK160" s="215">
        <f>ROUND(I160*H160,2)</f>
        <v>0</v>
      </c>
      <c r="BL160" s="25" t="s">
        <v>181</v>
      </c>
      <c r="BM160" s="25" t="s">
        <v>263</v>
      </c>
    </row>
    <row r="161" spans="2:51" s="13" customFormat="1" ht="13.5">
      <c r="B161" s="227"/>
      <c r="C161" s="228"/>
      <c r="D161" s="218" t="s">
        <v>184</v>
      </c>
      <c r="E161" s="229" t="s">
        <v>21</v>
      </c>
      <c r="F161" s="230" t="s">
        <v>264</v>
      </c>
      <c r="G161" s="228"/>
      <c r="H161" s="231">
        <v>244.8</v>
      </c>
      <c r="I161" s="232"/>
      <c r="J161" s="228"/>
      <c r="K161" s="228"/>
      <c r="L161" s="233"/>
      <c r="M161" s="234"/>
      <c r="N161" s="235"/>
      <c r="O161" s="235"/>
      <c r="P161" s="235"/>
      <c r="Q161" s="235"/>
      <c r="R161" s="235"/>
      <c r="S161" s="235"/>
      <c r="T161" s="236"/>
      <c r="AT161" s="237" t="s">
        <v>184</v>
      </c>
      <c r="AU161" s="237" t="s">
        <v>182</v>
      </c>
      <c r="AV161" s="13" t="s">
        <v>85</v>
      </c>
      <c r="AW161" s="13" t="s">
        <v>35</v>
      </c>
      <c r="AX161" s="13" t="s">
        <v>83</v>
      </c>
      <c r="AY161" s="237" t="s">
        <v>172</v>
      </c>
    </row>
    <row r="162" spans="2:65" s="1" customFormat="1" ht="16.5" customHeight="1">
      <c r="B162" s="42"/>
      <c r="C162" s="204" t="s">
        <v>265</v>
      </c>
      <c r="D162" s="204" t="s">
        <v>176</v>
      </c>
      <c r="E162" s="205" t="s">
        <v>266</v>
      </c>
      <c r="F162" s="206" t="s">
        <v>267</v>
      </c>
      <c r="G162" s="207" t="s">
        <v>179</v>
      </c>
      <c r="H162" s="208">
        <v>244.8</v>
      </c>
      <c r="I162" s="209"/>
      <c r="J162" s="210">
        <f>ROUND(I162*H162,2)</f>
        <v>0</v>
      </c>
      <c r="K162" s="206" t="s">
        <v>180</v>
      </c>
      <c r="L162" s="62"/>
      <c r="M162" s="211" t="s">
        <v>21</v>
      </c>
      <c r="N162" s="212" t="s">
        <v>47</v>
      </c>
      <c r="O162" s="43"/>
      <c r="P162" s="213">
        <f>O162*H162</f>
        <v>0</v>
      </c>
      <c r="Q162" s="213">
        <v>0</v>
      </c>
      <c r="R162" s="213">
        <f>Q162*H162</f>
        <v>0</v>
      </c>
      <c r="S162" s="213">
        <v>0</v>
      </c>
      <c r="T162" s="214">
        <f>S162*H162</f>
        <v>0</v>
      </c>
      <c r="AR162" s="25" t="s">
        <v>181</v>
      </c>
      <c r="AT162" s="25" t="s">
        <v>176</v>
      </c>
      <c r="AU162" s="25" t="s">
        <v>182</v>
      </c>
      <c r="AY162" s="25" t="s">
        <v>172</v>
      </c>
      <c r="BE162" s="215">
        <f>IF(N162="základní",J162,0)</f>
        <v>0</v>
      </c>
      <c r="BF162" s="215">
        <f>IF(N162="snížená",J162,0)</f>
        <v>0</v>
      </c>
      <c r="BG162" s="215">
        <f>IF(N162="zákl. přenesená",J162,0)</f>
        <v>0</v>
      </c>
      <c r="BH162" s="215">
        <f>IF(N162="sníž. přenesená",J162,0)</f>
        <v>0</v>
      </c>
      <c r="BI162" s="215">
        <f>IF(N162="nulová",J162,0)</f>
        <v>0</v>
      </c>
      <c r="BJ162" s="25" t="s">
        <v>83</v>
      </c>
      <c r="BK162" s="215">
        <f>ROUND(I162*H162,2)</f>
        <v>0</v>
      </c>
      <c r="BL162" s="25" t="s">
        <v>181</v>
      </c>
      <c r="BM162" s="25" t="s">
        <v>268</v>
      </c>
    </row>
    <row r="163" spans="2:51" s="13" customFormat="1" ht="13.5">
      <c r="B163" s="227"/>
      <c r="C163" s="228"/>
      <c r="D163" s="218" t="s">
        <v>184</v>
      </c>
      <c r="E163" s="229" t="s">
        <v>21</v>
      </c>
      <c r="F163" s="230" t="s">
        <v>269</v>
      </c>
      <c r="G163" s="228"/>
      <c r="H163" s="231">
        <v>244.8</v>
      </c>
      <c r="I163" s="232"/>
      <c r="J163" s="228"/>
      <c r="K163" s="228"/>
      <c r="L163" s="233"/>
      <c r="M163" s="234"/>
      <c r="N163" s="235"/>
      <c r="O163" s="235"/>
      <c r="P163" s="235"/>
      <c r="Q163" s="235"/>
      <c r="R163" s="235"/>
      <c r="S163" s="235"/>
      <c r="T163" s="236"/>
      <c r="AT163" s="237" t="s">
        <v>184</v>
      </c>
      <c r="AU163" s="237" t="s">
        <v>182</v>
      </c>
      <c r="AV163" s="13" t="s">
        <v>85</v>
      </c>
      <c r="AW163" s="13" t="s">
        <v>35</v>
      </c>
      <c r="AX163" s="13" t="s">
        <v>83</v>
      </c>
      <c r="AY163" s="237" t="s">
        <v>172</v>
      </c>
    </row>
    <row r="164" spans="2:65" s="1" customFormat="1" ht="16.5" customHeight="1">
      <c r="B164" s="42"/>
      <c r="C164" s="204" t="s">
        <v>270</v>
      </c>
      <c r="D164" s="204" t="s">
        <v>176</v>
      </c>
      <c r="E164" s="205" t="s">
        <v>271</v>
      </c>
      <c r="F164" s="206" t="s">
        <v>272</v>
      </c>
      <c r="G164" s="207" t="s">
        <v>179</v>
      </c>
      <c r="H164" s="208">
        <v>756.2</v>
      </c>
      <c r="I164" s="209"/>
      <c r="J164" s="210">
        <f>ROUND(I164*H164,2)</f>
        <v>0</v>
      </c>
      <c r="K164" s="206" t="s">
        <v>180</v>
      </c>
      <c r="L164" s="62"/>
      <c r="M164" s="211" t="s">
        <v>21</v>
      </c>
      <c r="N164" s="212" t="s">
        <v>47</v>
      </c>
      <c r="O164" s="43"/>
      <c r="P164" s="213">
        <f>O164*H164</f>
        <v>0</v>
      </c>
      <c r="Q164" s="213">
        <v>0</v>
      </c>
      <c r="R164" s="213">
        <f>Q164*H164</f>
        <v>0</v>
      </c>
      <c r="S164" s="213">
        <v>0</v>
      </c>
      <c r="T164" s="214">
        <f>S164*H164</f>
        <v>0</v>
      </c>
      <c r="AR164" s="25" t="s">
        <v>181</v>
      </c>
      <c r="AT164" s="25" t="s">
        <v>176</v>
      </c>
      <c r="AU164" s="25" t="s">
        <v>182</v>
      </c>
      <c r="AY164" s="25" t="s">
        <v>172</v>
      </c>
      <c r="BE164" s="215">
        <f>IF(N164="základní",J164,0)</f>
        <v>0</v>
      </c>
      <c r="BF164" s="215">
        <f>IF(N164="snížená",J164,0)</f>
        <v>0</v>
      </c>
      <c r="BG164" s="215">
        <f>IF(N164="zákl. přenesená",J164,0)</f>
        <v>0</v>
      </c>
      <c r="BH164" s="215">
        <f>IF(N164="sníž. přenesená",J164,0)</f>
        <v>0</v>
      </c>
      <c r="BI164" s="215">
        <f>IF(N164="nulová",J164,0)</f>
        <v>0</v>
      </c>
      <c r="BJ164" s="25" t="s">
        <v>83</v>
      </c>
      <c r="BK164" s="215">
        <f>ROUND(I164*H164,2)</f>
        <v>0</v>
      </c>
      <c r="BL164" s="25" t="s">
        <v>181</v>
      </c>
      <c r="BM164" s="25" t="s">
        <v>273</v>
      </c>
    </row>
    <row r="165" spans="2:51" s="13" customFormat="1" ht="13.5">
      <c r="B165" s="227"/>
      <c r="C165" s="228"/>
      <c r="D165" s="218" t="s">
        <v>184</v>
      </c>
      <c r="E165" s="229" t="s">
        <v>21</v>
      </c>
      <c r="F165" s="230" t="s">
        <v>274</v>
      </c>
      <c r="G165" s="228"/>
      <c r="H165" s="231">
        <v>750.9</v>
      </c>
      <c r="I165" s="232"/>
      <c r="J165" s="228"/>
      <c r="K165" s="228"/>
      <c r="L165" s="233"/>
      <c r="M165" s="234"/>
      <c r="N165" s="235"/>
      <c r="O165" s="235"/>
      <c r="P165" s="235"/>
      <c r="Q165" s="235"/>
      <c r="R165" s="235"/>
      <c r="S165" s="235"/>
      <c r="T165" s="236"/>
      <c r="AT165" s="237" t="s">
        <v>184</v>
      </c>
      <c r="AU165" s="237" t="s">
        <v>182</v>
      </c>
      <c r="AV165" s="13" t="s">
        <v>85</v>
      </c>
      <c r="AW165" s="13" t="s">
        <v>35</v>
      </c>
      <c r="AX165" s="13" t="s">
        <v>76</v>
      </c>
      <c r="AY165" s="237" t="s">
        <v>172</v>
      </c>
    </row>
    <row r="166" spans="2:51" s="13" customFormat="1" ht="13.5">
      <c r="B166" s="227"/>
      <c r="C166" s="228"/>
      <c r="D166" s="218" t="s">
        <v>184</v>
      </c>
      <c r="E166" s="229" t="s">
        <v>21</v>
      </c>
      <c r="F166" s="230" t="s">
        <v>275</v>
      </c>
      <c r="G166" s="228"/>
      <c r="H166" s="231">
        <v>5.3</v>
      </c>
      <c r="I166" s="232"/>
      <c r="J166" s="228"/>
      <c r="K166" s="228"/>
      <c r="L166" s="233"/>
      <c r="M166" s="234"/>
      <c r="N166" s="235"/>
      <c r="O166" s="235"/>
      <c r="P166" s="235"/>
      <c r="Q166" s="235"/>
      <c r="R166" s="235"/>
      <c r="S166" s="235"/>
      <c r="T166" s="236"/>
      <c r="AT166" s="237" t="s">
        <v>184</v>
      </c>
      <c r="AU166" s="237" t="s">
        <v>182</v>
      </c>
      <c r="AV166" s="13" t="s">
        <v>85</v>
      </c>
      <c r="AW166" s="13" t="s">
        <v>35</v>
      </c>
      <c r="AX166" s="13" t="s">
        <v>76</v>
      </c>
      <c r="AY166" s="237" t="s">
        <v>172</v>
      </c>
    </row>
    <row r="167" spans="2:51" s="14" customFormat="1" ht="13.5">
      <c r="B167" s="238"/>
      <c r="C167" s="239"/>
      <c r="D167" s="218" t="s">
        <v>184</v>
      </c>
      <c r="E167" s="240" t="s">
        <v>21</v>
      </c>
      <c r="F167" s="241" t="s">
        <v>199</v>
      </c>
      <c r="G167" s="239"/>
      <c r="H167" s="242">
        <v>756.2</v>
      </c>
      <c r="I167" s="243"/>
      <c r="J167" s="239"/>
      <c r="K167" s="239"/>
      <c r="L167" s="244"/>
      <c r="M167" s="245"/>
      <c r="N167" s="246"/>
      <c r="O167" s="246"/>
      <c r="P167" s="246"/>
      <c r="Q167" s="246"/>
      <c r="R167" s="246"/>
      <c r="S167" s="246"/>
      <c r="T167" s="247"/>
      <c r="AT167" s="248" t="s">
        <v>184</v>
      </c>
      <c r="AU167" s="248" t="s">
        <v>182</v>
      </c>
      <c r="AV167" s="14" t="s">
        <v>181</v>
      </c>
      <c r="AW167" s="14" t="s">
        <v>35</v>
      </c>
      <c r="AX167" s="14" t="s">
        <v>83</v>
      </c>
      <c r="AY167" s="248" t="s">
        <v>172</v>
      </c>
    </row>
    <row r="168" spans="2:65" s="1" customFormat="1" ht="16.5" customHeight="1">
      <c r="B168" s="42"/>
      <c r="C168" s="204" t="s">
        <v>10</v>
      </c>
      <c r="D168" s="204" t="s">
        <v>176</v>
      </c>
      <c r="E168" s="205" t="s">
        <v>276</v>
      </c>
      <c r="F168" s="206" t="s">
        <v>277</v>
      </c>
      <c r="G168" s="207" t="s">
        <v>179</v>
      </c>
      <c r="H168" s="208">
        <v>756.2</v>
      </c>
      <c r="I168" s="209"/>
      <c r="J168" s="210">
        <f>ROUND(I168*H168,2)</f>
        <v>0</v>
      </c>
      <c r="K168" s="206" t="s">
        <v>180</v>
      </c>
      <c r="L168" s="62"/>
      <c r="M168" s="211" t="s">
        <v>21</v>
      </c>
      <c r="N168" s="212" t="s">
        <v>47</v>
      </c>
      <c r="O168" s="43"/>
      <c r="P168" s="213">
        <f>O168*H168</f>
        <v>0</v>
      </c>
      <c r="Q168" s="213">
        <v>0</v>
      </c>
      <c r="R168" s="213">
        <f>Q168*H168</f>
        <v>0</v>
      </c>
      <c r="S168" s="213">
        <v>0</v>
      </c>
      <c r="T168" s="214">
        <f>S168*H168</f>
        <v>0</v>
      </c>
      <c r="AR168" s="25" t="s">
        <v>181</v>
      </c>
      <c r="AT168" s="25" t="s">
        <v>176</v>
      </c>
      <c r="AU168" s="25" t="s">
        <v>182</v>
      </c>
      <c r="AY168" s="25" t="s">
        <v>172</v>
      </c>
      <c r="BE168" s="215">
        <f>IF(N168="základní",J168,0)</f>
        <v>0</v>
      </c>
      <c r="BF168" s="215">
        <f>IF(N168="snížená",J168,0)</f>
        <v>0</v>
      </c>
      <c r="BG168" s="215">
        <f>IF(N168="zákl. přenesená",J168,0)</f>
        <v>0</v>
      </c>
      <c r="BH168" s="215">
        <f>IF(N168="sníž. přenesená",J168,0)</f>
        <v>0</v>
      </c>
      <c r="BI168" s="215">
        <f>IF(N168="nulová",J168,0)</f>
        <v>0</v>
      </c>
      <c r="BJ168" s="25" t="s">
        <v>83</v>
      </c>
      <c r="BK168" s="215">
        <f>ROUND(I168*H168,2)</f>
        <v>0</v>
      </c>
      <c r="BL168" s="25" t="s">
        <v>181</v>
      </c>
      <c r="BM168" s="25" t="s">
        <v>278</v>
      </c>
    </row>
    <row r="169" spans="2:51" s="13" customFormat="1" ht="13.5">
      <c r="B169" s="227"/>
      <c r="C169" s="228"/>
      <c r="D169" s="218" t="s">
        <v>184</v>
      </c>
      <c r="E169" s="229" t="s">
        <v>21</v>
      </c>
      <c r="F169" s="230" t="s">
        <v>279</v>
      </c>
      <c r="G169" s="228"/>
      <c r="H169" s="231">
        <v>756.2</v>
      </c>
      <c r="I169" s="232"/>
      <c r="J169" s="228"/>
      <c r="K169" s="228"/>
      <c r="L169" s="233"/>
      <c r="M169" s="234"/>
      <c r="N169" s="235"/>
      <c r="O169" s="235"/>
      <c r="P169" s="235"/>
      <c r="Q169" s="235"/>
      <c r="R169" s="235"/>
      <c r="S169" s="235"/>
      <c r="T169" s="236"/>
      <c r="AT169" s="237" t="s">
        <v>184</v>
      </c>
      <c r="AU169" s="237" t="s">
        <v>182</v>
      </c>
      <c r="AV169" s="13" t="s">
        <v>85</v>
      </c>
      <c r="AW169" s="13" t="s">
        <v>35</v>
      </c>
      <c r="AX169" s="13" t="s">
        <v>83</v>
      </c>
      <c r="AY169" s="237" t="s">
        <v>172</v>
      </c>
    </row>
    <row r="170" spans="2:65" s="1" customFormat="1" ht="16.5" customHeight="1">
      <c r="B170" s="42"/>
      <c r="C170" s="204" t="s">
        <v>280</v>
      </c>
      <c r="D170" s="204" t="s">
        <v>176</v>
      </c>
      <c r="E170" s="205" t="s">
        <v>281</v>
      </c>
      <c r="F170" s="206" t="s">
        <v>282</v>
      </c>
      <c r="G170" s="207" t="s">
        <v>179</v>
      </c>
      <c r="H170" s="208">
        <v>577.15</v>
      </c>
      <c r="I170" s="209"/>
      <c r="J170" s="210">
        <f>ROUND(I170*H170,2)</f>
        <v>0</v>
      </c>
      <c r="K170" s="206" t="s">
        <v>180</v>
      </c>
      <c r="L170" s="62"/>
      <c r="M170" s="211" t="s">
        <v>21</v>
      </c>
      <c r="N170" s="212" t="s">
        <v>47</v>
      </c>
      <c r="O170" s="43"/>
      <c r="P170" s="213">
        <f>O170*H170</f>
        <v>0</v>
      </c>
      <c r="Q170" s="213">
        <v>0</v>
      </c>
      <c r="R170" s="213">
        <f>Q170*H170</f>
        <v>0</v>
      </c>
      <c r="S170" s="213">
        <v>0</v>
      </c>
      <c r="T170" s="214">
        <f>S170*H170</f>
        <v>0</v>
      </c>
      <c r="AR170" s="25" t="s">
        <v>181</v>
      </c>
      <c r="AT170" s="25" t="s">
        <v>176</v>
      </c>
      <c r="AU170" s="25" t="s">
        <v>182</v>
      </c>
      <c r="AY170" s="25" t="s">
        <v>172</v>
      </c>
      <c r="BE170" s="215">
        <f>IF(N170="základní",J170,0)</f>
        <v>0</v>
      </c>
      <c r="BF170" s="215">
        <f>IF(N170="snížená",J170,0)</f>
        <v>0</v>
      </c>
      <c r="BG170" s="215">
        <f>IF(N170="zákl. přenesená",J170,0)</f>
        <v>0</v>
      </c>
      <c r="BH170" s="215">
        <f>IF(N170="sníž. přenesená",J170,0)</f>
        <v>0</v>
      </c>
      <c r="BI170" s="215">
        <f>IF(N170="nulová",J170,0)</f>
        <v>0</v>
      </c>
      <c r="BJ170" s="25" t="s">
        <v>83</v>
      </c>
      <c r="BK170" s="215">
        <f>ROUND(I170*H170,2)</f>
        <v>0</v>
      </c>
      <c r="BL170" s="25" t="s">
        <v>181</v>
      </c>
      <c r="BM170" s="25" t="s">
        <v>283</v>
      </c>
    </row>
    <row r="171" spans="2:51" s="13" customFormat="1" ht="13.5">
      <c r="B171" s="227"/>
      <c r="C171" s="228"/>
      <c r="D171" s="218" t="s">
        <v>184</v>
      </c>
      <c r="E171" s="229" t="s">
        <v>21</v>
      </c>
      <c r="F171" s="230" t="s">
        <v>284</v>
      </c>
      <c r="G171" s="228"/>
      <c r="H171" s="231">
        <v>577.15</v>
      </c>
      <c r="I171" s="232"/>
      <c r="J171" s="228"/>
      <c r="K171" s="228"/>
      <c r="L171" s="233"/>
      <c r="M171" s="234"/>
      <c r="N171" s="235"/>
      <c r="O171" s="235"/>
      <c r="P171" s="235"/>
      <c r="Q171" s="235"/>
      <c r="R171" s="235"/>
      <c r="S171" s="235"/>
      <c r="T171" s="236"/>
      <c r="AT171" s="237" t="s">
        <v>184</v>
      </c>
      <c r="AU171" s="237" t="s">
        <v>182</v>
      </c>
      <c r="AV171" s="13" t="s">
        <v>85</v>
      </c>
      <c r="AW171" s="13" t="s">
        <v>35</v>
      </c>
      <c r="AX171" s="13" t="s">
        <v>83</v>
      </c>
      <c r="AY171" s="237" t="s">
        <v>172</v>
      </c>
    </row>
    <row r="172" spans="2:65" s="1" customFormat="1" ht="16.5" customHeight="1">
      <c r="B172" s="42"/>
      <c r="C172" s="204" t="s">
        <v>285</v>
      </c>
      <c r="D172" s="204" t="s">
        <v>176</v>
      </c>
      <c r="E172" s="205" t="s">
        <v>286</v>
      </c>
      <c r="F172" s="206" t="s">
        <v>287</v>
      </c>
      <c r="G172" s="207" t="s">
        <v>179</v>
      </c>
      <c r="H172" s="208">
        <v>577.15</v>
      </c>
      <c r="I172" s="209"/>
      <c r="J172" s="210">
        <f>ROUND(I172*H172,2)</f>
        <v>0</v>
      </c>
      <c r="K172" s="206" t="s">
        <v>180</v>
      </c>
      <c r="L172" s="62"/>
      <c r="M172" s="211" t="s">
        <v>21</v>
      </c>
      <c r="N172" s="212" t="s">
        <v>47</v>
      </c>
      <c r="O172" s="43"/>
      <c r="P172" s="213">
        <f>O172*H172</f>
        <v>0</v>
      </c>
      <c r="Q172" s="213">
        <v>0</v>
      </c>
      <c r="R172" s="213">
        <f>Q172*H172</f>
        <v>0</v>
      </c>
      <c r="S172" s="213">
        <v>0</v>
      </c>
      <c r="T172" s="214">
        <f>S172*H172</f>
        <v>0</v>
      </c>
      <c r="AR172" s="25" t="s">
        <v>181</v>
      </c>
      <c r="AT172" s="25" t="s">
        <v>176</v>
      </c>
      <c r="AU172" s="25" t="s">
        <v>182</v>
      </c>
      <c r="AY172" s="25" t="s">
        <v>172</v>
      </c>
      <c r="BE172" s="215">
        <f>IF(N172="základní",J172,0)</f>
        <v>0</v>
      </c>
      <c r="BF172" s="215">
        <f>IF(N172="snížená",J172,0)</f>
        <v>0</v>
      </c>
      <c r="BG172" s="215">
        <f>IF(N172="zákl. přenesená",J172,0)</f>
        <v>0</v>
      </c>
      <c r="BH172" s="215">
        <f>IF(N172="sníž. přenesená",J172,0)</f>
        <v>0</v>
      </c>
      <c r="BI172" s="215">
        <f>IF(N172="nulová",J172,0)</f>
        <v>0</v>
      </c>
      <c r="BJ172" s="25" t="s">
        <v>83</v>
      </c>
      <c r="BK172" s="215">
        <f>ROUND(I172*H172,2)</f>
        <v>0</v>
      </c>
      <c r="BL172" s="25" t="s">
        <v>181</v>
      </c>
      <c r="BM172" s="25" t="s">
        <v>288</v>
      </c>
    </row>
    <row r="173" spans="2:51" s="13" customFormat="1" ht="13.5">
      <c r="B173" s="227"/>
      <c r="C173" s="228"/>
      <c r="D173" s="218" t="s">
        <v>184</v>
      </c>
      <c r="E173" s="229" t="s">
        <v>21</v>
      </c>
      <c r="F173" s="230" t="s">
        <v>289</v>
      </c>
      <c r="G173" s="228"/>
      <c r="H173" s="231">
        <v>577.15</v>
      </c>
      <c r="I173" s="232"/>
      <c r="J173" s="228"/>
      <c r="K173" s="228"/>
      <c r="L173" s="233"/>
      <c r="M173" s="234"/>
      <c r="N173" s="235"/>
      <c r="O173" s="235"/>
      <c r="P173" s="235"/>
      <c r="Q173" s="235"/>
      <c r="R173" s="235"/>
      <c r="S173" s="235"/>
      <c r="T173" s="236"/>
      <c r="AT173" s="237" t="s">
        <v>184</v>
      </c>
      <c r="AU173" s="237" t="s">
        <v>182</v>
      </c>
      <c r="AV173" s="13" t="s">
        <v>85</v>
      </c>
      <c r="AW173" s="13" t="s">
        <v>35</v>
      </c>
      <c r="AX173" s="13" t="s">
        <v>83</v>
      </c>
      <c r="AY173" s="237" t="s">
        <v>172</v>
      </c>
    </row>
    <row r="174" spans="2:65" s="1" customFormat="1" ht="16.5" customHeight="1">
      <c r="B174" s="42"/>
      <c r="C174" s="204" t="s">
        <v>290</v>
      </c>
      <c r="D174" s="204" t="s">
        <v>176</v>
      </c>
      <c r="E174" s="205" t="s">
        <v>291</v>
      </c>
      <c r="F174" s="206" t="s">
        <v>292</v>
      </c>
      <c r="G174" s="207" t="s">
        <v>213</v>
      </c>
      <c r="H174" s="208">
        <v>1807.1</v>
      </c>
      <c r="I174" s="209"/>
      <c r="J174" s="210">
        <f>ROUND(I174*H174,2)</f>
        <v>0</v>
      </c>
      <c r="K174" s="206" t="s">
        <v>180</v>
      </c>
      <c r="L174" s="62"/>
      <c r="M174" s="211" t="s">
        <v>21</v>
      </c>
      <c r="N174" s="212" t="s">
        <v>47</v>
      </c>
      <c r="O174" s="43"/>
      <c r="P174" s="213">
        <f>O174*H174</f>
        <v>0</v>
      </c>
      <c r="Q174" s="213">
        <v>0.00085</v>
      </c>
      <c r="R174" s="213">
        <f>Q174*H174</f>
        <v>1.5360349999999998</v>
      </c>
      <c r="S174" s="213">
        <v>0</v>
      </c>
      <c r="T174" s="214">
        <f>S174*H174</f>
        <v>0</v>
      </c>
      <c r="AR174" s="25" t="s">
        <v>181</v>
      </c>
      <c r="AT174" s="25" t="s">
        <v>176</v>
      </c>
      <c r="AU174" s="25" t="s">
        <v>182</v>
      </c>
      <c r="AY174" s="25" t="s">
        <v>172</v>
      </c>
      <c r="BE174" s="215">
        <f>IF(N174="základní",J174,0)</f>
        <v>0</v>
      </c>
      <c r="BF174" s="215">
        <f>IF(N174="snížená",J174,0)</f>
        <v>0</v>
      </c>
      <c r="BG174" s="215">
        <f>IF(N174="zákl. přenesená",J174,0)</f>
        <v>0</v>
      </c>
      <c r="BH174" s="215">
        <f>IF(N174="sníž. přenesená",J174,0)</f>
        <v>0</v>
      </c>
      <c r="BI174" s="215">
        <f>IF(N174="nulová",J174,0)</f>
        <v>0</v>
      </c>
      <c r="BJ174" s="25" t="s">
        <v>83</v>
      </c>
      <c r="BK174" s="215">
        <f>ROUND(I174*H174,2)</f>
        <v>0</v>
      </c>
      <c r="BL174" s="25" t="s">
        <v>181</v>
      </c>
      <c r="BM174" s="25" t="s">
        <v>293</v>
      </c>
    </row>
    <row r="175" spans="2:51" s="13" customFormat="1" ht="13.5">
      <c r="B175" s="227"/>
      <c r="C175" s="228"/>
      <c r="D175" s="218" t="s">
        <v>184</v>
      </c>
      <c r="E175" s="229" t="s">
        <v>21</v>
      </c>
      <c r="F175" s="230" t="s">
        <v>294</v>
      </c>
      <c r="G175" s="228"/>
      <c r="H175" s="231">
        <v>652.8</v>
      </c>
      <c r="I175" s="232"/>
      <c r="J175" s="228"/>
      <c r="K175" s="228"/>
      <c r="L175" s="233"/>
      <c r="M175" s="234"/>
      <c r="N175" s="235"/>
      <c r="O175" s="235"/>
      <c r="P175" s="235"/>
      <c r="Q175" s="235"/>
      <c r="R175" s="235"/>
      <c r="S175" s="235"/>
      <c r="T175" s="236"/>
      <c r="AT175" s="237" t="s">
        <v>184</v>
      </c>
      <c r="AU175" s="237" t="s">
        <v>182</v>
      </c>
      <c r="AV175" s="13" t="s">
        <v>85</v>
      </c>
      <c r="AW175" s="13" t="s">
        <v>35</v>
      </c>
      <c r="AX175" s="13" t="s">
        <v>76</v>
      </c>
      <c r="AY175" s="237" t="s">
        <v>172</v>
      </c>
    </row>
    <row r="176" spans="2:51" s="13" customFormat="1" ht="13.5">
      <c r="B176" s="227"/>
      <c r="C176" s="228"/>
      <c r="D176" s="218" t="s">
        <v>184</v>
      </c>
      <c r="E176" s="229" t="s">
        <v>21</v>
      </c>
      <c r="F176" s="230" t="s">
        <v>295</v>
      </c>
      <c r="G176" s="228"/>
      <c r="H176" s="231">
        <v>1154.3</v>
      </c>
      <c r="I176" s="232"/>
      <c r="J176" s="228"/>
      <c r="K176" s="228"/>
      <c r="L176" s="233"/>
      <c r="M176" s="234"/>
      <c r="N176" s="235"/>
      <c r="O176" s="235"/>
      <c r="P176" s="235"/>
      <c r="Q176" s="235"/>
      <c r="R176" s="235"/>
      <c r="S176" s="235"/>
      <c r="T176" s="236"/>
      <c r="AT176" s="237" t="s">
        <v>184</v>
      </c>
      <c r="AU176" s="237" t="s">
        <v>182</v>
      </c>
      <c r="AV176" s="13" t="s">
        <v>85</v>
      </c>
      <c r="AW176" s="13" t="s">
        <v>35</v>
      </c>
      <c r="AX176" s="13" t="s">
        <v>76</v>
      </c>
      <c r="AY176" s="237" t="s">
        <v>172</v>
      </c>
    </row>
    <row r="177" spans="2:51" s="14" customFormat="1" ht="13.5">
      <c r="B177" s="238"/>
      <c r="C177" s="239"/>
      <c r="D177" s="218" t="s">
        <v>184</v>
      </c>
      <c r="E177" s="240" t="s">
        <v>21</v>
      </c>
      <c r="F177" s="241" t="s">
        <v>199</v>
      </c>
      <c r="G177" s="239"/>
      <c r="H177" s="242">
        <v>1807.1</v>
      </c>
      <c r="I177" s="243"/>
      <c r="J177" s="239"/>
      <c r="K177" s="239"/>
      <c r="L177" s="244"/>
      <c r="M177" s="245"/>
      <c r="N177" s="246"/>
      <c r="O177" s="246"/>
      <c r="P177" s="246"/>
      <c r="Q177" s="246"/>
      <c r="R177" s="246"/>
      <c r="S177" s="246"/>
      <c r="T177" s="247"/>
      <c r="AT177" s="248" t="s">
        <v>184</v>
      </c>
      <c r="AU177" s="248" t="s">
        <v>182</v>
      </c>
      <c r="AV177" s="14" t="s">
        <v>181</v>
      </c>
      <c r="AW177" s="14" t="s">
        <v>35</v>
      </c>
      <c r="AX177" s="14" t="s">
        <v>83</v>
      </c>
      <c r="AY177" s="248" t="s">
        <v>172</v>
      </c>
    </row>
    <row r="178" spans="2:65" s="1" customFormat="1" ht="16.5" customHeight="1">
      <c r="B178" s="42"/>
      <c r="C178" s="204" t="s">
        <v>296</v>
      </c>
      <c r="D178" s="204" t="s">
        <v>176</v>
      </c>
      <c r="E178" s="205" t="s">
        <v>297</v>
      </c>
      <c r="F178" s="206" t="s">
        <v>298</v>
      </c>
      <c r="G178" s="207" t="s">
        <v>213</v>
      </c>
      <c r="H178" s="208">
        <v>1807.1</v>
      </c>
      <c r="I178" s="209"/>
      <c r="J178" s="210">
        <f>ROUND(I178*H178,2)</f>
        <v>0</v>
      </c>
      <c r="K178" s="206" t="s">
        <v>180</v>
      </c>
      <c r="L178" s="62"/>
      <c r="M178" s="211" t="s">
        <v>21</v>
      </c>
      <c r="N178" s="212" t="s">
        <v>47</v>
      </c>
      <c r="O178" s="43"/>
      <c r="P178" s="213">
        <f>O178*H178</f>
        <v>0</v>
      </c>
      <c r="Q178" s="213">
        <v>0</v>
      </c>
      <c r="R178" s="213">
        <f>Q178*H178</f>
        <v>0</v>
      </c>
      <c r="S178" s="213">
        <v>0</v>
      </c>
      <c r="T178" s="214">
        <f>S178*H178</f>
        <v>0</v>
      </c>
      <c r="AR178" s="25" t="s">
        <v>181</v>
      </c>
      <c r="AT178" s="25" t="s">
        <v>176</v>
      </c>
      <c r="AU178" s="25" t="s">
        <v>182</v>
      </c>
      <c r="AY178" s="25" t="s">
        <v>172</v>
      </c>
      <c r="BE178" s="215">
        <f>IF(N178="základní",J178,0)</f>
        <v>0</v>
      </c>
      <c r="BF178" s="215">
        <f>IF(N178="snížená",J178,0)</f>
        <v>0</v>
      </c>
      <c r="BG178" s="215">
        <f>IF(N178="zákl. přenesená",J178,0)</f>
        <v>0</v>
      </c>
      <c r="BH178" s="215">
        <f>IF(N178="sníž. přenesená",J178,0)</f>
        <v>0</v>
      </c>
      <c r="BI178" s="215">
        <f>IF(N178="nulová",J178,0)</f>
        <v>0</v>
      </c>
      <c r="BJ178" s="25" t="s">
        <v>83</v>
      </c>
      <c r="BK178" s="215">
        <f>ROUND(I178*H178,2)</f>
        <v>0</v>
      </c>
      <c r="BL178" s="25" t="s">
        <v>181</v>
      </c>
      <c r="BM178" s="25" t="s">
        <v>299</v>
      </c>
    </row>
    <row r="179" spans="2:51" s="13" customFormat="1" ht="13.5">
      <c r="B179" s="227"/>
      <c r="C179" s="228"/>
      <c r="D179" s="218" t="s">
        <v>184</v>
      </c>
      <c r="E179" s="229" t="s">
        <v>21</v>
      </c>
      <c r="F179" s="230" t="s">
        <v>300</v>
      </c>
      <c r="G179" s="228"/>
      <c r="H179" s="231">
        <v>1807.1</v>
      </c>
      <c r="I179" s="232"/>
      <c r="J179" s="228"/>
      <c r="K179" s="228"/>
      <c r="L179" s="233"/>
      <c r="M179" s="234"/>
      <c r="N179" s="235"/>
      <c r="O179" s="235"/>
      <c r="P179" s="235"/>
      <c r="Q179" s="235"/>
      <c r="R179" s="235"/>
      <c r="S179" s="235"/>
      <c r="T179" s="236"/>
      <c r="AT179" s="237" t="s">
        <v>184</v>
      </c>
      <c r="AU179" s="237" t="s">
        <v>182</v>
      </c>
      <c r="AV179" s="13" t="s">
        <v>85</v>
      </c>
      <c r="AW179" s="13" t="s">
        <v>35</v>
      </c>
      <c r="AX179" s="13" t="s">
        <v>83</v>
      </c>
      <c r="AY179" s="237" t="s">
        <v>172</v>
      </c>
    </row>
    <row r="180" spans="2:65" s="1" customFormat="1" ht="16.5" customHeight="1">
      <c r="B180" s="42"/>
      <c r="C180" s="204" t="s">
        <v>301</v>
      </c>
      <c r="D180" s="204" t="s">
        <v>176</v>
      </c>
      <c r="E180" s="205" t="s">
        <v>302</v>
      </c>
      <c r="F180" s="206" t="s">
        <v>303</v>
      </c>
      <c r="G180" s="207" t="s">
        <v>179</v>
      </c>
      <c r="H180" s="208">
        <v>1578.15</v>
      </c>
      <c r="I180" s="209"/>
      <c r="J180" s="210">
        <f>ROUND(I180*H180,2)</f>
        <v>0</v>
      </c>
      <c r="K180" s="206" t="s">
        <v>180</v>
      </c>
      <c r="L180" s="62"/>
      <c r="M180" s="211" t="s">
        <v>21</v>
      </c>
      <c r="N180" s="212" t="s">
        <v>47</v>
      </c>
      <c r="O180" s="43"/>
      <c r="P180" s="213">
        <f>O180*H180</f>
        <v>0</v>
      </c>
      <c r="Q180" s="213">
        <v>0</v>
      </c>
      <c r="R180" s="213">
        <f>Q180*H180</f>
        <v>0</v>
      </c>
      <c r="S180" s="213">
        <v>0</v>
      </c>
      <c r="T180" s="214">
        <f>S180*H180</f>
        <v>0</v>
      </c>
      <c r="AR180" s="25" t="s">
        <v>181</v>
      </c>
      <c r="AT180" s="25" t="s">
        <v>176</v>
      </c>
      <c r="AU180" s="25" t="s">
        <v>182</v>
      </c>
      <c r="AY180" s="25" t="s">
        <v>172</v>
      </c>
      <c r="BE180" s="215">
        <f>IF(N180="základní",J180,0)</f>
        <v>0</v>
      </c>
      <c r="BF180" s="215">
        <f>IF(N180="snížená",J180,0)</f>
        <v>0</v>
      </c>
      <c r="BG180" s="215">
        <f>IF(N180="zákl. přenesená",J180,0)</f>
        <v>0</v>
      </c>
      <c r="BH180" s="215">
        <f>IF(N180="sníž. přenesená",J180,0)</f>
        <v>0</v>
      </c>
      <c r="BI180" s="215">
        <f>IF(N180="nulová",J180,0)</f>
        <v>0</v>
      </c>
      <c r="BJ180" s="25" t="s">
        <v>83</v>
      </c>
      <c r="BK180" s="215">
        <f>ROUND(I180*H180,2)</f>
        <v>0</v>
      </c>
      <c r="BL180" s="25" t="s">
        <v>181</v>
      </c>
      <c r="BM180" s="25" t="s">
        <v>304</v>
      </c>
    </row>
    <row r="181" spans="2:51" s="13" customFormat="1" ht="13.5">
      <c r="B181" s="227"/>
      <c r="C181" s="228"/>
      <c r="D181" s="218" t="s">
        <v>184</v>
      </c>
      <c r="E181" s="229" t="s">
        <v>21</v>
      </c>
      <c r="F181" s="230" t="s">
        <v>305</v>
      </c>
      <c r="G181" s="228"/>
      <c r="H181" s="231">
        <v>244.8</v>
      </c>
      <c r="I181" s="232"/>
      <c r="J181" s="228"/>
      <c r="K181" s="228"/>
      <c r="L181" s="233"/>
      <c r="M181" s="234"/>
      <c r="N181" s="235"/>
      <c r="O181" s="235"/>
      <c r="P181" s="235"/>
      <c r="Q181" s="235"/>
      <c r="R181" s="235"/>
      <c r="S181" s="235"/>
      <c r="T181" s="236"/>
      <c r="AT181" s="237" t="s">
        <v>184</v>
      </c>
      <c r="AU181" s="237" t="s">
        <v>182</v>
      </c>
      <c r="AV181" s="13" t="s">
        <v>85</v>
      </c>
      <c r="AW181" s="13" t="s">
        <v>35</v>
      </c>
      <c r="AX181" s="13" t="s">
        <v>76</v>
      </c>
      <c r="AY181" s="237" t="s">
        <v>172</v>
      </c>
    </row>
    <row r="182" spans="2:51" s="13" customFormat="1" ht="13.5">
      <c r="B182" s="227"/>
      <c r="C182" s="228"/>
      <c r="D182" s="218" t="s">
        <v>184</v>
      </c>
      <c r="E182" s="229" t="s">
        <v>21</v>
      </c>
      <c r="F182" s="230" t="s">
        <v>197</v>
      </c>
      <c r="G182" s="228"/>
      <c r="H182" s="231">
        <v>756.2</v>
      </c>
      <c r="I182" s="232"/>
      <c r="J182" s="228"/>
      <c r="K182" s="228"/>
      <c r="L182" s="233"/>
      <c r="M182" s="234"/>
      <c r="N182" s="235"/>
      <c r="O182" s="235"/>
      <c r="P182" s="235"/>
      <c r="Q182" s="235"/>
      <c r="R182" s="235"/>
      <c r="S182" s="235"/>
      <c r="T182" s="236"/>
      <c r="AT182" s="237" t="s">
        <v>184</v>
      </c>
      <c r="AU182" s="237" t="s">
        <v>182</v>
      </c>
      <c r="AV182" s="13" t="s">
        <v>85</v>
      </c>
      <c r="AW182" s="13" t="s">
        <v>35</v>
      </c>
      <c r="AX182" s="13" t="s">
        <v>76</v>
      </c>
      <c r="AY182" s="237" t="s">
        <v>172</v>
      </c>
    </row>
    <row r="183" spans="2:51" s="13" customFormat="1" ht="13.5">
      <c r="B183" s="227"/>
      <c r="C183" s="228"/>
      <c r="D183" s="218" t="s">
        <v>184</v>
      </c>
      <c r="E183" s="229" t="s">
        <v>21</v>
      </c>
      <c r="F183" s="230" t="s">
        <v>198</v>
      </c>
      <c r="G183" s="228"/>
      <c r="H183" s="231">
        <v>577.15</v>
      </c>
      <c r="I183" s="232"/>
      <c r="J183" s="228"/>
      <c r="K183" s="228"/>
      <c r="L183" s="233"/>
      <c r="M183" s="234"/>
      <c r="N183" s="235"/>
      <c r="O183" s="235"/>
      <c r="P183" s="235"/>
      <c r="Q183" s="235"/>
      <c r="R183" s="235"/>
      <c r="S183" s="235"/>
      <c r="T183" s="236"/>
      <c r="AT183" s="237" t="s">
        <v>184</v>
      </c>
      <c r="AU183" s="237" t="s">
        <v>182</v>
      </c>
      <c r="AV183" s="13" t="s">
        <v>85</v>
      </c>
      <c r="AW183" s="13" t="s">
        <v>35</v>
      </c>
      <c r="AX183" s="13" t="s">
        <v>76</v>
      </c>
      <c r="AY183" s="237" t="s">
        <v>172</v>
      </c>
    </row>
    <row r="184" spans="2:51" s="14" customFormat="1" ht="13.5">
      <c r="B184" s="238"/>
      <c r="C184" s="239"/>
      <c r="D184" s="218" t="s">
        <v>184</v>
      </c>
      <c r="E184" s="240" t="s">
        <v>21</v>
      </c>
      <c r="F184" s="241" t="s">
        <v>199</v>
      </c>
      <c r="G184" s="239"/>
      <c r="H184" s="242">
        <v>1578.15</v>
      </c>
      <c r="I184" s="243"/>
      <c r="J184" s="239"/>
      <c r="K184" s="239"/>
      <c r="L184" s="244"/>
      <c r="M184" s="245"/>
      <c r="N184" s="246"/>
      <c r="O184" s="246"/>
      <c r="P184" s="246"/>
      <c r="Q184" s="246"/>
      <c r="R184" s="246"/>
      <c r="S184" s="246"/>
      <c r="T184" s="247"/>
      <c r="AT184" s="248" t="s">
        <v>184</v>
      </c>
      <c r="AU184" s="248" t="s">
        <v>182</v>
      </c>
      <c r="AV184" s="14" t="s">
        <v>181</v>
      </c>
      <c r="AW184" s="14" t="s">
        <v>35</v>
      </c>
      <c r="AX184" s="14" t="s">
        <v>83</v>
      </c>
      <c r="AY184" s="248" t="s">
        <v>172</v>
      </c>
    </row>
    <row r="185" spans="2:65" s="1" customFormat="1" ht="16.5" customHeight="1">
      <c r="B185" s="42"/>
      <c r="C185" s="204" t="s">
        <v>9</v>
      </c>
      <c r="D185" s="204" t="s">
        <v>176</v>
      </c>
      <c r="E185" s="205" t="s">
        <v>306</v>
      </c>
      <c r="F185" s="206" t="s">
        <v>307</v>
      </c>
      <c r="G185" s="207" t="s">
        <v>179</v>
      </c>
      <c r="H185" s="208">
        <v>732.29</v>
      </c>
      <c r="I185" s="209"/>
      <c r="J185" s="210">
        <f>ROUND(I185*H185,2)</f>
        <v>0</v>
      </c>
      <c r="K185" s="206" t="s">
        <v>180</v>
      </c>
      <c r="L185" s="62"/>
      <c r="M185" s="211" t="s">
        <v>21</v>
      </c>
      <c r="N185" s="212" t="s">
        <v>47</v>
      </c>
      <c r="O185" s="43"/>
      <c r="P185" s="213">
        <f>O185*H185</f>
        <v>0</v>
      </c>
      <c r="Q185" s="213">
        <v>0</v>
      </c>
      <c r="R185" s="213">
        <f>Q185*H185</f>
        <v>0</v>
      </c>
      <c r="S185" s="213">
        <v>0</v>
      </c>
      <c r="T185" s="214">
        <f>S185*H185</f>
        <v>0</v>
      </c>
      <c r="AR185" s="25" t="s">
        <v>181</v>
      </c>
      <c r="AT185" s="25" t="s">
        <v>176</v>
      </c>
      <c r="AU185" s="25" t="s">
        <v>182</v>
      </c>
      <c r="AY185" s="25" t="s">
        <v>172</v>
      </c>
      <c r="BE185" s="215">
        <f>IF(N185="základní",J185,0)</f>
        <v>0</v>
      </c>
      <c r="BF185" s="215">
        <f>IF(N185="snížená",J185,0)</f>
        <v>0</v>
      </c>
      <c r="BG185" s="215">
        <f>IF(N185="zákl. přenesená",J185,0)</f>
        <v>0</v>
      </c>
      <c r="BH185" s="215">
        <f>IF(N185="sníž. přenesená",J185,0)</f>
        <v>0</v>
      </c>
      <c r="BI185" s="215">
        <f>IF(N185="nulová",J185,0)</f>
        <v>0</v>
      </c>
      <c r="BJ185" s="25" t="s">
        <v>83</v>
      </c>
      <c r="BK185" s="215">
        <f>ROUND(I185*H185,2)</f>
        <v>0</v>
      </c>
      <c r="BL185" s="25" t="s">
        <v>181</v>
      </c>
      <c r="BM185" s="25" t="s">
        <v>308</v>
      </c>
    </row>
    <row r="186" spans="2:51" s="13" customFormat="1" ht="13.5">
      <c r="B186" s="227"/>
      <c r="C186" s="228"/>
      <c r="D186" s="218" t="s">
        <v>184</v>
      </c>
      <c r="E186" s="229" t="s">
        <v>21</v>
      </c>
      <c r="F186" s="230" t="s">
        <v>309</v>
      </c>
      <c r="G186" s="228"/>
      <c r="H186" s="231">
        <v>223.04</v>
      </c>
      <c r="I186" s="232"/>
      <c r="J186" s="228"/>
      <c r="K186" s="228"/>
      <c r="L186" s="233"/>
      <c r="M186" s="234"/>
      <c r="N186" s="235"/>
      <c r="O186" s="235"/>
      <c r="P186" s="235"/>
      <c r="Q186" s="235"/>
      <c r="R186" s="235"/>
      <c r="S186" s="235"/>
      <c r="T186" s="236"/>
      <c r="AT186" s="237" t="s">
        <v>184</v>
      </c>
      <c r="AU186" s="237" t="s">
        <v>182</v>
      </c>
      <c r="AV186" s="13" t="s">
        <v>85</v>
      </c>
      <c r="AW186" s="13" t="s">
        <v>35</v>
      </c>
      <c r="AX186" s="13" t="s">
        <v>76</v>
      </c>
      <c r="AY186" s="237" t="s">
        <v>172</v>
      </c>
    </row>
    <row r="187" spans="2:51" s="13" customFormat="1" ht="13.5">
      <c r="B187" s="227"/>
      <c r="C187" s="228"/>
      <c r="D187" s="218" t="s">
        <v>184</v>
      </c>
      <c r="E187" s="229" t="s">
        <v>21</v>
      </c>
      <c r="F187" s="230" t="s">
        <v>310</v>
      </c>
      <c r="G187" s="228"/>
      <c r="H187" s="231">
        <v>509.25</v>
      </c>
      <c r="I187" s="232"/>
      <c r="J187" s="228"/>
      <c r="K187" s="228"/>
      <c r="L187" s="233"/>
      <c r="M187" s="234"/>
      <c r="N187" s="235"/>
      <c r="O187" s="235"/>
      <c r="P187" s="235"/>
      <c r="Q187" s="235"/>
      <c r="R187" s="235"/>
      <c r="S187" s="235"/>
      <c r="T187" s="236"/>
      <c r="AT187" s="237" t="s">
        <v>184</v>
      </c>
      <c r="AU187" s="237" t="s">
        <v>182</v>
      </c>
      <c r="AV187" s="13" t="s">
        <v>85</v>
      </c>
      <c r="AW187" s="13" t="s">
        <v>35</v>
      </c>
      <c r="AX187" s="13" t="s">
        <v>76</v>
      </c>
      <c r="AY187" s="237" t="s">
        <v>172</v>
      </c>
    </row>
    <row r="188" spans="2:51" s="14" customFormat="1" ht="13.5">
      <c r="B188" s="238"/>
      <c r="C188" s="239"/>
      <c r="D188" s="218" t="s">
        <v>184</v>
      </c>
      <c r="E188" s="240" t="s">
        <v>21</v>
      </c>
      <c r="F188" s="241" t="s">
        <v>199</v>
      </c>
      <c r="G188" s="239"/>
      <c r="H188" s="242">
        <v>732.29</v>
      </c>
      <c r="I188" s="243"/>
      <c r="J188" s="239"/>
      <c r="K188" s="239"/>
      <c r="L188" s="244"/>
      <c r="M188" s="245"/>
      <c r="N188" s="246"/>
      <c r="O188" s="246"/>
      <c r="P188" s="246"/>
      <c r="Q188" s="246"/>
      <c r="R188" s="246"/>
      <c r="S188" s="246"/>
      <c r="T188" s="247"/>
      <c r="AT188" s="248" t="s">
        <v>184</v>
      </c>
      <c r="AU188" s="248" t="s">
        <v>182</v>
      </c>
      <c r="AV188" s="14" t="s">
        <v>181</v>
      </c>
      <c r="AW188" s="14" t="s">
        <v>35</v>
      </c>
      <c r="AX188" s="14" t="s">
        <v>83</v>
      </c>
      <c r="AY188" s="248" t="s">
        <v>172</v>
      </c>
    </row>
    <row r="189" spans="2:65" s="1" customFormat="1" ht="16.5" customHeight="1">
      <c r="B189" s="42"/>
      <c r="C189" s="260" t="s">
        <v>311</v>
      </c>
      <c r="D189" s="260" t="s">
        <v>252</v>
      </c>
      <c r="E189" s="261" t="s">
        <v>253</v>
      </c>
      <c r="F189" s="262" t="s">
        <v>254</v>
      </c>
      <c r="G189" s="263" t="s">
        <v>207</v>
      </c>
      <c r="H189" s="264">
        <v>1501.195</v>
      </c>
      <c r="I189" s="265"/>
      <c r="J189" s="266">
        <f>ROUND(I189*H189,2)</f>
        <v>0</v>
      </c>
      <c r="K189" s="262" t="s">
        <v>21</v>
      </c>
      <c r="L189" s="267"/>
      <c r="M189" s="268" t="s">
        <v>21</v>
      </c>
      <c r="N189" s="269" t="s">
        <v>47</v>
      </c>
      <c r="O189" s="43"/>
      <c r="P189" s="213">
        <f>O189*H189</f>
        <v>0</v>
      </c>
      <c r="Q189" s="213">
        <v>1</v>
      </c>
      <c r="R189" s="213">
        <f>Q189*H189</f>
        <v>1501.195</v>
      </c>
      <c r="S189" s="213">
        <v>0</v>
      </c>
      <c r="T189" s="214">
        <f>S189*H189</f>
        <v>0</v>
      </c>
      <c r="AR189" s="25" t="s">
        <v>233</v>
      </c>
      <c r="AT189" s="25" t="s">
        <v>252</v>
      </c>
      <c r="AU189" s="25" t="s">
        <v>182</v>
      </c>
      <c r="AY189" s="25" t="s">
        <v>172</v>
      </c>
      <c r="BE189" s="215">
        <f>IF(N189="základní",J189,0)</f>
        <v>0</v>
      </c>
      <c r="BF189" s="215">
        <f>IF(N189="snížená",J189,0)</f>
        <v>0</v>
      </c>
      <c r="BG189" s="215">
        <f>IF(N189="zákl. přenesená",J189,0)</f>
        <v>0</v>
      </c>
      <c r="BH189" s="215">
        <f>IF(N189="sníž. přenesená",J189,0)</f>
        <v>0</v>
      </c>
      <c r="BI189" s="215">
        <f>IF(N189="nulová",J189,0)</f>
        <v>0</v>
      </c>
      <c r="BJ189" s="25" t="s">
        <v>83</v>
      </c>
      <c r="BK189" s="215">
        <f>ROUND(I189*H189,2)</f>
        <v>0</v>
      </c>
      <c r="BL189" s="25" t="s">
        <v>181</v>
      </c>
      <c r="BM189" s="25" t="s">
        <v>312</v>
      </c>
    </row>
    <row r="190" spans="2:51" s="12" customFormat="1" ht="13.5">
      <c r="B190" s="216"/>
      <c r="C190" s="217"/>
      <c r="D190" s="218" t="s">
        <v>184</v>
      </c>
      <c r="E190" s="219" t="s">
        <v>21</v>
      </c>
      <c r="F190" s="220" t="s">
        <v>256</v>
      </c>
      <c r="G190" s="217"/>
      <c r="H190" s="219" t="s">
        <v>21</v>
      </c>
      <c r="I190" s="221"/>
      <c r="J190" s="217"/>
      <c r="K190" s="217"/>
      <c r="L190" s="222"/>
      <c r="M190" s="223"/>
      <c r="N190" s="224"/>
      <c r="O190" s="224"/>
      <c r="P190" s="224"/>
      <c r="Q190" s="224"/>
      <c r="R190" s="224"/>
      <c r="S190" s="224"/>
      <c r="T190" s="225"/>
      <c r="AT190" s="226" t="s">
        <v>184</v>
      </c>
      <c r="AU190" s="226" t="s">
        <v>182</v>
      </c>
      <c r="AV190" s="12" t="s">
        <v>83</v>
      </c>
      <c r="AW190" s="12" t="s">
        <v>35</v>
      </c>
      <c r="AX190" s="12" t="s">
        <v>76</v>
      </c>
      <c r="AY190" s="226" t="s">
        <v>172</v>
      </c>
    </row>
    <row r="191" spans="2:51" s="13" customFormat="1" ht="13.5">
      <c r="B191" s="227"/>
      <c r="C191" s="228"/>
      <c r="D191" s="218" t="s">
        <v>184</v>
      </c>
      <c r="E191" s="229" t="s">
        <v>21</v>
      </c>
      <c r="F191" s="230" t="s">
        <v>313</v>
      </c>
      <c r="G191" s="228"/>
      <c r="H191" s="231">
        <v>457.232</v>
      </c>
      <c r="I191" s="232"/>
      <c r="J191" s="228"/>
      <c r="K191" s="228"/>
      <c r="L191" s="233"/>
      <c r="M191" s="234"/>
      <c r="N191" s="235"/>
      <c r="O191" s="235"/>
      <c r="P191" s="235"/>
      <c r="Q191" s="235"/>
      <c r="R191" s="235"/>
      <c r="S191" s="235"/>
      <c r="T191" s="236"/>
      <c r="AT191" s="237" t="s">
        <v>184</v>
      </c>
      <c r="AU191" s="237" t="s">
        <v>182</v>
      </c>
      <c r="AV191" s="13" t="s">
        <v>85</v>
      </c>
      <c r="AW191" s="13" t="s">
        <v>35</v>
      </c>
      <c r="AX191" s="13" t="s">
        <v>76</v>
      </c>
      <c r="AY191" s="237" t="s">
        <v>172</v>
      </c>
    </row>
    <row r="192" spans="2:51" s="13" customFormat="1" ht="13.5">
      <c r="B192" s="227"/>
      <c r="C192" s="228"/>
      <c r="D192" s="218" t="s">
        <v>184</v>
      </c>
      <c r="E192" s="229" t="s">
        <v>21</v>
      </c>
      <c r="F192" s="230" t="s">
        <v>314</v>
      </c>
      <c r="G192" s="228"/>
      <c r="H192" s="231">
        <v>1043.963</v>
      </c>
      <c r="I192" s="232"/>
      <c r="J192" s="228"/>
      <c r="K192" s="228"/>
      <c r="L192" s="233"/>
      <c r="M192" s="234"/>
      <c r="N192" s="235"/>
      <c r="O192" s="235"/>
      <c r="P192" s="235"/>
      <c r="Q192" s="235"/>
      <c r="R192" s="235"/>
      <c r="S192" s="235"/>
      <c r="T192" s="236"/>
      <c r="AT192" s="237" t="s">
        <v>184</v>
      </c>
      <c r="AU192" s="237" t="s">
        <v>182</v>
      </c>
      <c r="AV192" s="13" t="s">
        <v>85</v>
      </c>
      <c r="AW192" s="13" t="s">
        <v>35</v>
      </c>
      <c r="AX192" s="13" t="s">
        <v>76</v>
      </c>
      <c r="AY192" s="237" t="s">
        <v>172</v>
      </c>
    </row>
    <row r="193" spans="2:51" s="14" customFormat="1" ht="13.5">
      <c r="B193" s="238"/>
      <c r="C193" s="239"/>
      <c r="D193" s="218" t="s">
        <v>184</v>
      </c>
      <c r="E193" s="240" t="s">
        <v>21</v>
      </c>
      <c r="F193" s="241" t="s">
        <v>199</v>
      </c>
      <c r="G193" s="239"/>
      <c r="H193" s="242">
        <v>1501.195</v>
      </c>
      <c r="I193" s="243"/>
      <c r="J193" s="239"/>
      <c r="K193" s="239"/>
      <c r="L193" s="244"/>
      <c r="M193" s="245"/>
      <c r="N193" s="246"/>
      <c r="O193" s="246"/>
      <c r="P193" s="246"/>
      <c r="Q193" s="246"/>
      <c r="R193" s="246"/>
      <c r="S193" s="246"/>
      <c r="T193" s="247"/>
      <c r="AT193" s="248" t="s">
        <v>184</v>
      </c>
      <c r="AU193" s="248" t="s">
        <v>182</v>
      </c>
      <c r="AV193" s="14" t="s">
        <v>181</v>
      </c>
      <c r="AW193" s="14" t="s">
        <v>35</v>
      </c>
      <c r="AX193" s="14" t="s">
        <v>83</v>
      </c>
      <c r="AY193" s="248" t="s">
        <v>172</v>
      </c>
    </row>
    <row r="194" spans="2:63" s="11" customFormat="1" ht="22.35" customHeight="1">
      <c r="B194" s="188"/>
      <c r="C194" s="189"/>
      <c r="D194" s="190" t="s">
        <v>75</v>
      </c>
      <c r="E194" s="202" t="s">
        <v>315</v>
      </c>
      <c r="F194" s="202" t="s">
        <v>316</v>
      </c>
      <c r="G194" s="189"/>
      <c r="H194" s="189"/>
      <c r="I194" s="192"/>
      <c r="J194" s="203">
        <f>BK194</f>
        <v>0</v>
      </c>
      <c r="K194" s="189"/>
      <c r="L194" s="194"/>
      <c r="M194" s="195"/>
      <c r="N194" s="196"/>
      <c r="O194" s="196"/>
      <c r="P194" s="197">
        <f>SUM(P195:P204)</f>
        <v>0</v>
      </c>
      <c r="Q194" s="196"/>
      <c r="R194" s="197">
        <f>SUM(R195:R204)</f>
        <v>0.0002</v>
      </c>
      <c r="S194" s="196"/>
      <c r="T194" s="198">
        <f>SUM(T195:T204)</f>
        <v>0</v>
      </c>
      <c r="AR194" s="199" t="s">
        <v>83</v>
      </c>
      <c r="AT194" s="200" t="s">
        <v>75</v>
      </c>
      <c r="AU194" s="200" t="s">
        <v>85</v>
      </c>
      <c r="AY194" s="199" t="s">
        <v>172</v>
      </c>
      <c r="BK194" s="201">
        <f>SUM(BK195:BK204)</f>
        <v>0</v>
      </c>
    </row>
    <row r="195" spans="2:65" s="1" customFormat="1" ht="16.5" customHeight="1">
      <c r="B195" s="42"/>
      <c r="C195" s="204" t="s">
        <v>317</v>
      </c>
      <c r="D195" s="204" t="s">
        <v>176</v>
      </c>
      <c r="E195" s="205" t="s">
        <v>318</v>
      </c>
      <c r="F195" s="206" t="s">
        <v>319</v>
      </c>
      <c r="G195" s="207" t="s">
        <v>179</v>
      </c>
      <c r="H195" s="208">
        <v>310.15</v>
      </c>
      <c r="I195" s="209"/>
      <c r="J195" s="210">
        <f>ROUND(I195*H195,2)</f>
        <v>0</v>
      </c>
      <c r="K195" s="206" t="s">
        <v>180</v>
      </c>
      <c r="L195" s="62"/>
      <c r="M195" s="211" t="s">
        <v>21</v>
      </c>
      <c r="N195" s="212" t="s">
        <v>47</v>
      </c>
      <c r="O195" s="43"/>
      <c r="P195" s="213">
        <f>O195*H195</f>
        <v>0</v>
      </c>
      <c r="Q195" s="213">
        <v>0</v>
      </c>
      <c r="R195" s="213">
        <f>Q195*H195</f>
        <v>0</v>
      </c>
      <c r="S195" s="213">
        <v>0</v>
      </c>
      <c r="T195" s="214">
        <f>S195*H195</f>
        <v>0</v>
      </c>
      <c r="AR195" s="25" t="s">
        <v>181</v>
      </c>
      <c r="AT195" s="25" t="s">
        <v>176</v>
      </c>
      <c r="AU195" s="25" t="s">
        <v>182</v>
      </c>
      <c r="AY195" s="25" t="s">
        <v>172</v>
      </c>
      <c r="BE195" s="215">
        <f>IF(N195="základní",J195,0)</f>
        <v>0</v>
      </c>
      <c r="BF195" s="215">
        <f>IF(N195="snížená",J195,0)</f>
        <v>0</v>
      </c>
      <c r="BG195" s="215">
        <f>IF(N195="zákl. přenesená",J195,0)</f>
        <v>0</v>
      </c>
      <c r="BH195" s="215">
        <f>IF(N195="sníž. přenesená",J195,0)</f>
        <v>0</v>
      </c>
      <c r="BI195" s="215">
        <f>IF(N195="nulová",J195,0)</f>
        <v>0</v>
      </c>
      <c r="BJ195" s="25" t="s">
        <v>83</v>
      </c>
      <c r="BK195" s="215">
        <f>ROUND(I195*H195,2)</f>
        <v>0</v>
      </c>
      <c r="BL195" s="25" t="s">
        <v>181</v>
      </c>
      <c r="BM195" s="25" t="s">
        <v>320</v>
      </c>
    </row>
    <row r="196" spans="2:51" s="12" customFormat="1" ht="13.5">
      <c r="B196" s="216"/>
      <c r="C196" s="217"/>
      <c r="D196" s="218" t="s">
        <v>184</v>
      </c>
      <c r="E196" s="219" t="s">
        <v>21</v>
      </c>
      <c r="F196" s="220" t="s">
        <v>321</v>
      </c>
      <c r="G196" s="217"/>
      <c r="H196" s="219" t="s">
        <v>21</v>
      </c>
      <c r="I196" s="221"/>
      <c r="J196" s="217"/>
      <c r="K196" s="217"/>
      <c r="L196" s="222"/>
      <c r="M196" s="223"/>
      <c r="N196" s="224"/>
      <c r="O196" s="224"/>
      <c r="P196" s="224"/>
      <c r="Q196" s="224"/>
      <c r="R196" s="224"/>
      <c r="S196" s="224"/>
      <c r="T196" s="225"/>
      <c r="AT196" s="226" t="s">
        <v>184</v>
      </c>
      <c r="AU196" s="226" t="s">
        <v>182</v>
      </c>
      <c r="AV196" s="12" t="s">
        <v>83</v>
      </c>
      <c r="AW196" s="12" t="s">
        <v>35</v>
      </c>
      <c r="AX196" s="12" t="s">
        <v>76</v>
      </c>
      <c r="AY196" s="226" t="s">
        <v>172</v>
      </c>
    </row>
    <row r="197" spans="2:51" s="12" customFormat="1" ht="13.5">
      <c r="B197" s="216"/>
      <c r="C197" s="217"/>
      <c r="D197" s="218" t="s">
        <v>184</v>
      </c>
      <c r="E197" s="219" t="s">
        <v>21</v>
      </c>
      <c r="F197" s="220" t="s">
        <v>322</v>
      </c>
      <c r="G197" s="217"/>
      <c r="H197" s="219" t="s">
        <v>21</v>
      </c>
      <c r="I197" s="221"/>
      <c r="J197" s="217"/>
      <c r="K197" s="217"/>
      <c r="L197" s="222"/>
      <c r="M197" s="223"/>
      <c r="N197" s="224"/>
      <c r="O197" s="224"/>
      <c r="P197" s="224"/>
      <c r="Q197" s="224"/>
      <c r="R197" s="224"/>
      <c r="S197" s="224"/>
      <c r="T197" s="225"/>
      <c r="AT197" s="226" t="s">
        <v>184</v>
      </c>
      <c r="AU197" s="226" t="s">
        <v>182</v>
      </c>
      <c r="AV197" s="12" t="s">
        <v>83</v>
      </c>
      <c r="AW197" s="12" t="s">
        <v>35</v>
      </c>
      <c r="AX197" s="12" t="s">
        <v>76</v>
      </c>
      <c r="AY197" s="226" t="s">
        <v>172</v>
      </c>
    </row>
    <row r="198" spans="2:51" s="13" customFormat="1" ht="27">
      <c r="B198" s="227"/>
      <c r="C198" s="228"/>
      <c r="D198" s="218" t="s">
        <v>184</v>
      </c>
      <c r="E198" s="229" t="s">
        <v>21</v>
      </c>
      <c r="F198" s="230" t="s">
        <v>323</v>
      </c>
      <c r="G198" s="228"/>
      <c r="H198" s="231">
        <v>126.95</v>
      </c>
      <c r="I198" s="232"/>
      <c r="J198" s="228"/>
      <c r="K198" s="228"/>
      <c r="L198" s="233"/>
      <c r="M198" s="234"/>
      <c r="N198" s="235"/>
      <c r="O198" s="235"/>
      <c r="P198" s="235"/>
      <c r="Q198" s="235"/>
      <c r="R198" s="235"/>
      <c r="S198" s="235"/>
      <c r="T198" s="236"/>
      <c r="AT198" s="237" t="s">
        <v>184</v>
      </c>
      <c r="AU198" s="237" t="s">
        <v>182</v>
      </c>
      <c r="AV198" s="13" t="s">
        <v>85</v>
      </c>
      <c r="AW198" s="13" t="s">
        <v>35</v>
      </c>
      <c r="AX198" s="13" t="s">
        <v>76</v>
      </c>
      <c r="AY198" s="237" t="s">
        <v>172</v>
      </c>
    </row>
    <row r="199" spans="2:51" s="13" customFormat="1" ht="27">
      <c r="B199" s="227"/>
      <c r="C199" s="228"/>
      <c r="D199" s="218" t="s">
        <v>184</v>
      </c>
      <c r="E199" s="229" t="s">
        <v>21</v>
      </c>
      <c r="F199" s="230" t="s">
        <v>324</v>
      </c>
      <c r="G199" s="228"/>
      <c r="H199" s="231">
        <v>146.95</v>
      </c>
      <c r="I199" s="232"/>
      <c r="J199" s="228"/>
      <c r="K199" s="228"/>
      <c r="L199" s="233"/>
      <c r="M199" s="234"/>
      <c r="N199" s="235"/>
      <c r="O199" s="235"/>
      <c r="P199" s="235"/>
      <c r="Q199" s="235"/>
      <c r="R199" s="235"/>
      <c r="S199" s="235"/>
      <c r="T199" s="236"/>
      <c r="AT199" s="237" t="s">
        <v>184</v>
      </c>
      <c r="AU199" s="237" t="s">
        <v>182</v>
      </c>
      <c r="AV199" s="13" t="s">
        <v>85</v>
      </c>
      <c r="AW199" s="13" t="s">
        <v>35</v>
      </c>
      <c r="AX199" s="13" t="s">
        <v>76</v>
      </c>
      <c r="AY199" s="237" t="s">
        <v>172</v>
      </c>
    </row>
    <row r="200" spans="2:51" s="13" customFormat="1" ht="13.5">
      <c r="B200" s="227"/>
      <c r="C200" s="228"/>
      <c r="D200" s="218" t="s">
        <v>184</v>
      </c>
      <c r="E200" s="229" t="s">
        <v>21</v>
      </c>
      <c r="F200" s="230" t="s">
        <v>325</v>
      </c>
      <c r="G200" s="228"/>
      <c r="H200" s="231">
        <v>36.25</v>
      </c>
      <c r="I200" s="232"/>
      <c r="J200" s="228"/>
      <c r="K200" s="228"/>
      <c r="L200" s="233"/>
      <c r="M200" s="234"/>
      <c r="N200" s="235"/>
      <c r="O200" s="235"/>
      <c r="P200" s="235"/>
      <c r="Q200" s="235"/>
      <c r="R200" s="235"/>
      <c r="S200" s="235"/>
      <c r="T200" s="236"/>
      <c r="AT200" s="237" t="s">
        <v>184</v>
      </c>
      <c r="AU200" s="237" t="s">
        <v>182</v>
      </c>
      <c r="AV200" s="13" t="s">
        <v>85</v>
      </c>
      <c r="AW200" s="13" t="s">
        <v>35</v>
      </c>
      <c r="AX200" s="13" t="s">
        <v>76</v>
      </c>
      <c r="AY200" s="237" t="s">
        <v>172</v>
      </c>
    </row>
    <row r="201" spans="2:51" s="14" customFormat="1" ht="13.5">
      <c r="B201" s="238"/>
      <c r="C201" s="239"/>
      <c r="D201" s="218" t="s">
        <v>184</v>
      </c>
      <c r="E201" s="240" t="s">
        <v>21</v>
      </c>
      <c r="F201" s="241" t="s">
        <v>199</v>
      </c>
      <c r="G201" s="239"/>
      <c r="H201" s="242">
        <v>310.15</v>
      </c>
      <c r="I201" s="243"/>
      <c r="J201" s="239"/>
      <c r="K201" s="239"/>
      <c r="L201" s="244"/>
      <c r="M201" s="245"/>
      <c r="N201" s="246"/>
      <c r="O201" s="246"/>
      <c r="P201" s="246"/>
      <c r="Q201" s="246"/>
      <c r="R201" s="246"/>
      <c r="S201" s="246"/>
      <c r="T201" s="247"/>
      <c r="AT201" s="248" t="s">
        <v>184</v>
      </c>
      <c r="AU201" s="248" t="s">
        <v>182</v>
      </c>
      <c r="AV201" s="14" t="s">
        <v>181</v>
      </c>
      <c r="AW201" s="14" t="s">
        <v>35</v>
      </c>
      <c r="AX201" s="14" t="s">
        <v>83</v>
      </c>
      <c r="AY201" s="248" t="s">
        <v>172</v>
      </c>
    </row>
    <row r="202" spans="2:65" s="1" customFormat="1" ht="16.5" customHeight="1">
      <c r="B202" s="42"/>
      <c r="C202" s="204" t="s">
        <v>326</v>
      </c>
      <c r="D202" s="204" t="s">
        <v>176</v>
      </c>
      <c r="E202" s="205" t="s">
        <v>327</v>
      </c>
      <c r="F202" s="206" t="s">
        <v>328</v>
      </c>
      <c r="G202" s="207" t="s">
        <v>329</v>
      </c>
      <c r="H202" s="208">
        <v>4</v>
      </c>
      <c r="I202" s="209"/>
      <c r="J202" s="210">
        <f>ROUND(I202*H202,2)</f>
        <v>0</v>
      </c>
      <c r="K202" s="206" t="s">
        <v>180</v>
      </c>
      <c r="L202" s="62"/>
      <c r="M202" s="211" t="s">
        <v>21</v>
      </c>
      <c r="N202" s="212" t="s">
        <v>47</v>
      </c>
      <c r="O202" s="43"/>
      <c r="P202" s="213">
        <f>O202*H202</f>
        <v>0</v>
      </c>
      <c r="Q202" s="213">
        <v>0</v>
      </c>
      <c r="R202" s="213">
        <f>Q202*H202</f>
        <v>0</v>
      </c>
      <c r="S202" s="213">
        <v>0</v>
      </c>
      <c r="T202" s="214">
        <f>S202*H202</f>
        <v>0</v>
      </c>
      <c r="AR202" s="25" t="s">
        <v>181</v>
      </c>
      <c r="AT202" s="25" t="s">
        <v>176</v>
      </c>
      <c r="AU202" s="25" t="s">
        <v>182</v>
      </c>
      <c r="AY202" s="25" t="s">
        <v>172</v>
      </c>
      <c r="BE202" s="215">
        <f>IF(N202="základní",J202,0)</f>
        <v>0</v>
      </c>
      <c r="BF202" s="215">
        <f>IF(N202="snížená",J202,0)</f>
        <v>0</v>
      </c>
      <c r="BG202" s="215">
        <f>IF(N202="zákl. přenesená",J202,0)</f>
        <v>0</v>
      </c>
      <c r="BH202" s="215">
        <f>IF(N202="sníž. přenesená",J202,0)</f>
        <v>0</v>
      </c>
      <c r="BI202" s="215">
        <f>IF(N202="nulová",J202,0)</f>
        <v>0</v>
      </c>
      <c r="BJ202" s="25" t="s">
        <v>83</v>
      </c>
      <c r="BK202" s="215">
        <f>ROUND(I202*H202,2)</f>
        <v>0</v>
      </c>
      <c r="BL202" s="25" t="s">
        <v>181</v>
      </c>
      <c r="BM202" s="25" t="s">
        <v>330</v>
      </c>
    </row>
    <row r="203" spans="2:65" s="1" customFormat="1" ht="16.5" customHeight="1">
      <c r="B203" s="42"/>
      <c r="C203" s="204" t="s">
        <v>331</v>
      </c>
      <c r="D203" s="204" t="s">
        <v>176</v>
      </c>
      <c r="E203" s="205" t="s">
        <v>332</v>
      </c>
      <c r="F203" s="206" t="s">
        <v>333</v>
      </c>
      <c r="G203" s="207" t="s">
        <v>329</v>
      </c>
      <c r="H203" s="208">
        <v>4</v>
      </c>
      <c r="I203" s="209"/>
      <c r="J203" s="210">
        <f>ROUND(I203*H203,2)</f>
        <v>0</v>
      </c>
      <c r="K203" s="206" t="s">
        <v>180</v>
      </c>
      <c r="L203" s="62"/>
      <c r="M203" s="211" t="s">
        <v>21</v>
      </c>
      <c r="N203" s="212" t="s">
        <v>47</v>
      </c>
      <c r="O203" s="43"/>
      <c r="P203" s="213">
        <f>O203*H203</f>
        <v>0</v>
      </c>
      <c r="Q203" s="213">
        <v>5E-05</v>
      </c>
      <c r="R203" s="213">
        <f>Q203*H203</f>
        <v>0.0002</v>
      </c>
      <c r="S203" s="213">
        <v>0</v>
      </c>
      <c r="T203" s="214">
        <f>S203*H203</f>
        <v>0</v>
      </c>
      <c r="AR203" s="25" t="s">
        <v>181</v>
      </c>
      <c r="AT203" s="25" t="s">
        <v>176</v>
      </c>
      <c r="AU203" s="25" t="s">
        <v>182</v>
      </c>
      <c r="AY203" s="25" t="s">
        <v>172</v>
      </c>
      <c r="BE203" s="215">
        <f>IF(N203="základní",J203,0)</f>
        <v>0</v>
      </c>
      <c r="BF203" s="215">
        <f>IF(N203="snížená",J203,0)</f>
        <v>0</v>
      </c>
      <c r="BG203" s="215">
        <f>IF(N203="zákl. přenesená",J203,0)</f>
        <v>0</v>
      </c>
      <c r="BH203" s="215">
        <f>IF(N203="sníž. přenesená",J203,0)</f>
        <v>0</v>
      </c>
      <c r="BI203" s="215">
        <f>IF(N203="nulová",J203,0)</f>
        <v>0</v>
      </c>
      <c r="BJ203" s="25" t="s">
        <v>83</v>
      </c>
      <c r="BK203" s="215">
        <f>ROUND(I203*H203,2)</f>
        <v>0</v>
      </c>
      <c r="BL203" s="25" t="s">
        <v>181</v>
      </c>
      <c r="BM203" s="25" t="s">
        <v>334</v>
      </c>
    </row>
    <row r="204" spans="2:65" s="1" customFormat="1" ht="16.5" customHeight="1">
      <c r="B204" s="42"/>
      <c r="C204" s="204" t="s">
        <v>335</v>
      </c>
      <c r="D204" s="204" t="s">
        <v>176</v>
      </c>
      <c r="E204" s="205" t="s">
        <v>336</v>
      </c>
      <c r="F204" s="206" t="s">
        <v>337</v>
      </c>
      <c r="G204" s="207" t="s">
        <v>329</v>
      </c>
      <c r="H204" s="208">
        <v>4</v>
      </c>
      <c r="I204" s="209"/>
      <c r="J204" s="210">
        <f>ROUND(I204*H204,2)</f>
        <v>0</v>
      </c>
      <c r="K204" s="206" t="s">
        <v>180</v>
      </c>
      <c r="L204" s="62"/>
      <c r="M204" s="211" t="s">
        <v>21</v>
      </c>
      <c r="N204" s="212" t="s">
        <v>47</v>
      </c>
      <c r="O204" s="43"/>
      <c r="P204" s="213">
        <f>O204*H204</f>
        <v>0</v>
      </c>
      <c r="Q204" s="213">
        <v>0</v>
      </c>
      <c r="R204" s="213">
        <f>Q204*H204</f>
        <v>0</v>
      </c>
      <c r="S204" s="213">
        <v>0</v>
      </c>
      <c r="T204" s="214">
        <f>S204*H204</f>
        <v>0</v>
      </c>
      <c r="AR204" s="25" t="s">
        <v>181</v>
      </c>
      <c r="AT204" s="25" t="s">
        <v>176</v>
      </c>
      <c r="AU204" s="25" t="s">
        <v>182</v>
      </c>
      <c r="AY204" s="25" t="s">
        <v>172</v>
      </c>
      <c r="BE204" s="215">
        <f>IF(N204="základní",J204,0)</f>
        <v>0</v>
      </c>
      <c r="BF204" s="215">
        <f>IF(N204="snížená",J204,0)</f>
        <v>0</v>
      </c>
      <c r="BG204" s="215">
        <f>IF(N204="zákl. přenesená",J204,0)</f>
        <v>0</v>
      </c>
      <c r="BH204" s="215">
        <f>IF(N204="sníž. přenesená",J204,0)</f>
        <v>0</v>
      </c>
      <c r="BI204" s="215">
        <f>IF(N204="nulová",J204,0)</f>
        <v>0</v>
      </c>
      <c r="BJ204" s="25" t="s">
        <v>83</v>
      </c>
      <c r="BK204" s="215">
        <f>ROUND(I204*H204,2)</f>
        <v>0</v>
      </c>
      <c r="BL204" s="25" t="s">
        <v>181</v>
      </c>
      <c r="BM204" s="25" t="s">
        <v>338</v>
      </c>
    </row>
    <row r="205" spans="2:63" s="11" customFormat="1" ht="22.35" customHeight="1">
      <c r="B205" s="188"/>
      <c r="C205" s="189"/>
      <c r="D205" s="190" t="s">
        <v>75</v>
      </c>
      <c r="E205" s="202" t="s">
        <v>339</v>
      </c>
      <c r="F205" s="202" t="s">
        <v>340</v>
      </c>
      <c r="G205" s="189"/>
      <c r="H205" s="189"/>
      <c r="I205" s="192"/>
      <c r="J205" s="203">
        <f>BK205</f>
        <v>0</v>
      </c>
      <c r="K205" s="189"/>
      <c r="L205" s="194"/>
      <c r="M205" s="195"/>
      <c r="N205" s="196"/>
      <c r="O205" s="196"/>
      <c r="P205" s="197">
        <f>SUM(P206:P226)</f>
        <v>0</v>
      </c>
      <c r="Q205" s="196"/>
      <c r="R205" s="197">
        <f>SUM(R206:R226)</f>
        <v>0.06795000000000001</v>
      </c>
      <c r="S205" s="196"/>
      <c r="T205" s="198">
        <f>SUM(T206:T226)</f>
        <v>0</v>
      </c>
      <c r="AR205" s="199" t="s">
        <v>83</v>
      </c>
      <c r="AT205" s="200" t="s">
        <v>75</v>
      </c>
      <c r="AU205" s="200" t="s">
        <v>85</v>
      </c>
      <c r="AY205" s="199" t="s">
        <v>172</v>
      </c>
      <c r="BK205" s="201">
        <f>SUM(BK206:BK226)</f>
        <v>0</v>
      </c>
    </row>
    <row r="206" spans="2:65" s="1" customFormat="1" ht="25.5" customHeight="1">
      <c r="B206" s="42"/>
      <c r="C206" s="204" t="s">
        <v>341</v>
      </c>
      <c r="D206" s="204" t="s">
        <v>176</v>
      </c>
      <c r="E206" s="205" t="s">
        <v>342</v>
      </c>
      <c r="F206" s="206" t="s">
        <v>343</v>
      </c>
      <c r="G206" s="207" t="s">
        <v>213</v>
      </c>
      <c r="H206" s="208">
        <v>1359</v>
      </c>
      <c r="I206" s="209"/>
      <c r="J206" s="210">
        <f>ROUND(I206*H206,2)</f>
        <v>0</v>
      </c>
      <c r="K206" s="206" t="s">
        <v>180</v>
      </c>
      <c r="L206" s="62"/>
      <c r="M206" s="211" t="s">
        <v>21</v>
      </c>
      <c r="N206" s="212" t="s">
        <v>47</v>
      </c>
      <c r="O206" s="43"/>
      <c r="P206" s="213">
        <f>O206*H206</f>
        <v>0</v>
      </c>
      <c r="Q206" s="213">
        <v>0</v>
      </c>
      <c r="R206" s="213">
        <f>Q206*H206</f>
        <v>0</v>
      </c>
      <c r="S206" s="213">
        <v>0</v>
      </c>
      <c r="T206" s="214">
        <f>S206*H206</f>
        <v>0</v>
      </c>
      <c r="AR206" s="25" t="s">
        <v>181</v>
      </c>
      <c r="AT206" s="25" t="s">
        <v>176</v>
      </c>
      <c r="AU206" s="25" t="s">
        <v>182</v>
      </c>
      <c r="AY206" s="25" t="s">
        <v>172</v>
      </c>
      <c r="BE206" s="215">
        <f>IF(N206="základní",J206,0)</f>
        <v>0</v>
      </c>
      <c r="BF206" s="215">
        <f>IF(N206="snížená",J206,0)</f>
        <v>0</v>
      </c>
      <c r="BG206" s="215">
        <f>IF(N206="zákl. přenesená",J206,0)</f>
        <v>0</v>
      </c>
      <c r="BH206" s="215">
        <f>IF(N206="sníž. přenesená",J206,0)</f>
        <v>0</v>
      </c>
      <c r="BI206" s="215">
        <f>IF(N206="nulová",J206,0)</f>
        <v>0</v>
      </c>
      <c r="BJ206" s="25" t="s">
        <v>83</v>
      </c>
      <c r="BK206" s="215">
        <f>ROUND(I206*H206,2)</f>
        <v>0</v>
      </c>
      <c r="BL206" s="25" t="s">
        <v>181</v>
      </c>
      <c r="BM206" s="25" t="s">
        <v>344</v>
      </c>
    </row>
    <row r="207" spans="2:51" s="13" customFormat="1" ht="13.5">
      <c r="B207" s="227"/>
      <c r="C207" s="228"/>
      <c r="D207" s="218" t="s">
        <v>184</v>
      </c>
      <c r="E207" s="229" t="s">
        <v>21</v>
      </c>
      <c r="F207" s="230" t="s">
        <v>345</v>
      </c>
      <c r="G207" s="228"/>
      <c r="H207" s="231">
        <v>1359</v>
      </c>
      <c r="I207" s="232"/>
      <c r="J207" s="228"/>
      <c r="K207" s="228"/>
      <c r="L207" s="233"/>
      <c r="M207" s="234"/>
      <c r="N207" s="235"/>
      <c r="O207" s="235"/>
      <c r="P207" s="235"/>
      <c r="Q207" s="235"/>
      <c r="R207" s="235"/>
      <c r="S207" s="235"/>
      <c r="T207" s="236"/>
      <c r="AT207" s="237" t="s">
        <v>184</v>
      </c>
      <c r="AU207" s="237" t="s">
        <v>182</v>
      </c>
      <c r="AV207" s="13" t="s">
        <v>85</v>
      </c>
      <c r="AW207" s="13" t="s">
        <v>35</v>
      </c>
      <c r="AX207" s="13" t="s">
        <v>83</v>
      </c>
      <c r="AY207" s="237" t="s">
        <v>172</v>
      </c>
    </row>
    <row r="208" spans="2:65" s="1" customFormat="1" ht="25.5" customHeight="1">
      <c r="B208" s="42"/>
      <c r="C208" s="204" t="s">
        <v>346</v>
      </c>
      <c r="D208" s="204" t="s">
        <v>176</v>
      </c>
      <c r="E208" s="205" t="s">
        <v>347</v>
      </c>
      <c r="F208" s="206" t="s">
        <v>348</v>
      </c>
      <c r="G208" s="207" t="s">
        <v>213</v>
      </c>
      <c r="H208" s="208">
        <v>1359</v>
      </c>
      <c r="I208" s="209"/>
      <c r="J208" s="210">
        <f>ROUND(I208*H208,2)</f>
        <v>0</v>
      </c>
      <c r="K208" s="206" t="s">
        <v>180</v>
      </c>
      <c r="L208" s="62"/>
      <c r="M208" s="211" t="s">
        <v>21</v>
      </c>
      <c r="N208" s="212" t="s">
        <v>47</v>
      </c>
      <c r="O208" s="43"/>
      <c r="P208" s="213">
        <f>O208*H208</f>
        <v>0</v>
      </c>
      <c r="Q208" s="213">
        <v>0</v>
      </c>
      <c r="R208" s="213">
        <f>Q208*H208</f>
        <v>0</v>
      </c>
      <c r="S208" s="213">
        <v>0</v>
      </c>
      <c r="T208" s="214">
        <f>S208*H208</f>
        <v>0</v>
      </c>
      <c r="AR208" s="25" t="s">
        <v>181</v>
      </c>
      <c r="AT208" s="25" t="s">
        <v>176</v>
      </c>
      <c r="AU208" s="25" t="s">
        <v>182</v>
      </c>
      <c r="AY208" s="25" t="s">
        <v>172</v>
      </c>
      <c r="BE208" s="215">
        <f>IF(N208="základní",J208,0)</f>
        <v>0</v>
      </c>
      <c r="BF208" s="215">
        <f>IF(N208="snížená",J208,0)</f>
        <v>0</v>
      </c>
      <c r="BG208" s="215">
        <f>IF(N208="zákl. přenesená",J208,0)</f>
        <v>0</v>
      </c>
      <c r="BH208" s="215">
        <f>IF(N208="sníž. přenesená",J208,0)</f>
        <v>0</v>
      </c>
      <c r="BI208" s="215">
        <f>IF(N208="nulová",J208,0)</f>
        <v>0</v>
      </c>
      <c r="BJ208" s="25" t="s">
        <v>83</v>
      </c>
      <c r="BK208" s="215">
        <f>ROUND(I208*H208,2)</f>
        <v>0</v>
      </c>
      <c r="BL208" s="25" t="s">
        <v>181</v>
      </c>
      <c r="BM208" s="25" t="s">
        <v>349</v>
      </c>
    </row>
    <row r="209" spans="2:51" s="13" customFormat="1" ht="13.5">
      <c r="B209" s="227"/>
      <c r="C209" s="228"/>
      <c r="D209" s="218" t="s">
        <v>184</v>
      </c>
      <c r="E209" s="229" t="s">
        <v>21</v>
      </c>
      <c r="F209" s="230" t="s">
        <v>350</v>
      </c>
      <c r="G209" s="228"/>
      <c r="H209" s="231">
        <v>1359</v>
      </c>
      <c r="I209" s="232"/>
      <c r="J209" s="228"/>
      <c r="K209" s="228"/>
      <c r="L209" s="233"/>
      <c r="M209" s="234"/>
      <c r="N209" s="235"/>
      <c r="O209" s="235"/>
      <c r="P209" s="235"/>
      <c r="Q209" s="235"/>
      <c r="R209" s="235"/>
      <c r="S209" s="235"/>
      <c r="T209" s="236"/>
      <c r="AT209" s="237" t="s">
        <v>184</v>
      </c>
      <c r="AU209" s="237" t="s">
        <v>182</v>
      </c>
      <c r="AV209" s="13" t="s">
        <v>85</v>
      </c>
      <c r="AW209" s="13" t="s">
        <v>35</v>
      </c>
      <c r="AX209" s="13" t="s">
        <v>83</v>
      </c>
      <c r="AY209" s="237" t="s">
        <v>172</v>
      </c>
    </row>
    <row r="210" spans="2:65" s="1" customFormat="1" ht="16.5" customHeight="1">
      <c r="B210" s="42"/>
      <c r="C210" s="204" t="s">
        <v>351</v>
      </c>
      <c r="D210" s="204" t="s">
        <v>176</v>
      </c>
      <c r="E210" s="205" t="s">
        <v>352</v>
      </c>
      <c r="F210" s="206" t="s">
        <v>353</v>
      </c>
      <c r="G210" s="207" t="s">
        <v>213</v>
      </c>
      <c r="H210" s="208">
        <v>1359</v>
      </c>
      <c r="I210" s="209"/>
      <c r="J210" s="210">
        <f>ROUND(I210*H210,2)</f>
        <v>0</v>
      </c>
      <c r="K210" s="206" t="s">
        <v>180</v>
      </c>
      <c r="L210" s="62"/>
      <c r="M210" s="211" t="s">
        <v>21</v>
      </c>
      <c r="N210" s="212" t="s">
        <v>47</v>
      </c>
      <c r="O210" s="43"/>
      <c r="P210" s="213">
        <f>O210*H210</f>
        <v>0</v>
      </c>
      <c r="Q210" s="213">
        <v>0</v>
      </c>
      <c r="R210" s="213">
        <f>Q210*H210</f>
        <v>0</v>
      </c>
      <c r="S210" s="213">
        <v>0</v>
      </c>
      <c r="T210" s="214">
        <f>S210*H210</f>
        <v>0</v>
      </c>
      <c r="AR210" s="25" t="s">
        <v>181</v>
      </c>
      <c r="AT210" s="25" t="s">
        <v>176</v>
      </c>
      <c r="AU210" s="25" t="s">
        <v>182</v>
      </c>
      <c r="AY210" s="25" t="s">
        <v>172</v>
      </c>
      <c r="BE210" s="215">
        <f>IF(N210="základní",J210,0)</f>
        <v>0</v>
      </c>
      <c r="BF210" s="215">
        <f>IF(N210="snížená",J210,0)</f>
        <v>0</v>
      </c>
      <c r="BG210" s="215">
        <f>IF(N210="zákl. přenesená",J210,0)</f>
        <v>0</v>
      </c>
      <c r="BH210" s="215">
        <f>IF(N210="sníž. přenesená",J210,0)</f>
        <v>0</v>
      </c>
      <c r="BI210" s="215">
        <f>IF(N210="nulová",J210,0)</f>
        <v>0</v>
      </c>
      <c r="BJ210" s="25" t="s">
        <v>83</v>
      </c>
      <c r="BK210" s="215">
        <f>ROUND(I210*H210,2)</f>
        <v>0</v>
      </c>
      <c r="BL210" s="25" t="s">
        <v>181</v>
      </c>
      <c r="BM210" s="25" t="s">
        <v>354</v>
      </c>
    </row>
    <row r="211" spans="2:51" s="13" customFormat="1" ht="13.5">
      <c r="B211" s="227"/>
      <c r="C211" s="228"/>
      <c r="D211" s="218" t="s">
        <v>184</v>
      </c>
      <c r="E211" s="229" t="s">
        <v>21</v>
      </c>
      <c r="F211" s="230" t="s">
        <v>350</v>
      </c>
      <c r="G211" s="228"/>
      <c r="H211" s="231">
        <v>1359</v>
      </c>
      <c r="I211" s="232"/>
      <c r="J211" s="228"/>
      <c r="K211" s="228"/>
      <c r="L211" s="233"/>
      <c r="M211" s="234"/>
      <c r="N211" s="235"/>
      <c r="O211" s="235"/>
      <c r="P211" s="235"/>
      <c r="Q211" s="235"/>
      <c r="R211" s="235"/>
      <c r="S211" s="235"/>
      <c r="T211" s="236"/>
      <c r="AT211" s="237" t="s">
        <v>184</v>
      </c>
      <c r="AU211" s="237" t="s">
        <v>182</v>
      </c>
      <c r="AV211" s="13" t="s">
        <v>85</v>
      </c>
      <c r="AW211" s="13" t="s">
        <v>35</v>
      </c>
      <c r="AX211" s="13" t="s">
        <v>83</v>
      </c>
      <c r="AY211" s="237" t="s">
        <v>172</v>
      </c>
    </row>
    <row r="212" spans="2:65" s="1" customFormat="1" ht="25.5" customHeight="1">
      <c r="B212" s="42"/>
      <c r="C212" s="204" t="s">
        <v>355</v>
      </c>
      <c r="D212" s="204" t="s">
        <v>176</v>
      </c>
      <c r="E212" s="205" t="s">
        <v>356</v>
      </c>
      <c r="F212" s="206" t="s">
        <v>357</v>
      </c>
      <c r="G212" s="207" t="s">
        <v>213</v>
      </c>
      <c r="H212" s="208">
        <v>1359</v>
      </c>
      <c r="I212" s="209"/>
      <c r="J212" s="210">
        <f>ROUND(I212*H212,2)</f>
        <v>0</v>
      </c>
      <c r="K212" s="206" t="s">
        <v>180</v>
      </c>
      <c r="L212" s="62"/>
      <c r="M212" s="211" t="s">
        <v>21</v>
      </c>
      <c r="N212" s="212" t="s">
        <v>47</v>
      </c>
      <c r="O212" s="43"/>
      <c r="P212" s="213">
        <f>O212*H212</f>
        <v>0</v>
      </c>
      <c r="Q212" s="213">
        <v>0</v>
      </c>
      <c r="R212" s="213">
        <f>Q212*H212</f>
        <v>0</v>
      </c>
      <c r="S212" s="213">
        <v>0</v>
      </c>
      <c r="T212" s="214">
        <f>S212*H212</f>
        <v>0</v>
      </c>
      <c r="AR212" s="25" t="s">
        <v>181</v>
      </c>
      <c r="AT212" s="25" t="s">
        <v>176</v>
      </c>
      <c r="AU212" s="25" t="s">
        <v>182</v>
      </c>
      <c r="AY212" s="25" t="s">
        <v>172</v>
      </c>
      <c r="BE212" s="215">
        <f>IF(N212="základní",J212,0)</f>
        <v>0</v>
      </c>
      <c r="BF212" s="215">
        <f>IF(N212="snížená",J212,0)</f>
        <v>0</v>
      </c>
      <c r="BG212" s="215">
        <f>IF(N212="zákl. přenesená",J212,0)</f>
        <v>0</v>
      </c>
      <c r="BH212" s="215">
        <f>IF(N212="sníž. přenesená",J212,0)</f>
        <v>0</v>
      </c>
      <c r="BI212" s="215">
        <f>IF(N212="nulová",J212,0)</f>
        <v>0</v>
      </c>
      <c r="BJ212" s="25" t="s">
        <v>83</v>
      </c>
      <c r="BK212" s="215">
        <f>ROUND(I212*H212,2)</f>
        <v>0</v>
      </c>
      <c r="BL212" s="25" t="s">
        <v>181</v>
      </c>
      <c r="BM212" s="25" t="s">
        <v>358</v>
      </c>
    </row>
    <row r="213" spans="2:51" s="12" customFormat="1" ht="13.5">
      <c r="B213" s="216"/>
      <c r="C213" s="217"/>
      <c r="D213" s="218" t="s">
        <v>184</v>
      </c>
      <c r="E213" s="219" t="s">
        <v>21</v>
      </c>
      <c r="F213" s="220" t="s">
        <v>359</v>
      </c>
      <c r="G213" s="217"/>
      <c r="H213" s="219" t="s">
        <v>21</v>
      </c>
      <c r="I213" s="221"/>
      <c r="J213" s="217"/>
      <c r="K213" s="217"/>
      <c r="L213" s="222"/>
      <c r="M213" s="223"/>
      <c r="N213" s="224"/>
      <c r="O213" s="224"/>
      <c r="P213" s="224"/>
      <c r="Q213" s="224"/>
      <c r="R213" s="224"/>
      <c r="S213" s="224"/>
      <c r="T213" s="225"/>
      <c r="AT213" s="226" t="s">
        <v>184</v>
      </c>
      <c r="AU213" s="226" t="s">
        <v>182</v>
      </c>
      <c r="AV213" s="12" t="s">
        <v>83</v>
      </c>
      <c r="AW213" s="12" t="s">
        <v>35</v>
      </c>
      <c r="AX213" s="12" t="s">
        <v>76</v>
      </c>
      <c r="AY213" s="226" t="s">
        <v>172</v>
      </c>
    </row>
    <row r="214" spans="2:51" s="13" customFormat="1" ht="13.5">
      <c r="B214" s="227"/>
      <c r="C214" s="228"/>
      <c r="D214" s="218" t="s">
        <v>184</v>
      </c>
      <c r="E214" s="229" t="s">
        <v>21</v>
      </c>
      <c r="F214" s="230" t="s">
        <v>360</v>
      </c>
      <c r="G214" s="228"/>
      <c r="H214" s="231">
        <v>1359</v>
      </c>
      <c r="I214" s="232"/>
      <c r="J214" s="228"/>
      <c r="K214" s="228"/>
      <c r="L214" s="233"/>
      <c r="M214" s="234"/>
      <c r="N214" s="235"/>
      <c r="O214" s="235"/>
      <c r="P214" s="235"/>
      <c r="Q214" s="235"/>
      <c r="R214" s="235"/>
      <c r="S214" s="235"/>
      <c r="T214" s="236"/>
      <c r="AT214" s="237" t="s">
        <v>184</v>
      </c>
      <c r="AU214" s="237" t="s">
        <v>182</v>
      </c>
      <c r="AV214" s="13" t="s">
        <v>85</v>
      </c>
      <c r="AW214" s="13" t="s">
        <v>35</v>
      </c>
      <c r="AX214" s="13" t="s">
        <v>83</v>
      </c>
      <c r="AY214" s="237" t="s">
        <v>172</v>
      </c>
    </row>
    <row r="215" spans="2:65" s="1" customFormat="1" ht="25.5" customHeight="1">
      <c r="B215" s="42"/>
      <c r="C215" s="204" t="s">
        <v>361</v>
      </c>
      <c r="D215" s="204" t="s">
        <v>176</v>
      </c>
      <c r="E215" s="205" t="s">
        <v>362</v>
      </c>
      <c r="F215" s="206" t="s">
        <v>363</v>
      </c>
      <c r="G215" s="207" t="s">
        <v>213</v>
      </c>
      <c r="H215" s="208">
        <v>1359</v>
      </c>
      <c r="I215" s="209"/>
      <c r="J215" s="210">
        <f>ROUND(I215*H215,2)</f>
        <v>0</v>
      </c>
      <c r="K215" s="206" t="s">
        <v>180</v>
      </c>
      <c r="L215" s="62"/>
      <c r="M215" s="211" t="s">
        <v>21</v>
      </c>
      <c r="N215" s="212" t="s">
        <v>47</v>
      </c>
      <c r="O215" s="43"/>
      <c r="P215" s="213">
        <f>O215*H215</f>
        <v>0</v>
      </c>
      <c r="Q215" s="213">
        <v>0</v>
      </c>
      <c r="R215" s="213">
        <f>Q215*H215</f>
        <v>0</v>
      </c>
      <c r="S215" s="213">
        <v>0</v>
      </c>
      <c r="T215" s="214">
        <f>S215*H215</f>
        <v>0</v>
      </c>
      <c r="AR215" s="25" t="s">
        <v>181</v>
      </c>
      <c r="AT215" s="25" t="s">
        <v>176</v>
      </c>
      <c r="AU215" s="25" t="s">
        <v>182</v>
      </c>
      <c r="AY215" s="25" t="s">
        <v>172</v>
      </c>
      <c r="BE215" s="215">
        <f>IF(N215="základní",J215,0)</f>
        <v>0</v>
      </c>
      <c r="BF215" s="215">
        <f>IF(N215="snížená",J215,0)</f>
        <v>0</v>
      </c>
      <c r="BG215" s="215">
        <f>IF(N215="zákl. přenesená",J215,0)</f>
        <v>0</v>
      </c>
      <c r="BH215" s="215">
        <f>IF(N215="sníž. přenesená",J215,0)</f>
        <v>0</v>
      </c>
      <c r="BI215" s="215">
        <f>IF(N215="nulová",J215,0)</f>
        <v>0</v>
      </c>
      <c r="BJ215" s="25" t="s">
        <v>83</v>
      </c>
      <c r="BK215" s="215">
        <f>ROUND(I215*H215,2)</f>
        <v>0</v>
      </c>
      <c r="BL215" s="25" t="s">
        <v>181</v>
      </c>
      <c r="BM215" s="25" t="s">
        <v>364</v>
      </c>
    </row>
    <row r="216" spans="2:51" s="13" customFormat="1" ht="13.5">
      <c r="B216" s="227"/>
      <c r="C216" s="228"/>
      <c r="D216" s="218" t="s">
        <v>184</v>
      </c>
      <c r="E216" s="229" t="s">
        <v>21</v>
      </c>
      <c r="F216" s="230" t="s">
        <v>350</v>
      </c>
      <c r="G216" s="228"/>
      <c r="H216" s="231">
        <v>1359</v>
      </c>
      <c r="I216" s="232"/>
      <c r="J216" s="228"/>
      <c r="K216" s="228"/>
      <c r="L216" s="233"/>
      <c r="M216" s="234"/>
      <c r="N216" s="235"/>
      <c r="O216" s="235"/>
      <c r="P216" s="235"/>
      <c r="Q216" s="235"/>
      <c r="R216" s="235"/>
      <c r="S216" s="235"/>
      <c r="T216" s="236"/>
      <c r="AT216" s="237" t="s">
        <v>184</v>
      </c>
      <c r="AU216" s="237" t="s">
        <v>182</v>
      </c>
      <c r="AV216" s="13" t="s">
        <v>85</v>
      </c>
      <c r="AW216" s="13" t="s">
        <v>35</v>
      </c>
      <c r="AX216" s="13" t="s">
        <v>83</v>
      </c>
      <c r="AY216" s="237" t="s">
        <v>172</v>
      </c>
    </row>
    <row r="217" spans="2:65" s="1" customFormat="1" ht="16.5" customHeight="1">
      <c r="B217" s="42"/>
      <c r="C217" s="260" t="s">
        <v>365</v>
      </c>
      <c r="D217" s="260" t="s">
        <v>252</v>
      </c>
      <c r="E217" s="261" t="s">
        <v>366</v>
      </c>
      <c r="F217" s="262" t="s">
        <v>367</v>
      </c>
      <c r="G217" s="263" t="s">
        <v>368</v>
      </c>
      <c r="H217" s="264">
        <v>67.95</v>
      </c>
      <c r="I217" s="265"/>
      <c r="J217" s="266">
        <f>ROUND(I217*H217,2)</f>
        <v>0</v>
      </c>
      <c r="K217" s="262" t="s">
        <v>21</v>
      </c>
      <c r="L217" s="267"/>
      <c r="M217" s="268" t="s">
        <v>21</v>
      </c>
      <c r="N217" s="269" t="s">
        <v>47</v>
      </c>
      <c r="O217" s="43"/>
      <c r="P217" s="213">
        <f>O217*H217</f>
        <v>0</v>
      </c>
      <c r="Q217" s="213">
        <v>0.001</v>
      </c>
      <c r="R217" s="213">
        <f>Q217*H217</f>
        <v>0.06795000000000001</v>
      </c>
      <c r="S217" s="213">
        <v>0</v>
      </c>
      <c r="T217" s="214">
        <f>S217*H217</f>
        <v>0</v>
      </c>
      <c r="AR217" s="25" t="s">
        <v>233</v>
      </c>
      <c r="AT217" s="25" t="s">
        <v>252</v>
      </c>
      <c r="AU217" s="25" t="s">
        <v>182</v>
      </c>
      <c r="AY217" s="25" t="s">
        <v>172</v>
      </c>
      <c r="BE217" s="215">
        <f>IF(N217="základní",J217,0)</f>
        <v>0</v>
      </c>
      <c r="BF217" s="215">
        <f>IF(N217="snížená",J217,0)</f>
        <v>0</v>
      </c>
      <c r="BG217" s="215">
        <f>IF(N217="zákl. přenesená",J217,0)</f>
        <v>0</v>
      </c>
      <c r="BH217" s="215">
        <f>IF(N217="sníž. přenesená",J217,0)</f>
        <v>0</v>
      </c>
      <c r="BI217" s="215">
        <f>IF(N217="nulová",J217,0)</f>
        <v>0</v>
      </c>
      <c r="BJ217" s="25" t="s">
        <v>83</v>
      </c>
      <c r="BK217" s="215">
        <f>ROUND(I217*H217,2)</f>
        <v>0</v>
      </c>
      <c r="BL217" s="25" t="s">
        <v>181</v>
      </c>
      <c r="BM217" s="25" t="s">
        <v>369</v>
      </c>
    </row>
    <row r="218" spans="2:51" s="12" customFormat="1" ht="13.5">
      <c r="B218" s="216"/>
      <c r="C218" s="217"/>
      <c r="D218" s="218" t="s">
        <v>184</v>
      </c>
      <c r="E218" s="219" t="s">
        <v>21</v>
      </c>
      <c r="F218" s="220" t="s">
        <v>370</v>
      </c>
      <c r="G218" s="217"/>
      <c r="H218" s="219" t="s">
        <v>21</v>
      </c>
      <c r="I218" s="221"/>
      <c r="J218" s="217"/>
      <c r="K218" s="217"/>
      <c r="L218" s="222"/>
      <c r="M218" s="223"/>
      <c r="N218" s="224"/>
      <c r="O218" s="224"/>
      <c r="P218" s="224"/>
      <c r="Q218" s="224"/>
      <c r="R218" s="224"/>
      <c r="S218" s="224"/>
      <c r="T218" s="225"/>
      <c r="AT218" s="226" t="s">
        <v>184</v>
      </c>
      <c r="AU218" s="226" t="s">
        <v>182</v>
      </c>
      <c r="AV218" s="12" t="s">
        <v>83</v>
      </c>
      <c r="AW218" s="12" t="s">
        <v>35</v>
      </c>
      <c r="AX218" s="12" t="s">
        <v>76</v>
      </c>
      <c r="AY218" s="226" t="s">
        <v>172</v>
      </c>
    </row>
    <row r="219" spans="2:51" s="13" customFormat="1" ht="13.5">
      <c r="B219" s="227"/>
      <c r="C219" s="228"/>
      <c r="D219" s="218" t="s">
        <v>184</v>
      </c>
      <c r="E219" s="229" t="s">
        <v>21</v>
      </c>
      <c r="F219" s="230" t="s">
        <v>371</v>
      </c>
      <c r="G219" s="228"/>
      <c r="H219" s="231">
        <v>67.95</v>
      </c>
      <c r="I219" s="232"/>
      <c r="J219" s="228"/>
      <c r="K219" s="228"/>
      <c r="L219" s="233"/>
      <c r="M219" s="234"/>
      <c r="N219" s="235"/>
      <c r="O219" s="235"/>
      <c r="P219" s="235"/>
      <c r="Q219" s="235"/>
      <c r="R219" s="235"/>
      <c r="S219" s="235"/>
      <c r="T219" s="236"/>
      <c r="AT219" s="237" t="s">
        <v>184</v>
      </c>
      <c r="AU219" s="237" t="s">
        <v>182</v>
      </c>
      <c r="AV219" s="13" t="s">
        <v>85</v>
      </c>
      <c r="AW219" s="13" t="s">
        <v>35</v>
      </c>
      <c r="AX219" s="13" t="s">
        <v>83</v>
      </c>
      <c r="AY219" s="237" t="s">
        <v>172</v>
      </c>
    </row>
    <row r="220" spans="2:65" s="1" customFormat="1" ht="16.5" customHeight="1">
      <c r="B220" s="42"/>
      <c r="C220" s="204" t="s">
        <v>372</v>
      </c>
      <c r="D220" s="204" t="s">
        <v>176</v>
      </c>
      <c r="E220" s="205" t="s">
        <v>373</v>
      </c>
      <c r="F220" s="206" t="s">
        <v>374</v>
      </c>
      <c r="G220" s="207" t="s">
        <v>213</v>
      </c>
      <c r="H220" s="208">
        <v>1359</v>
      </c>
      <c r="I220" s="209"/>
      <c r="J220" s="210">
        <f>ROUND(I220*H220,2)</f>
        <v>0</v>
      </c>
      <c r="K220" s="206" t="s">
        <v>180</v>
      </c>
      <c r="L220" s="62"/>
      <c r="M220" s="211" t="s">
        <v>21</v>
      </c>
      <c r="N220" s="212" t="s">
        <v>47</v>
      </c>
      <c r="O220" s="43"/>
      <c r="P220" s="213">
        <f>O220*H220</f>
        <v>0</v>
      </c>
      <c r="Q220" s="213">
        <v>0</v>
      </c>
      <c r="R220" s="213">
        <f>Q220*H220</f>
        <v>0</v>
      </c>
      <c r="S220" s="213">
        <v>0</v>
      </c>
      <c r="T220" s="214">
        <f>S220*H220</f>
        <v>0</v>
      </c>
      <c r="AR220" s="25" t="s">
        <v>181</v>
      </c>
      <c r="AT220" s="25" t="s">
        <v>176</v>
      </c>
      <c r="AU220" s="25" t="s">
        <v>182</v>
      </c>
      <c r="AY220" s="25" t="s">
        <v>172</v>
      </c>
      <c r="BE220" s="215">
        <f>IF(N220="základní",J220,0)</f>
        <v>0</v>
      </c>
      <c r="BF220" s="215">
        <f>IF(N220="snížená",J220,0)</f>
        <v>0</v>
      </c>
      <c r="BG220" s="215">
        <f>IF(N220="zákl. přenesená",J220,0)</f>
        <v>0</v>
      </c>
      <c r="BH220" s="215">
        <f>IF(N220="sníž. přenesená",J220,0)</f>
        <v>0</v>
      </c>
      <c r="BI220" s="215">
        <f>IF(N220="nulová",J220,0)</f>
        <v>0</v>
      </c>
      <c r="BJ220" s="25" t="s">
        <v>83</v>
      </c>
      <c r="BK220" s="215">
        <f>ROUND(I220*H220,2)</f>
        <v>0</v>
      </c>
      <c r="BL220" s="25" t="s">
        <v>181</v>
      </c>
      <c r="BM220" s="25" t="s">
        <v>375</v>
      </c>
    </row>
    <row r="221" spans="2:51" s="13" customFormat="1" ht="13.5">
      <c r="B221" s="227"/>
      <c r="C221" s="228"/>
      <c r="D221" s="218" t="s">
        <v>184</v>
      </c>
      <c r="E221" s="229" t="s">
        <v>21</v>
      </c>
      <c r="F221" s="230" t="s">
        <v>360</v>
      </c>
      <c r="G221" s="228"/>
      <c r="H221" s="231">
        <v>1359</v>
      </c>
      <c r="I221" s="232"/>
      <c r="J221" s="228"/>
      <c r="K221" s="228"/>
      <c r="L221" s="233"/>
      <c r="M221" s="234"/>
      <c r="N221" s="235"/>
      <c r="O221" s="235"/>
      <c r="P221" s="235"/>
      <c r="Q221" s="235"/>
      <c r="R221" s="235"/>
      <c r="S221" s="235"/>
      <c r="T221" s="236"/>
      <c r="AT221" s="237" t="s">
        <v>184</v>
      </c>
      <c r="AU221" s="237" t="s">
        <v>182</v>
      </c>
      <c r="AV221" s="13" t="s">
        <v>85</v>
      </c>
      <c r="AW221" s="13" t="s">
        <v>35</v>
      </c>
      <c r="AX221" s="13" t="s">
        <v>83</v>
      </c>
      <c r="AY221" s="237" t="s">
        <v>172</v>
      </c>
    </row>
    <row r="222" spans="2:65" s="1" customFormat="1" ht="25.5" customHeight="1">
      <c r="B222" s="42"/>
      <c r="C222" s="204" t="s">
        <v>376</v>
      </c>
      <c r="D222" s="204" t="s">
        <v>176</v>
      </c>
      <c r="E222" s="205" t="s">
        <v>377</v>
      </c>
      <c r="F222" s="206" t="s">
        <v>378</v>
      </c>
      <c r="G222" s="207" t="s">
        <v>213</v>
      </c>
      <c r="H222" s="208">
        <v>1359</v>
      </c>
      <c r="I222" s="209"/>
      <c r="J222" s="210">
        <f>ROUND(I222*H222,2)</f>
        <v>0</v>
      </c>
      <c r="K222" s="206" t="s">
        <v>180</v>
      </c>
      <c r="L222" s="62"/>
      <c r="M222" s="211" t="s">
        <v>21</v>
      </c>
      <c r="N222" s="212" t="s">
        <v>47</v>
      </c>
      <c r="O222" s="43"/>
      <c r="P222" s="213">
        <f>O222*H222</f>
        <v>0</v>
      </c>
      <c r="Q222" s="213">
        <v>0</v>
      </c>
      <c r="R222" s="213">
        <f>Q222*H222</f>
        <v>0</v>
      </c>
      <c r="S222" s="213">
        <v>0</v>
      </c>
      <c r="T222" s="214">
        <f>S222*H222</f>
        <v>0</v>
      </c>
      <c r="AR222" s="25" t="s">
        <v>181</v>
      </c>
      <c r="AT222" s="25" t="s">
        <v>176</v>
      </c>
      <c r="AU222" s="25" t="s">
        <v>182</v>
      </c>
      <c r="AY222" s="25" t="s">
        <v>172</v>
      </c>
      <c r="BE222" s="215">
        <f>IF(N222="základní",J222,0)</f>
        <v>0</v>
      </c>
      <c r="BF222" s="215">
        <f>IF(N222="snížená",J222,0)</f>
        <v>0</v>
      </c>
      <c r="BG222" s="215">
        <f>IF(N222="zákl. přenesená",J222,0)</f>
        <v>0</v>
      </c>
      <c r="BH222" s="215">
        <f>IF(N222="sníž. přenesená",J222,0)</f>
        <v>0</v>
      </c>
      <c r="BI222" s="215">
        <f>IF(N222="nulová",J222,0)</f>
        <v>0</v>
      </c>
      <c r="BJ222" s="25" t="s">
        <v>83</v>
      </c>
      <c r="BK222" s="215">
        <f>ROUND(I222*H222,2)</f>
        <v>0</v>
      </c>
      <c r="BL222" s="25" t="s">
        <v>181</v>
      </c>
      <c r="BM222" s="25" t="s">
        <v>379</v>
      </c>
    </row>
    <row r="223" spans="2:51" s="13" customFormat="1" ht="13.5">
      <c r="B223" s="227"/>
      <c r="C223" s="228"/>
      <c r="D223" s="218" t="s">
        <v>184</v>
      </c>
      <c r="E223" s="229" t="s">
        <v>21</v>
      </c>
      <c r="F223" s="230" t="s">
        <v>360</v>
      </c>
      <c r="G223" s="228"/>
      <c r="H223" s="231">
        <v>1359</v>
      </c>
      <c r="I223" s="232"/>
      <c r="J223" s="228"/>
      <c r="K223" s="228"/>
      <c r="L223" s="233"/>
      <c r="M223" s="234"/>
      <c r="N223" s="235"/>
      <c r="O223" s="235"/>
      <c r="P223" s="235"/>
      <c r="Q223" s="235"/>
      <c r="R223" s="235"/>
      <c r="S223" s="235"/>
      <c r="T223" s="236"/>
      <c r="AT223" s="237" t="s">
        <v>184</v>
      </c>
      <c r="AU223" s="237" t="s">
        <v>182</v>
      </c>
      <c r="AV223" s="13" t="s">
        <v>85</v>
      </c>
      <c r="AW223" s="13" t="s">
        <v>35</v>
      </c>
      <c r="AX223" s="13" t="s">
        <v>83</v>
      </c>
      <c r="AY223" s="237" t="s">
        <v>172</v>
      </c>
    </row>
    <row r="224" spans="2:65" s="1" customFormat="1" ht="16.5" customHeight="1">
      <c r="B224" s="42"/>
      <c r="C224" s="204" t="s">
        <v>380</v>
      </c>
      <c r="D224" s="204" t="s">
        <v>176</v>
      </c>
      <c r="E224" s="205" t="s">
        <v>381</v>
      </c>
      <c r="F224" s="206" t="s">
        <v>382</v>
      </c>
      <c r="G224" s="207" t="s">
        <v>207</v>
      </c>
      <c r="H224" s="208">
        <v>0.68</v>
      </c>
      <c r="I224" s="209"/>
      <c r="J224" s="210">
        <f>ROUND(I224*H224,2)</f>
        <v>0</v>
      </c>
      <c r="K224" s="206" t="s">
        <v>180</v>
      </c>
      <c r="L224" s="62"/>
      <c r="M224" s="211" t="s">
        <v>21</v>
      </c>
      <c r="N224" s="212" t="s">
        <v>47</v>
      </c>
      <c r="O224" s="43"/>
      <c r="P224" s="213">
        <f>O224*H224</f>
        <v>0</v>
      </c>
      <c r="Q224" s="213">
        <v>0</v>
      </c>
      <c r="R224" s="213">
        <f>Q224*H224</f>
        <v>0</v>
      </c>
      <c r="S224" s="213">
        <v>0</v>
      </c>
      <c r="T224" s="214">
        <f>S224*H224</f>
        <v>0</v>
      </c>
      <c r="AR224" s="25" t="s">
        <v>181</v>
      </c>
      <c r="AT224" s="25" t="s">
        <v>176</v>
      </c>
      <c r="AU224" s="25" t="s">
        <v>182</v>
      </c>
      <c r="AY224" s="25" t="s">
        <v>172</v>
      </c>
      <c r="BE224" s="215">
        <f>IF(N224="základní",J224,0)</f>
        <v>0</v>
      </c>
      <c r="BF224" s="215">
        <f>IF(N224="snížená",J224,0)</f>
        <v>0</v>
      </c>
      <c r="BG224" s="215">
        <f>IF(N224="zákl. přenesená",J224,0)</f>
        <v>0</v>
      </c>
      <c r="BH224" s="215">
        <f>IF(N224="sníž. přenesená",J224,0)</f>
        <v>0</v>
      </c>
      <c r="BI224" s="215">
        <f>IF(N224="nulová",J224,0)</f>
        <v>0</v>
      </c>
      <c r="BJ224" s="25" t="s">
        <v>83</v>
      </c>
      <c r="BK224" s="215">
        <f>ROUND(I224*H224,2)</f>
        <v>0</v>
      </c>
      <c r="BL224" s="25" t="s">
        <v>181</v>
      </c>
      <c r="BM224" s="25" t="s">
        <v>383</v>
      </c>
    </row>
    <row r="225" spans="2:51" s="12" customFormat="1" ht="13.5">
      <c r="B225" s="216"/>
      <c r="C225" s="217"/>
      <c r="D225" s="218" t="s">
        <v>184</v>
      </c>
      <c r="E225" s="219" t="s">
        <v>21</v>
      </c>
      <c r="F225" s="220" t="s">
        <v>384</v>
      </c>
      <c r="G225" s="217"/>
      <c r="H225" s="219" t="s">
        <v>21</v>
      </c>
      <c r="I225" s="221"/>
      <c r="J225" s="217"/>
      <c r="K225" s="217"/>
      <c r="L225" s="222"/>
      <c r="M225" s="223"/>
      <c r="N225" s="224"/>
      <c r="O225" s="224"/>
      <c r="P225" s="224"/>
      <c r="Q225" s="224"/>
      <c r="R225" s="224"/>
      <c r="S225" s="224"/>
      <c r="T225" s="225"/>
      <c r="AT225" s="226" t="s">
        <v>184</v>
      </c>
      <c r="AU225" s="226" t="s">
        <v>182</v>
      </c>
      <c r="AV225" s="12" t="s">
        <v>83</v>
      </c>
      <c r="AW225" s="12" t="s">
        <v>35</v>
      </c>
      <c r="AX225" s="12" t="s">
        <v>76</v>
      </c>
      <c r="AY225" s="226" t="s">
        <v>172</v>
      </c>
    </row>
    <row r="226" spans="2:51" s="13" customFormat="1" ht="13.5">
      <c r="B226" s="227"/>
      <c r="C226" s="228"/>
      <c r="D226" s="218" t="s">
        <v>184</v>
      </c>
      <c r="E226" s="229" t="s">
        <v>21</v>
      </c>
      <c r="F226" s="230" t="s">
        <v>385</v>
      </c>
      <c r="G226" s="228"/>
      <c r="H226" s="231">
        <v>0.68</v>
      </c>
      <c r="I226" s="232"/>
      <c r="J226" s="228"/>
      <c r="K226" s="228"/>
      <c r="L226" s="233"/>
      <c r="M226" s="234"/>
      <c r="N226" s="235"/>
      <c r="O226" s="235"/>
      <c r="P226" s="235"/>
      <c r="Q226" s="235"/>
      <c r="R226" s="235"/>
      <c r="S226" s="235"/>
      <c r="T226" s="236"/>
      <c r="AT226" s="237" t="s">
        <v>184</v>
      </c>
      <c r="AU226" s="237" t="s">
        <v>182</v>
      </c>
      <c r="AV226" s="13" t="s">
        <v>85</v>
      </c>
      <c r="AW226" s="13" t="s">
        <v>35</v>
      </c>
      <c r="AX226" s="13" t="s">
        <v>83</v>
      </c>
      <c r="AY226" s="237" t="s">
        <v>172</v>
      </c>
    </row>
    <row r="227" spans="2:63" s="11" customFormat="1" ht="29.85" customHeight="1">
      <c r="B227" s="188"/>
      <c r="C227" s="189"/>
      <c r="D227" s="190" t="s">
        <v>75</v>
      </c>
      <c r="E227" s="202" t="s">
        <v>204</v>
      </c>
      <c r="F227" s="202" t="s">
        <v>386</v>
      </c>
      <c r="G227" s="189"/>
      <c r="H227" s="189"/>
      <c r="I227" s="192"/>
      <c r="J227" s="203">
        <f>BK227</f>
        <v>0</v>
      </c>
      <c r="K227" s="189"/>
      <c r="L227" s="194"/>
      <c r="M227" s="195"/>
      <c r="N227" s="196"/>
      <c r="O227" s="196"/>
      <c r="P227" s="197">
        <f>P228+P257+P272+P279</f>
        <v>0</v>
      </c>
      <c r="Q227" s="196"/>
      <c r="R227" s="197">
        <f>R228+R257+R272+R279</f>
        <v>5433.315715</v>
      </c>
      <c r="S227" s="196"/>
      <c r="T227" s="198">
        <f>T228+T257+T272+T279</f>
        <v>0</v>
      </c>
      <c r="AR227" s="199" t="s">
        <v>83</v>
      </c>
      <c r="AT227" s="200" t="s">
        <v>75</v>
      </c>
      <c r="AU227" s="200" t="s">
        <v>83</v>
      </c>
      <c r="AY227" s="199" t="s">
        <v>172</v>
      </c>
      <c r="BK227" s="201">
        <f>BK228+BK257+BK272+BK279</f>
        <v>0</v>
      </c>
    </row>
    <row r="228" spans="2:63" s="11" customFormat="1" ht="14.85" customHeight="1">
      <c r="B228" s="188"/>
      <c r="C228" s="189"/>
      <c r="D228" s="190" t="s">
        <v>75</v>
      </c>
      <c r="E228" s="202" t="s">
        <v>387</v>
      </c>
      <c r="F228" s="202" t="s">
        <v>388</v>
      </c>
      <c r="G228" s="189"/>
      <c r="H228" s="189"/>
      <c r="I228" s="192"/>
      <c r="J228" s="203">
        <f>BK228</f>
        <v>0</v>
      </c>
      <c r="K228" s="189"/>
      <c r="L228" s="194"/>
      <c r="M228" s="195"/>
      <c r="N228" s="196"/>
      <c r="O228" s="196"/>
      <c r="P228" s="197">
        <f>SUM(P229:P256)</f>
        <v>0</v>
      </c>
      <c r="Q228" s="196"/>
      <c r="R228" s="197">
        <f>SUM(R229:R256)</f>
        <v>5331.24</v>
      </c>
      <c r="S228" s="196"/>
      <c r="T228" s="198">
        <f>SUM(T229:T256)</f>
        <v>0</v>
      </c>
      <c r="AR228" s="199" t="s">
        <v>83</v>
      </c>
      <c r="AT228" s="200" t="s">
        <v>75</v>
      </c>
      <c r="AU228" s="200" t="s">
        <v>85</v>
      </c>
      <c r="AY228" s="199" t="s">
        <v>172</v>
      </c>
      <c r="BK228" s="201">
        <f>SUM(BK229:BK256)</f>
        <v>0</v>
      </c>
    </row>
    <row r="229" spans="2:65" s="1" customFormat="1" ht="16.5" customHeight="1">
      <c r="B229" s="42"/>
      <c r="C229" s="204" t="s">
        <v>389</v>
      </c>
      <c r="D229" s="204" t="s">
        <v>176</v>
      </c>
      <c r="E229" s="205" t="s">
        <v>390</v>
      </c>
      <c r="F229" s="206" t="s">
        <v>391</v>
      </c>
      <c r="G229" s="207" t="s">
        <v>213</v>
      </c>
      <c r="H229" s="208">
        <v>78.225</v>
      </c>
      <c r="I229" s="209"/>
      <c r="J229" s="210">
        <f>ROUND(I229*H229,2)</f>
        <v>0</v>
      </c>
      <c r="K229" s="206" t="s">
        <v>180</v>
      </c>
      <c r="L229" s="62"/>
      <c r="M229" s="211" t="s">
        <v>21</v>
      </c>
      <c r="N229" s="212" t="s">
        <v>47</v>
      </c>
      <c r="O229" s="43"/>
      <c r="P229" s="213">
        <f>O229*H229</f>
        <v>0</v>
      </c>
      <c r="Q229" s="213">
        <v>0</v>
      </c>
      <c r="R229" s="213">
        <f>Q229*H229</f>
        <v>0</v>
      </c>
      <c r="S229" s="213">
        <v>0</v>
      </c>
      <c r="T229" s="214">
        <f>S229*H229</f>
        <v>0</v>
      </c>
      <c r="AR229" s="25" t="s">
        <v>181</v>
      </c>
      <c r="AT229" s="25" t="s">
        <v>176</v>
      </c>
      <c r="AU229" s="25" t="s">
        <v>182</v>
      </c>
      <c r="AY229" s="25" t="s">
        <v>172</v>
      </c>
      <c r="BE229" s="215">
        <f>IF(N229="základní",J229,0)</f>
        <v>0</v>
      </c>
      <c r="BF229" s="215">
        <f>IF(N229="snížená",J229,0)</f>
        <v>0</v>
      </c>
      <c r="BG229" s="215">
        <f>IF(N229="zákl. přenesená",J229,0)</f>
        <v>0</v>
      </c>
      <c r="BH229" s="215">
        <f>IF(N229="sníž. přenesená",J229,0)</f>
        <v>0</v>
      </c>
      <c r="BI229" s="215">
        <f>IF(N229="nulová",J229,0)</f>
        <v>0</v>
      </c>
      <c r="BJ229" s="25" t="s">
        <v>83</v>
      </c>
      <c r="BK229" s="215">
        <f>ROUND(I229*H229,2)</f>
        <v>0</v>
      </c>
      <c r="BL229" s="25" t="s">
        <v>181</v>
      </c>
      <c r="BM229" s="25" t="s">
        <v>392</v>
      </c>
    </row>
    <row r="230" spans="2:51" s="12" customFormat="1" ht="13.5">
      <c r="B230" s="216"/>
      <c r="C230" s="217"/>
      <c r="D230" s="218" t="s">
        <v>184</v>
      </c>
      <c r="E230" s="219" t="s">
        <v>21</v>
      </c>
      <c r="F230" s="220" t="s">
        <v>393</v>
      </c>
      <c r="G230" s="217"/>
      <c r="H230" s="219" t="s">
        <v>21</v>
      </c>
      <c r="I230" s="221"/>
      <c r="J230" s="217"/>
      <c r="K230" s="217"/>
      <c r="L230" s="222"/>
      <c r="M230" s="223"/>
      <c r="N230" s="224"/>
      <c r="O230" s="224"/>
      <c r="P230" s="224"/>
      <c r="Q230" s="224"/>
      <c r="R230" s="224"/>
      <c r="S230" s="224"/>
      <c r="T230" s="225"/>
      <c r="AT230" s="226" t="s">
        <v>184</v>
      </c>
      <c r="AU230" s="226" t="s">
        <v>182</v>
      </c>
      <c r="AV230" s="12" t="s">
        <v>83</v>
      </c>
      <c r="AW230" s="12" t="s">
        <v>35</v>
      </c>
      <c r="AX230" s="12" t="s">
        <v>76</v>
      </c>
      <c r="AY230" s="226" t="s">
        <v>172</v>
      </c>
    </row>
    <row r="231" spans="2:51" s="13" customFormat="1" ht="13.5">
      <c r="B231" s="227"/>
      <c r="C231" s="228"/>
      <c r="D231" s="218" t="s">
        <v>184</v>
      </c>
      <c r="E231" s="229" t="s">
        <v>21</v>
      </c>
      <c r="F231" s="230" t="s">
        <v>394</v>
      </c>
      <c r="G231" s="228"/>
      <c r="H231" s="231">
        <v>78.225</v>
      </c>
      <c r="I231" s="232"/>
      <c r="J231" s="228"/>
      <c r="K231" s="228"/>
      <c r="L231" s="233"/>
      <c r="M231" s="234"/>
      <c r="N231" s="235"/>
      <c r="O231" s="235"/>
      <c r="P231" s="235"/>
      <c r="Q231" s="235"/>
      <c r="R231" s="235"/>
      <c r="S231" s="235"/>
      <c r="T231" s="236"/>
      <c r="AT231" s="237" t="s">
        <v>184</v>
      </c>
      <c r="AU231" s="237" t="s">
        <v>182</v>
      </c>
      <c r="AV231" s="13" t="s">
        <v>85</v>
      </c>
      <c r="AW231" s="13" t="s">
        <v>35</v>
      </c>
      <c r="AX231" s="13" t="s">
        <v>83</v>
      </c>
      <c r="AY231" s="237" t="s">
        <v>172</v>
      </c>
    </row>
    <row r="232" spans="2:65" s="1" customFormat="1" ht="16.5" customHeight="1">
      <c r="B232" s="42"/>
      <c r="C232" s="204" t="s">
        <v>395</v>
      </c>
      <c r="D232" s="204" t="s">
        <v>176</v>
      </c>
      <c r="E232" s="205" t="s">
        <v>396</v>
      </c>
      <c r="F232" s="206" t="s">
        <v>397</v>
      </c>
      <c r="G232" s="207" t="s">
        <v>213</v>
      </c>
      <c r="H232" s="208">
        <v>157.62</v>
      </c>
      <c r="I232" s="209"/>
      <c r="J232" s="210">
        <f>ROUND(I232*H232,2)</f>
        <v>0</v>
      </c>
      <c r="K232" s="206" t="s">
        <v>180</v>
      </c>
      <c r="L232" s="62"/>
      <c r="M232" s="211" t="s">
        <v>21</v>
      </c>
      <c r="N232" s="212" t="s">
        <v>47</v>
      </c>
      <c r="O232" s="43"/>
      <c r="P232" s="213">
        <f>O232*H232</f>
        <v>0</v>
      </c>
      <c r="Q232" s="213">
        <v>0</v>
      </c>
      <c r="R232" s="213">
        <f>Q232*H232</f>
        <v>0</v>
      </c>
      <c r="S232" s="213">
        <v>0</v>
      </c>
      <c r="T232" s="214">
        <f>S232*H232</f>
        <v>0</v>
      </c>
      <c r="AR232" s="25" t="s">
        <v>181</v>
      </c>
      <c r="AT232" s="25" t="s">
        <v>176</v>
      </c>
      <c r="AU232" s="25" t="s">
        <v>182</v>
      </c>
      <c r="AY232" s="25" t="s">
        <v>172</v>
      </c>
      <c r="BE232" s="215">
        <f>IF(N232="základní",J232,0)</f>
        <v>0</v>
      </c>
      <c r="BF232" s="215">
        <f>IF(N232="snížená",J232,0)</f>
        <v>0</v>
      </c>
      <c r="BG232" s="215">
        <f>IF(N232="zákl. přenesená",J232,0)</f>
        <v>0</v>
      </c>
      <c r="BH232" s="215">
        <f>IF(N232="sníž. přenesená",J232,0)</f>
        <v>0</v>
      </c>
      <c r="BI232" s="215">
        <f>IF(N232="nulová",J232,0)</f>
        <v>0</v>
      </c>
      <c r="BJ232" s="25" t="s">
        <v>83</v>
      </c>
      <c r="BK232" s="215">
        <f>ROUND(I232*H232,2)</f>
        <v>0</v>
      </c>
      <c r="BL232" s="25" t="s">
        <v>181</v>
      </c>
      <c r="BM232" s="25" t="s">
        <v>398</v>
      </c>
    </row>
    <row r="233" spans="2:51" s="12" customFormat="1" ht="13.5">
      <c r="B233" s="216"/>
      <c r="C233" s="217"/>
      <c r="D233" s="218" t="s">
        <v>184</v>
      </c>
      <c r="E233" s="219" t="s">
        <v>21</v>
      </c>
      <c r="F233" s="220" t="s">
        <v>393</v>
      </c>
      <c r="G233" s="217"/>
      <c r="H233" s="219" t="s">
        <v>21</v>
      </c>
      <c r="I233" s="221"/>
      <c r="J233" s="217"/>
      <c r="K233" s="217"/>
      <c r="L233" s="222"/>
      <c r="M233" s="223"/>
      <c r="N233" s="224"/>
      <c r="O233" s="224"/>
      <c r="P233" s="224"/>
      <c r="Q233" s="224"/>
      <c r="R233" s="224"/>
      <c r="S233" s="224"/>
      <c r="T233" s="225"/>
      <c r="AT233" s="226" t="s">
        <v>184</v>
      </c>
      <c r="AU233" s="226" t="s">
        <v>182</v>
      </c>
      <c r="AV233" s="12" t="s">
        <v>83</v>
      </c>
      <c r="AW233" s="12" t="s">
        <v>35</v>
      </c>
      <c r="AX233" s="12" t="s">
        <v>76</v>
      </c>
      <c r="AY233" s="226" t="s">
        <v>172</v>
      </c>
    </row>
    <row r="234" spans="2:51" s="13" customFormat="1" ht="13.5">
      <c r="B234" s="227"/>
      <c r="C234" s="228"/>
      <c r="D234" s="218" t="s">
        <v>184</v>
      </c>
      <c r="E234" s="229" t="s">
        <v>21</v>
      </c>
      <c r="F234" s="230" t="s">
        <v>218</v>
      </c>
      <c r="G234" s="228"/>
      <c r="H234" s="231">
        <v>157.62</v>
      </c>
      <c r="I234" s="232"/>
      <c r="J234" s="228"/>
      <c r="K234" s="228"/>
      <c r="L234" s="233"/>
      <c r="M234" s="234"/>
      <c r="N234" s="235"/>
      <c r="O234" s="235"/>
      <c r="P234" s="235"/>
      <c r="Q234" s="235"/>
      <c r="R234" s="235"/>
      <c r="S234" s="235"/>
      <c r="T234" s="236"/>
      <c r="AT234" s="237" t="s">
        <v>184</v>
      </c>
      <c r="AU234" s="237" t="s">
        <v>182</v>
      </c>
      <c r="AV234" s="13" t="s">
        <v>85</v>
      </c>
      <c r="AW234" s="13" t="s">
        <v>35</v>
      </c>
      <c r="AX234" s="13" t="s">
        <v>83</v>
      </c>
      <c r="AY234" s="237" t="s">
        <v>172</v>
      </c>
    </row>
    <row r="235" spans="2:65" s="1" customFormat="1" ht="16.5" customHeight="1">
      <c r="B235" s="42"/>
      <c r="C235" s="204" t="s">
        <v>399</v>
      </c>
      <c r="D235" s="204" t="s">
        <v>176</v>
      </c>
      <c r="E235" s="205" t="s">
        <v>400</v>
      </c>
      <c r="F235" s="206" t="s">
        <v>401</v>
      </c>
      <c r="G235" s="207" t="s">
        <v>213</v>
      </c>
      <c r="H235" s="208">
        <v>13294.05</v>
      </c>
      <c r="I235" s="209"/>
      <c r="J235" s="210">
        <f>ROUND(I235*H235,2)</f>
        <v>0</v>
      </c>
      <c r="K235" s="206" t="s">
        <v>180</v>
      </c>
      <c r="L235" s="62"/>
      <c r="M235" s="211" t="s">
        <v>21</v>
      </c>
      <c r="N235" s="212" t="s">
        <v>47</v>
      </c>
      <c r="O235" s="43"/>
      <c r="P235" s="213">
        <f>O235*H235</f>
        <v>0</v>
      </c>
      <c r="Q235" s="213">
        <v>0</v>
      </c>
      <c r="R235" s="213">
        <f>Q235*H235</f>
        <v>0</v>
      </c>
      <c r="S235" s="213">
        <v>0</v>
      </c>
      <c r="T235" s="214">
        <f>S235*H235</f>
        <v>0</v>
      </c>
      <c r="AR235" s="25" t="s">
        <v>181</v>
      </c>
      <c r="AT235" s="25" t="s">
        <v>176</v>
      </c>
      <c r="AU235" s="25" t="s">
        <v>182</v>
      </c>
      <c r="AY235" s="25" t="s">
        <v>172</v>
      </c>
      <c r="BE235" s="215">
        <f>IF(N235="základní",J235,0)</f>
        <v>0</v>
      </c>
      <c r="BF235" s="215">
        <f>IF(N235="snížená",J235,0)</f>
        <v>0</v>
      </c>
      <c r="BG235" s="215">
        <f>IF(N235="zákl. přenesená",J235,0)</f>
        <v>0</v>
      </c>
      <c r="BH235" s="215">
        <f>IF(N235="sníž. přenesená",J235,0)</f>
        <v>0</v>
      </c>
      <c r="BI235" s="215">
        <f>IF(N235="nulová",J235,0)</f>
        <v>0</v>
      </c>
      <c r="BJ235" s="25" t="s">
        <v>83</v>
      </c>
      <c r="BK235" s="215">
        <f>ROUND(I235*H235,2)</f>
        <v>0</v>
      </c>
      <c r="BL235" s="25" t="s">
        <v>181</v>
      </c>
      <c r="BM235" s="25" t="s">
        <v>402</v>
      </c>
    </row>
    <row r="236" spans="2:51" s="12" customFormat="1" ht="13.5">
      <c r="B236" s="216"/>
      <c r="C236" s="217"/>
      <c r="D236" s="218" t="s">
        <v>184</v>
      </c>
      <c r="E236" s="219" t="s">
        <v>21</v>
      </c>
      <c r="F236" s="220" t="s">
        <v>393</v>
      </c>
      <c r="G236" s="217"/>
      <c r="H236" s="219" t="s">
        <v>21</v>
      </c>
      <c r="I236" s="221"/>
      <c r="J236" s="217"/>
      <c r="K236" s="217"/>
      <c r="L236" s="222"/>
      <c r="M236" s="223"/>
      <c r="N236" s="224"/>
      <c r="O236" s="224"/>
      <c r="P236" s="224"/>
      <c r="Q236" s="224"/>
      <c r="R236" s="224"/>
      <c r="S236" s="224"/>
      <c r="T236" s="225"/>
      <c r="AT236" s="226" t="s">
        <v>184</v>
      </c>
      <c r="AU236" s="226" t="s">
        <v>182</v>
      </c>
      <c r="AV236" s="12" t="s">
        <v>83</v>
      </c>
      <c r="AW236" s="12" t="s">
        <v>35</v>
      </c>
      <c r="AX236" s="12" t="s">
        <v>76</v>
      </c>
      <c r="AY236" s="226" t="s">
        <v>172</v>
      </c>
    </row>
    <row r="237" spans="2:51" s="13" customFormat="1" ht="13.5">
      <c r="B237" s="227"/>
      <c r="C237" s="228"/>
      <c r="D237" s="218" t="s">
        <v>184</v>
      </c>
      <c r="E237" s="229" t="s">
        <v>21</v>
      </c>
      <c r="F237" s="230" t="s">
        <v>403</v>
      </c>
      <c r="G237" s="228"/>
      <c r="H237" s="231">
        <v>13294.05</v>
      </c>
      <c r="I237" s="232"/>
      <c r="J237" s="228"/>
      <c r="K237" s="228"/>
      <c r="L237" s="233"/>
      <c r="M237" s="234"/>
      <c r="N237" s="235"/>
      <c r="O237" s="235"/>
      <c r="P237" s="235"/>
      <c r="Q237" s="235"/>
      <c r="R237" s="235"/>
      <c r="S237" s="235"/>
      <c r="T237" s="236"/>
      <c r="AT237" s="237" t="s">
        <v>184</v>
      </c>
      <c r="AU237" s="237" t="s">
        <v>182</v>
      </c>
      <c r="AV237" s="13" t="s">
        <v>85</v>
      </c>
      <c r="AW237" s="13" t="s">
        <v>35</v>
      </c>
      <c r="AX237" s="13" t="s">
        <v>83</v>
      </c>
      <c r="AY237" s="237" t="s">
        <v>172</v>
      </c>
    </row>
    <row r="238" spans="2:65" s="1" customFormat="1" ht="16.5" customHeight="1">
      <c r="B238" s="42"/>
      <c r="C238" s="204" t="s">
        <v>404</v>
      </c>
      <c r="D238" s="204" t="s">
        <v>176</v>
      </c>
      <c r="E238" s="205" t="s">
        <v>405</v>
      </c>
      <c r="F238" s="206" t="s">
        <v>406</v>
      </c>
      <c r="G238" s="207" t="s">
        <v>213</v>
      </c>
      <c r="H238" s="208">
        <v>149.1</v>
      </c>
      <c r="I238" s="209"/>
      <c r="J238" s="210">
        <f>ROUND(I238*H238,2)</f>
        <v>0</v>
      </c>
      <c r="K238" s="206" t="s">
        <v>180</v>
      </c>
      <c r="L238" s="62"/>
      <c r="M238" s="211" t="s">
        <v>21</v>
      </c>
      <c r="N238" s="212" t="s">
        <v>47</v>
      </c>
      <c r="O238" s="43"/>
      <c r="P238" s="213">
        <f>O238*H238</f>
        <v>0</v>
      </c>
      <c r="Q238" s="213">
        <v>0</v>
      </c>
      <c r="R238" s="213">
        <f>Q238*H238</f>
        <v>0</v>
      </c>
      <c r="S238" s="213">
        <v>0</v>
      </c>
      <c r="T238" s="214">
        <f>S238*H238</f>
        <v>0</v>
      </c>
      <c r="AR238" s="25" t="s">
        <v>181</v>
      </c>
      <c r="AT238" s="25" t="s">
        <v>176</v>
      </c>
      <c r="AU238" s="25" t="s">
        <v>182</v>
      </c>
      <c r="AY238" s="25" t="s">
        <v>172</v>
      </c>
      <c r="BE238" s="215">
        <f>IF(N238="základní",J238,0)</f>
        <v>0</v>
      </c>
      <c r="BF238" s="215">
        <f>IF(N238="snížená",J238,0)</f>
        <v>0</v>
      </c>
      <c r="BG238" s="215">
        <f>IF(N238="zákl. přenesená",J238,0)</f>
        <v>0</v>
      </c>
      <c r="BH238" s="215">
        <f>IF(N238="sníž. přenesená",J238,0)</f>
        <v>0</v>
      </c>
      <c r="BI238" s="215">
        <f>IF(N238="nulová",J238,0)</f>
        <v>0</v>
      </c>
      <c r="BJ238" s="25" t="s">
        <v>83</v>
      </c>
      <c r="BK238" s="215">
        <f>ROUND(I238*H238,2)</f>
        <v>0</v>
      </c>
      <c r="BL238" s="25" t="s">
        <v>181</v>
      </c>
      <c r="BM238" s="25" t="s">
        <v>407</v>
      </c>
    </row>
    <row r="239" spans="2:51" s="12" customFormat="1" ht="13.5">
      <c r="B239" s="216"/>
      <c r="C239" s="217"/>
      <c r="D239" s="218" t="s">
        <v>184</v>
      </c>
      <c r="E239" s="219" t="s">
        <v>21</v>
      </c>
      <c r="F239" s="220" t="s">
        <v>393</v>
      </c>
      <c r="G239" s="217"/>
      <c r="H239" s="219" t="s">
        <v>21</v>
      </c>
      <c r="I239" s="221"/>
      <c r="J239" s="217"/>
      <c r="K239" s="217"/>
      <c r="L239" s="222"/>
      <c r="M239" s="223"/>
      <c r="N239" s="224"/>
      <c r="O239" s="224"/>
      <c r="P239" s="224"/>
      <c r="Q239" s="224"/>
      <c r="R239" s="224"/>
      <c r="S239" s="224"/>
      <c r="T239" s="225"/>
      <c r="AT239" s="226" t="s">
        <v>184</v>
      </c>
      <c r="AU239" s="226" t="s">
        <v>182</v>
      </c>
      <c r="AV239" s="12" t="s">
        <v>83</v>
      </c>
      <c r="AW239" s="12" t="s">
        <v>35</v>
      </c>
      <c r="AX239" s="12" t="s">
        <v>76</v>
      </c>
      <c r="AY239" s="226" t="s">
        <v>172</v>
      </c>
    </row>
    <row r="240" spans="2:51" s="13" customFormat="1" ht="13.5">
      <c r="B240" s="227"/>
      <c r="C240" s="228"/>
      <c r="D240" s="218" t="s">
        <v>184</v>
      </c>
      <c r="E240" s="229" t="s">
        <v>21</v>
      </c>
      <c r="F240" s="230" t="s">
        <v>408</v>
      </c>
      <c r="G240" s="228"/>
      <c r="H240" s="231">
        <v>149.1</v>
      </c>
      <c r="I240" s="232"/>
      <c r="J240" s="228"/>
      <c r="K240" s="228"/>
      <c r="L240" s="233"/>
      <c r="M240" s="234"/>
      <c r="N240" s="235"/>
      <c r="O240" s="235"/>
      <c r="P240" s="235"/>
      <c r="Q240" s="235"/>
      <c r="R240" s="235"/>
      <c r="S240" s="235"/>
      <c r="T240" s="236"/>
      <c r="AT240" s="237" t="s">
        <v>184</v>
      </c>
      <c r="AU240" s="237" t="s">
        <v>182</v>
      </c>
      <c r="AV240" s="13" t="s">
        <v>85</v>
      </c>
      <c r="AW240" s="13" t="s">
        <v>35</v>
      </c>
      <c r="AX240" s="13" t="s">
        <v>83</v>
      </c>
      <c r="AY240" s="237" t="s">
        <v>172</v>
      </c>
    </row>
    <row r="241" spans="2:65" s="1" customFormat="1" ht="16.5" customHeight="1">
      <c r="B241" s="42"/>
      <c r="C241" s="204" t="s">
        <v>409</v>
      </c>
      <c r="D241" s="204" t="s">
        <v>176</v>
      </c>
      <c r="E241" s="205" t="s">
        <v>410</v>
      </c>
      <c r="F241" s="206" t="s">
        <v>411</v>
      </c>
      <c r="G241" s="207" t="s">
        <v>213</v>
      </c>
      <c r="H241" s="208">
        <v>14211.33</v>
      </c>
      <c r="I241" s="209"/>
      <c r="J241" s="210">
        <f>ROUND(I241*H241,2)</f>
        <v>0</v>
      </c>
      <c r="K241" s="206" t="s">
        <v>180</v>
      </c>
      <c r="L241" s="62"/>
      <c r="M241" s="211" t="s">
        <v>21</v>
      </c>
      <c r="N241" s="212" t="s">
        <v>47</v>
      </c>
      <c r="O241" s="43"/>
      <c r="P241" s="213">
        <f>O241*H241</f>
        <v>0</v>
      </c>
      <c r="Q241" s="213">
        <v>0</v>
      </c>
      <c r="R241" s="213">
        <f>Q241*H241</f>
        <v>0</v>
      </c>
      <c r="S241" s="213">
        <v>0</v>
      </c>
      <c r="T241" s="214">
        <f>S241*H241</f>
        <v>0</v>
      </c>
      <c r="AR241" s="25" t="s">
        <v>181</v>
      </c>
      <c r="AT241" s="25" t="s">
        <v>176</v>
      </c>
      <c r="AU241" s="25" t="s">
        <v>182</v>
      </c>
      <c r="AY241" s="25" t="s">
        <v>172</v>
      </c>
      <c r="BE241" s="215">
        <f>IF(N241="základní",J241,0)</f>
        <v>0</v>
      </c>
      <c r="BF241" s="215">
        <f>IF(N241="snížená",J241,0)</f>
        <v>0</v>
      </c>
      <c r="BG241" s="215">
        <f>IF(N241="zákl. přenesená",J241,0)</f>
        <v>0</v>
      </c>
      <c r="BH241" s="215">
        <f>IF(N241="sníž. přenesená",J241,0)</f>
        <v>0</v>
      </c>
      <c r="BI241" s="215">
        <f>IF(N241="nulová",J241,0)</f>
        <v>0</v>
      </c>
      <c r="BJ241" s="25" t="s">
        <v>83</v>
      </c>
      <c r="BK241" s="215">
        <f>ROUND(I241*H241,2)</f>
        <v>0</v>
      </c>
      <c r="BL241" s="25" t="s">
        <v>181</v>
      </c>
      <c r="BM241" s="25" t="s">
        <v>412</v>
      </c>
    </row>
    <row r="242" spans="2:51" s="12" customFormat="1" ht="13.5">
      <c r="B242" s="216"/>
      <c r="C242" s="217"/>
      <c r="D242" s="218" t="s">
        <v>184</v>
      </c>
      <c r="E242" s="219" t="s">
        <v>21</v>
      </c>
      <c r="F242" s="220" t="s">
        <v>413</v>
      </c>
      <c r="G242" s="217"/>
      <c r="H242" s="219" t="s">
        <v>21</v>
      </c>
      <c r="I242" s="221"/>
      <c r="J242" s="217"/>
      <c r="K242" s="217"/>
      <c r="L242" s="222"/>
      <c r="M242" s="223"/>
      <c r="N242" s="224"/>
      <c r="O242" s="224"/>
      <c r="P242" s="224"/>
      <c r="Q242" s="224"/>
      <c r="R242" s="224"/>
      <c r="S242" s="224"/>
      <c r="T242" s="225"/>
      <c r="AT242" s="226" t="s">
        <v>184</v>
      </c>
      <c r="AU242" s="226" t="s">
        <v>182</v>
      </c>
      <c r="AV242" s="12" t="s">
        <v>83</v>
      </c>
      <c r="AW242" s="12" t="s">
        <v>35</v>
      </c>
      <c r="AX242" s="12" t="s">
        <v>76</v>
      </c>
      <c r="AY242" s="226" t="s">
        <v>172</v>
      </c>
    </row>
    <row r="243" spans="2:51" s="13" customFormat="1" ht="27">
      <c r="B243" s="227"/>
      <c r="C243" s="228"/>
      <c r="D243" s="218" t="s">
        <v>184</v>
      </c>
      <c r="E243" s="229" t="s">
        <v>21</v>
      </c>
      <c r="F243" s="230" t="s">
        <v>414</v>
      </c>
      <c r="G243" s="228"/>
      <c r="H243" s="231">
        <v>14053.71</v>
      </c>
      <c r="I243" s="232"/>
      <c r="J243" s="228"/>
      <c r="K243" s="228"/>
      <c r="L243" s="233"/>
      <c r="M243" s="234"/>
      <c r="N243" s="235"/>
      <c r="O243" s="235"/>
      <c r="P243" s="235"/>
      <c r="Q243" s="235"/>
      <c r="R243" s="235"/>
      <c r="S243" s="235"/>
      <c r="T243" s="236"/>
      <c r="AT243" s="237" t="s">
        <v>184</v>
      </c>
      <c r="AU243" s="237" t="s">
        <v>182</v>
      </c>
      <c r="AV243" s="13" t="s">
        <v>85</v>
      </c>
      <c r="AW243" s="13" t="s">
        <v>35</v>
      </c>
      <c r="AX243" s="13" t="s">
        <v>76</v>
      </c>
      <c r="AY243" s="237" t="s">
        <v>172</v>
      </c>
    </row>
    <row r="244" spans="2:51" s="13" customFormat="1" ht="13.5">
      <c r="B244" s="227"/>
      <c r="C244" s="228"/>
      <c r="D244" s="218" t="s">
        <v>184</v>
      </c>
      <c r="E244" s="229" t="s">
        <v>21</v>
      </c>
      <c r="F244" s="230" t="s">
        <v>218</v>
      </c>
      <c r="G244" s="228"/>
      <c r="H244" s="231">
        <v>157.62</v>
      </c>
      <c r="I244" s="232"/>
      <c r="J244" s="228"/>
      <c r="K244" s="228"/>
      <c r="L244" s="233"/>
      <c r="M244" s="234"/>
      <c r="N244" s="235"/>
      <c r="O244" s="235"/>
      <c r="P244" s="235"/>
      <c r="Q244" s="235"/>
      <c r="R244" s="235"/>
      <c r="S244" s="235"/>
      <c r="T244" s="236"/>
      <c r="AT244" s="237" t="s">
        <v>184</v>
      </c>
      <c r="AU244" s="237" t="s">
        <v>182</v>
      </c>
      <c r="AV244" s="13" t="s">
        <v>85</v>
      </c>
      <c r="AW244" s="13" t="s">
        <v>35</v>
      </c>
      <c r="AX244" s="13" t="s">
        <v>76</v>
      </c>
      <c r="AY244" s="237" t="s">
        <v>172</v>
      </c>
    </row>
    <row r="245" spans="2:51" s="14" customFormat="1" ht="13.5">
      <c r="B245" s="238"/>
      <c r="C245" s="239"/>
      <c r="D245" s="218" t="s">
        <v>184</v>
      </c>
      <c r="E245" s="240" t="s">
        <v>21</v>
      </c>
      <c r="F245" s="241" t="s">
        <v>199</v>
      </c>
      <c r="G245" s="239"/>
      <c r="H245" s="242">
        <v>14211.33</v>
      </c>
      <c r="I245" s="243"/>
      <c r="J245" s="239"/>
      <c r="K245" s="239"/>
      <c r="L245" s="244"/>
      <c r="M245" s="245"/>
      <c r="N245" s="246"/>
      <c r="O245" s="246"/>
      <c r="P245" s="246"/>
      <c r="Q245" s="246"/>
      <c r="R245" s="246"/>
      <c r="S245" s="246"/>
      <c r="T245" s="247"/>
      <c r="AT245" s="248" t="s">
        <v>184</v>
      </c>
      <c r="AU245" s="248" t="s">
        <v>182</v>
      </c>
      <c r="AV245" s="14" t="s">
        <v>181</v>
      </c>
      <c r="AW245" s="14" t="s">
        <v>35</v>
      </c>
      <c r="AX245" s="14" t="s">
        <v>83</v>
      </c>
      <c r="AY245" s="248" t="s">
        <v>172</v>
      </c>
    </row>
    <row r="246" spans="2:65" s="1" customFormat="1" ht="16.5" customHeight="1">
      <c r="B246" s="42"/>
      <c r="C246" s="204" t="s">
        <v>415</v>
      </c>
      <c r="D246" s="204" t="s">
        <v>176</v>
      </c>
      <c r="E246" s="205" t="s">
        <v>416</v>
      </c>
      <c r="F246" s="206" t="s">
        <v>417</v>
      </c>
      <c r="G246" s="207" t="s">
        <v>213</v>
      </c>
      <c r="H246" s="208">
        <v>82.695</v>
      </c>
      <c r="I246" s="209"/>
      <c r="J246" s="210">
        <f>ROUND(I246*H246,2)</f>
        <v>0</v>
      </c>
      <c r="K246" s="206" t="s">
        <v>180</v>
      </c>
      <c r="L246" s="62"/>
      <c r="M246" s="211" t="s">
        <v>21</v>
      </c>
      <c r="N246" s="212" t="s">
        <v>47</v>
      </c>
      <c r="O246" s="43"/>
      <c r="P246" s="213">
        <f>O246*H246</f>
        <v>0</v>
      </c>
      <c r="Q246" s="213">
        <v>0</v>
      </c>
      <c r="R246" s="213">
        <f>Q246*H246</f>
        <v>0</v>
      </c>
      <c r="S246" s="213">
        <v>0</v>
      </c>
      <c r="T246" s="214">
        <f>S246*H246</f>
        <v>0</v>
      </c>
      <c r="AR246" s="25" t="s">
        <v>181</v>
      </c>
      <c r="AT246" s="25" t="s">
        <v>176</v>
      </c>
      <c r="AU246" s="25" t="s">
        <v>182</v>
      </c>
      <c r="AY246" s="25" t="s">
        <v>172</v>
      </c>
      <c r="BE246" s="215">
        <f>IF(N246="základní",J246,0)</f>
        <v>0</v>
      </c>
      <c r="BF246" s="215">
        <f>IF(N246="snížená",J246,0)</f>
        <v>0</v>
      </c>
      <c r="BG246" s="215">
        <f>IF(N246="zákl. přenesená",J246,0)</f>
        <v>0</v>
      </c>
      <c r="BH246" s="215">
        <f>IF(N246="sníž. přenesená",J246,0)</f>
        <v>0</v>
      </c>
      <c r="BI246" s="215">
        <f>IF(N246="nulová",J246,0)</f>
        <v>0</v>
      </c>
      <c r="BJ246" s="25" t="s">
        <v>83</v>
      </c>
      <c r="BK246" s="215">
        <f>ROUND(I246*H246,2)</f>
        <v>0</v>
      </c>
      <c r="BL246" s="25" t="s">
        <v>181</v>
      </c>
      <c r="BM246" s="25" t="s">
        <v>418</v>
      </c>
    </row>
    <row r="247" spans="2:51" s="12" customFormat="1" ht="13.5">
      <c r="B247" s="216"/>
      <c r="C247" s="217"/>
      <c r="D247" s="218" t="s">
        <v>184</v>
      </c>
      <c r="E247" s="219" t="s">
        <v>21</v>
      </c>
      <c r="F247" s="220" t="s">
        <v>419</v>
      </c>
      <c r="G247" s="217"/>
      <c r="H247" s="219" t="s">
        <v>21</v>
      </c>
      <c r="I247" s="221"/>
      <c r="J247" s="217"/>
      <c r="K247" s="217"/>
      <c r="L247" s="222"/>
      <c r="M247" s="223"/>
      <c r="N247" s="224"/>
      <c r="O247" s="224"/>
      <c r="P247" s="224"/>
      <c r="Q247" s="224"/>
      <c r="R247" s="224"/>
      <c r="S247" s="224"/>
      <c r="T247" s="225"/>
      <c r="AT247" s="226" t="s">
        <v>184</v>
      </c>
      <c r="AU247" s="226" t="s">
        <v>182</v>
      </c>
      <c r="AV247" s="12" t="s">
        <v>83</v>
      </c>
      <c r="AW247" s="12" t="s">
        <v>35</v>
      </c>
      <c r="AX247" s="12" t="s">
        <v>76</v>
      </c>
      <c r="AY247" s="226" t="s">
        <v>172</v>
      </c>
    </row>
    <row r="248" spans="2:51" s="13" customFormat="1" ht="13.5">
      <c r="B248" s="227"/>
      <c r="C248" s="228"/>
      <c r="D248" s="218" t="s">
        <v>184</v>
      </c>
      <c r="E248" s="229" t="s">
        <v>21</v>
      </c>
      <c r="F248" s="230" t="s">
        <v>216</v>
      </c>
      <c r="G248" s="228"/>
      <c r="H248" s="231">
        <v>82.695</v>
      </c>
      <c r="I248" s="232"/>
      <c r="J248" s="228"/>
      <c r="K248" s="228"/>
      <c r="L248" s="233"/>
      <c r="M248" s="234"/>
      <c r="N248" s="235"/>
      <c r="O248" s="235"/>
      <c r="P248" s="235"/>
      <c r="Q248" s="235"/>
      <c r="R248" s="235"/>
      <c r="S248" s="235"/>
      <c r="T248" s="236"/>
      <c r="AT248" s="237" t="s">
        <v>184</v>
      </c>
      <c r="AU248" s="237" t="s">
        <v>182</v>
      </c>
      <c r="AV248" s="13" t="s">
        <v>85</v>
      </c>
      <c r="AW248" s="13" t="s">
        <v>35</v>
      </c>
      <c r="AX248" s="13" t="s">
        <v>76</v>
      </c>
      <c r="AY248" s="237" t="s">
        <v>172</v>
      </c>
    </row>
    <row r="249" spans="2:51" s="14" customFormat="1" ht="13.5">
      <c r="B249" s="238"/>
      <c r="C249" s="239"/>
      <c r="D249" s="218" t="s">
        <v>184</v>
      </c>
      <c r="E249" s="240" t="s">
        <v>21</v>
      </c>
      <c r="F249" s="241" t="s">
        <v>199</v>
      </c>
      <c r="G249" s="239"/>
      <c r="H249" s="242">
        <v>82.695</v>
      </c>
      <c r="I249" s="243"/>
      <c r="J249" s="239"/>
      <c r="K249" s="239"/>
      <c r="L249" s="244"/>
      <c r="M249" s="245"/>
      <c r="N249" s="246"/>
      <c r="O249" s="246"/>
      <c r="P249" s="246"/>
      <c r="Q249" s="246"/>
      <c r="R249" s="246"/>
      <c r="S249" s="246"/>
      <c r="T249" s="247"/>
      <c r="AT249" s="248" t="s">
        <v>184</v>
      </c>
      <c r="AU249" s="248" t="s">
        <v>182</v>
      </c>
      <c r="AV249" s="14" t="s">
        <v>181</v>
      </c>
      <c r="AW249" s="14" t="s">
        <v>35</v>
      </c>
      <c r="AX249" s="14" t="s">
        <v>83</v>
      </c>
      <c r="AY249" s="248" t="s">
        <v>172</v>
      </c>
    </row>
    <row r="250" spans="2:65" s="1" customFormat="1" ht="16.5" customHeight="1">
      <c r="B250" s="42"/>
      <c r="C250" s="260" t="s">
        <v>420</v>
      </c>
      <c r="D250" s="260" t="s">
        <v>252</v>
      </c>
      <c r="E250" s="261" t="s">
        <v>421</v>
      </c>
      <c r="F250" s="262" t="s">
        <v>422</v>
      </c>
      <c r="G250" s="263" t="s">
        <v>207</v>
      </c>
      <c r="H250" s="264">
        <v>5331.24</v>
      </c>
      <c r="I250" s="265"/>
      <c r="J250" s="266">
        <f>ROUND(I250*H250,2)</f>
        <v>0</v>
      </c>
      <c r="K250" s="262" t="s">
        <v>21</v>
      </c>
      <c r="L250" s="267"/>
      <c r="M250" s="268" t="s">
        <v>21</v>
      </c>
      <c r="N250" s="269" t="s">
        <v>47</v>
      </c>
      <c r="O250" s="43"/>
      <c r="P250" s="213">
        <f>O250*H250</f>
        <v>0</v>
      </c>
      <c r="Q250" s="213">
        <v>1</v>
      </c>
      <c r="R250" s="213">
        <f>Q250*H250</f>
        <v>5331.24</v>
      </c>
      <c r="S250" s="213">
        <v>0</v>
      </c>
      <c r="T250" s="214">
        <f>S250*H250</f>
        <v>0</v>
      </c>
      <c r="AR250" s="25" t="s">
        <v>233</v>
      </c>
      <c r="AT250" s="25" t="s">
        <v>252</v>
      </c>
      <c r="AU250" s="25" t="s">
        <v>182</v>
      </c>
      <c r="AY250" s="25" t="s">
        <v>172</v>
      </c>
      <c r="BE250" s="215">
        <f>IF(N250="základní",J250,0)</f>
        <v>0</v>
      </c>
      <c r="BF250" s="215">
        <f>IF(N250="snížená",J250,0)</f>
        <v>0</v>
      </c>
      <c r="BG250" s="215">
        <f>IF(N250="zákl. přenesená",J250,0)</f>
        <v>0</v>
      </c>
      <c r="BH250" s="215">
        <f>IF(N250="sníž. přenesená",J250,0)</f>
        <v>0</v>
      </c>
      <c r="BI250" s="215">
        <f>IF(N250="nulová",J250,0)</f>
        <v>0</v>
      </c>
      <c r="BJ250" s="25" t="s">
        <v>83</v>
      </c>
      <c r="BK250" s="215">
        <f>ROUND(I250*H250,2)</f>
        <v>0</v>
      </c>
      <c r="BL250" s="25" t="s">
        <v>181</v>
      </c>
      <c r="BM250" s="25" t="s">
        <v>423</v>
      </c>
    </row>
    <row r="251" spans="2:51" s="12" customFormat="1" ht="13.5">
      <c r="B251" s="216"/>
      <c r="C251" s="217"/>
      <c r="D251" s="218" t="s">
        <v>184</v>
      </c>
      <c r="E251" s="219" t="s">
        <v>21</v>
      </c>
      <c r="F251" s="220" t="s">
        <v>419</v>
      </c>
      <c r="G251" s="217"/>
      <c r="H251" s="219" t="s">
        <v>21</v>
      </c>
      <c r="I251" s="221"/>
      <c r="J251" s="217"/>
      <c r="K251" s="217"/>
      <c r="L251" s="222"/>
      <c r="M251" s="223"/>
      <c r="N251" s="224"/>
      <c r="O251" s="224"/>
      <c r="P251" s="224"/>
      <c r="Q251" s="224"/>
      <c r="R251" s="224"/>
      <c r="S251" s="224"/>
      <c r="T251" s="225"/>
      <c r="AT251" s="226" t="s">
        <v>184</v>
      </c>
      <c r="AU251" s="226" t="s">
        <v>182</v>
      </c>
      <c r="AV251" s="12" t="s">
        <v>83</v>
      </c>
      <c r="AW251" s="12" t="s">
        <v>35</v>
      </c>
      <c r="AX251" s="12" t="s">
        <v>76</v>
      </c>
      <c r="AY251" s="226" t="s">
        <v>172</v>
      </c>
    </row>
    <row r="252" spans="2:51" s="13" customFormat="1" ht="13.5">
      <c r="B252" s="227"/>
      <c r="C252" s="228"/>
      <c r="D252" s="218" t="s">
        <v>184</v>
      </c>
      <c r="E252" s="229" t="s">
        <v>21</v>
      </c>
      <c r="F252" s="230" t="s">
        <v>424</v>
      </c>
      <c r="G252" s="228"/>
      <c r="H252" s="231">
        <v>50.651</v>
      </c>
      <c r="I252" s="232"/>
      <c r="J252" s="228"/>
      <c r="K252" s="228"/>
      <c r="L252" s="233"/>
      <c r="M252" s="234"/>
      <c r="N252" s="235"/>
      <c r="O252" s="235"/>
      <c r="P252" s="235"/>
      <c r="Q252" s="235"/>
      <c r="R252" s="235"/>
      <c r="S252" s="235"/>
      <c r="T252" s="236"/>
      <c r="AT252" s="237" t="s">
        <v>184</v>
      </c>
      <c r="AU252" s="237" t="s">
        <v>182</v>
      </c>
      <c r="AV252" s="13" t="s">
        <v>85</v>
      </c>
      <c r="AW252" s="13" t="s">
        <v>35</v>
      </c>
      <c r="AX252" s="13" t="s">
        <v>76</v>
      </c>
      <c r="AY252" s="237" t="s">
        <v>172</v>
      </c>
    </row>
    <row r="253" spans="2:51" s="12" customFormat="1" ht="13.5">
      <c r="B253" s="216"/>
      <c r="C253" s="217"/>
      <c r="D253" s="218" t="s">
        <v>184</v>
      </c>
      <c r="E253" s="219" t="s">
        <v>21</v>
      </c>
      <c r="F253" s="220" t="s">
        <v>425</v>
      </c>
      <c r="G253" s="217"/>
      <c r="H253" s="219" t="s">
        <v>21</v>
      </c>
      <c r="I253" s="221"/>
      <c r="J253" s="217"/>
      <c r="K253" s="217"/>
      <c r="L253" s="222"/>
      <c r="M253" s="223"/>
      <c r="N253" s="224"/>
      <c r="O253" s="224"/>
      <c r="P253" s="224"/>
      <c r="Q253" s="224"/>
      <c r="R253" s="224"/>
      <c r="S253" s="224"/>
      <c r="T253" s="225"/>
      <c r="AT253" s="226" t="s">
        <v>184</v>
      </c>
      <c r="AU253" s="226" t="s">
        <v>182</v>
      </c>
      <c r="AV253" s="12" t="s">
        <v>83</v>
      </c>
      <c r="AW253" s="12" t="s">
        <v>35</v>
      </c>
      <c r="AX253" s="12" t="s">
        <v>76</v>
      </c>
      <c r="AY253" s="226" t="s">
        <v>172</v>
      </c>
    </row>
    <row r="254" spans="2:51" s="13" customFormat="1" ht="27">
      <c r="B254" s="227"/>
      <c r="C254" s="228"/>
      <c r="D254" s="218" t="s">
        <v>184</v>
      </c>
      <c r="E254" s="229" t="s">
        <v>21</v>
      </c>
      <c r="F254" s="230" t="s">
        <v>426</v>
      </c>
      <c r="G254" s="228"/>
      <c r="H254" s="231">
        <v>5164.738</v>
      </c>
      <c r="I254" s="232"/>
      <c r="J254" s="228"/>
      <c r="K254" s="228"/>
      <c r="L254" s="233"/>
      <c r="M254" s="234"/>
      <c r="N254" s="235"/>
      <c r="O254" s="235"/>
      <c r="P254" s="235"/>
      <c r="Q254" s="235"/>
      <c r="R254" s="235"/>
      <c r="S254" s="235"/>
      <c r="T254" s="236"/>
      <c r="AT254" s="237" t="s">
        <v>184</v>
      </c>
      <c r="AU254" s="237" t="s">
        <v>182</v>
      </c>
      <c r="AV254" s="13" t="s">
        <v>85</v>
      </c>
      <c r="AW254" s="13" t="s">
        <v>35</v>
      </c>
      <c r="AX254" s="13" t="s">
        <v>76</v>
      </c>
      <c r="AY254" s="237" t="s">
        <v>172</v>
      </c>
    </row>
    <row r="255" spans="2:51" s="13" customFormat="1" ht="13.5">
      <c r="B255" s="227"/>
      <c r="C255" s="228"/>
      <c r="D255" s="218" t="s">
        <v>184</v>
      </c>
      <c r="E255" s="229" t="s">
        <v>21</v>
      </c>
      <c r="F255" s="230" t="s">
        <v>427</v>
      </c>
      <c r="G255" s="228"/>
      <c r="H255" s="231">
        <v>115.851</v>
      </c>
      <c r="I255" s="232"/>
      <c r="J255" s="228"/>
      <c r="K255" s="228"/>
      <c r="L255" s="233"/>
      <c r="M255" s="234"/>
      <c r="N255" s="235"/>
      <c r="O255" s="235"/>
      <c r="P255" s="235"/>
      <c r="Q255" s="235"/>
      <c r="R255" s="235"/>
      <c r="S255" s="235"/>
      <c r="T255" s="236"/>
      <c r="AT255" s="237" t="s">
        <v>184</v>
      </c>
      <c r="AU255" s="237" t="s">
        <v>182</v>
      </c>
      <c r="AV255" s="13" t="s">
        <v>85</v>
      </c>
      <c r="AW255" s="13" t="s">
        <v>35</v>
      </c>
      <c r="AX255" s="13" t="s">
        <v>76</v>
      </c>
      <c r="AY255" s="237" t="s">
        <v>172</v>
      </c>
    </row>
    <row r="256" spans="2:51" s="14" customFormat="1" ht="13.5">
      <c r="B256" s="238"/>
      <c r="C256" s="239"/>
      <c r="D256" s="218" t="s">
        <v>184</v>
      </c>
      <c r="E256" s="240" t="s">
        <v>21</v>
      </c>
      <c r="F256" s="241" t="s">
        <v>199</v>
      </c>
      <c r="G256" s="239"/>
      <c r="H256" s="242">
        <v>5331.24</v>
      </c>
      <c r="I256" s="243"/>
      <c r="J256" s="239"/>
      <c r="K256" s="239"/>
      <c r="L256" s="244"/>
      <c r="M256" s="245"/>
      <c r="N256" s="246"/>
      <c r="O256" s="246"/>
      <c r="P256" s="246"/>
      <c r="Q256" s="246"/>
      <c r="R256" s="246"/>
      <c r="S256" s="246"/>
      <c r="T256" s="247"/>
      <c r="AT256" s="248" t="s">
        <v>184</v>
      </c>
      <c r="AU256" s="248" t="s">
        <v>182</v>
      </c>
      <c r="AV256" s="14" t="s">
        <v>181</v>
      </c>
      <c r="AW256" s="14" t="s">
        <v>35</v>
      </c>
      <c r="AX256" s="14" t="s">
        <v>83</v>
      </c>
      <c r="AY256" s="248" t="s">
        <v>172</v>
      </c>
    </row>
    <row r="257" spans="2:63" s="11" customFormat="1" ht="22.35" customHeight="1">
      <c r="B257" s="188"/>
      <c r="C257" s="189"/>
      <c r="D257" s="190" t="s">
        <v>75</v>
      </c>
      <c r="E257" s="202" t="s">
        <v>428</v>
      </c>
      <c r="F257" s="202" t="s">
        <v>429</v>
      </c>
      <c r="G257" s="189"/>
      <c r="H257" s="189"/>
      <c r="I257" s="192"/>
      <c r="J257" s="203">
        <f>BK257</f>
        <v>0</v>
      </c>
      <c r="K257" s="189"/>
      <c r="L257" s="194"/>
      <c r="M257" s="195"/>
      <c r="N257" s="196"/>
      <c r="O257" s="196"/>
      <c r="P257" s="197">
        <f>SUM(P258:P271)</f>
        <v>0</v>
      </c>
      <c r="Q257" s="196"/>
      <c r="R257" s="197">
        <f>SUM(R258:R271)</f>
        <v>0</v>
      </c>
      <c r="S257" s="196"/>
      <c r="T257" s="198">
        <f>SUM(T258:T271)</f>
        <v>0</v>
      </c>
      <c r="AR257" s="199" t="s">
        <v>83</v>
      </c>
      <c r="AT257" s="200" t="s">
        <v>75</v>
      </c>
      <c r="AU257" s="200" t="s">
        <v>85</v>
      </c>
      <c r="AY257" s="199" t="s">
        <v>172</v>
      </c>
      <c r="BK257" s="201">
        <f>SUM(BK258:BK271)</f>
        <v>0</v>
      </c>
    </row>
    <row r="258" spans="2:65" s="1" customFormat="1" ht="25.5" customHeight="1">
      <c r="B258" s="42"/>
      <c r="C258" s="204" t="s">
        <v>430</v>
      </c>
      <c r="D258" s="204" t="s">
        <v>176</v>
      </c>
      <c r="E258" s="205" t="s">
        <v>431</v>
      </c>
      <c r="F258" s="206" t="s">
        <v>432</v>
      </c>
      <c r="G258" s="207" t="s">
        <v>213</v>
      </c>
      <c r="H258" s="208">
        <v>13223</v>
      </c>
      <c r="I258" s="209"/>
      <c r="J258" s="210">
        <f>ROUND(I258*H258,2)</f>
        <v>0</v>
      </c>
      <c r="K258" s="206" t="s">
        <v>180</v>
      </c>
      <c r="L258" s="62"/>
      <c r="M258" s="211" t="s">
        <v>21</v>
      </c>
      <c r="N258" s="212" t="s">
        <v>47</v>
      </c>
      <c r="O258" s="43"/>
      <c r="P258" s="213">
        <f>O258*H258</f>
        <v>0</v>
      </c>
      <c r="Q258" s="213">
        <v>0</v>
      </c>
      <c r="R258" s="213">
        <f>Q258*H258</f>
        <v>0</v>
      </c>
      <c r="S258" s="213">
        <v>0</v>
      </c>
      <c r="T258" s="214">
        <f>S258*H258</f>
        <v>0</v>
      </c>
      <c r="AR258" s="25" t="s">
        <v>181</v>
      </c>
      <c r="AT258" s="25" t="s">
        <v>176</v>
      </c>
      <c r="AU258" s="25" t="s">
        <v>182</v>
      </c>
      <c r="AY258" s="25" t="s">
        <v>172</v>
      </c>
      <c r="BE258" s="215">
        <f>IF(N258="základní",J258,0)</f>
        <v>0</v>
      </c>
      <c r="BF258" s="215">
        <f>IF(N258="snížená",J258,0)</f>
        <v>0</v>
      </c>
      <c r="BG258" s="215">
        <f>IF(N258="zákl. přenesená",J258,0)</f>
        <v>0</v>
      </c>
      <c r="BH258" s="215">
        <f>IF(N258="sníž. přenesená",J258,0)</f>
        <v>0</v>
      </c>
      <c r="BI258" s="215">
        <f>IF(N258="nulová",J258,0)</f>
        <v>0</v>
      </c>
      <c r="BJ258" s="25" t="s">
        <v>83</v>
      </c>
      <c r="BK258" s="215">
        <f>ROUND(I258*H258,2)</f>
        <v>0</v>
      </c>
      <c r="BL258" s="25" t="s">
        <v>181</v>
      </c>
      <c r="BM258" s="25" t="s">
        <v>433</v>
      </c>
    </row>
    <row r="259" spans="2:51" s="13" customFormat="1" ht="13.5">
      <c r="B259" s="227"/>
      <c r="C259" s="228"/>
      <c r="D259" s="218" t="s">
        <v>184</v>
      </c>
      <c r="E259" s="229" t="s">
        <v>21</v>
      </c>
      <c r="F259" s="230" t="s">
        <v>434</v>
      </c>
      <c r="G259" s="228"/>
      <c r="H259" s="231">
        <v>12661</v>
      </c>
      <c r="I259" s="232"/>
      <c r="J259" s="228"/>
      <c r="K259" s="228"/>
      <c r="L259" s="233"/>
      <c r="M259" s="234"/>
      <c r="N259" s="235"/>
      <c r="O259" s="235"/>
      <c r="P259" s="235"/>
      <c r="Q259" s="235"/>
      <c r="R259" s="235"/>
      <c r="S259" s="235"/>
      <c r="T259" s="236"/>
      <c r="AT259" s="237" t="s">
        <v>184</v>
      </c>
      <c r="AU259" s="237" t="s">
        <v>182</v>
      </c>
      <c r="AV259" s="13" t="s">
        <v>85</v>
      </c>
      <c r="AW259" s="13" t="s">
        <v>35</v>
      </c>
      <c r="AX259" s="13" t="s">
        <v>76</v>
      </c>
      <c r="AY259" s="237" t="s">
        <v>172</v>
      </c>
    </row>
    <row r="260" spans="2:51" s="13" customFormat="1" ht="13.5">
      <c r="B260" s="227"/>
      <c r="C260" s="228"/>
      <c r="D260" s="218" t="s">
        <v>184</v>
      </c>
      <c r="E260" s="229" t="s">
        <v>21</v>
      </c>
      <c r="F260" s="230" t="s">
        <v>435</v>
      </c>
      <c r="G260" s="228"/>
      <c r="H260" s="231">
        <v>562</v>
      </c>
      <c r="I260" s="232"/>
      <c r="J260" s="228"/>
      <c r="K260" s="228"/>
      <c r="L260" s="233"/>
      <c r="M260" s="234"/>
      <c r="N260" s="235"/>
      <c r="O260" s="235"/>
      <c r="P260" s="235"/>
      <c r="Q260" s="235"/>
      <c r="R260" s="235"/>
      <c r="S260" s="235"/>
      <c r="T260" s="236"/>
      <c r="AT260" s="237" t="s">
        <v>184</v>
      </c>
      <c r="AU260" s="237" t="s">
        <v>182</v>
      </c>
      <c r="AV260" s="13" t="s">
        <v>85</v>
      </c>
      <c r="AW260" s="13" t="s">
        <v>35</v>
      </c>
      <c r="AX260" s="13" t="s">
        <v>76</v>
      </c>
      <c r="AY260" s="237" t="s">
        <v>172</v>
      </c>
    </row>
    <row r="261" spans="2:51" s="14" customFormat="1" ht="13.5">
      <c r="B261" s="238"/>
      <c r="C261" s="239"/>
      <c r="D261" s="218" t="s">
        <v>184</v>
      </c>
      <c r="E261" s="240" t="s">
        <v>21</v>
      </c>
      <c r="F261" s="241" t="s">
        <v>199</v>
      </c>
      <c r="G261" s="239"/>
      <c r="H261" s="242">
        <v>13223</v>
      </c>
      <c r="I261" s="243"/>
      <c r="J261" s="239"/>
      <c r="K261" s="239"/>
      <c r="L261" s="244"/>
      <c r="M261" s="245"/>
      <c r="N261" s="246"/>
      <c r="O261" s="246"/>
      <c r="P261" s="246"/>
      <c r="Q261" s="246"/>
      <c r="R261" s="246"/>
      <c r="S261" s="246"/>
      <c r="T261" s="247"/>
      <c r="AT261" s="248" t="s">
        <v>184</v>
      </c>
      <c r="AU261" s="248" t="s">
        <v>182</v>
      </c>
      <c r="AV261" s="14" t="s">
        <v>181</v>
      </c>
      <c r="AW261" s="14" t="s">
        <v>35</v>
      </c>
      <c r="AX261" s="14" t="s">
        <v>83</v>
      </c>
      <c r="AY261" s="248" t="s">
        <v>172</v>
      </c>
    </row>
    <row r="262" spans="2:65" s="1" customFormat="1" ht="16.5" customHeight="1">
      <c r="B262" s="42"/>
      <c r="C262" s="204" t="s">
        <v>436</v>
      </c>
      <c r="D262" s="204" t="s">
        <v>176</v>
      </c>
      <c r="E262" s="205" t="s">
        <v>437</v>
      </c>
      <c r="F262" s="206" t="s">
        <v>438</v>
      </c>
      <c r="G262" s="207" t="s">
        <v>213</v>
      </c>
      <c r="H262" s="208">
        <v>25884</v>
      </c>
      <c r="I262" s="209"/>
      <c r="J262" s="210">
        <f>ROUND(I262*H262,2)</f>
        <v>0</v>
      </c>
      <c r="K262" s="206" t="s">
        <v>180</v>
      </c>
      <c r="L262" s="62"/>
      <c r="M262" s="211" t="s">
        <v>21</v>
      </c>
      <c r="N262" s="212" t="s">
        <v>47</v>
      </c>
      <c r="O262" s="43"/>
      <c r="P262" s="213">
        <f>O262*H262</f>
        <v>0</v>
      </c>
      <c r="Q262" s="213">
        <v>0</v>
      </c>
      <c r="R262" s="213">
        <f>Q262*H262</f>
        <v>0</v>
      </c>
      <c r="S262" s="213">
        <v>0</v>
      </c>
      <c r="T262" s="214">
        <f>S262*H262</f>
        <v>0</v>
      </c>
      <c r="AR262" s="25" t="s">
        <v>181</v>
      </c>
      <c r="AT262" s="25" t="s">
        <v>176</v>
      </c>
      <c r="AU262" s="25" t="s">
        <v>182</v>
      </c>
      <c r="AY262" s="25" t="s">
        <v>172</v>
      </c>
      <c r="BE262" s="215">
        <f>IF(N262="základní",J262,0)</f>
        <v>0</v>
      </c>
      <c r="BF262" s="215">
        <f>IF(N262="snížená",J262,0)</f>
        <v>0</v>
      </c>
      <c r="BG262" s="215">
        <f>IF(N262="zákl. přenesená",J262,0)</f>
        <v>0</v>
      </c>
      <c r="BH262" s="215">
        <f>IF(N262="sníž. přenesená",J262,0)</f>
        <v>0</v>
      </c>
      <c r="BI262" s="215">
        <f>IF(N262="nulová",J262,0)</f>
        <v>0</v>
      </c>
      <c r="BJ262" s="25" t="s">
        <v>83</v>
      </c>
      <c r="BK262" s="215">
        <f>ROUND(I262*H262,2)</f>
        <v>0</v>
      </c>
      <c r="BL262" s="25" t="s">
        <v>181</v>
      </c>
      <c r="BM262" s="25" t="s">
        <v>439</v>
      </c>
    </row>
    <row r="263" spans="2:51" s="13" customFormat="1" ht="13.5">
      <c r="B263" s="227"/>
      <c r="C263" s="228"/>
      <c r="D263" s="218" t="s">
        <v>184</v>
      </c>
      <c r="E263" s="229" t="s">
        <v>21</v>
      </c>
      <c r="F263" s="230" t="s">
        <v>440</v>
      </c>
      <c r="G263" s="228"/>
      <c r="H263" s="231">
        <v>25322</v>
      </c>
      <c r="I263" s="232"/>
      <c r="J263" s="228"/>
      <c r="K263" s="228"/>
      <c r="L263" s="233"/>
      <c r="M263" s="234"/>
      <c r="N263" s="235"/>
      <c r="O263" s="235"/>
      <c r="P263" s="235"/>
      <c r="Q263" s="235"/>
      <c r="R263" s="235"/>
      <c r="S263" s="235"/>
      <c r="T263" s="236"/>
      <c r="AT263" s="237" t="s">
        <v>184</v>
      </c>
      <c r="AU263" s="237" t="s">
        <v>182</v>
      </c>
      <c r="AV263" s="13" t="s">
        <v>85</v>
      </c>
      <c r="AW263" s="13" t="s">
        <v>35</v>
      </c>
      <c r="AX263" s="13" t="s">
        <v>76</v>
      </c>
      <c r="AY263" s="237" t="s">
        <v>172</v>
      </c>
    </row>
    <row r="264" spans="2:51" s="13" customFormat="1" ht="13.5">
      <c r="B264" s="227"/>
      <c r="C264" s="228"/>
      <c r="D264" s="218" t="s">
        <v>184</v>
      </c>
      <c r="E264" s="229" t="s">
        <v>21</v>
      </c>
      <c r="F264" s="230" t="s">
        <v>435</v>
      </c>
      <c r="G264" s="228"/>
      <c r="H264" s="231">
        <v>562</v>
      </c>
      <c r="I264" s="232"/>
      <c r="J264" s="228"/>
      <c r="K264" s="228"/>
      <c r="L264" s="233"/>
      <c r="M264" s="234"/>
      <c r="N264" s="235"/>
      <c r="O264" s="235"/>
      <c r="P264" s="235"/>
      <c r="Q264" s="235"/>
      <c r="R264" s="235"/>
      <c r="S264" s="235"/>
      <c r="T264" s="236"/>
      <c r="AT264" s="237" t="s">
        <v>184</v>
      </c>
      <c r="AU264" s="237" t="s">
        <v>182</v>
      </c>
      <c r="AV264" s="13" t="s">
        <v>85</v>
      </c>
      <c r="AW264" s="13" t="s">
        <v>35</v>
      </c>
      <c r="AX264" s="13" t="s">
        <v>76</v>
      </c>
      <c r="AY264" s="237" t="s">
        <v>172</v>
      </c>
    </row>
    <row r="265" spans="2:51" s="14" customFormat="1" ht="13.5">
      <c r="B265" s="238"/>
      <c r="C265" s="239"/>
      <c r="D265" s="218" t="s">
        <v>184</v>
      </c>
      <c r="E265" s="240" t="s">
        <v>21</v>
      </c>
      <c r="F265" s="241" t="s">
        <v>199</v>
      </c>
      <c r="G265" s="239"/>
      <c r="H265" s="242">
        <v>25884</v>
      </c>
      <c r="I265" s="243"/>
      <c r="J265" s="239"/>
      <c r="K265" s="239"/>
      <c r="L265" s="244"/>
      <c r="M265" s="245"/>
      <c r="N265" s="246"/>
      <c r="O265" s="246"/>
      <c r="P265" s="246"/>
      <c r="Q265" s="246"/>
      <c r="R265" s="246"/>
      <c r="S265" s="246"/>
      <c r="T265" s="247"/>
      <c r="AT265" s="248" t="s">
        <v>184</v>
      </c>
      <c r="AU265" s="248" t="s">
        <v>182</v>
      </c>
      <c r="AV265" s="14" t="s">
        <v>181</v>
      </c>
      <c r="AW265" s="14" t="s">
        <v>35</v>
      </c>
      <c r="AX265" s="14" t="s">
        <v>83</v>
      </c>
      <c r="AY265" s="248" t="s">
        <v>172</v>
      </c>
    </row>
    <row r="266" spans="2:65" s="1" customFormat="1" ht="25.5" customHeight="1">
      <c r="B266" s="42"/>
      <c r="C266" s="204" t="s">
        <v>441</v>
      </c>
      <c r="D266" s="204" t="s">
        <v>176</v>
      </c>
      <c r="E266" s="205" t="s">
        <v>442</v>
      </c>
      <c r="F266" s="206" t="s">
        <v>443</v>
      </c>
      <c r="G266" s="207" t="s">
        <v>213</v>
      </c>
      <c r="H266" s="208">
        <v>12661</v>
      </c>
      <c r="I266" s="209"/>
      <c r="J266" s="210">
        <f>ROUND(I266*H266,2)</f>
        <v>0</v>
      </c>
      <c r="K266" s="206" t="s">
        <v>180</v>
      </c>
      <c r="L266" s="62"/>
      <c r="M266" s="211" t="s">
        <v>21</v>
      </c>
      <c r="N266" s="212" t="s">
        <v>47</v>
      </c>
      <c r="O266" s="43"/>
      <c r="P266" s="213">
        <f>O266*H266</f>
        <v>0</v>
      </c>
      <c r="Q266" s="213">
        <v>0</v>
      </c>
      <c r="R266" s="213">
        <f>Q266*H266</f>
        <v>0</v>
      </c>
      <c r="S266" s="213">
        <v>0</v>
      </c>
      <c r="T266" s="214">
        <f>S266*H266</f>
        <v>0</v>
      </c>
      <c r="AR266" s="25" t="s">
        <v>181</v>
      </c>
      <c r="AT266" s="25" t="s">
        <v>176</v>
      </c>
      <c r="AU266" s="25" t="s">
        <v>182</v>
      </c>
      <c r="AY266" s="25" t="s">
        <v>172</v>
      </c>
      <c r="BE266" s="215">
        <f>IF(N266="základní",J266,0)</f>
        <v>0</v>
      </c>
      <c r="BF266" s="215">
        <f>IF(N266="snížená",J266,0)</f>
        <v>0</v>
      </c>
      <c r="BG266" s="215">
        <f>IF(N266="zákl. přenesená",J266,0)</f>
        <v>0</v>
      </c>
      <c r="BH266" s="215">
        <f>IF(N266="sníž. přenesená",J266,0)</f>
        <v>0</v>
      </c>
      <c r="BI266" s="215">
        <f>IF(N266="nulová",J266,0)</f>
        <v>0</v>
      </c>
      <c r="BJ266" s="25" t="s">
        <v>83</v>
      </c>
      <c r="BK266" s="215">
        <f>ROUND(I266*H266,2)</f>
        <v>0</v>
      </c>
      <c r="BL266" s="25" t="s">
        <v>181</v>
      </c>
      <c r="BM266" s="25" t="s">
        <v>444</v>
      </c>
    </row>
    <row r="267" spans="2:51" s="13" customFormat="1" ht="13.5">
      <c r="B267" s="227"/>
      <c r="C267" s="228"/>
      <c r="D267" s="218" t="s">
        <v>184</v>
      </c>
      <c r="E267" s="229" t="s">
        <v>21</v>
      </c>
      <c r="F267" s="230" t="s">
        <v>434</v>
      </c>
      <c r="G267" s="228"/>
      <c r="H267" s="231">
        <v>12661</v>
      </c>
      <c r="I267" s="232"/>
      <c r="J267" s="228"/>
      <c r="K267" s="228"/>
      <c r="L267" s="233"/>
      <c r="M267" s="234"/>
      <c r="N267" s="235"/>
      <c r="O267" s="235"/>
      <c r="P267" s="235"/>
      <c r="Q267" s="235"/>
      <c r="R267" s="235"/>
      <c r="S267" s="235"/>
      <c r="T267" s="236"/>
      <c r="AT267" s="237" t="s">
        <v>184</v>
      </c>
      <c r="AU267" s="237" t="s">
        <v>182</v>
      </c>
      <c r="AV267" s="13" t="s">
        <v>85</v>
      </c>
      <c r="AW267" s="13" t="s">
        <v>35</v>
      </c>
      <c r="AX267" s="13" t="s">
        <v>83</v>
      </c>
      <c r="AY267" s="237" t="s">
        <v>172</v>
      </c>
    </row>
    <row r="268" spans="2:65" s="1" customFormat="1" ht="25.5" customHeight="1">
      <c r="B268" s="42"/>
      <c r="C268" s="204" t="s">
        <v>445</v>
      </c>
      <c r="D268" s="204" t="s">
        <v>176</v>
      </c>
      <c r="E268" s="205" t="s">
        <v>446</v>
      </c>
      <c r="F268" s="206" t="s">
        <v>447</v>
      </c>
      <c r="G268" s="207" t="s">
        <v>213</v>
      </c>
      <c r="H268" s="208">
        <v>12661</v>
      </c>
      <c r="I268" s="209"/>
      <c r="J268" s="210">
        <f>ROUND(I268*H268,2)</f>
        <v>0</v>
      </c>
      <c r="K268" s="206" t="s">
        <v>180</v>
      </c>
      <c r="L268" s="62"/>
      <c r="M268" s="211" t="s">
        <v>21</v>
      </c>
      <c r="N268" s="212" t="s">
        <v>47</v>
      </c>
      <c r="O268" s="43"/>
      <c r="P268" s="213">
        <f>O268*H268</f>
        <v>0</v>
      </c>
      <c r="Q268" s="213">
        <v>0</v>
      </c>
      <c r="R268" s="213">
        <f>Q268*H268</f>
        <v>0</v>
      </c>
      <c r="S268" s="213">
        <v>0</v>
      </c>
      <c r="T268" s="214">
        <f>S268*H268</f>
        <v>0</v>
      </c>
      <c r="AR268" s="25" t="s">
        <v>181</v>
      </c>
      <c r="AT268" s="25" t="s">
        <v>176</v>
      </c>
      <c r="AU268" s="25" t="s">
        <v>182</v>
      </c>
      <c r="AY268" s="25" t="s">
        <v>172</v>
      </c>
      <c r="BE268" s="215">
        <f>IF(N268="základní",J268,0)</f>
        <v>0</v>
      </c>
      <c r="BF268" s="215">
        <f>IF(N268="snížená",J268,0)</f>
        <v>0</v>
      </c>
      <c r="BG268" s="215">
        <f>IF(N268="zákl. přenesená",J268,0)</f>
        <v>0</v>
      </c>
      <c r="BH268" s="215">
        <f>IF(N268="sníž. přenesená",J268,0)</f>
        <v>0</v>
      </c>
      <c r="BI268" s="215">
        <f>IF(N268="nulová",J268,0)</f>
        <v>0</v>
      </c>
      <c r="BJ268" s="25" t="s">
        <v>83</v>
      </c>
      <c r="BK268" s="215">
        <f>ROUND(I268*H268,2)</f>
        <v>0</v>
      </c>
      <c r="BL268" s="25" t="s">
        <v>181</v>
      </c>
      <c r="BM268" s="25" t="s">
        <v>448</v>
      </c>
    </row>
    <row r="269" spans="2:51" s="13" customFormat="1" ht="13.5">
      <c r="B269" s="227"/>
      <c r="C269" s="228"/>
      <c r="D269" s="218" t="s">
        <v>184</v>
      </c>
      <c r="E269" s="229" t="s">
        <v>21</v>
      </c>
      <c r="F269" s="230" t="s">
        <v>434</v>
      </c>
      <c r="G269" s="228"/>
      <c r="H269" s="231">
        <v>12661</v>
      </c>
      <c r="I269" s="232"/>
      <c r="J269" s="228"/>
      <c r="K269" s="228"/>
      <c r="L269" s="233"/>
      <c r="M269" s="234"/>
      <c r="N269" s="235"/>
      <c r="O269" s="235"/>
      <c r="P269" s="235"/>
      <c r="Q269" s="235"/>
      <c r="R269" s="235"/>
      <c r="S269" s="235"/>
      <c r="T269" s="236"/>
      <c r="AT269" s="237" t="s">
        <v>184</v>
      </c>
      <c r="AU269" s="237" t="s">
        <v>182</v>
      </c>
      <c r="AV269" s="13" t="s">
        <v>85</v>
      </c>
      <c r="AW269" s="13" t="s">
        <v>35</v>
      </c>
      <c r="AX269" s="13" t="s">
        <v>83</v>
      </c>
      <c r="AY269" s="237" t="s">
        <v>172</v>
      </c>
    </row>
    <row r="270" spans="2:65" s="1" customFormat="1" ht="16.5" customHeight="1">
      <c r="B270" s="42"/>
      <c r="C270" s="204" t="s">
        <v>449</v>
      </c>
      <c r="D270" s="204" t="s">
        <v>176</v>
      </c>
      <c r="E270" s="205" t="s">
        <v>450</v>
      </c>
      <c r="F270" s="206" t="s">
        <v>451</v>
      </c>
      <c r="G270" s="207" t="s">
        <v>213</v>
      </c>
      <c r="H270" s="208">
        <v>12661</v>
      </c>
      <c r="I270" s="209"/>
      <c r="J270" s="210">
        <f>ROUND(I270*H270,2)</f>
        <v>0</v>
      </c>
      <c r="K270" s="206" t="s">
        <v>180</v>
      </c>
      <c r="L270" s="62"/>
      <c r="M270" s="211" t="s">
        <v>21</v>
      </c>
      <c r="N270" s="212" t="s">
        <v>47</v>
      </c>
      <c r="O270" s="43"/>
      <c r="P270" s="213">
        <f>O270*H270</f>
        <v>0</v>
      </c>
      <c r="Q270" s="213">
        <v>0</v>
      </c>
      <c r="R270" s="213">
        <f>Q270*H270</f>
        <v>0</v>
      </c>
      <c r="S270" s="213">
        <v>0</v>
      </c>
      <c r="T270" s="214">
        <f>S270*H270</f>
        <v>0</v>
      </c>
      <c r="AR270" s="25" t="s">
        <v>181</v>
      </c>
      <c r="AT270" s="25" t="s">
        <v>176</v>
      </c>
      <c r="AU270" s="25" t="s">
        <v>182</v>
      </c>
      <c r="AY270" s="25" t="s">
        <v>172</v>
      </c>
      <c r="BE270" s="215">
        <f>IF(N270="základní",J270,0)</f>
        <v>0</v>
      </c>
      <c r="BF270" s="215">
        <f>IF(N270="snížená",J270,0)</f>
        <v>0</v>
      </c>
      <c r="BG270" s="215">
        <f>IF(N270="zákl. přenesená",J270,0)</f>
        <v>0</v>
      </c>
      <c r="BH270" s="215">
        <f>IF(N270="sníž. přenesená",J270,0)</f>
        <v>0</v>
      </c>
      <c r="BI270" s="215">
        <f>IF(N270="nulová",J270,0)</f>
        <v>0</v>
      </c>
      <c r="BJ270" s="25" t="s">
        <v>83</v>
      </c>
      <c r="BK270" s="215">
        <f>ROUND(I270*H270,2)</f>
        <v>0</v>
      </c>
      <c r="BL270" s="25" t="s">
        <v>181</v>
      </c>
      <c r="BM270" s="25" t="s">
        <v>452</v>
      </c>
    </row>
    <row r="271" spans="2:51" s="13" customFormat="1" ht="13.5">
      <c r="B271" s="227"/>
      <c r="C271" s="228"/>
      <c r="D271" s="218" t="s">
        <v>184</v>
      </c>
      <c r="E271" s="229" t="s">
        <v>21</v>
      </c>
      <c r="F271" s="230" t="s">
        <v>434</v>
      </c>
      <c r="G271" s="228"/>
      <c r="H271" s="231">
        <v>12661</v>
      </c>
      <c r="I271" s="232"/>
      <c r="J271" s="228"/>
      <c r="K271" s="228"/>
      <c r="L271" s="233"/>
      <c r="M271" s="234"/>
      <c r="N271" s="235"/>
      <c r="O271" s="235"/>
      <c r="P271" s="235"/>
      <c r="Q271" s="235"/>
      <c r="R271" s="235"/>
      <c r="S271" s="235"/>
      <c r="T271" s="236"/>
      <c r="AT271" s="237" t="s">
        <v>184</v>
      </c>
      <c r="AU271" s="237" t="s">
        <v>182</v>
      </c>
      <c r="AV271" s="13" t="s">
        <v>85</v>
      </c>
      <c r="AW271" s="13" t="s">
        <v>35</v>
      </c>
      <c r="AX271" s="13" t="s">
        <v>83</v>
      </c>
      <c r="AY271" s="237" t="s">
        <v>172</v>
      </c>
    </row>
    <row r="272" spans="2:63" s="11" customFormat="1" ht="22.35" customHeight="1">
      <c r="B272" s="188"/>
      <c r="C272" s="189"/>
      <c r="D272" s="190" t="s">
        <v>75</v>
      </c>
      <c r="E272" s="202" t="s">
        <v>453</v>
      </c>
      <c r="F272" s="202" t="s">
        <v>454</v>
      </c>
      <c r="G272" s="189"/>
      <c r="H272" s="189"/>
      <c r="I272" s="192"/>
      <c r="J272" s="203">
        <f>BK272</f>
        <v>0</v>
      </c>
      <c r="K272" s="189"/>
      <c r="L272" s="194"/>
      <c r="M272" s="195"/>
      <c r="N272" s="196"/>
      <c r="O272" s="196"/>
      <c r="P272" s="197">
        <f>SUM(P273:P278)</f>
        <v>0</v>
      </c>
      <c r="Q272" s="196"/>
      <c r="R272" s="197">
        <f>SUM(R273:R278)</f>
        <v>85.84440000000001</v>
      </c>
      <c r="S272" s="196"/>
      <c r="T272" s="198">
        <f>SUM(T273:T278)</f>
        <v>0</v>
      </c>
      <c r="AR272" s="199" t="s">
        <v>83</v>
      </c>
      <c r="AT272" s="200" t="s">
        <v>75</v>
      </c>
      <c r="AU272" s="200" t="s">
        <v>85</v>
      </c>
      <c r="AY272" s="199" t="s">
        <v>172</v>
      </c>
      <c r="BK272" s="201">
        <f>SUM(BK273:BK278)</f>
        <v>0</v>
      </c>
    </row>
    <row r="273" spans="2:65" s="1" customFormat="1" ht="25.5" customHeight="1">
      <c r="B273" s="42"/>
      <c r="C273" s="204" t="s">
        <v>455</v>
      </c>
      <c r="D273" s="204" t="s">
        <v>176</v>
      </c>
      <c r="E273" s="205" t="s">
        <v>456</v>
      </c>
      <c r="F273" s="206" t="s">
        <v>457</v>
      </c>
      <c r="G273" s="207" t="s">
        <v>213</v>
      </c>
      <c r="H273" s="208">
        <v>142</v>
      </c>
      <c r="I273" s="209"/>
      <c r="J273" s="210">
        <f>ROUND(I273*H273,2)</f>
        <v>0</v>
      </c>
      <c r="K273" s="206" t="s">
        <v>180</v>
      </c>
      <c r="L273" s="62"/>
      <c r="M273" s="211" t="s">
        <v>21</v>
      </c>
      <c r="N273" s="212" t="s">
        <v>47</v>
      </c>
      <c r="O273" s="43"/>
      <c r="P273" s="213">
        <f>O273*H273</f>
        <v>0</v>
      </c>
      <c r="Q273" s="213">
        <v>0.1837</v>
      </c>
      <c r="R273" s="213">
        <f>Q273*H273</f>
        <v>26.0854</v>
      </c>
      <c r="S273" s="213">
        <v>0</v>
      </c>
      <c r="T273" s="214">
        <f>S273*H273</f>
        <v>0</v>
      </c>
      <c r="AR273" s="25" t="s">
        <v>181</v>
      </c>
      <c r="AT273" s="25" t="s">
        <v>176</v>
      </c>
      <c r="AU273" s="25" t="s">
        <v>182</v>
      </c>
      <c r="AY273" s="25" t="s">
        <v>172</v>
      </c>
      <c r="BE273" s="215">
        <f>IF(N273="základní",J273,0)</f>
        <v>0</v>
      </c>
      <c r="BF273" s="215">
        <f>IF(N273="snížená",J273,0)</f>
        <v>0</v>
      </c>
      <c r="BG273" s="215">
        <f>IF(N273="zákl. přenesená",J273,0)</f>
        <v>0</v>
      </c>
      <c r="BH273" s="215">
        <f>IF(N273="sníž. přenesená",J273,0)</f>
        <v>0</v>
      </c>
      <c r="BI273" s="215">
        <f>IF(N273="nulová",J273,0)</f>
        <v>0</v>
      </c>
      <c r="BJ273" s="25" t="s">
        <v>83</v>
      </c>
      <c r="BK273" s="215">
        <f>ROUND(I273*H273,2)</f>
        <v>0</v>
      </c>
      <c r="BL273" s="25" t="s">
        <v>181</v>
      </c>
      <c r="BM273" s="25" t="s">
        <v>458</v>
      </c>
    </row>
    <row r="274" spans="2:51" s="13" customFormat="1" ht="13.5">
      <c r="B274" s="227"/>
      <c r="C274" s="228"/>
      <c r="D274" s="218" t="s">
        <v>184</v>
      </c>
      <c r="E274" s="229" t="s">
        <v>21</v>
      </c>
      <c r="F274" s="230" t="s">
        <v>459</v>
      </c>
      <c r="G274" s="228"/>
      <c r="H274" s="231">
        <v>142</v>
      </c>
      <c r="I274" s="232"/>
      <c r="J274" s="228"/>
      <c r="K274" s="228"/>
      <c r="L274" s="233"/>
      <c r="M274" s="234"/>
      <c r="N274" s="235"/>
      <c r="O274" s="235"/>
      <c r="P274" s="235"/>
      <c r="Q274" s="235"/>
      <c r="R274" s="235"/>
      <c r="S274" s="235"/>
      <c r="T274" s="236"/>
      <c r="AT274" s="237" t="s">
        <v>184</v>
      </c>
      <c r="AU274" s="237" t="s">
        <v>182</v>
      </c>
      <c r="AV274" s="13" t="s">
        <v>85</v>
      </c>
      <c r="AW274" s="13" t="s">
        <v>35</v>
      </c>
      <c r="AX274" s="13" t="s">
        <v>83</v>
      </c>
      <c r="AY274" s="237" t="s">
        <v>172</v>
      </c>
    </row>
    <row r="275" spans="2:65" s="1" customFormat="1" ht="16.5" customHeight="1">
      <c r="B275" s="42"/>
      <c r="C275" s="260" t="s">
        <v>460</v>
      </c>
      <c r="D275" s="260" t="s">
        <v>252</v>
      </c>
      <c r="E275" s="261" t="s">
        <v>461</v>
      </c>
      <c r="F275" s="262" t="s">
        <v>462</v>
      </c>
      <c r="G275" s="263" t="s">
        <v>207</v>
      </c>
      <c r="H275" s="264">
        <v>59.759</v>
      </c>
      <c r="I275" s="265"/>
      <c r="J275" s="266">
        <f>ROUND(I275*H275,2)</f>
        <v>0</v>
      </c>
      <c r="K275" s="262" t="s">
        <v>247</v>
      </c>
      <c r="L275" s="267"/>
      <c r="M275" s="268" t="s">
        <v>21</v>
      </c>
      <c r="N275" s="269" t="s">
        <v>47</v>
      </c>
      <c r="O275" s="43"/>
      <c r="P275" s="213">
        <f>O275*H275</f>
        <v>0</v>
      </c>
      <c r="Q275" s="213">
        <v>1</v>
      </c>
      <c r="R275" s="213">
        <f>Q275*H275</f>
        <v>59.759</v>
      </c>
      <c r="S275" s="213">
        <v>0</v>
      </c>
      <c r="T275" s="214">
        <f>S275*H275</f>
        <v>0</v>
      </c>
      <c r="AR275" s="25" t="s">
        <v>233</v>
      </c>
      <c r="AT275" s="25" t="s">
        <v>252</v>
      </c>
      <c r="AU275" s="25" t="s">
        <v>182</v>
      </c>
      <c r="AY275" s="25" t="s">
        <v>172</v>
      </c>
      <c r="BE275" s="215">
        <f>IF(N275="základní",J275,0)</f>
        <v>0</v>
      </c>
      <c r="BF275" s="215">
        <f>IF(N275="snížená",J275,0)</f>
        <v>0</v>
      </c>
      <c r="BG275" s="215">
        <f>IF(N275="zákl. přenesená",J275,0)</f>
        <v>0</v>
      </c>
      <c r="BH275" s="215">
        <f>IF(N275="sníž. přenesená",J275,0)</f>
        <v>0</v>
      </c>
      <c r="BI275" s="215">
        <f>IF(N275="nulová",J275,0)</f>
        <v>0</v>
      </c>
      <c r="BJ275" s="25" t="s">
        <v>83</v>
      </c>
      <c r="BK275" s="215">
        <f>ROUND(I275*H275,2)</f>
        <v>0</v>
      </c>
      <c r="BL275" s="25" t="s">
        <v>181</v>
      </c>
      <c r="BM275" s="25" t="s">
        <v>463</v>
      </c>
    </row>
    <row r="276" spans="2:51" s="13" customFormat="1" ht="13.5">
      <c r="B276" s="227"/>
      <c r="C276" s="228"/>
      <c r="D276" s="218" t="s">
        <v>184</v>
      </c>
      <c r="E276" s="229" t="s">
        <v>21</v>
      </c>
      <c r="F276" s="230" t="s">
        <v>464</v>
      </c>
      <c r="G276" s="228"/>
      <c r="H276" s="231">
        <v>59.167</v>
      </c>
      <c r="I276" s="232"/>
      <c r="J276" s="228"/>
      <c r="K276" s="228"/>
      <c r="L276" s="233"/>
      <c r="M276" s="234"/>
      <c r="N276" s="235"/>
      <c r="O276" s="235"/>
      <c r="P276" s="235"/>
      <c r="Q276" s="235"/>
      <c r="R276" s="235"/>
      <c r="S276" s="235"/>
      <c r="T276" s="236"/>
      <c r="AT276" s="237" t="s">
        <v>184</v>
      </c>
      <c r="AU276" s="237" t="s">
        <v>182</v>
      </c>
      <c r="AV276" s="13" t="s">
        <v>85</v>
      </c>
      <c r="AW276" s="13" t="s">
        <v>35</v>
      </c>
      <c r="AX276" s="13" t="s">
        <v>76</v>
      </c>
      <c r="AY276" s="237" t="s">
        <v>172</v>
      </c>
    </row>
    <row r="277" spans="2:51" s="13" customFormat="1" ht="13.5">
      <c r="B277" s="227"/>
      <c r="C277" s="228"/>
      <c r="D277" s="218" t="s">
        <v>184</v>
      </c>
      <c r="E277" s="229" t="s">
        <v>21</v>
      </c>
      <c r="F277" s="230" t="s">
        <v>465</v>
      </c>
      <c r="G277" s="228"/>
      <c r="H277" s="231">
        <v>0.592</v>
      </c>
      <c r="I277" s="232"/>
      <c r="J277" s="228"/>
      <c r="K277" s="228"/>
      <c r="L277" s="233"/>
      <c r="M277" s="234"/>
      <c r="N277" s="235"/>
      <c r="O277" s="235"/>
      <c r="P277" s="235"/>
      <c r="Q277" s="235"/>
      <c r="R277" s="235"/>
      <c r="S277" s="235"/>
      <c r="T277" s="236"/>
      <c r="AT277" s="237" t="s">
        <v>184</v>
      </c>
      <c r="AU277" s="237" t="s">
        <v>182</v>
      </c>
      <c r="AV277" s="13" t="s">
        <v>85</v>
      </c>
      <c r="AW277" s="13" t="s">
        <v>35</v>
      </c>
      <c r="AX277" s="13" t="s">
        <v>76</v>
      </c>
      <c r="AY277" s="237" t="s">
        <v>172</v>
      </c>
    </row>
    <row r="278" spans="2:51" s="14" customFormat="1" ht="13.5">
      <c r="B278" s="238"/>
      <c r="C278" s="239"/>
      <c r="D278" s="218" t="s">
        <v>184</v>
      </c>
      <c r="E278" s="240" t="s">
        <v>21</v>
      </c>
      <c r="F278" s="241" t="s">
        <v>199</v>
      </c>
      <c r="G278" s="239"/>
      <c r="H278" s="242">
        <v>59.759</v>
      </c>
      <c r="I278" s="243"/>
      <c r="J278" s="239"/>
      <c r="K278" s="239"/>
      <c r="L278" s="244"/>
      <c r="M278" s="245"/>
      <c r="N278" s="246"/>
      <c r="O278" s="246"/>
      <c r="P278" s="246"/>
      <c r="Q278" s="246"/>
      <c r="R278" s="246"/>
      <c r="S278" s="246"/>
      <c r="T278" s="247"/>
      <c r="AT278" s="248" t="s">
        <v>184</v>
      </c>
      <c r="AU278" s="248" t="s">
        <v>182</v>
      </c>
      <c r="AV278" s="14" t="s">
        <v>181</v>
      </c>
      <c r="AW278" s="14" t="s">
        <v>35</v>
      </c>
      <c r="AX278" s="14" t="s">
        <v>83</v>
      </c>
      <c r="AY278" s="248" t="s">
        <v>172</v>
      </c>
    </row>
    <row r="279" spans="2:63" s="11" customFormat="1" ht="22.35" customHeight="1">
      <c r="B279" s="188"/>
      <c r="C279" s="189"/>
      <c r="D279" s="190" t="s">
        <v>75</v>
      </c>
      <c r="E279" s="202" t="s">
        <v>466</v>
      </c>
      <c r="F279" s="202" t="s">
        <v>467</v>
      </c>
      <c r="G279" s="189"/>
      <c r="H279" s="189"/>
      <c r="I279" s="192"/>
      <c r="J279" s="203">
        <f>BK279</f>
        <v>0</v>
      </c>
      <c r="K279" s="189"/>
      <c r="L279" s="194"/>
      <c r="M279" s="195"/>
      <c r="N279" s="196"/>
      <c r="O279" s="196"/>
      <c r="P279" s="197">
        <f>SUM(P280:P295)</f>
        <v>0</v>
      </c>
      <c r="Q279" s="196"/>
      <c r="R279" s="197">
        <f>SUM(R280:R295)</f>
        <v>16.231315000000002</v>
      </c>
      <c r="S279" s="196"/>
      <c r="T279" s="198">
        <f>SUM(T280:T295)</f>
        <v>0</v>
      </c>
      <c r="AR279" s="199" t="s">
        <v>83</v>
      </c>
      <c r="AT279" s="200" t="s">
        <v>75</v>
      </c>
      <c r="AU279" s="200" t="s">
        <v>85</v>
      </c>
      <c r="AY279" s="199" t="s">
        <v>172</v>
      </c>
      <c r="BK279" s="201">
        <f>SUM(BK280:BK295)</f>
        <v>0</v>
      </c>
    </row>
    <row r="280" spans="2:65" s="1" customFormat="1" ht="25.5" customHeight="1">
      <c r="B280" s="42"/>
      <c r="C280" s="204" t="s">
        <v>468</v>
      </c>
      <c r="D280" s="204" t="s">
        <v>176</v>
      </c>
      <c r="E280" s="205" t="s">
        <v>469</v>
      </c>
      <c r="F280" s="206" t="s">
        <v>470</v>
      </c>
      <c r="G280" s="207" t="s">
        <v>213</v>
      </c>
      <c r="H280" s="208">
        <v>74.5</v>
      </c>
      <c r="I280" s="209"/>
      <c r="J280" s="210">
        <f>ROUND(I280*H280,2)</f>
        <v>0</v>
      </c>
      <c r="K280" s="206" t="s">
        <v>180</v>
      </c>
      <c r="L280" s="62"/>
      <c r="M280" s="211" t="s">
        <v>21</v>
      </c>
      <c r="N280" s="212" t="s">
        <v>47</v>
      </c>
      <c r="O280" s="43"/>
      <c r="P280" s="213">
        <f>O280*H280</f>
        <v>0</v>
      </c>
      <c r="Q280" s="213">
        <v>0.08425</v>
      </c>
      <c r="R280" s="213">
        <f>Q280*H280</f>
        <v>6.276625</v>
      </c>
      <c r="S280" s="213">
        <v>0</v>
      </c>
      <c r="T280" s="214">
        <f>S280*H280</f>
        <v>0</v>
      </c>
      <c r="AR280" s="25" t="s">
        <v>181</v>
      </c>
      <c r="AT280" s="25" t="s">
        <v>176</v>
      </c>
      <c r="AU280" s="25" t="s">
        <v>182</v>
      </c>
      <c r="AY280" s="25" t="s">
        <v>172</v>
      </c>
      <c r="BE280" s="215">
        <f>IF(N280="základní",J280,0)</f>
        <v>0</v>
      </c>
      <c r="BF280" s="215">
        <f>IF(N280="snížená",J280,0)</f>
        <v>0</v>
      </c>
      <c r="BG280" s="215">
        <f>IF(N280="zákl. přenesená",J280,0)</f>
        <v>0</v>
      </c>
      <c r="BH280" s="215">
        <f>IF(N280="sníž. přenesená",J280,0)</f>
        <v>0</v>
      </c>
      <c r="BI280" s="215">
        <f>IF(N280="nulová",J280,0)</f>
        <v>0</v>
      </c>
      <c r="BJ280" s="25" t="s">
        <v>83</v>
      </c>
      <c r="BK280" s="215">
        <f>ROUND(I280*H280,2)</f>
        <v>0</v>
      </c>
      <c r="BL280" s="25" t="s">
        <v>181</v>
      </c>
      <c r="BM280" s="25" t="s">
        <v>471</v>
      </c>
    </row>
    <row r="281" spans="2:51" s="12" customFormat="1" ht="13.5">
      <c r="B281" s="216"/>
      <c r="C281" s="217"/>
      <c r="D281" s="218" t="s">
        <v>184</v>
      </c>
      <c r="E281" s="219" t="s">
        <v>21</v>
      </c>
      <c r="F281" s="220" t="s">
        <v>472</v>
      </c>
      <c r="G281" s="217"/>
      <c r="H281" s="219" t="s">
        <v>21</v>
      </c>
      <c r="I281" s="221"/>
      <c r="J281" s="217"/>
      <c r="K281" s="217"/>
      <c r="L281" s="222"/>
      <c r="M281" s="223"/>
      <c r="N281" s="224"/>
      <c r="O281" s="224"/>
      <c r="P281" s="224"/>
      <c r="Q281" s="224"/>
      <c r="R281" s="224"/>
      <c r="S281" s="224"/>
      <c r="T281" s="225"/>
      <c r="AT281" s="226" t="s">
        <v>184</v>
      </c>
      <c r="AU281" s="226" t="s">
        <v>182</v>
      </c>
      <c r="AV281" s="12" t="s">
        <v>83</v>
      </c>
      <c r="AW281" s="12" t="s">
        <v>35</v>
      </c>
      <c r="AX281" s="12" t="s">
        <v>76</v>
      </c>
      <c r="AY281" s="226" t="s">
        <v>172</v>
      </c>
    </row>
    <row r="282" spans="2:51" s="13" customFormat="1" ht="13.5">
      <c r="B282" s="227"/>
      <c r="C282" s="228"/>
      <c r="D282" s="218" t="s">
        <v>184</v>
      </c>
      <c r="E282" s="229" t="s">
        <v>21</v>
      </c>
      <c r="F282" s="230" t="s">
        <v>473</v>
      </c>
      <c r="G282" s="228"/>
      <c r="H282" s="231">
        <v>58</v>
      </c>
      <c r="I282" s="232"/>
      <c r="J282" s="228"/>
      <c r="K282" s="228"/>
      <c r="L282" s="233"/>
      <c r="M282" s="234"/>
      <c r="N282" s="235"/>
      <c r="O282" s="235"/>
      <c r="P282" s="235"/>
      <c r="Q282" s="235"/>
      <c r="R282" s="235"/>
      <c r="S282" s="235"/>
      <c r="T282" s="236"/>
      <c r="AT282" s="237" t="s">
        <v>184</v>
      </c>
      <c r="AU282" s="237" t="s">
        <v>182</v>
      </c>
      <c r="AV282" s="13" t="s">
        <v>85</v>
      </c>
      <c r="AW282" s="13" t="s">
        <v>35</v>
      </c>
      <c r="AX282" s="13" t="s">
        <v>76</v>
      </c>
      <c r="AY282" s="237" t="s">
        <v>172</v>
      </c>
    </row>
    <row r="283" spans="2:51" s="13" customFormat="1" ht="13.5">
      <c r="B283" s="227"/>
      <c r="C283" s="228"/>
      <c r="D283" s="218" t="s">
        <v>184</v>
      </c>
      <c r="E283" s="229" t="s">
        <v>21</v>
      </c>
      <c r="F283" s="230" t="s">
        <v>474</v>
      </c>
      <c r="G283" s="228"/>
      <c r="H283" s="231">
        <v>16.5</v>
      </c>
      <c r="I283" s="232"/>
      <c r="J283" s="228"/>
      <c r="K283" s="228"/>
      <c r="L283" s="233"/>
      <c r="M283" s="234"/>
      <c r="N283" s="235"/>
      <c r="O283" s="235"/>
      <c r="P283" s="235"/>
      <c r="Q283" s="235"/>
      <c r="R283" s="235"/>
      <c r="S283" s="235"/>
      <c r="T283" s="236"/>
      <c r="AT283" s="237" t="s">
        <v>184</v>
      </c>
      <c r="AU283" s="237" t="s">
        <v>182</v>
      </c>
      <c r="AV283" s="13" t="s">
        <v>85</v>
      </c>
      <c r="AW283" s="13" t="s">
        <v>35</v>
      </c>
      <c r="AX283" s="13" t="s">
        <v>76</v>
      </c>
      <c r="AY283" s="237" t="s">
        <v>172</v>
      </c>
    </row>
    <row r="284" spans="2:51" s="14" customFormat="1" ht="13.5">
      <c r="B284" s="238"/>
      <c r="C284" s="239"/>
      <c r="D284" s="218" t="s">
        <v>184</v>
      </c>
      <c r="E284" s="240" t="s">
        <v>21</v>
      </c>
      <c r="F284" s="241" t="s">
        <v>199</v>
      </c>
      <c r="G284" s="239"/>
      <c r="H284" s="242">
        <v>74.5</v>
      </c>
      <c r="I284" s="243"/>
      <c r="J284" s="239"/>
      <c r="K284" s="239"/>
      <c r="L284" s="244"/>
      <c r="M284" s="245"/>
      <c r="N284" s="246"/>
      <c r="O284" s="246"/>
      <c r="P284" s="246"/>
      <c r="Q284" s="246"/>
      <c r="R284" s="246"/>
      <c r="S284" s="246"/>
      <c r="T284" s="247"/>
      <c r="AT284" s="248" t="s">
        <v>184</v>
      </c>
      <c r="AU284" s="248" t="s">
        <v>182</v>
      </c>
      <c r="AV284" s="14" t="s">
        <v>181</v>
      </c>
      <c r="AW284" s="14" t="s">
        <v>35</v>
      </c>
      <c r="AX284" s="14" t="s">
        <v>83</v>
      </c>
      <c r="AY284" s="248" t="s">
        <v>172</v>
      </c>
    </row>
    <row r="285" spans="2:65" s="1" customFormat="1" ht="16.5" customHeight="1">
      <c r="B285" s="42"/>
      <c r="C285" s="260" t="s">
        <v>475</v>
      </c>
      <c r="D285" s="260" t="s">
        <v>252</v>
      </c>
      <c r="E285" s="261" t="s">
        <v>476</v>
      </c>
      <c r="F285" s="262" t="s">
        <v>477</v>
      </c>
      <c r="G285" s="263" t="s">
        <v>213</v>
      </c>
      <c r="H285" s="264">
        <v>59.16</v>
      </c>
      <c r="I285" s="265"/>
      <c r="J285" s="266">
        <f>ROUND(I285*H285,2)</f>
        <v>0</v>
      </c>
      <c r="K285" s="262" t="s">
        <v>180</v>
      </c>
      <c r="L285" s="267"/>
      <c r="M285" s="268" t="s">
        <v>21</v>
      </c>
      <c r="N285" s="269" t="s">
        <v>47</v>
      </c>
      <c r="O285" s="43"/>
      <c r="P285" s="213">
        <f>O285*H285</f>
        <v>0</v>
      </c>
      <c r="Q285" s="213">
        <v>0.131</v>
      </c>
      <c r="R285" s="213">
        <f>Q285*H285</f>
        <v>7.74996</v>
      </c>
      <c r="S285" s="213">
        <v>0</v>
      </c>
      <c r="T285" s="214">
        <f>S285*H285</f>
        <v>0</v>
      </c>
      <c r="AR285" s="25" t="s">
        <v>233</v>
      </c>
      <c r="AT285" s="25" t="s">
        <v>252</v>
      </c>
      <c r="AU285" s="25" t="s">
        <v>182</v>
      </c>
      <c r="AY285" s="25" t="s">
        <v>172</v>
      </c>
      <c r="BE285" s="215">
        <f>IF(N285="základní",J285,0)</f>
        <v>0</v>
      </c>
      <c r="BF285" s="215">
        <f>IF(N285="snížená",J285,0)</f>
        <v>0</v>
      </c>
      <c r="BG285" s="215">
        <f>IF(N285="zákl. přenesená",J285,0)</f>
        <v>0</v>
      </c>
      <c r="BH285" s="215">
        <f>IF(N285="sníž. přenesená",J285,0)</f>
        <v>0</v>
      </c>
      <c r="BI285" s="215">
        <f>IF(N285="nulová",J285,0)</f>
        <v>0</v>
      </c>
      <c r="BJ285" s="25" t="s">
        <v>83</v>
      </c>
      <c r="BK285" s="215">
        <f>ROUND(I285*H285,2)</f>
        <v>0</v>
      </c>
      <c r="BL285" s="25" t="s">
        <v>181</v>
      </c>
      <c r="BM285" s="25" t="s">
        <v>478</v>
      </c>
    </row>
    <row r="286" spans="2:51" s="12" customFormat="1" ht="13.5">
      <c r="B286" s="216"/>
      <c r="C286" s="217"/>
      <c r="D286" s="218" t="s">
        <v>184</v>
      </c>
      <c r="E286" s="219" t="s">
        <v>21</v>
      </c>
      <c r="F286" s="220" t="s">
        <v>472</v>
      </c>
      <c r="G286" s="217"/>
      <c r="H286" s="219" t="s">
        <v>21</v>
      </c>
      <c r="I286" s="221"/>
      <c r="J286" s="217"/>
      <c r="K286" s="217"/>
      <c r="L286" s="222"/>
      <c r="M286" s="223"/>
      <c r="N286" s="224"/>
      <c r="O286" s="224"/>
      <c r="P286" s="224"/>
      <c r="Q286" s="224"/>
      <c r="R286" s="224"/>
      <c r="S286" s="224"/>
      <c r="T286" s="225"/>
      <c r="AT286" s="226" t="s">
        <v>184</v>
      </c>
      <c r="AU286" s="226" t="s">
        <v>182</v>
      </c>
      <c r="AV286" s="12" t="s">
        <v>83</v>
      </c>
      <c r="AW286" s="12" t="s">
        <v>35</v>
      </c>
      <c r="AX286" s="12" t="s">
        <v>76</v>
      </c>
      <c r="AY286" s="226" t="s">
        <v>172</v>
      </c>
    </row>
    <row r="287" spans="2:51" s="13" customFormat="1" ht="13.5">
      <c r="B287" s="227"/>
      <c r="C287" s="228"/>
      <c r="D287" s="218" t="s">
        <v>184</v>
      </c>
      <c r="E287" s="229" t="s">
        <v>21</v>
      </c>
      <c r="F287" s="230" t="s">
        <v>473</v>
      </c>
      <c r="G287" s="228"/>
      <c r="H287" s="231">
        <v>58</v>
      </c>
      <c r="I287" s="232"/>
      <c r="J287" s="228"/>
      <c r="K287" s="228"/>
      <c r="L287" s="233"/>
      <c r="M287" s="234"/>
      <c r="N287" s="235"/>
      <c r="O287" s="235"/>
      <c r="P287" s="235"/>
      <c r="Q287" s="235"/>
      <c r="R287" s="235"/>
      <c r="S287" s="235"/>
      <c r="T287" s="236"/>
      <c r="AT287" s="237" t="s">
        <v>184</v>
      </c>
      <c r="AU287" s="237" t="s">
        <v>182</v>
      </c>
      <c r="AV287" s="13" t="s">
        <v>85</v>
      </c>
      <c r="AW287" s="13" t="s">
        <v>35</v>
      </c>
      <c r="AX287" s="13" t="s">
        <v>76</v>
      </c>
      <c r="AY287" s="237" t="s">
        <v>172</v>
      </c>
    </row>
    <row r="288" spans="2:51" s="13" customFormat="1" ht="13.5">
      <c r="B288" s="227"/>
      <c r="C288" s="228"/>
      <c r="D288" s="218" t="s">
        <v>184</v>
      </c>
      <c r="E288" s="229" t="s">
        <v>21</v>
      </c>
      <c r="F288" s="230" t="s">
        <v>479</v>
      </c>
      <c r="G288" s="228"/>
      <c r="H288" s="231">
        <v>1.16</v>
      </c>
      <c r="I288" s="232"/>
      <c r="J288" s="228"/>
      <c r="K288" s="228"/>
      <c r="L288" s="233"/>
      <c r="M288" s="234"/>
      <c r="N288" s="235"/>
      <c r="O288" s="235"/>
      <c r="P288" s="235"/>
      <c r="Q288" s="235"/>
      <c r="R288" s="235"/>
      <c r="S288" s="235"/>
      <c r="T288" s="236"/>
      <c r="AT288" s="237" t="s">
        <v>184</v>
      </c>
      <c r="AU288" s="237" t="s">
        <v>182</v>
      </c>
      <c r="AV288" s="13" t="s">
        <v>85</v>
      </c>
      <c r="AW288" s="13" t="s">
        <v>35</v>
      </c>
      <c r="AX288" s="13" t="s">
        <v>76</v>
      </c>
      <c r="AY288" s="237" t="s">
        <v>172</v>
      </c>
    </row>
    <row r="289" spans="2:51" s="14" customFormat="1" ht="13.5">
      <c r="B289" s="238"/>
      <c r="C289" s="239"/>
      <c r="D289" s="218" t="s">
        <v>184</v>
      </c>
      <c r="E289" s="240" t="s">
        <v>21</v>
      </c>
      <c r="F289" s="241" t="s">
        <v>199</v>
      </c>
      <c r="G289" s="239"/>
      <c r="H289" s="242">
        <v>59.16</v>
      </c>
      <c r="I289" s="243"/>
      <c r="J289" s="239"/>
      <c r="K289" s="239"/>
      <c r="L289" s="244"/>
      <c r="M289" s="245"/>
      <c r="N289" s="246"/>
      <c r="O289" s="246"/>
      <c r="P289" s="246"/>
      <c r="Q289" s="246"/>
      <c r="R289" s="246"/>
      <c r="S289" s="246"/>
      <c r="T289" s="247"/>
      <c r="AT289" s="248" t="s">
        <v>184</v>
      </c>
      <c r="AU289" s="248" t="s">
        <v>182</v>
      </c>
      <c r="AV289" s="14" t="s">
        <v>181</v>
      </c>
      <c r="AW289" s="14" t="s">
        <v>35</v>
      </c>
      <c r="AX289" s="14" t="s">
        <v>83</v>
      </c>
      <c r="AY289" s="248" t="s">
        <v>172</v>
      </c>
    </row>
    <row r="290" spans="2:65" s="1" customFormat="1" ht="25.5" customHeight="1">
      <c r="B290" s="42"/>
      <c r="C290" s="204" t="s">
        <v>480</v>
      </c>
      <c r="D290" s="204" t="s">
        <v>176</v>
      </c>
      <c r="E290" s="205" t="s">
        <v>481</v>
      </c>
      <c r="F290" s="206" t="s">
        <v>482</v>
      </c>
      <c r="G290" s="207" t="s">
        <v>213</v>
      </c>
      <c r="H290" s="208">
        <v>16.5</v>
      </c>
      <c r="I290" s="209"/>
      <c r="J290" s="210">
        <f>ROUND(I290*H290,2)</f>
        <v>0</v>
      </c>
      <c r="K290" s="206" t="s">
        <v>180</v>
      </c>
      <c r="L290" s="62"/>
      <c r="M290" s="211" t="s">
        <v>21</v>
      </c>
      <c r="N290" s="212" t="s">
        <v>47</v>
      </c>
      <c r="O290" s="43"/>
      <c r="P290" s="213">
        <f>O290*H290</f>
        <v>0</v>
      </c>
      <c r="Q290" s="213">
        <v>0</v>
      </c>
      <c r="R290" s="213">
        <f>Q290*H290</f>
        <v>0</v>
      </c>
      <c r="S290" s="213">
        <v>0</v>
      </c>
      <c r="T290" s="214">
        <f>S290*H290</f>
        <v>0</v>
      </c>
      <c r="AR290" s="25" t="s">
        <v>181</v>
      </c>
      <c r="AT290" s="25" t="s">
        <v>176</v>
      </c>
      <c r="AU290" s="25" t="s">
        <v>182</v>
      </c>
      <c r="AY290" s="25" t="s">
        <v>172</v>
      </c>
      <c r="BE290" s="215">
        <f>IF(N290="základní",J290,0)</f>
        <v>0</v>
      </c>
      <c r="BF290" s="215">
        <f>IF(N290="snížená",J290,0)</f>
        <v>0</v>
      </c>
      <c r="BG290" s="215">
        <f>IF(N290="zákl. přenesená",J290,0)</f>
        <v>0</v>
      </c>
      <c r="BH290" s="215">
        <f>IF(N290="sníž. přenesená",J290,0)</f>
        <v>0</v>
      </c>
      <c r="BI290" s="215">
        <f>IF(N290="nulová",J290,0)</f>
        <v>0</v>
      </c>
      <c r="BJ290" s="25" t="s">
        <v>83</v>
      </c>
      <c r="BK290" s="215">
        <f>ROUND(I290*H290,2)</f>
        <v>0</v>
      </c>
      <c r="BL290" s="25" t="s">
        <v>181</v>
      </c>
      <c r="BM290" s="25" t="s">
        <v>483</v>
      </c>
    </row>
    <row r="291" spans="2:51" s="13" customFormat="1" ht="13.5">
      <c r="B291" s="227"/>
      <c r="C291" s="228"/>
      <c r="D291" s="218" t="s">
        <v>184</v>
      </c>
      <c r="E291" s="229" t="s">
        <v>21</v>
      </c>
      <c r="F291" s="230" t="s">
        <v>474</v>
      </c>
      <c r="G291" s="228"/>
      <c r="H291" s="231">
        <v>16.5</v>
      </c>
      <c r="I291" s="232"/>
      <c r="J291" s="228"/>
      <c r="K291" s="228"/>
      <c r="L291" s="233"/>
      <c r="M291" s="234"/>
      <c r="N291" s="235"/>
      <c r="O291" s="235"/>
      <c r="P291" s="235"/>
      <c r="Q291" s="235"/>
      <c r="R291" s="235"/>
      <c r="S291" s="235"/>
      <c r="T291" s="236"/>
      <c r="AT291" s="237" t="s">
        <v>184</v>
      </c>
      <c r="AU291" s="237" t="s">
        <v>182</v>
      </c>
      <c r="AV291" s="13" t="s">
        <v>85</v>
      </c>
      <c r="AW291" s="13" t="s">
        <v>35</v>
      </c>
      <c r="AX291" s="13" t="s">
        <v>83</v>
      </c>
      <c r="AY291" s="237" t="s">
        <v>172</v>
      </c>
    </row>
    <row r="292" spans="2:65" s="1" customFormat="1" ht="16.5" customHeight="1">
      <c r="B292" s="42"/>
      <c r="C292" s="260" t="s">
        <v>484</v>
      </c>
      <c r="D292" s="260" t="s">
        <v>252</v>
      </c>
      <c r="E292" s="261" t="s">
        <v>485</v>
      </c>
      <c r="F292" s="262" t="s">
        <v>486</v>
      </c>
      <c r="G292" s="263" t="s">
        <v>213</v>
      </c>
      <c r="H292" s="264">
        <v>16.83</v>
      </c>
      <c r="I292" s="265"/>
      <c r="J292" s="266">
        <f>ROUND(I292*H292,2)</f>
        <v>0</v>
      </c>
      <c r="K292" s="262" t="s">
        <v>180</v>
      </c>
      <c r="L292" s="267"/>
      <c r="M292" s="268" t="s">
        <v>21</v>
      </c>
      <c r="N292" s="269" t="s">
        <v>47</v>
      </c>
      <c r="O292" s="43"/>
      <c r="P292" s="213">
        <f>O292*H292</f>
        <v>0</v>
      </c>
      <c r="Q292" s="213">
        <v>0.131</v>
      </c>
      <c r="R292" s="213">
        <f>Q292*H292</f>
        <v>2.20473</v>
      </c>
      <c r="S292" s="213">
        <v>0</v>
      </c>
      <c r="T292" s="214">
        <f>S292*H292</f>
        <v>0</v>
      </c>
      <c r="AR292" s="25" t="s">
        <v>233</v>
      </c>
      <c r="AT292" s="25" t="s">
        <v>252</v>
      </c>
      <c r="AU292" s="25" t="s">
        <v>182</v>
      </c>
      <c r="AY292" s="25" t="s">
        <v>172</v>
      </c>
      <c r="BE292" s="215">
        <f>IF(N292="základní",J292,0)</f>
        <v>0</v>
      </c>
      <c r="BF292" s="215">
        <f>IF(N292="snížená",J292,0)</f>
        <v>0</v>
      </c>
      <c r="BG292" s="215">
        <f>IF(N292="zákl. přenesená",J292,0)</f>
        <v>0</v>
      </c>
      <c r="BH292" s="215">
        <f>IF(N292="sníž. přenesená",J292,0)</f>
        <v>0</v>
      </c>
      <c r="BI292" s="215">
        <f>IF(N292="nulová",J292,0)</f>
        <v>0</v>
      </c>
      <c r="BJ292" s="25" t="s">
        <v>83</v>
      </c>
      <c r="BK292" s="215">
        <f>ROUND(I292*H292,2)</f>
        <v>0</v>
      </c>
      <c r="BL292" s="25" t="s">
        <v>181</v>
      </c>
      <c r="BM292" s="25" t="s">
        <v>487</v>
      </c>
    </row>
    <row r="293" spans="2:51" s="13" customFormat="1" ht="13.5">
      <c r="B293" s="227"/>
      <c r="C293" s="228"/>
      <c r="D293" s="218" t="s">
        <v>184</v>
      </c>
      <c r="E293" s="229" t="s">
        <v>21</v>
      </c>
      <c r="F293" s="230" t="s">
        <v>474</v>
      </c>
      <c r="G293" s="228"/>
      <c r="H293" s="231">
        <v>16.5</v>
      </c>
      <c r="I293" s="232"/>
      <c r="J293" s="228"/>
      <c r="K293" s="228"/>
      <c r="L293" s="233"/>
      <c r="M293" s="234"/>
      <c r="N293" s="235"/>
      <c r="O293" s="235"/>
      <c r="P293" s="235"/>
      <c r="Q293" s="235"/>
      <c r="R293" s="235"/>
      <c r="S293" s="235"/>
      <c r="T293" s="236"/>
      <c r="AT293" s="237" t="s">
        <v>184</v>
      </c>
      <c r="AU293" s="237" t="s">
        <v>182</v>
      </c>
      <c r="AV293" s="13" t="s">
        <v>85</v>
      </c>
      <c r="AW293" s="13" t="s">
        <v>35</v>
      </c>
      <c r="AX293" s="13" t="s">
        <v>76</v>
      </c>
      <c r="AY293" s="237" t="s">
        <v>172</v>
      </c>
    </row>
    <row r="294" spans="2:51" s="13" customFormat="1" ht="13.5">
      <c r="B294" s="227"/>
      <c r="C294" s="228"/>
      <c r="D294" s="218" t="s">
        <v>184</v>
      </c>
      <c r="E294" s="229" t="s">
        <v>21</v>
      </c>
      <c r="F294" s="230" t="s">
        <v>488</v>
      </c>
      <c r="G294" s="228"/>
      <c r="H294" s="231">
        <v>0.33</v>
      </c>
      <c r="I294" s="232"/>
      <c r="J294" s="228"/>
      <c r="K294" s="228"/>
      <c r="L294" s="233"/>
      <c r="M294" s="234"/>
      <c r="N294" s="235"/>
      <c r="O294" s="235"/>
      <c r="P294" s="235"/>
      <c r="Q294" s="235"/>
      <c r="R294" s="235"/>
      <c r="S294" s="235"/>
      <c r="T294" s="236"/>
      <c r="AT294" s="237" t="s">
        <v>184</v>
      </c>
      <c r="AU294" s="237" t="s">
        <v>182</v>
      </c>
      <c r="AV294" s="13" t="s">
        <v>85</v>
      </c>
      <c r="AW294" s="13" t="s">
        <v>35</v>
      </c>
      <c r="AX294" s="13" t="s">
        <v>76</v>
      </c>
      <c r="AY294" s="237" t="s">
        <v>172</v>
      </c>
    </row>
    <row r="295" spans="2:51" s="14" customFormat="1" ht="13.5">
      <c r="B295" s="238"/>
      <c r="C295" s="239"/>
      <c r="D295" s="218" t="s">
        <v>184</v>
      </c>
      <c r="E295" s="240" t="s">
        <v>21</v>
      </c>
      <c r="F295" s="241" t="s">
        <v>199</v>
      </c>
      <c r="G295" s="239"/>
      <c r="H295" s="242">
        <v>16.83</v>
      </c>
      <c r="I295" s="243"/>
      <c r="J295" s="239"/>
      <c r="K295" s="239"/>
      <c r="L295" s="244"/>
      <c r="M295" s="245"/>
      <c r="N295" s="246"/>
      <c r="O295" s="246"/>
      <c r="P295" s="246"/>
      <c r="Q295" s="246"/>
      <c r="R295" s="246"/>
      <c r="S295" s="246"/>
      <c r="T295" s="247"/>
      <c r="AT295" s="248" t="s">
        <v>184</v>
      </c>
      <c r="AU295" s="248" t="s">
        <v>182</v>
      </c>
      <c r="AV295" s="14" t="s">
        <v>181</v>
      </c>
      <c r="AW295" s="14" t="s">
        <v>35</v>
      </c>
      <c r="AX295" s="14" t="s">
        <v>83</v>
      </c>
      <c r="AY295" s="248" t="s">
        <v>172</v>
      </c>
    </row>
    <row r="296" spans="2:63" s="11" customFormat="1" ht="29.85" customHeight="1">
      <c r="B296" s="188"/>
      <c r="C296" s="189"/>
      <c r="D296" s="190" t="s">
        <v>75</v>
      </c>
      <c r="E296" s="202" t="s">
        <v>233</v>
      </c>
      <c r="F296" s="202" t="s">
        <v>489</v>
      </c>
      <c r="G296" s="189"/>
      <c r="H296" s="189"/>
      <c r="I296" s="192"/>
      <c r="J296" s="203">
        <f>BK296</f>
        <v>0</v>
      </c>
      <c r="K296" s="189"/>
      <c r="L296" s="194"/>
      <c r="M296" s="195"/>
      <c r="N296" s="196"/>
      <c r="O296" s="196"/>
      <c r="P296" s="197">
        <f>P297+P302+P367+P377+P380</f>
        <v>0</v>
      </c>
      <c r="Q296" s="196"/>
      <c r="R296" s="197">
        <f>R297+R302+R367+R377+R380</f>
        <v>1908.5548900000001</v>
      </c>
      <c r="S296" s="196"/>
      <c r="T296" s="198">
        <f>T297+T302+T367+T377+T380</f>
        <v>0</v>
      </c>
      <c r="AR296" s="199" t="s">
        <v>83</v>
      </c>
      <c r="AT296" s="200" t="s">
        <v>75</v>
      </c>
      <c r="AU296" s="200" t="s">
        <v>83</v>
      </c>
      <c r="AY296" s="199" t="s">
        <v>172</v>
      </c>
      <c r="BK296" s="201">
        <f>BK297+BK302+BK367+BK377+BK380</f>
        <v>0</v>
      </c>
    </row>
    <row r="297" spans="2:63" s="11" customFormat="1" ht="14.85" customHeight="1">
      <c r="B297" s="188"/>
      <c r="C297" s="189"/>
      <c r="D297" s="190" t="s">
        <v>75</v>
      </c>
      <c r="E297" s="202" t="s">
        <v>490</v>
      </c>
      <c r="F297" s="202" t="s">
        <v>491</v>
      </c>
      <c r="G297" s="189"/>
      <c r="H297" s="189"/>
      <c r="I297" s="192"/>
      <c r="J297" s="203">
        <f>BK297</f>
        <v>0</v>
      </c>
      <c r="K297" s="189"/>
      <c r="L297" s="194"/>
      <c r="M297" s="195"/>
      <c r="N297" s="196"/>
      <c r="O297" s="196"/>
      <c r="P297" s="197">
        <f>SUM(P298:P301)</f>
        <v>0</v>
      </c>
      <c r="Q297" s="196"/>
      <c r="R297" s="197">
        <f>SUM(R298:R301)</f>
        <v>16.72352</v>
      </c>
      <c r="S297" s="196"/>
      <c r="T297" s="198">
        <f>SUM(T298:T301)</f>
        <v>0</v>
      </c>
      <c r="AR297" s="199" t="s">
        <v>83</v>
      </c>
      <c r="AT297" s="200" t="s">
        <v>75</v>
      </c>
      <c r="AU297" s="200" t="s">
        <v>85</v>
      </c>
      <c r="AY297" s="199" t="s">
        <v>172</v>
      </c>
      <c r="BK297" s="201">
        <f>SUM(BK298:BK301)</f>
        <v>0</v>
      </c>
    </row>
    <row r="298" spans="2:65" s="1" customFormat="1" ht="16.5" customHeight="1">
      <c r="B298" s="42"/>
      <c r="C298" s="204" t="s">
        <v>492</v>
      </c>
      <c r="D298" s="204" t="s">
        <v>176</v>
      </c>
      <c r="E298" s="205" t="s">
        <v>493</v>
      </c>
      <c r="F298" s="206" t="s">
        <v>494</v>
      </c>
      <c r="G298" s="207" t="s">
        <v>329</v>
      </c>
      <c r="H298" s="208">
        <v>22</v>
      </c>
      <c r="I298" s="209"/>
      <c r="J298" s="210">
        <f>ROUND(I298*H298,2)</f>
        <v>0</v>
      </c>
      <c r="K298" s="206" t="s">
        <v>180</v>
      </c>
      <c r="L298" s="62"/>
      <c r="M298" s="211" t="s">
        <v>21</v>
      </c>
      <c r="N298" s="212" t="s">
        <v>47</v>
      </c>
      <c r="O298" s="43"/>
      <c r="P298" s="213">
        <f>O298*H298</f>
        <v>0</v>
      </c>
      <c r="Q298" s="213">
        <v>0.4208</v>
      </c>
      <c r="R298" s="213">
        <f>Q298*H298</f>
        <v>9.2576</v>
      </c>
      <c r="S298" s="213">
        <v>0</v>
      </c>
      <c r="T298" s="214">
        <f>S298*H298</f>
        <v>0</v>
      </c>
      <c r="AR298" s="25" t="s">
        <v>181</v>
      </c>
      <c r="AT298" s="25" t="s">
        <v>176</v>
      </c>
      <c r="AU298" s="25" t="s">
        <v>182</v>
      </c>
      <c r="AY298" s="25" t="s">
        <v>172</v>
      </c>
      <c r="BE298" s="215">
        <f>IF(N298="základní",J298,0)</f>
        <v>0</v>
      </c>
      <c r="BF298" s="215">
        <f>IF(N298="snížená",J298,0)</f>
        <v>0</v>
      </c>
      <c r="BG298" s="215">
        <f>IF(N298="zákl. přenesená",J298,0)</f>
        <v>0</v>
      </c>
      <c r="BH298" s="215">
        <f>IF(N298="sníž. přenesená",J298,0)</f>
        <v>0</v>
      </c>
      <c r="BI298" s="215">
        <f>IF(N298="nulová",J298,0)</f>
        <v>0</v>
      </c>
      <c r="BJ298" s="25" t="s">
        <v>83</v>
      </c>
      <c r="BK298" s="215">
        <f>ROUND(I298*H298,2)</f>
        <v>0</v>
      </c>
      <c r="BL298" s="25" t="s">
        <v>181</v>
      </c>
      <c r="BM298" s="25" t="s">
        <v>495</v>
      </c>
    </row>
    <row r="299" spans="2:51" s="13" customFormat="1" ht="13.5">
      <c r="B299" s="227"/>
      <c r="C299" s="228"/>
      <c r="D299" s="218" t="s">
        <v>184</v>
      </c>
      <c r="E299" s="229" t="s">
        <v>21</v>
      </c>
      <c r="F299" s="230" t="s">
        <v>311</v>
      </c>
      <c r="G299" s="228"/>
      <c r="H299" s="231">
        <v>22</v>
      </c>
      <c r="I299" s="232"/>
      <c r="J299" s="228"/>
      <c r="K299" s="228"/>
      <c r="L299" s="233"/>
      <c r="M299" s="234"/>
      <c r="N299" s="235"/>
      <c r="O299" s="235"/>
      <c r="P299" s="235"/>
      <c r="Q299" s="235"/>
      <c r="R299" s="235"/>
      <c r="S299" s="235"/>
      <c r="T299" s="236"/>
      <c r="AT299" s="237" t="s">
        <v>184</v>
      </c>
      <c r="AU299" s="237" t="s">
        <v>182</v>
      </c>
      <c r="AV299" s="13" t="s">
        <v>85</v>
      </c>
      <c r="AW299" s="13" t="s">
        <v>35</v>
      </c>
      <c r="AX299" s="13" t="s">
        <v>83</v>
      </c>
      <c r="AY299" s="237" t="s">
        <v>172</v>
      </c>
    </row>
    <row r="300" spans="2:65" s="1" customFormat="1" ht="25.5" customHeight="1">
      <c r="B300" s="42"/>
      <c r="C300" s="204" t="s">
        <v>496</v>
      </c>
      <c r="D300" s="204" t="s">
        <v>176</v>
      </c>
      <c r="E300" s="205" t="s">
        <v>497</v>
      </c>
      <c r="F300" s="206" t="s">
        <v>498</v>
      </c>
      <c r="G300" s="207" t="s">
        <v>329</v>
      </c>
      <c r="H300" s="208">
        <v>24</v>
      </c>
      <c r="I300" s="209"/>
      <c r="J300" s="210">
        <f>ROUND(I300*H300,2)</f>
        <v>0</v>
      </c>
      <c r="K300" s="206" t="s">
        <v>180</v>
      </c>
      <c r="L300" s="62"/>
      <c r="M300" s="211" t="s">
        <v>21</v>
      </c>
      <c r="N300" s="212" t="s">
        <v>47</v>
      </c>
      <c r="O300" s="43"/>
      <c r="P300" s="213">
        <f>O300*H300</f>
        <v>0</v>
      </c>
      <c r="Q300" s="213">
        <v>0.31108</v>
      </c>
      <c r="R300" s="213">
        <f>Q300*H300</f>
        <v>7.465920000000001</v>
      </c>
      <c r="S300" s="213">
        <v>0</v>
      </c>
      <c r="T300" s="214">
        <f>S300*H300</f>
        <v>0</v>
      </c>
      <c r="AR300" s="25" t="s">
        <v>181</v>
      </c>
      <c r="AT300" s="25" t="s">
        <v>176</v>
      </c>
      <c r="AU300" s="25" t="s">
        <v>182</v>
      </c>
      <c r="AY300" s="25" t="s">
        <v>172</v>
      </c>
      <c r="BE300" s="215">
        <f>IF(N300="základní",J300,0)</f>
        <v>0</v>
      </c>
      <c r="BF300" s="215">
        <f>IF(N300="snížená",J300,0)</f>
        <v>0</v>
      </c>
      <c r="BG300" s="215">
        <f>IF(N300="zákl. přenesená",J300,0)</f>
        <v>0</v>
      </c>
      <c r="BH300" s="215">
        <f>IF(N300="sníž. přenesená",J300,0)</f>
        <v>0</v>
      </c>
      <c r="BI300" s="215">
        <f>IF(N300="nulová",J300,0)</f>
        <v>0</v>
      </c>
      <c r="BJ300" s="25" t="s">
        <v>83</v>
      </c>
      <c r="BK300" s="215">
        <f>ROUND(I300*H300,2)</f>
        <v>0</v>
      </c>
      <c r="BL300" s="25" t="s">
        <v>181</v>
      </c>
      <c r="BM300" s="25" t="s">
        <v>499</v>
      </c>
    </row>
    <row r="301" spans="2:51" s="13" customFormat="1" ht="13.5">
      <c r="B301" s="227"/>
      <c r="C301" s="228"/>
      <c r="D301" s="218" t="s">
        <v>184</v>
      </c>
      <c r="E301" s="229" t="s">
        <v>21</v>
      </c>
      <c r="F301" s="230" t="s">
        <v>500</v>
      </c>
      <c r="G301" s="228"/>
      <c r="H301" s="231">
        <v>24</v>
      </c>
      <c r="I301" s="232"/>
      <c r="J301" s="228"/>
      <c r="K301" s="228"/>
      <c r="L301" s="233"/>
      <c r="M301" s="234"/>
      <c r="N301" s="235"/>
      <c r="O301" s="235"/>
      <c r="P301" s="235"/>
      <c r="Q301" s="235"/>
      <c r="R301" s="235"/>
      <c r="S301" s="235"/>
      <c r="T301" s="236"/>
      <c r="AT301" s="237" t="s">
        <v>184</v>
      </c>
      <c r="AU301" s="237" t="s">
        <v>182</v>
      </c>
      <c r="AV301" s="13" t="s">
        <v>85</v>
      </c>
      <c r="AW301" s="13" t="s">
        <v>35</v>
      </c>
      <c r="AX301" s="13" t="s">
        <v>83</v>
      </c>
      <c r="AY301" s="237" t="s">
        <v>172</v>
      </c>
    </row>
    <row r="302" spans="2:63" s="11" customFormat="1" ht="22.35" customHeight="1">
      <c r="B302" s="188"/>
      <c r="C302" s="189"/>
      <c r="D302" s="190" t="s">
        <v>75</v>
      </c>
      <c r="E302" s="202" t="s">
        <v>501</v>
      </c>
      <c r="F302" s="202" t="s">
        <v>502</v>
      </c>
      <c r="G302" s="189"/>
      <c r="H302" s="189"/>
      <c r="I302" s="192"/>
      <c r="J302" s="203">
        <f>BK302</f>
        <v>0</v>
      </c>
      <c r="K302" s="189"/>
      <c r="L302" s="194"/>
      <c r="M302" s="195"/>
      <c r="N302" s="196"/>
      <c r="O302" s="196"/>
      <c r="P302" s="197">
        <f>SUM(P303:P366)</f>
        <v>0</v>
      </c>
      <c r="Q302" s="196"/>
      <c r="R302" s="197">
        <f>SUM(R303:R366)</f>
        <v>279.42005650000004</v>
      </c>
      <c r="S302" s="196"/>
      <c r="T302" s="198">
        <f>SUM(T303:T366)</f>
        <v>0</v>
      </c>
      <c r="AR302" s="199" t="s">
        <v>83</v>
      </c>
      <c r="AT302" s="200" t="s">
        <v>75</v>
      </c>
      <c r="AU302" s="200" t="s">
        <v>85</v>
      </c>
      <c r="AY302" s="199" t="s">
        <v>172</v>
      </c>
      <c r="BK302" s="201">
        <f>SUM(BK303:BK366)</f>
        <v>0</v>
      </c>
    </row>
    <row r="303" spans="2:65" s="1" customFormat="1" ht="16.5" customHeight="1">
      <c r="B303" s="42"/>
      <c r="C303" s="204" t="s">
        <v>503</v>
      </c>
      <c r="D303" s="204" t="s">
        <v>176</v>
      </c>
      <c r="E303" s="205" t="s">
        <v>504</v>
      </c>
      <c r="F303" s="206" t="s">
        <v>505</v>
      </c>
      <c r="G303" s="207" t="s">
        <v>179</v>
      </c>
      <c r="H303" s="208">
        <v>101.85</v>
      </c>
      <c r="I303" s="209"/>
      <c r="J303" s="210">
        <f>ROUND(I303*H303,2)</f>
        <v>0</v>
      </c>
      <c r="K303" s="206" t="s">
        <v>180</v>
      </c>
      <c r="L303" s="62"/>
      <c r="M303" s="211" t="s">
        <v>21</v>
      </c>
      <c r="N303" s="212" t="s">
        <v>47</v>
      </c>
      <c r="O303" s="43"/>
      <c r="P303" s="213">
        <f>O303*H303</f>
        <v>0</v>
      </c>
      <c r="Q303" s="213">
        <v>1.89077</v>
      </c>
      <c r="R303" s="213">
        <f>Q303*H303</f>
        <v>192.5749245</v>
      </c>
      <c r="S303" s="213">
        <v>0</v>
      </c>
      <c r="T303" s="214">
        <f>S303*H303</f>
        <v>0</v>
      </c>
      <c r="AR303" s="25" t="s">
        <v>181</v>
      </c>
      <c r="AT303" s="25" t="s">
        <v>176</v>
      </c>
      <c r="AU303" s="25" t="s">
        <v>182</v>
      </c>
      <c r="AY303" s="25" t="s">
        <v>172</v>
      </c>
      <c r="BE303" s="215">
        <f>IF(N303="základní",J303,0)</f>
        <v>0</v>
      </c>
      <c r="BF303" s="215">
        <f>IF(N303="snížená",J303,0)</f>
        <v>0</v>
      </c>
      <c r="BG303" s="215">
        <f>IF(N303="zákl. přenesená",J303,0)</f>
        <v>0</v>
      </c>
      <c r="BH303" s="215">
        <f>IF(N303="sníž. přenesená",J303,0)</f>
        <v>0</v>
      </c>
      <c r="BI303" s="215">
        <f>IF(N303="nulová",J303,0)</f>
        <v>0</v>
      </c>
      <c r="BJ303" s="25" t="s">
        <v>83</v>
      </c>
      <c r="BK303" s="215">
        <f>ROUND(I303*H303,2)</f>
        <v>0</v>
      </c>
      <c r="BL303" s="25" t="s">
        <v>181</v>
      </c>
      <c r="BM303" s="25" t="s">
        <v>506</v>
      </c>
    </row>
    <row r="304" spans="2:51" s="13" customFormat="1" ht="13.5">
      <c r="B304" s="227"/>
      <c r="C304" s="228"/>
      <c r="D304" s="218" t="s">
        <v>184</v>
      </c>
      <c r="E304" s="229" t="s">
        <v>21</v>
      </c>
      <c r="F304" s="230" t="s">
        <v>507</v>
      </c>
      <c r="G304" s="228"/>
      <c r="H304" s="231">
        <v>101.85</v>
      </c>
      <c r="I304" s="232"/>
      <c r="J304" s="228"/>
      <c r="K304" s="228"/>
      <c r="L304" s="233"/>
      <c r="M304" s="234"/>
      <c r="N304" s="235"/>
      <c r="O304" s="235"/>
      <c r="P304" s="235"/>
      <c r="Q304" s="235"/>
      <c r="R304" s="235"/>
      <c r="S304" s="235"/>
      <c r="T304" s="236"/>
      <c r="AT304" s="237" t="s">
        <v>184</v>
      </c>
      <c r="AU304" s="237" t="s">
        <v>182</v>
      </c>
      <c r="AV304" s="13" t="s">
        <v>85</v>
      </c>
      <c r="AW304" s="13" t="s">
        <v>35</v>
      </c>
      <c r="AX304" s="13" t="s">
        <v>83</v>
      </c>
      <c r="AY304" s="237" t="s">
        <v>172</v>
      </c>
    </row>
    <row r="305" spans="2:65" s="1" customFormat="1" ht="25.5" customHeight="1">
      <c r="B305" s="42"/>
      <c r="C305" s="204" t="s">
        <v>508</v>
      </c>
      <c r="D305" s="204" t="s">
        <v>176</v>
      </c>
      <c r="E305" s="205" t="s">
        <v>509</v>
      </c>
      <c r="F305" s="206" t="s">
        <v>510</v>
      </c>
      <c r="G305" s="207" t="s">
        <v>511</v>
      </c>
      <c r="H305" s="208">
        <v>186.5</v>
      </c>
      <c r="I305" s="209"/>
      <c r="J305" s="210">
        <f>ROUND(I305*H305,2)</f>
        <v>0</v>
      </c>
      <c r="K305" s="206" t="s">
        <v>180</v>
      </c>
      <c r="L305" s="62"/>
      <c r="M305" s="211" t="s">
        <v>21</v>
      </c>
      <c r="N305" s="212" t="s">
        <v>47</v>
      </c>
      <c r="O305" s="43"/>
      <c r="P305" s="213">
        <f>O305*H305</f>
        <v>0</v>
      </c>
      <c r="Q305" s="213">
        <v>3E-05</v>
      </c>
      <c r="R305" s="213">
        <f>Q305*H305</f>
        <v>0.005595</v>
      </c>
      <c r="S305" s="213">
        <v>0</v>
      </c>
      <c r="T305" s="214">
        <f>S305*H305</f>
        <v>0</v>
      </c>
      <c r="AR305" s="25" t="s">
        <v>181</v>
      </c>
      <c r="AT305" s="25" t="s">
        <v>176</v>
      </c>
      <c r="AU305" s="25" t="s">
        <v>182</v>
      </c>
      <c r="AY305" s="25" t="s">
        <v>172</v>
      </c>
      <c r="BE305" s="215">
        <f>IF(N305="základní",J305,0)</f>
        <v>0</v>
      </c>
      <c r="BF305" s="215">
        <f>IF(N305="snížená",J305,0)</f>
        <v>0</v>
      </c>
      <c r="BG305" s="215">
        <f>IF(N305="zákl. přenesená",J305,0)</f>
        <v>0</v>
      </c>
      <c r="BH305" s="215">
        <f>IF(N305="sníž. přenesená",J305,0)</f>
        <v>0</v>
      </c>
      <c r="BI305" s="215">
        <f>IF(N305="nulová",J305,0)</f>
        <v>0</v>
      </c>
      <c r="BJ305" s="25" t="s">
        <v>83</v>
      </c>
      <c r="BK305" s="215">
        <f>ROUND(I305*H305,2)</f>
        <v>0</v>
      </c>
      <c r="BL305" s="25" t="s">
        <v>181</v>
      </c>
      <c r="BM305" s="25" t="s">
        <v>512</v>
      </c>
    </row>
    <row r="306" spans="2:51" s="13" customFormat="1" ht="27">
      <c r="B306" s="227"/>
      <c r="C306" s="228"/>
      <c r="D306" s="218" t="s">
        <v>184</v>
      </c>
      <c r="E306" s="229" t="s">
        <v>21</v>
      </c>
      <c r="F306" s="230" t="s">
        <v>513</v>
      </c>
      <c r="G306" s="228"/>
      <c r="H306" s="231">
        <v>186.5</v>
      </c>
      <c r="I306" s="232"/>
      <c r="J306" s="228"/>
      <c r="K306" s="228"/>
      <c r="L306" s="233"/>
      <c r="M306" s="234"/>
      <c r="N306" s="235"/>
      <c r="O306" s="235"/>
      <c r="P306" s="235"/>
      <c r="Q306" s="235"/>
      <c r="R306" s="235"/>
      <c r="S306" s="235"/>
      <c r="T306" s="236"/>
      <c r="AT306" s="237" t="s">
        <v>184</v>
      </c>
      <c r="AU306" s="237" t="s">
        <v>182</v>
      </c>
      <c r="AV306" s="13" t="s">
        <v>85</v>
      </c>
      <c r="AW306" s="13" t="s">
        <v>35</v>
      </c>
      <c r="AX306" s="13" t="s">
        <v>83</v>
      </c>
      <c r="AY306" s="237" t="s">
        <v>172</v>
      </c>
    </row>
    <row r="307" spans="2:65" s="1" customFormat="1" ht="16.5" customHeight="1">
      <c r="B307" s="42"/>
      <c r="C307" s="260" t="s">
        <v>514</v>
      </c>
      <c r="D307" s="260" t="s">
        <v>252</v>
      </c>
      <c r="E307" s="261" t="s">
        <v>515</v>
      </c>
      <c r="F307" s="262" t="s">
        <v>516</v>
      </c>
      <c r="G307" s="263" t="s">
        <v>511</v>
      </c>
      <c r="H307" s="264">
        <v>198.762</v>
      </c>
      <c r="I307" s="265"/>
      <c r="J307" s="266">
        <f>ROUND(I307*H307,2)</f>
        <v>0</v>
      </c>
      <c r="K307" s="262" t="s">
        <v>180</v>
      </c>
      <c r="L307" s="267"/>
      <c r="M307" s="268" t="s">
        <v>21</v>
      </c>
      <c r="N307" s="269" t="s">
        <v>47</v>
      </c>
      <c r="O307" s="43"/>
      <c r="P307" s="213">
        <f>O307*H307</f>
        <v>0</v>
      </c>
      <c r="Q307" s="213">
        <v>0.024</v>
      </c>
      <c r="R307" s="213">
        <f>Q307*H307</f>
        <v>4.770288</v>
      </c>
      <c r="S307" s="213">
        <v>0</v>
      </c>
      <c r="T307" s="214">
        <f>S307*H307</f>
        <v>0</v>
      </c>
      <c r="AR307" s="25" t="s">
        <v>233</v>
      </c>
      <c r="AT307" s="25" t="s">
        <v>252</v>
      </c>
      <c r="AU307" s="25" t="s">
        <v>182</v>
      </c>
      <c r="AY307" s="25" t="s">
        <v>172</v>
      </c>
      <c r="BE307" s="215">
        <f>IF(N307="základní",J307,0)</f>
        <v>0</v>
      </c>
      <c r="BF307" s="215">
        <f>IF(N307="snížená",J307,0)</f>
        <v>0</v>
      </c>
      <c r="BG307" s="215">
        <f>IF(N307="zákl. přenesená",J307,0)</f>
        <v>0</v>
      </c>
      <c r="BH307" s="215">
        <f>IF(N307="sníž. přenesená",J307,0)</f>
        <v>0</v>
      </c>
      <c r="BI307" s="215">
        <f>IF(N307="nulová",J307,0)</f>
        <v>0</v>
      </c>
      <c r="BJ307" s="25" t="s">
        <v>83</v>
      </c>
      <c r="BK307" s="215">
        <f>ROUND(I307*H307,2)</f>
        <v>0</v>
      </c>
      <c r="BL307" s="25" t="s">
        <v>181</v>
      </c>
      <c r="BM307" s="25" t="s">
        <v>517</v>
      </c>
    </row>
    <row r="308" spans="2:51" s="13" customFormat="1" ht="27">
      <c r="B308" s="227"/>
      <c r="C308" s="228"/>
      <c r="D308" s="218" t="s">
        <v>184</v>
      </c>
      <c r="E308" s="229" t="s">
        <v>21</v>
      </c>
      <c r="F308" s="230" t="s">
        <v>513</v>
      </c>
      <c r="G308" s="228"/>
      <c r="H308" s="231">
        <v>186.5</v>
      </c>
      <c r="I308" s="232"/>
      <c r="J308" s="228"/>
      <c r="K308" s="228"/>
      <c r="L308" s="233"/>
      <c r="M308" s="234"/>
      <c r="N308" s="235"/>
      <c r="O308" s="235"/>
      <c r="P308" s="235"/>
      <c r="Q308" s="235"/>
      <c r="R308" s="235"/>
      <c r="S308" s="235"/>
      <c r="T308" s="236"/>
      <c r="AT308" s="237" t="s">
        <v>184</v>
      </c>
      <c r="AU308" s="237" t="s">
        <v>182</v>
      </c>
      <c r="AV308" s="13" t="s">
        <v>85</v>
      </c>
      <c r="AW308" s="13" t="s">
        <v>35</v>
      </c>
      <c r="AX308" s="13" t="s">
        <v>76</v>
      </c>
      <c r="AY308" s="237" t="s">
        <v>172</v>
      </c>
    </row>
    <row r="309" spans="2:51" s="13" customFormat="1" ht="13.5">
      <c r="B309" s="227"/>
      <c r="C309" s="228"/>
      <c r="D309" s="218" t="s">
        <v>184</v>
      </c>
      <c r="E309" s="229" t="s">
        <v>21</v>
      </c>
      <c r="F309" s="230" t="s">
        <v>518</v>
      </c>
      <c r="G309" s="228"/>
      <c r="H309" s="231">
        <v>9.325</v>
      </c>
      <c r="I309" s="232"/>
      <c r="J309" s="228"/>
      <c r="K309" s="228"/>
      <c r="L309" s="233"/>
      <c r="M309" s="234"/>
      <c r="N309" s="235"/>
      <c r="O309" s="235"/>
      <c r="P309" s="235"/>
      <c r="Q309" s="235"/>
      <c r="R309" s="235"/>
      <c r="S309" s="235"/>
      <c r="T309" s="236"/>
      <c r="AT309" s="237" t="s">
        <v>184</v>
      </c>
      <c r="AU309" s="237" t="s">
        <v>182</v>
      </c>
      <c r="AV309" s="13" t="s">
        <v>85</v>
      </c>
      <c r="AW309" s="13" t="s">
        <v>35</v>
      </c>
      <c r="AX309" s="13" t="s">
        <v>76</v>
      </c>
      <c r="AY309" s="237" t="s">
        <v>172</v>
      </c>
    </row>
    <row r="310" spans="2:51" s="14" customFormat="1" ht="13.5">
      <c r="B310" s="238"/>
      <c r="C310" s="239"/>
      <c r="D310" s="218" t="s">
        <v>184</v>
      </c>
      <c r="E310" s="240" t="s">
        <v>21</v>
      </c>
      <c r="F310" s="241" t="s">
        <v>199</v>
      </c>
      <c r="G310" s="239"/>
      <c r="H310" s="242">
        <v>195.825</v>
      </c>
      <c r="I310" s="243"/>
      <c r="J310" s="239"/>
      <c r="K310" s="239"/>
      <c r="L310" s="244"/>
      <c r="M310" s="245"/>
      <c r="N310" s="246"/>
      <c r="O310" s="246"/>
      <c r="P310" s="246"/>
      <c r="Q310" s="246"/>
      <c r="R310" s="246"/>
      <c r="S310" s="246"/>
      <c r="T310" s="247"/>
      <c r="AT310" s="248" t="s">
        <v>184</v>
      </c>
      <c r="AU310" s="248" t="s">
        <v>182</v>
      </c>
      <c r="AV310" s="14" t="s">
        <v>181</v>
      </c>
      <c r="AW310" s="14" t="s">
        <v>35</v>
      </c>
      <c r="AX310" s="14" t="s">
        <v>83</v>
      </c>
      <c r="AY310" s="248" t="s">
        <v>172</v>
      </c>
    </row>
    <row r="311" spans="2:51" s="13" customFormat="1" ht="13.5">
      <c r="B311" s="227"/>
      <c r="C311" s="228"/>
      <c r="D311" s="218" t="s">
        <v>184</v>
      </c>
      <c r="E311" s="228"/>
      <c r="F311" s="230" t="s">
        <v>519</v>
      </c>
      <c r="G311" s="228"/>
      <c r="H311" s="231">
        <v>198.762</v>
      </c>
      <c r="I311" s="232"/>
      <c r="J311" s="228"/>
      <c r="K311" s="228"/>
      <c r="L311" s="233"/>
      <c r="M311" s="234"/>
      <c r="N311" s="235"/>
      <c r="O311" s="235"/>
      <c r="P311" s="235"/>
      <c r="Q311" s="235"/>
      <c r="R311" s="235"/>
      <c r="S311" s="235"/>
      <c r="T311" s="236"/>
      <c r="AT311" s="237" t="s">
        <v>184</v>
      </c>
      <c r="AU311" s="237" t="s">
        <v>182</v>
      </c>
      <c r="AV311" s="13" t="s">
        <v>85</v>
      </c>
      <c r="AW311" s="13" t="s">
        <v>6</v>
      </c>
      <c r="AX311" s="13" t="s">
        <v>83</v>
      </c>
      <c r="AY311" s="237" t="s">
        <v>172</v>
      </c>
    </row>
    <row r="312" spans="2:65" s="1" customFormat="1" ht="25.5" customHeight="1">
      <c r="B312" s="42"/>
      <c r="C312" s="204" t="s">
        <v>520</v>
      </c>
      <c r="D312" s="204" t="s">
        <v>176</v>
      </c>
      <c r="E312" s="205" t="s">
        <v>521</v>
      </c>
      <c r="F312" s="206" t="s">
        <v>522</v>
      </c>
      <c r="G312" s="207" t="s">
        <v>511</v>
      </c>
      <c r="H312" s="208">
        <v>16</v>
      </c>
      <c r="I312" s="209"/>
      <c r="J312" s="210">
        <f>ROUND(I312*H312,2)</f>
        <v>0</v>
      </c>
      <c r="K312" s="206" t="s">
        <v>180</v>
      </c>
      <c r="L312" s="62"/>
      <c r="M312" s="211" t="s">
        <v>21</v>
      </c>
      <c r="N312" s="212" t="s">
        <v>47</v>
      </c>
      <c r="O312" s="43"/>
      <c r="P312" s="213">
        <f>O312*H312</f>
        <v>0</v>
      </c>
      <c r="Q312" s="213">
        <v>4E-05</v>
      </c>
      <c r="R312" s="213">
        <f>Q312*H312</f>
        <v>0.00064</v>
      </c>
      <c r="S312" s="213">
        <v>0</v>
      </c>
      <c r="T312" s="214">
        <f>S312*H312</f>
        <v>0</v>
      </c>
      <c r="AR312" s="25" t="s">
        <v>181</v>
      </c>
      <c r="AT312" s="25" t="s">
        <v>176</v>
      </c>
      <c r="AU312" s="25" t="s">
        <v>182</v>
      </c>
      <c r="AY312" s="25" t="s">
        <v>172</v>
      </c>
      <c r="BE312" s="215">
        <f>IF(N312="základní",J312,0)</f>
        <v>0</v>
      </c>
      <c r="BF312" s="215">
        <f>IF(N312="snížená",J312,0)</f>
        <v>0</v>
      </c>
      <c r="BG312" s="215">
        <f>IF(N312="zákl. přenesená",J312,0)</f>
        <v>0</v>
      </c>
      <c r="BH312" s="215">
        <f>IF(N312="sníž. přenesená",J312,0)</f>
        <v>0</v>
      </c>
      <c r="BI312" s="215">
        <f>IF(N312="nulová",J312,0)</f>
        <v>0</v>
      </c>
      <c r="BJ312" s="25" t="s">
        <v>83</v>
      </c>
      <c r="BK312" s="215">
        <f>ROUND(I312*H312,2)</f>
        <v>0</v>
      </c>
      <c r="BL312" s="25" t="s">
        <v>181</v>
      </c>
      <c r="BM312" s="25" t="s">
        <v>523</v>
      </c>
    </row>
    <row r="313" spans="2:51" s="13" customFormat="1" ht="13.5">
      <c r="B313" s="227"/>
      <c r="C313" s="228"/>
      <c r="D313" s="218" t="s">
        <v>184</v>
      </c>
      <c r="E313" s="229" t="s">
        <v>21</v>
      </c>
      <c r="F313" s="230" t="s">
        <v>524</v>
      </c>
      <c r="G313" s="228"/>
      <c r="H313" s="231">
        <v>16</v>
      </c>
      <c r="I313" s="232"/>
      <c r="J313" s="228"/>
      <c r="K313" s="228"/>
      <c r="L313" s="233"/>
      <c r="M313" s="234"/>
      <c r="N313" s="235"/>
      <c r="O313" s="235"/>
      <c r="P313" s="235"/>
      <c r="Q313" s="235"/>
      <c r="R313" s="235"/>
      <c r="S313" s="235"/>
      <c r="T313" s="236"/>
      <c r="AT313" s="237" t="s">
        <v>184</v>
      </c>
      <c r="AU313" s="237" t="s">
        <v>182</v>
      </c>
      <c r="AV313" s="13" t="s">
        <v>85</v>
      </c>
      <c r="AW313" s="13" t="s">
        <v>35</v>
      </c>
      <c r="AX313" s="13" t="s">
        <v>83</v>
      </c>
      <c r="AY313" s="237" t="s">
        <v>172</v>
      </c>
    </row>
    <row r="314" spans="2:65" s="1" customFormat="1" ht="16.5" customHeight="1">
      <c r="B314" s="42"/>
      <c r="C314" s="260" t="s">
        <v>525</v>
      </c>
      <c r="D314" s="260" t="s">
        <v>252</v>
      </c>
      <c r="E314" s="261" t="s">
        <v>526</v>
      </c>
      <c r="F314" s="262" t="s">
        <v>527</v>
      </c>
      <c r="G314" s="263" t="s">
        <v>511</v>
      </c>
      <c r="H314" s="264">
        <v>17.052</v>
      </c>
      <c r="I314" s="265"/>
      <c r="J314" s="266">
        <f>ROUND(I314*H314,2)</f>
        <v>0</v>
      </c>
      <c r="K314" s="262" t="s">
        <v>180</v>
      </c>
      <c r="L314" s="267"/>
      <c r="M314" s="268" t="s">
        <v>21</v>
      </c>
      <c r="N314" s="269" t="s">
        <v>47</v>
      </c>
      <c r="O314" s="43"/>
      <c r="P314" s="213">
        <f>O314*H314</f>
        <v>0</v>
      </c>
      <c r="Q314" s="213">
        <v>0.037</v>
      </c>
      <c r="R314" s="213">
        <f>Q314*H314</f>
        <v>0.6309239999999999</v>
      </c>
      <c r="S314" s="213">
        <v>0</v>
      </c>
      <c r="T314" s="214">
        <f>S314*H314</f>
        <v>0</v>
      </c>
      <c r="AR314" s="25" t="s">
        <v>233</v>
      </c>
      <c r="AT314" s="25" t="s">
        <v>252</v>
      </c>
      <c r="AU314" s="25" t="s">
        <v>182</v>
      </c>
      <c r="AY314" s="25" t="s">
        <v>172</v>
      </c>
      <c r="BE314" s="215">
        <f>IF(N314="základní",J314,0)</f>
        <v>0</v>
      </c>
      <c r="BF314" s="215">
        <f>IF(N314="snížená",J314,0)</f>
        <v>0</v>
      </c>
      <c r="BG314" s="215">
        <f>IF(N314="zákl. přenesená",J314,0)</f>
        <v>0</v>
      </c>
      <c r="BH314" s="215">
        <f>IF(N314="sníž. přenesená",J314,0)</f>
        <v>0</v>
      </c>
      <c r="BI314" s="215">
        <f>IF(N314="nulová",J314,0)</f>
        <v>0</v>
      </c>
      <c r="BJ314" s="25" t="s">
        <v>83</v>
      </c>
      <c r="BK314" s="215">
        <f>ROUND(I314*H314,2)</f>
        <v>0</v>
      </c>
      <c r="BL314" s="25" t="s">
        <v>181</v>
      </c>
      <c r="BM314" s="25" t="s">
        <v>528</v>
      </c>
    </row>
    <row r="315" spans="2:51" s="13" customFormat="1" ht="13.5">
      <c r="B315" s="227"/>
      <c r="C315" s="228"/>
      <c r="D315" s="218" t="s">
        <v>184</v>
      </c>
      <c r="E315" s="229" t="s">
        <v>21</v>
      </c>
      <c r="F315" s="230" t="s">
        <v>524</v>
      </c>
      <c r="G315" s="228"/>
      <c r="H315" s="231">
        <v>16</v>
      </c>
      <c r="I315" s="232"/>
      <c r="J315" s="228"/>
      <c r="K315" s="228"/>
      <c r="L315" s="233"/>
      <c r="M315" s="234"/>
      <c r="N315" s="235"/>
      <c r="O315" s="235"/>
      <c r="P315" s="235"/>
      <c r="Q315" s="235"/>
      <c r="R315" s="235"/>
      <c r="S315" s="235"/>
      <c r="T315" s="236"/>
      <c r="AT315" s="237" t="s">
        <v>184</v>
      </c>
      <c r="AU315" s="237" t="s">
        <v>182</v>
      </c>
      <c r="AV315" s="13" t="s">
        <v>85</v>
      </c>
      <c r="AW315" s="13" t="s">
        <v>35</v>
      </c>
      <c r="AX315" s="13" t="s">
        <v>76</v>
      </c>
      <c r="AY315" s="237" t="s">
        <v>172</v>
      </c>
    </row>
    <row r="316" spans="2:51" s="13" customFormat="1" ht="13.5">
      <c r="B316" s="227"/>
      <c r="C316" s="228"/>
      <c r="D316" s="218" t="s">
        <v>184</v>
      </c>
      <c r="E316" s="229" t="s">
        <v>21</v>
      </c>
      <c r="F316" s="230" t="s">
        <v>529</v>
      </c>
      <c r="G316" s="228"/>
      <c r="H316" s="231">
        <v>0.8</v>
      </c>
      <c r="I316" s="232"/>
      <c r="J316" s="228"/>
      <c r="K316" s="228"/>
      <c r="L316" s="233"/>
      <c r="M316" s="234"/>
      <c r="N316" s="235"/>
      <c r="O316" s="235"/>
      <c r="P316" s="235"/>
      <c r="Q316" s="235"/>
      <c r="R316" s="235"/>
      <c r="S316" s="235"/>
      <c r="T316" s="236"/>
      <c r="AT316" s="237" t="s">
        <v>184</v>
      </c>
      <c r="AU316" s="237" t="s">
        <v>182</v>
      </c>
      <c r="AV316" s="13" t="s">
        <v>85</v>
      </c>
      <c r="AW316" s="13" t="s">
        <v>35</v>
      </c>
      <c r="AX316" s="13" t="s">
        <v>76</v>
      </c>
      <c r="AY316" s="237" t="s">
        <v>172</v>
      </c>
    </row>
    <row r="317" spans="2:51" s="14" customFormat="1" ht="13.5">
      <c r="B317" s="238"/>
      <c r="C317" s="239"/>
      <c r="D317" s="218" t="s">
        <v>184</v>
      </c>
      <c r="E317" s="240" t="s">
        <v>21</v>
      </c>
      <c r="F317" s="241" t="s">
        <v>199</v>
      </c>
      <c r="G317" s="239"/>
      <c r="H317" s="242">
        <v>16.8</v>
      </c>
      <c r="I317" s="243"/>
      <c r="J317" s="239"/>
      <c r="K317" s="239"/>
      <c r="L317" s="244"/>
      <c r="M317" s="245"/>
      <c r="N317" s="246"/>
      <c r="O317" s="246"/>
      <c r="P317" s="246"/>
      <c r="Q317" s="246"/>
      <c r="R317" s="246"/>
      <c r="S317" s="246"/>
      <c r="T317" s="247"/>
      <c r="AT317" s="248" t="s">
        <v>184</v>
      </c>
      <c r="AU317" s="248" t="s">
        <v>182</v>
      </c>
      <c r="AV317" s="14" t="s">
        <v>181</v>
      </c>
      <c r="AW317" s="14" t="s">
        <v>35</v>
      </c>
      <c r="AX317" s="14" t="s">
        <v>83</v>
      </c>
      <c r="AY317" s="248" t="s">
        <v>172</v>
      </c>
    </row>
    <row r="318" spans="2:51" s="13" customFormat="1" ht="13.5">
      <c r="B318" s="227"/>
      <c r="C318" s="228"/>
      <c r="D318" s="218" t="s">
        <v>184</v>
      </c>
      <c r="E318" s="228"/>
      <c r="F318" s="230" t="s">
        <v>530</v>
      </c>
      <c r="G318" s="228"/>
      <c r="H318" s="231">
        <v>17.052</v>
      </c>
      <c r="I318" s="232"/>
      <c r="J318" s="228"/>
      <c r="K318" s="228"/>
      <c r="L318" s="233"/>
      <c r="M318" s="234"/>
      <c r="N318" s="235"/>
      <c r="O318" s="235"/>
      <c r="P318" s="235"/>
      <c r="Q318" s="235"/>
      <c r="R318" s="235"/>
      <c r="S318" s="235"/>
      <c r="T318" s="236"/>
      <c r="AT318" s="237" t="s">
        <v>184</v>
      </c>
      <c r="AU318" s="237" t="s">
        <v>182</v>
      </c>
      <c r="AV318" s="13" t="s">
        <v>85</v>
      </c>
      <c r="AW318" s="13" t="s">
        <v>6</v>
      </c>
      <c r="AX318" s="13" t="s">
        <v>83</v>
      </c>
      <c r="AY318" s="237" t="s">
        <v>172</v>
      </c>
    </row>
    <row r="319" spans="2:65" s="1" customFormat="1" ht="25.5" customHeight="1">
      <c r="B319" s="42"/>
      <c r="C319" s="204" t="s">
        <v>531</v>
      </c>
      <c r="D319" s="204" t="s">
        <v>176</v>
      </c>
      <c r="E319" s="205" t="s">
        <v>532</v>
      </c>
      <c r="F319" s="206" t="s">
        <v>533</v>
      </c>
      <c r="G319" s="207" t="s">
        <v>329</v>
      </c>
      <c r="H319" s="208">
        <v>76</v>
      </c>
      <c r="I319" s="209"/>
      <c r="J319" s="210">
        <f>ROUND(I319*H319,2)</f>
        <v>0</v>
      </c>
      <c r="K319" s="206" t="s">
        <v>180</v>
      </c>
      <c r="L319" s="62"/>
      <c r="M319" s="211" t="s">
        <v>21</v>
      </c>
      <c r="N319" s="212" t="s">
        <v>47</v>
      </c>
      <c r="O319" s="43"/>
      <c r="P319" s="213">
        <f>O319*H319</f>
        <v>0</v>
      </c>
      <c r="Q319" s="213">
        <v>7E-05</v>
      </c>
      <c r="R319" s="213">
        <f>Q319*H319</f>
        <v>0.005319999999999999</v>
      </c>
      <c r="S319" s="213">
        <v>0</v>
      </c>
      <c r="T319" s="214">
        <f>S319*H319</f>
        <v>0</v>
      </c>
      <c r="AR319" s="25" t="s">
        <v>181</v>
      </c>
      <c r="AT319" s="25" t="s">
        <v>176</v>
      </c>
      <c r="AU319" s="25" t="s">
        <v>182</v>
      </c>
      <c r="AY319" s="25" t="s">
        <v>172</v>
      </c>
      <c r="BE319" s="215">
        <f>IF(N319="základní",J319,0)</f>
        <v>0</v>
      </c>
      <c r="BF319" s="215">
        <f>IF(N319="snížená",J319,0)</f>
        <v>0</v>
      </c>
      <c r="BG319" s="215">
        <f>IF(N319="zákl. přenesená",J319,0)</f>
        <v>0</v>
      </c>
      <c r="BH319" s="215">
        <f>IF(N319="sníž. přenesená",J319,0)</f>
        <v>0</v>
      </c>
      <c r="BI319" s="215">
        <f>IF(N319="nulová",J319,0)</f>
        <v>0</v>
      </c>
      <c r="BJ319" s="25" t="s">
        <v>83</v>
      </c>
      <c r="BK319" s="215">
        <f>ROUND(I319*H319,2)</f>
        <v>0</v>
      </c>
      <c r="BL319" s="25" t="s">
        <v>181</v>
      </c>
      <c r="BM319" s="25" t="s">
        <v>534</v>
      </c>
    </row>
    <row r="320" spans="2:51" s="13" customFormat="1" ht="13.5">
      <c r="B320" s="227"/>
      <c r="C320" s="228"/>
      <c r="D320" s="218" t="s">
        <v>184</v>
      </c>
      <c r="E320" s="229" t="s">
        <v>21</v>
      </c>
      <c r="F320" s="230" t="s">
        <v>535</v>
      </c>
      <c r="G320" s="228"/>
      <c r="H320" s="231">
        <v>76</v>
      </c>
      <c r="I320" s="232"/>
      <c r="J320" s="228"/>
      <c r="K320" s="228"/>
      <c r="L320" s="233"/>
      <c r="M320" s="234"/>
      <c r="N320" s="235"/>
      <c r="O320" s="235"/>
      <c r="P320" s="235"/>
      <c r="Q320" s="235"/>
      <c r="R320" s="235"/>
      <c r="S320" s="235"/>
      <c r="T320" s="236"/>
      <c r="AT320" s="237" t="s">
        <v>184</v>
      </c>
      <c r="AU320" s="237" t="s">
        <v>182</v>
      </c>
      <c r="AV320" s="13" t="s">
        <v>85</v>
      </c>
      <c r="AW320" s="13" t="s">
        <v>35</v>
      </c>
      <c r="AX320" s="13" t="s">
        <v>83</v>
      </c>
      <c r="AY320" s="237" t="s">
        <v>172</v>
      </c>
    </row>
    <row r="321" spans="2:65" s="1" customFormat="1" ht="16.5" customHeight="1">
      <c r="B321" s="42"/>
      <c r="C321" s="260" t="s">
        <v>536</v>
      </c>
      <c r="D321" s="260" t="s">
        <v>252</v>
      </c>
      <c r="E321" s="261" t="s">
        <v>537</v>
      </c>
      <c r="F321" s="262" t="s">
        <v>538</v>
      </c>
      <c r="G321" s="263" t="s">
        <v>329</v>
      </c>
      <c r="H321" s="264">
        <v>66</v>
      </c>
      <c r="I321" s="265"/>
      <c r="J321" s="266">
        <f>ROUND(I321*H321,2)</f>
        <v>0</v>
      </c>
      <c r="K321" s="262" t="s">
        <v>180</v>
      </c>
      <c r="L321" s="267"/>
      <c r="M321" s="268" t="s">
        <v>21</v>
      </c>
      <c r="N321" s="269" t="s">
        <v>47</v>
      </c>
      <c r="O321" s="43"/>
      <c r="P321" s="213">
        <f>O321*H321</f>
        <v>0</v>
      </c>
      <c r="Q321" s="213">
        <v>0.01</v>
      </c>
      <c r="R321" s="213">
        <f>Q321*H321</f>
        <v>0.66</v>
      </c>
      <c r="S321" s="213">
        <v>0</v>
      </c>
      <c r="T321" s="214">
        <f>S321*H321</f>
        <v>0</v>
      </c>
      <c r="AR321" s="25" t="s">
        <v>233</v>
      </c>
      <c r="AT321" s="25" t="s">
        <v>252</v>
      </c>
      <c r="AU321" s="25" t="s">
        <v>182</v>
      </c>
      <c r="AY321" s="25" t="s">
        <v>172</v>
      </c>
      <c r="BE321" s="215">
        <f>IF(N321="základní",J321,0)</f>
        <v>0</v>
      </c>
      <c r="BF321" s="215">
        <f>IF(N321="snížená",J321,0)</f>
        <v>0</v>
      </c>
      <c r="BG321" s="215">
        <f>IF(N321="zákl. přenesená",J321,0)</f>
        <v>0</v>
      </c>
      <c r="BH321" s="215">
        <f>IF(N321="sníž. přenesená",J321,0)</f>
        <v>0</v>
      </c>
      <c r="BI321" s="215">
        <f>IF(N321="nulová",J321,0)</f>
        <v>0</v>
      </c>
      <c r="BJ321" s="25" t="s">
        <v>83</v>
      </c>
      <c r="BK321" s="215">
        <f>ROUND(I321*H321,2)</f>
        <v>0</v>
      </c>
      <c r="BL321" s="25" t="s">
        <v>181</v>
      </c>
      <c r="BM321" s="25" t="s">
        <v>539</v>
      </c>
    </row>
    <row r="322" spans="2:51" s="13" customFormat="1" ht="13.5">
      <c r="B322" s="227"/>
      <c r="C322" s="228"/>
      <c r="D322" s="218" t="s">
        <v>184</v>
      </c>
      <c r="E322" s="228"/>
      <c r="F322" s="230" t="s">
        <v>540</v>
      </c>
      <c r="G322" s="228"/>
      <c r="H322" s="231">
        <v>66</v>
      </c>
      <c r="I322" s="232"/>
      <c r="J322" s="228"/>
      <c r="K322" s="228"/>
      <c r="L322" s="233"/>
      <c r="M322" s="234"/>
      <c r="N322" s="235"/>
      <c r="O322" s="235"/>
      <c r="P322" s="235"/>
      <c r="Q322" s="235"/>
      <c r="R322" s="235"/>
      <c r="S322" s="235"/>
      <c r="T322" s="236"/>
      <c r="AT322" s="237" t="s">
        <v>184</v>
      </c>
      <c r="AU322" s="237" t="s">
        <v>182</v>
      </c>
      <c r="AV322" s="13" t="s">
        <v>85</v>
      </c>
      <c r="AW322" s="13" t="s">
        <v>6</v>
      </c>
      <c r="AX322" s="13" t="s">
        <v>83</v>
      </c>
      <c r="AY322" s="237" t="s">
        <v>172</v>
      </c>
    </row>
    <row r="323" spans="2:65" s="1" customFormat="1" ht="16.5" customHeight="1">
      <c r="B323" s="42"/>
      <c r="C323" s="260" t="s">
        <v>541</v>
      </c>
      <c r="D323" s="260" t="s">
        <v>252</v>
      </c>
      <c r="E323" s="261" t="s">
        <v>542</v>
      </c>
      <c r="F323" s="262" t="s">
        <v>543</v>
      </c>
      <c r="G323" s="263" t="s">
        <v>329</v>
      </c>
      <c r="H323" s="264">
        <v>10</v>
      </c>
      <c r="I323" s="265"/>
      <c r="J323" s="266">
        <f>ROUND(I323*H323,2)</f>
        <v>0</v>
      </c>
      <c r="K323" s="262" t="s">
        <v>180</v>
      </c>
      <c r="L323" s="267"/>
      <c r="M323" s="268" t="s">
        <v>21</v>
      </c>
      <c r="N323" s="269" t="s">
        <v>47</v>
      </c>
      <c r="O323" s="43"/>
      <c r="P323" s="213">
        <f>O323*H323</f>
        <v>0</v>
      </c>
      <c r="Q323" s="213">
        <v>0.00085</v>
      </c>
      <c r="R323" s="213">
        <f>Q323*H323</f>
        <v>0.008499999999999999</v>
      </c>
      <c r="S323" s="213">
        <v>0</v>
      </c>
      <c r="T323" s="214">
        <f>S323*H323</f>
        <v>0</v>
      </c>
      <c r="AR323" s="25" t="s">
        <v>233</v>
      </c>
      <c r="AT323" s="25" t="s">
        <v>252</v>
      </c>
      <c r="AU323" s="25" t="s">
        <v>182</v>
      </c>
      <c r="AY323" s="25" t="s">
        <v>172</v>
      </c>
      <c r="BE323" s="215">
        <f>IF(N323="základní",J323,0)</f>
        <v>0</v>
      </c>
      <c r="BF323" s="215">
        <f>IF(N323="snížená",J323,0)</f>
        <v>0</v>
      </c>
      <c r="BG323" s="215">
        <f>IF(N323="zákl. přenesená",J323,0)</f>
        <v>0</v>
      </c>
      <c r="BH323" s="215">
        <f>IF(N323="sníž. přenesená",J323,0)</f>
        <v>0</v>
      </c>
      <c r="BI323" s="215">
        <f>IF(N323="nulová",J323,0)</f>
        <v>0</v>
      </c>
      <c r="BJ323" s="25" t="s">
        <v>83</v>
      </c>
      <c r="BK323" s="215">
        <f>ROUND(I323*H323,2)</f>
        <v>0</v>
      </c>
      <c r="BL323" s="25" t="s">
        <v>181</v>
      </c>
      <c r="BM323" s="25" t="s">
        <v>544</v>
      </c>
    </row>
    <row r="324" spans="2:65" s="1" customFormat="1" ht="25.5" customHeight="1">
      <c r="B324" s="42"/>
      <c r="C324" s="204" t="s">
        <v>545</v>
      </c>
      <c r="D324" s="204" t="s">
        <v>176</v>
      </c>
      <c r="E324" s="205" t="s">
        <v>546</v>
      </c>
      <c r="F324" s="206" t="s">
        <v>547</v>
      </c>
      <c r="G324" s="207" t="s">
        <v>329</v>
      </c>
      <c r="H324" s="208">
        <v>4</v>
      </c>
      <c r="I324" s="209"/>
      <c r="J324" s="210">
        <f>ROUND(I324*H324,2)</f>
        <v>0</v>
      </c>
      <c r="K324" s="206" t="s">
        <v>180</v>
      </c>
      <c r="L324" s="62"/>
      <c r="M324" s="211" t="s">
        <v>21</v>
      </c>
      <c r="N324" s="212" t="s">
        <v>47</v>
      </c>
      <c r="O324" s="43"/>
      <c r="P324" s="213">
        <f>O324*H324</f>
        <v>0</v>
      </c>
      <c r="Q324" s="213">
        <v>7E-05</v>
      </c>
      <c r="R324" s="213">
        <f>Q324*H324</f>
        <v>0.00028</v>
      </c>
      <c r="S324" s="213">
        <v>0</v>
      </c>
      <c r="T324" s="214">
        <f>S324*H324</f>
        <v>0</v>
      </c>
      <c r="AR324" s="25" t="s">
        <v>181</v>
      </c>
      <c r="AT324" s="25" t="s">
        <v>176</v>
      </c>
      <c r="AU324" s="25" t="s">
        <v>182</v>
      </c>
      <c r="AY324" s="25" t="s">
        <v>172</v>
      </c>
      <c r="BE324" s="215">
        <f>IF(N324="základní",J324,0)</f>
        <v>0</v>
      </c>
      <c r="BF324" s="215">
        <f>IF(N324="snížená",J324,0)</f>
        <v>0</v>
      </c>
      <c r="BG324" s="215">
        <f>IF(N324="zákl. přenesená",J324,0)</f>
        <v>0</v>
      </c>
      <c r="BH324" s="215">
        <f>IF(N324="sníž. přenesená",J324,0)</f>
        <v>0</v>
      </c>
      <c r="BI324" s="215">
        <f>IF(N324="nulová",J324,0)</f>
        <v>0</v>
      </c>
      <c r="BJ324" s="25" t="s">
        <v>83</v>
      </c>
      <c r="BK324" s="215">
        <f>ROUND(I324*H324,2)</f>
        <v>0</v>
      </c>
      <c r="BL324" s="25" t="s">
        <v>181</v>
      </c>
      <c r="BM324" s="25" t="s">
        <v>548</v>
      </c>
    </row>
    <row r="325" spans="2:51" s="13" customFormat="1" ht="13.5">
      <c r="B325" s="227"/>
      <c r="C325" s="228"/>
      <c r="D325" s="218" t="s">
        <v>184</v>
      </c>
      <c r="E325" s="229" t="s">
        <v>21</v>
      </c>
      <c r="F325" s="230" t="s">
        <v>549</v>
      </c>
      <c r="G325" s="228"/>
      <c r="H325" s="231">
        <v>4</v>
      </c>
      <c r="I325" s="232"/>
      <c r="J325" s="228"/>
      <c r="K325" s="228"/>
      <c r="L325" s="233"/>
      <c r="M325" s="234"/>
      <c r="N325" s="235"/>
      <c r="O325" s="235"/>
      <c r="P325" s="235"/>
      <c r="Q325" s="235"/>
      <c r="R325" s="235"/>
      <c r="S325" s="235"/>
      <c r="T325" s="236"/>
      <c r="AT325" s="237" t="s">
        <v>184</v>
      </c>
      <c r="AU325" s="237" t="s">
        <v>182</v>
      </c>
      <c r="AV325" s="13" t="s">
        <v>85</v>
      </c>
      <c r="AW325" s="13" t="s">
        <v>35</v>
      </c>
      <c r="AX325" s="13" t="s">
        <v>83</v>
      </c>
      <c r="AY325" s="237" t="s">
        <v>172</v>
      </c>
    </row>
    <row r="326" spans="2:65" s="1" customFormat="1" ht="16.5" customHeight="1">
      <c r="B326" s="42"/>
      <c r="C326" s="260" t="s">
        <v>550</v>
      </c>
      <c r="D326" s="260" t="s">
        <v>252</v>
      </c>
      <c r="E326" s="261" t="s">
        <v>551</v>
      </c>
      <c r="F326" s="262" t="s">
        <v>552</v>
      </c>
      <c r="G326" s="263" t="s">
        <v>329</v>
      </c>
      <c r="H326" s="264">
        <v>4</v>
      </c>
      <c r="I326" s="265"/>
      <c r="J326" s="266">
        <f>ROUND(I326*H326,2)</f>
        <v>0</v>
      </c>
      <c r="K326" s="262" t="s">
        <v>180</v>
      </c>
      <c r="L326" s="267"/>
      <c r="M326" s="268" t="s">
        <v>21</v>
      </c>
      <c r="N326" s="269" t="s">
        <v>47</v>
      </c>
      <c r="O326" s="43"/>
      <c r="P326" s="213">
        <f>O326*H326</f>
        <v>0</v>
      </c>
      <c r="Q326" s="213">
        <v>0.015</v>
      </c>
      <c r="R326" s="213">
        <f>Q326*H326</f>
        <v>0.06</v>
      </c>
      <c r="S326" s="213">
        <v>0</v>
      </c>
      <c r="T326" s="214">
        <f>S326*H326</f>
        <v>0</v>
      </c>
      <c r="AR326" s="25" t="s">
        <v>233</v>
      </c>
      <c r="AT326" s="25" t="s">
        <v>252</v>
      </c>
      <c r="AU326" s="25" t="s">
        <v>182</v>
      </c>
      <c r="AY326" s="25" t="s">
        <v>172</v>
      </c>
      <c r="BE326" s="215">
        <f>IF(N326="základní",J326,0)</f>
        <v>0</v>
      </c>
      <c r="BF326" s="215">
        <f>IF(N326="snížená",J326,0)</f>
        <v>0</v>
      </c>
      <c r="BG326" s="215">
        <f>IF(N326="zákl. přenesená",J326,0)</f>
        <v>0</v>
      </c>
      <c r="BH326" s="215">
        <f>IF(N326="sníž. přenesená",J326,0)</f>
        <v>0</v>
      </c>
      <c r="BI326" s="215">
        <f>IF(N326="nulová",J326,0)</f>
        <v>0</v>
      </c>
      <c r="BJ326" s="25" t="s">
        <v>83</v>
      </c>
      <c r="BK326" s="215">
        <f>ROUND(I326*H326,2)</f>
        <v>0</v>
      </c>
      <c r="BL326" s="25" t="s">
        <v>181</v>
      </c>
      <c r="BM326" s="25" t="s">
        <v>553</v>
      </c>
    </row>
    <row r="327" spans="2:51" s="13" customFormat="1" ht="13.5">
      <c r="B327" s="227"/>
      <c r="C327" s="228"/>
      <c r="D327" s="218" t="s">
        <v>184</v>
      </c>
      <c r="E327" s="228"/>
      <c r="F327" s="230" t="s">
        <v>554</v>
      </c>
      <c r="G327" s="228"/>
      <c r="H327" s="231">
        <v>4</v>
      </c>
      <c r="I327" s="232"/>
      <c r="J327" s="228"/>
      <c r="K327" s="228"/>
      <c r="L327" s="233"/>
      <c r="M327" s="234"/>
      <c r="N327" s="235"/>
      <c r="O327" s="235"/>
      <c r="P327" s="235"/>
      <c r="Q327" s="235"/>
      <c r="R327" s="235"/>
      <c r="S327" s="235"/>
      <c r="T327" s="236"/>
      <c r="AT327" s="237" t="s">
        <v>184</v>
      </c>
      <c r="AU327" s="237" t="s">
        <v>182</v>
      </c>
      <c r="AV327" s="13" t="s">
        <v>85</v>
      </c>
      <c r="AW327" s="13" t="s">
        <v>6</v>
      </c>
      <c r="AX327" s="13" t="s">
        <v>83</v>
      </c>
      <c r="AY327" s="237" t="s">
        <v>172</v>
      </c>
    </row>
    <row r="328" spans="2:65" s="1" customFormat="1" ht="16.5" customHeight="1">
      <c r="B328" s="42"/>
      <c r="C328" s="204" t="s">
        <v>555</v>
      </c>
      <c r="D328" s="204" t="s">
        <v>176</v>
      </c>
      <c r="E328" s="205" t="s">
        <v>556</v>
      </c>
      <c r="F328" s="206" t="s">
        <v>557</v>
      </c>
      <c r="G328" s="207" t="s">
        <v>329</v>
      </c>
      <c r="H328" s="208">
        <v>23</v>
      </c>
      <c r="I328" s="209"/>
      <c r="J328" s="210">
        <f>ROUND(I328*H328,2)</f>
        <v>0</v>
      </c>
      <c r="K328" s="206" t="s">
        <v>21</v>
      </c>
      <c r="L328" s="62"/>
      <c r="M328" s="211" t="s">
        <v>21</v>
      </c>
      <c r="N328" s="212" t="s">
        <v>47</v>
      </c>
      <c r="O328" s="43"/>
      <c r="P328" s="213">
        <f>O328*H328</f>
        <v>0</v>
      </c>
      <c r="Q328" s="213">
        <v>0</v>
      </c>
      <c r="R328" s="213">
        <f>Q328*H328</f>
        <v>0</v>
      </c>
      <c r="S328" s="213">
        <v>0</v>
      </c>
      <c r="T328" s="214">
        <f>S328*H328</f>
        <v>0</v>
      </c>
      <c r="AR328" s="25" t="s">
        <v>181</v>
      </c>
      <c r="AT328" s="25" t="s">
        <v>176</v>
      </c>
      <c r="AU328" s="25" t="s">
        <v>182</v>
      </c>
      <c r="AY328" s="25" t="s">
        <v>172</v>
      </c>
      <c r="BE328" s="215">
        <f>IF(N328="základní",J328,0)</f>
        <v>0</v>
      </c>
      <c r="BF328" s="215">
        <f>IF(N328="snížená",J328,0)</f>
        <v>0</v>
      </c>
      <c r="BG328" s="215">
        <f>IF(N328="zákl. přenesená",J328,0)</f>
        <v>0</v>
      </c>
      <c r="BH328" s="215">
        <f>IF(N328="sníž. přenesená",J328,0)</f>
        <v>0</v>
      </c>
      <c r="BI328" s="215">
        <f>IF(N328="nulová",J328,0)</f>
        <v>0</v>
      </c>
      <c r="BJ328" s="25" t="s">
        <v>83</v>
      </c>
      <c r="BK328" s="215">
        <f>ROUND(I328*H328,2)</f>
        <v>0</v>
      </c>
      <c r="BL328" s="25" t="s">
        <v>181</v>
      </c>
      <c r="BM328" s="25" t="s">
        <v>558</v>
      </c>
    </row>
    <row r="329" spans="2:65" s="1" customFormat="1" ht="16.5" customHeight="1">
      <c r="B329" s="42"/>
      <c r="C329" s="260" t="s">
        <v>559</v>
      </c>
      <c r="D329" s="260" t="s">
        <v>252</v>
      </c>
      <c r="E329" s="261" t="s">
        <v>560</v>
      </c>
      <c r="F329" s="262" t="s">
        <v>561</v>
      </c>
      <c r="G329" s="263" t="s">
        <v>329</v>
      </c>
      <c r="H329" s="264">
        <v>23</v>
      </c>
      <c r="I329" s="265"/>
      <c r="J329" s="266">
        <f>ROUND(I329*H329,2)</f>
        <v>0</v>
      </c>
      <c r="K329" s="262" t="s">
        <v>21</v>
      </c>
      <c r="L329" s="267"/>
      <c r="M329" s="268" t="s">
        <v>21</v>
      </c>
      <c r="N329" s="269" t="s">
        <v>47</v>
      </c>
      <c r="O329" s="43"/>
      <c r="P329" s="213">
        <f>O329*H329</f>
        <v>0</v>
      </c>
      <c r="Q329" s="213">
        <v>0</v>
      </c>
      <c r="R329" s="213">
        <f>Q329*H329</f>
        <v>0</v>
      </c>
      <c r="S329" s="213">
        <v>0</v>
      </c>
      <c r="T329" s="214">
        <f>S329*H329</f>
        <v>0</v>
      </c>
      <c r="AR329" s="25" t="s">
        <v>233</v>
      </c>
      <c r="AT329" s="25" t="s">
        <v>252</v>
      </c>
      <c r="AU329" s="25" t="s">
        <v>182</v>
      </c>
      <c r="AY329" s="25" t="s">
        <v>172</v>
      </c>
      <c r="BE329" s="215">
        <f>IF(N329="základní",J329,0)</f>
        <v>0</v>
      </c>
      <c r="BF329" s="215">
        <f>IF(N329="snížená",J329,0)</f>
        <v>0</v>
      </c>
      <c r="BG329" s="215">
        <f>IF(N329="zákl. přenesená",J329,0)</f>
        <v>0</v>
      </c>
      <c r="BH329" s="215">
        <f>IF(N329="sníž. přenesená",J329,0)</f>
        <v>0</v>
      </c>
      <c r="BI329" s="215">
        <f>IF(N329="nulová",J329,0)</f>
        <v>0</v>
      </c>
      <c r="BJ329" s="25" t="s">
        <v>83</v>
      </c>
      <c r="BK329" s="215">
        <f>ROUND(I329*H329,2)</f>
        <v>0</v>
      </c>
      <c r="BL329" s="25" t="s">
        <v>181</v>
      </c>
      <c r="BM329" s="25" t="s">
        <v>562</v>
      </c>
    </row>
    <row r="330" spans="2:65" s="1" customFormat="1" ht="16.5" customHeight="1">
      <c r="B330" s="42"/>
      <c r="C330" s="204" t="s">
        <v>563</v>
      </c>
      <c r="D330" s="204" t="s">
        <v>176</v>
      </c>
      <c r="E330" s="205" t="s">
        <v>564</v>
      </c>
      <c r="F330" s="206" t="s">
        <v>565</v>
      </c>
      <c r="G330" s="207" t="s">
        <v>329</v>
      </c>
      <c r="H330" s="208">
        <v>2</v>
      </c>
      <c r="I330" s="209"/>
      <c r="J330" s="210">
        <f>ROUND(I330*H330,2)</f>
        <v>0</v>
      </c>
      <c r="K330" s="206" t="s">
        <v>21</v>
      </c>
      <c r="L330" s="62"/>
      <c r="M330" s="211" t="s">
        <v>21</v>
      </c>
      <c r="N330" s="212" t="s">
        <v>47</v>
      </c>
      <c r="O330" s="43"/>
      <c r="P330" s="213">
        <f>O330*H330</f>
        <v>0</v>
      </c>
      <c r="Q330" s="213">
        <v>0</v>
      </c>
      <c r="R330" s="213">
        <f>Q330*H330</f>
        <v>0</v>
      </c>
      <c r="S330" s="213">
        <v>0</v>
      </c>
      <c r="T330" s="214">
        <f>S330*H330</f>
        <v>0</v>
      </c>
      <c r="AR330" s="25" t="s">
        <v>181</v>
      </c>
      <c r="AT330" s="25" t="s">
        <v>176</v>
      </c>
      <c r="AU330" s="25" t="s">
        <v>182</v>
      </c>
      <c r="AY330" s="25" t="s">
        <v>172</v>
      </c>
      <c r="BE330" s="215">
        <f>IF(N330="základní",J330,0)</f>
        <v>0</v>
      </c>
      <c r="BF330" s="215">
        <f>IF(N330="snížená",J330,0)</f>
        <v>0</v>
      </c>
      <c r="BG330" s="215">
        <f>IF(N330="zákl. přenesená",J330,0)</f>
        <v>0</v>
      </c>
      <c r="BH330" s="215">
        <f>IF(N330="sníž. přenesená",J330,0)</f>
        <v>0</v>
      </c>
      <c r="BI330" s="215">
        <f>IF(N330="nulová",J330,0)</f>
        <v>0</v>
      </c>
      <c r="BJ330" s="25" t="s">
        <v>83</v>
      </c>
      <c r="BK330" s="215">
        <f>ROUND(I330*H330,2)</f>
        <v>0</v>
      </c>
      <c r="BL330" s="25" t="s">
        <v>181</v>
      </c>
      <c r="BM330" s="25" t="s">
        <v>566</v>
      </c>
    </row>
    <row r="331" spans="2:65" s="1" customFormat="1" ht="16.5" customHeight="1">
      <c r="B331" s="42"/>
      <c r="C331" s="260" t="s">
        <v>567</v>
      </c>
      <c r="D331" s="260" t="s">
        <v>252</v>
      </c>
      <c r="E331" s="261" t="s">
        <v>560</v>
      </c>
      <c r="F331" s="262" t="s">
        <v>561</v>
      </c>
      <c r="G331" s="263" t="s">
        <v>329</v>
      </c>
      <c r="H331" s="264">
        <v>2</v>
      </c>
      <c r="I331" s="265"/>
      <c r="J331" s="266">
        <f>ROUND(I331*H331,2)</f>
        <v>0</v>
      </c>
      <c r="K331" s="262" t="s">
        <v>21</v>
      </c>
      <c r="L331" s="267"/>
      <c r="M331" s="268" t="s">
        <v>21</v>
      </c>
      <c r="N331" s="269" t="s">
        <v>47</v>
      </c>
      <c r="O331" s="43"/>
      <c r="P331" s="213">
        <f>O331*H331</f>
        <v>0</v>
      </c>
      <c r="Q331" s="213">
        <v>0</v>
      </c>
      <c r="R331" s="213">
        <f>Q331*H331</f>
        <v>0</v>
      </c>
      <c r="S331" s="213">
        <v>0</v>
      </c>
      <c r="T331" s="214">
        <f>S331*H331</f>
        <v>0</v>
      </c>
      <c r="AR331" s="25" t="s">
        <v>233</v>
      </c>
      <c r="AT331" s="25" t="s">
        <v>252</v>
      </c>
      <c r="AU331" s="25" t="s">
        <v>182</v>
      </c>
      <c r="AY331" s="25" t="s">
        <v>172</v>
      </c>
      <c r="BE331" s="215">
        <f>IF(N331="základní",J331,0)</f>
        <v>0</v>
      </c>
      <c r="BF331" s="215">
        <f>IF(N331="snížená",J331,0)</f>
        <v>0</v>
      </c>
      <c r="BG331" s="215">
        <f>IF(N331="zákl. přenesená",J331,0)</f>
        <v>0</v>
      </c>
      <c r="BH331" s="215">
        <f>IF(N331="sníž. přenesená",J331,0)</f>
        <v>0</v>
      </c>
      <c r="BI331" s="215">
        <f>IF(N331="nulová",J331,0)</f>
        <v>0</v>
      </c>
      <c r="BJ331" s="25" t="s">
        <v>83</v>
      </c>
      <c r="BK331" s="215">
        <f>ROUND(I331*H331,2)</f>
        <v>0</v>
      </c>
      <c r="BL331" s="25" t="s">
        <v>181</v>
      </c>
      <c r="BM331" s="25" t="s">
        <v>568</v>
      </c>
    </row>
    <row r="332" spans="2:65" s="1" customFormat="1" ht="25.5" customHeight="1">
      <c r="B332" s="42"/>
      <c r="C332" s="204" t="s">
        <v>569</v>
      </c>
      <c r="D332" s="204" t="s">
        <v>176</v>
      </c>
      <c r="E332" s="205" t="s">
        <v>570</v>
      </c>
      <c r="F332" s="206" t="s">
        <v>571</v>
      </c>
      <c r="G332" s="207" t="s">
        <v>511</v>
      </c>
      <c r="H332" s="208">
        <v>91</v>
      </c>
      <c r="I332" s="209"/>
      <c r="J332" s="210">
        <f>ROUND(I332*H332,2)</f>
        <v>0</v>
      </c>
      <c r="K332" s="206" t="s">
        <v>180</v>
      </c>
      <c r="L332" s="62"/>
      <c r="M332" s="211" t="s">
        <v>21</v>
      </c>
      <c r="N332" s="212" t="s">
        <v>47</v>
      </c>
      <c r="O332" s="43"/>
      <c r="P332" s="213">
        <f>O332*H332</f>
        <v>0</v>
      </c>
      <c r="Q332" s="213">
        <v>1E-05</v>
      </c>
      <c r="R332" s="213">
        <f>Q332*H332</f>
        <v>0.0009100000000000001</v>
      </c>
      <c r="S332" s="213">
        <v>0</v>
      </c>
      <c r="T332" s="214">
        <f>S332*H332</f>
        <v>0</v>
      </c>
      <c r="AR332" s="25" t="s">
        <v>181</v>
      </c>
      <c r="AT332" s="25" t="s">
        <v>176</v>
      </c>
      <c r="AU332" s="25" t="s">
        <v>182</v>
      </c>
      <c r="AY332" s="25" t="s">
        <v>172</v>
      </c>
      <c r="BE332" s="215">
        <f>IF(N332="základní",J332,0)</f>
        <v>0</v>
      </c>
      <c r="BF332" s="215">
        <f>IF(N332="snížená",J332,0)</f>
        <v>0</v>
      </c>
      <c r="BG332" s="215">
        <f>IF(N332="zákl. přenesená",J332,0)</f>
        <v>0</v>
      </c>
      <c r="BH332" s="215">
        <f>IF(N332="sníž. přenesená",J332,0)</f>
        <v>0</v>
      </c>
      <c r="BI332" s="215">
        <f>IF(N332="nulová",J332,0)</f>
        <v>0</v>
      </c>
      <c r="BJ332" s="25" t="s">
        <v>83</v>
      </c>
      <c r="BK332" s="215">
        <f>ROUND(I332*H332,2)</f>
        <v>0</v>
      </c>
      <c r="BL332" s="25" t="s">
        <v>181</v>
      </c>
      <c r="BM332" s="25" t="s">
        <v>572</v>
      </c>
    </row>
    <row r="333" spans="2:51" s="12" customFormat="1" ht="13.5">
      <c r="B333" s="216"/>
      <c r="C333" s="217"/>
      <c r="D333" s="218" t="s">
        <v>184</v>
      </c>
      <c r="E333" s="219" t="s">
        <v>21</v>
      </c>
      <c r="F333" s="220" t="s">
        <v>573</v>
      </c>
      <c r="G333" s="217"/>
      <c r="H333" s="219" t="s">
        <v>21</v>
      </c>
      <c r="I333" s="221"/>
      <c r="J333" s="217"/>
      <c r="K333" s="217"/>
      <c r="L333" s="222"/>
      <c r="M333" s="223"/>
      <c r="N333" s="224"/>
      <c r="O333" s="224"/>
      <c r="P333" s="224"/>
      <c r="Q333" s="224"/>
      <c r="R333" s="224"/>
      <c r="S333" s="224"/>
      <c r="T333" s="225"/>
      <c r="AT333" s="226" t="s">
        <v>184</v>
      </c>
      <c r="AU333" s="226" t="s">
        <v>182</v>
      </c>
      <c r="AV333" s="12" t="s">
        <v>83</v>
      </c>
      <c r="AW333" s="12" t="s">
        <v>35</v>
      </c>
      <c r="AX333" s="12" t="s">
        <v>76</v>
      </c>
      <c r="AY333" s="226" t="s">
        <v>172</v>
      </c>
    </row>
    <row r="334" spans="2:51" s="13" customFormat="1" ht="13.5">
      <c r="B334" s="227"/>
      <c r="C334" s="228"/>
      <c r="D334" s="218" t="s">
        <v>184</v>
      </c>
      <c r="E334" s="229" t="s">
        <v>21</v>
      </c>
      <c r="F334" s="230" t="s">
        <v>574</v>
      </c>
      <c r="G334" s="228"/>
      <c r="H334" s="231">
        <v>91</v>
      </c>
      <c r="I334" s="232"/>
      <c r="J334" s="228"/>
      <c r="K334" s="228"/>
      <c r="L334" s="233"/>
      <c r="M334" s="234"/>
      <c r="N334" s="235"/>
      <c r="O334" s="235"/>
      <c r="P334" s="235"/>
      <c r="Q334" s="235"/>
      <c r="R334" s="235"/>
      <c r="S334" s="235"/>
      <c r="T334" s="236"/>
      <c r="AT334" s="237" t="s">
        <v>184</v>
      </c>
      <c r="AU334" s="237" t="s">
        <v>182</v>
      </c>
      <c r="AV334" s="13" t="s">
        <v>85</v>
      </c>
      <c r="AW334" s="13" t="s">
        <v>35</v>
      </c>
      <c r="AX334" s="13" t="s">
        <v>83</v>
      </c>
      <c r="AY334" s="237" t="s">
        <v>172</v>
      </c>
    </row>
    <row r="335" spans="2:65" s="1" customFormat="1" ht="16.5" customHeight="1">
      <c r="B335" s="42"/>
      <c r="C335" s="260" t="s">
        <v>575</v>
      </c>
      <c r="D335" s="260" t="s">
        <v>252</v>
      </c>
      <c r="E335" s="261" t="s">
        <v>576</v>
      </c>
      <c r="F335" s="262" t="s">
        <v>577</v>
      </c>
      <c r="G335" s="263" t="s">
        <v>511</v>
      </c>
      <c r="H335" s="264">
        <v>95.55</v>
      </c>
      <c r="I335" s="265"/>
      <c r="J335" s="266">
        <f>ROUND(I335*H335,2)</f>
        <v>0</v>
      </c>
      <c r="K335" s="262" t="s">
        <v>180</v>
      </c>
      <c r="L335" s="267"/>
      <c r="M335" s="268" t="s">
        <v>21</v>
      </c>
      <c r="N335" s="269" t="s">
        <v>47</v>
      </c>
      <c r="O335" s="43"/>
      <c r="P335" s="213">
        <f>O335*H335</f>
        <v>0</v>
      </c>
      <c r="Q335" s="213">
        <v>0.0029</v>
      </c>
      <c r="R335" s="213">
        <f>Q335*H335</f>
        <v>0.277095</v>
      </c>
      <c r="S335" s="213">
        <v>0</v>
      </c>
      <c r="T335" s="214">
        <f>S335*H335</f>
        <v>0</v>
      </c>
      <c r="AR335" s="25" t="s">
        <v>233</v>
      </c>
      <c r="AT335" s="25" t="s">
        <v>252</v>
      </c>
      <c r="AU335" s="25" t="s">
        <v>182</v>
      </c>
      <c r="AY335" s="25" t="s">
        <v>172</v>
      </c>
      <c r="BE335" s="215">
        <f>IF(N335="základní",J335,0)</f>
        <v>0</v>
      </c>
      <c r="BF335" s="215">
        <f>IF(N335="snížená",J335,0)</f>
        <v>0</v>
      </c>
      <c r="BG335" s="215">
        <f>IF(N335="zákl. přenesená",J335,0)</f>
        <v>0</v>
      </c>
      <c r="BH335" s="215">
        <f>IF(N335="sníž. přenesená",J335,0)</f>
        <v>0</v>
      </c>
      <c r="BI335" s="215">
        <f>IF(N335="nulová",J335,0)</f>
        <v>0</v>
      </c>
      <c r="BJ335" s="25" t="s">
        <v>83</v>
      </c>
      <c r="BK335" s="215">
        <f>ROUND(I335*H335,2)</f>
        <v>0</v>
      </c>
      <c r="BL335" s="25" t="s">
        <v>181</v>
      </c>
      <c r="BM335" s="25" t="s">
        <v>578</v>
      </c>
    </row>
    <row r="336" spans="2:51" s="12" customFormat="1" ht="13.5">
      <c r="B336" s="216"/>
      <c r="C336" s="217"/>
      <c r="D336" s="218" t="s">
        <v>184</v>
      </c>
      <c r="E336" s="219" t="s">
        <v>21</v>
      </c>
      <c r="F336" s="220" t="s">
        <v>573</v>
      </c>
      <c r="G336" s="217"/>
      <c r="H336" s="219" t="s">
        <v>21</v>
      </c>
      <c r="I336" s="221"/>
      <c r="J336" s="217"/>
      <c r="K336" s="217"/>
      <c r="L336" s="222"/>
      <c r="M336" s="223"/>
      <c r="N336" s="224"/>
      <c r="O336" s="224"/>
      <c r="P336" s="224"/>
      <c r="Q336" s="224"/>
      <c r="R336" s="224"/>
      <c r="S336" s="224"/>
      <c r="T336" s="225"/>
      <c r="AT336" s="226" t="s">
        <v>184</v>
      </c>
      <c r="AU336" s="226" t="s">
        <v>182</v>
      </c>
      <c r="AV336" s="12" t="s">
        <v>83</v>
      </c>
      <c r="AW336" s="12" t="s">
        <v>35</v>
      </c>
      <c r="AX336" s="12" t="s">
        <v>76</v>
      </c>
      <c r="AY336" s="226" t="s">
        <v>172</v>
      </c>
    </row>
    <row r="337" spans="2:51" s="13" customFormat="1" ht="13.5">
      <c r="B337" s="227"/>
      <c r="C337" s="228"/>
      <c r="D337" s="218" t="s">
        <v>184</v>
      </c>
      <c r="E337" s="229" t="s">
        <v>21</v>
      </c>
      <c r="F337" s="230" t="s">
        <v>574</v>
      </c>
      <c r="G337" s="228"/>
      <c r="H337" s="231">
        <v>91</v>
      </c>
      <c r="I337" s="232"/>
      <c r="J337" s="228"/>
      <c r="K337" s="228"/>
      <c r="L337" s="233"/>
      <c r="M337" s="234"/>
      <c r="N337" s="235"/>
      <c r="O337" s="235"/>
      <c r="P337" s="235"/>
      <c r="Q337" s="235"/>
      <c r="R337" s="235"/>
      <c r="S337" s="235"/>
      <c r="T337" s="236"/>
      <c r="AT337" s="237" t="s">
        <v>184</v>
      </c>
      <c r="AU337" s="237" t="s">
        <v>182</v>
      </c>
      <c r="AV337" s="13" t="s">
        <v>85</v>
      </c>
      <c r="AW337" s="13" t="s">
        <v>35</v>
      </c>
      <c r="AX337" s="13" t="s">
        <v>76</v>
      </c>
      <c r="AY337" s="237" t="s">
        <v>172</v>
      </c>
    </row>
    <row r="338" spans="2:51" s="13" customFormat="1" ht="13.5">
      <c r="B338" s="227"/>
      <c r="C338" s="228"/>
      <c r="D338" s="218" t="s">
        <v>184</v>
      </c>
      <c r="E338" s="229" t="s">
        <v>21</v>
      </c>
      <c r="F338" s="230" t="s">
        <v>579</v>
      </c>
      <c r="G338" s="228"/>
      <c r="H338" s="231">
        <v>4.55</v>
      </c>
      <c r="I338" s="232"/>
      <c r="J338" s="228"/>
      <c r="K338" s="228"/>
      <c r="L338" s="233"/>
      <c r="M338" s="234"/>
      <c r="N338" s="235"/>
      <c r="O338" s="235"/>
      <c r="P338" s="235"/>
      <c r="Q338" s="235"/>
      <c r="R338" s="235"/>
      <c r="S338" s="235"/>
      <c r="T338" s="236"/>
      <c r="AT338" s="237" t="s">
        <v>184</v>
      </c>
      <c r="AU338" s="237" t="s">
        <v>182</v>
      </c>
      <c r="AV338" s="13" t="s">
        <v>85</v>
      </c>
      <c r="AW338" s="13" t="s">
        <v>35</v>
      </c>
      <c r="AX338" s="13" t="s">
        <v>76</v>
      </c>
      <c r="AY338" s="237" t="s">
        <v>172</v>
      </c>
    </row>
    <row r="339" spans="2:51" s="14" customFormat="1" ht="13.5">
      <c r="B339" s="238"/>
      <c r="C339" s="239"/>
      <c r="D339" s="218" t="s">
        <v>184</v>
      </c>
      <c r="E339" s="240" t="s">
        <v>21</v>
      </c>
      <c r="F339" s="241" t="s">
        <v>199</v>
      </c>
      <c r="G339" s="239"/>
      <c r="H339" s="242">
        <v>95.55</v>
      </c>
      <c r="I339" s="243"/>
      <c r="J339" s="239"/>
      <c r="K339" s="239"/>
      <c r="L339" s="244"/>
      <c r="M339" s="245"/>
      <c r="N339" s="246"/>
      <c r="O339" s="246"/>
      <c r="P339" s="246"/>
      <c r="Q339" s="246"/>
      <c r="R339" s="246"/>
      <c r="S339" s="246"/>
      <c r="T339" s="247"/>
      <c r="AT339" s="248" t="s">
        <v>184</v>
      </c>
      <c r="AU339" s="248" t="s">
        <v>182</v>
      </c>
      <c r="AV339" s="14" t="s">
        <v>181</v>
      </c>
      <c r="AW339" s="14" t="s">
        <v>35</v>
      </c>
      <c r="AX339" s="14" t="s">
        <v>83</v>
      </c>
      <c r="AY339" s="248" t="s">
        <v>172</v>
      </c>
    </row>
    <row r="340" spans="2:65" s="1" customFormat="1" ht="25.5" customHeight="1">
      <c r="B340" s="42"/>
      <c r="C340" s="204" t="s">
        <v>580</v>
      </c>
      <c r="D340" s="204" t="s">
        <v>176</v>
      </c>
      <c r="E340" s="205" t="s">
        <v>581</v>
      </c>
      <c r="F340" s="206" t="s">
        <v>582</v>
      </c>
      <c r="G340" s="207" t="s">
        <v>511</v>
      </c>
      <c r="H340" s="208">
        <v>46</v>
      </c>
      <c r="I340" s="209"/>
      <c r="J340" s="210">
        <f>ROUND(I340*H340,2)</f>
        <v>0</v>
      </c>
      <c r="K340" s="206" t="s">
        <v>180</v>
      </c>
      <c r="L340" s="62"/>
      <c r="M340" s="211" t="s">
        <v>21</v>
      </c>
      <c r="N340" s="212" t="s">
        <v>47</v>
      </c>
      <c r="O340" s="43"/>
      <c r="P340" s="213">
        <f>O340*H340</f>
        <v>0</v>
      </c>
      <c r="Q340" s="213">
        <v>1E-05</v>
      </c>
      <c r="R340" s="213">
        <f>Q340*H340</f>
        <v>0.00046</v>
      </c>
      <c r="S340" s="213">
        <v>0</v>
      </c>
      <c r="T340" s="214">
        <f>S340*H340</f>
        <v>0</v>
      </c>
      <c r="AR340" s="25" t="s">
        <v>181</v>
      </c>
      <c r="AT340" s="25" t="s">
        <v>176</v>
      </c>
      <c r="AU340" s="25" t="s">
        <v>182</v>
      </c>
      <c r="AY340" s="25" t="s">
        <v>172</v>
      </c>
      <c r="BE340" s="215">
        <f>IF(N340="základní",J340,0)</f>
        <v>0</v>
      </c>
      <c r="BF340" s="215">
        <f>IF(N340="snížená",J340,0)</f>
        <v>0</v>
      </c>
      <c r="BG340" s="215">
        <f>IF(N340="zákl. přenesená",J340,0)</f>
        <v>0</v>
      </c>
      <c r="BH340" s="215">
        <f>IF(N340="sníž. přenesená",J340,0)</f>
        <v>0</v>
      </c>
      <c r="BI340" s="215">
        <f>IF(N340="nulová",J340,0)</f>
        <v>0</v>
      </c>
      <c r="BJ340" s="25" t="s">
        <v>83</v>
      </c>
      <c r="BK340" s="215">
        <f>ROUND(I340*H340,2)</f>
        <v>0</v>
      </c>
      <c r="BL340" s="25" t="s">
        <v>181</v>
      </c>
      <c r="BM340" s="25" t="s">
        <v>583</v>
      </c>
    </row>
    <row r="341" spans="2:51" s="13" customFormat="1" ht="13.5">
      <c r="B341" s="227"/>
      <c r="C341" s="228"/>
      <c r="D341" s="218" t="s">
        <v>184</v>
      </c>
      <c r="E341" s="229" t="s">
        <v>21</v>
      </c>
      <c r="F341" s="230" t="s">
        <v>584</v>
      </c>
      <c r="G341" s="228"/>
      <c r="H341" s="231">
        <v>46</v>
      </c>
      <c r="I341" s="232"/>
      <c r="J341" s="228"/>
      <c r="K341" s="228"/>
      <c r="L341" s="233"/>
      <c r="M341" s="234"/>
      <c r="N341" s="235"/>
      <c r="O341" s="235"/>
      <c r="P341" s="235"/>
      <c r="Q341" s="235"/>
      <c r="R341" s="235"/>
      <c r="S341" s="235"/>
      <c r="T341" s="236"/>
      <c r="AT341" s="237" t="s">
        <v>184</v>
      </c>
      <c r="AU341" s="237" t="s">
        <v>182</v>
      </c>
      <c r="AV341" s="13" t="s">
        <v>85</v>
      </c>
      <c r="AW341" s="13" t="s">
        <v>35</v>
      </c>
      <c r="AX341" s="13" t="s">
        <v>83</v>
      </c>
      <c r="AY341" s="237" t="s">
        <v>172</v>
      </c>
    </row>
    <row r="342" spans="2:65" s="1" customFormat="1" ht="16.5" customHeight="1">
      <c r="B342" s="42"/>
      <c r="C342" s="260" t="s">
        <v>585</v>
      </c>
      <c r="D342" s="260" t="s">
        <v>252</v>
      </c>
      <c r="E342" s="261" t="s">
        <v>586</v>
      </c>
      <c r="F342" s="262" t="s">
        <v>587</v>
      </c>
      <c r="G342" s="263" t="s">
        <v>511</v>
      </c>
      <c r="H342" s="264">
        <v>48.3</v>
      </c>
      <c r="I342" s="265"/>
      <c r="J342" s="266">
        <f>ROUND(I342*H342,2)</f>
        <v>0</v>
      </c>
      <c r="K342" s="262" t="s">
        <v>180</v>
      </c>
      <c r="L342" s="267"/>
      <c r="M342" s="268" t="s">
        <v>21</v>
      </c>
      <c r="N342" s="269" t="s">
        <v>47</v>
      </c>
      <c r="O342" s="43"/>
      <c r="P342" s="213">
        <f>O342*H342</f>
        <v>0</v>
      </c>
      <c r="Q342" s="213">
        <v>0.0046</v>
      </c>
      <c r="R342" s="213">
        <f>Q342*H342</f>
        <v>0.22218</v>
      </c>
      <c r="S342" s="213">
        <v>0</v>
      </c>
      <c r="T342" s="214">
        <f>S342*H342</f>
        <v>0</v>
      </c>
      <c r="AR342" s="25" t="s">
        <v>233</v>
      </c>
      <c r="AT342" s="25" t="s">
        <v>252</v>
      </c>
      <c r="AU342" s="25" t="s">
        <v>182</v>
      </c>
      <c r="AY342" s="25" t="s">
        <v>172</v>
      </c>
      <c r="BE342" s="215">
        <f>IF(N342="základní",J342,0)</f>
        <v>0</v>
      </c>
      <c r="BF342" s="215">
        <f>IF(N342="snížená",J342,0)</f>
        <v>0</v>
      </c>
      <c r="BG342" s="215">
        <f>IF(N342="zákl. přenesená",J342,0)</f>
        <v>0</v>
      </c>
      <c r="BH342" s="215">
        <f>IF(N342="sníž. přenesená",J342,0)</f>
        <v>0</v>
      </c>
      <c r="BI342" s="215">
        <f>IF(N342="nulová",J342,0)</f>
        <v>0</v>
      </c>
      <c r="BJ342" s="25" t="s">
        <v>83</v>
      </c>
      <c r="BK342" s="215">
        <f>ROUND(I342*H342,2)</f>
        <v>0</v>
      </c>
      <c r="BL342" s="25" t="s">
        <v>181</v>
      </c>
      <c r="BM342" s="25" t="s">
        <v>588</v>
      </c>
    </row>
    <row r="343" spans="2:51" s="13" customFormat="1" ht="13.5">
      <c r="B343" s="227"/>
      <c r="C343" s="228"/>
      <c r="D343" s="218" t="s">
        <v>184</v>
      </c>
      <c r="E343" s="229" t="s">
        <v>21</v>
      </c>
      <c r="F343" s="230" t="s">
        <v>584</v>
      </c>
      <c r="G343" s="228"/>
      <c r="H343" s="231">
        <v>46</v>
      </c>
      <c r="I343" s="232"/>
      <c r="J343" s="228"/>
      <c r="K343" s="228"/>
      <c r="L343" s="233"/>
      <c r="M343" s="234"/>
      <c r="N343" s="235"/>
      <c r="O343" s="235"/>
      <c r="P343" s="235"/>
      <c r="Q343" s="235"/>
      <c r="R343" s="235"/>
      <c r="S343" s="235"/>
      <c r="T343" s="236"/>
      <c r="AT343" s="237" t="s">
        <v>184</v>
      </c>
      <c r="AU343" s="237" t="s">
        <v>182</v>
      </c>
      <c r="AV343" s="13" t="s">
        <v>85</v>
      </c>
      <c r="AW343" s="13" t="s">
        <v>35</v>
      </c>
      <c r="AX343" s="13" t="s">
        <v>76</v>
      </c>
      <c r="AY343" s="237" t="s">
        <v>172</v>
      </c>
    </row>
    <row r="344" spans="2:51" s="13" customFormat="1" ht="13.5">
      <c r="B344" s="227"/>
      <c r="C344" s="228"/>
      <c r="D344" s="218" t="s">
        <v>184</v>
      </c>
      <c r="E344" s="229" t="s">
        <v>21</v>
      </c>
      <c r="F344" s="230" t="s">
        <v>589</v>
      </c>
      <c r="G344" s="228"/>
      <c r="H344" s="231">
        <v>2.3</v>
      </c>
      <c r="I344" s="232"/>
      <c r="J344" s="228"/>
      <c r="K344" s="228"/>
      <c r="L344" s="233"/>
      <c r="M344" s="234"/>
      <c r="N344" s="235"/>
      <c r="O344" s="235"/>
      <c r="P344" s="235"/>
      <c r="Q344" s="235"/>
      <c r="R344" s="235"/>
      <c r="S344" s="235"/>
      <c r="T344" s="236"/>
      <c r="AT344" s="237" t="s">
        <v>184</v>
      </c>
      <c r="AU344" s="237" t="s">
        <v>182</v>
      </c>
      <c r="AV344" s="13" t="s">
        <v>85</v>
      </c>
      <c r="AW344" s="13" t="s">
        <v>35</v>
      </c>
      <c r="AX344" s="13" t="s">
        <v>76</v>
      </c>
      <c r="AY344" s="237" t="s">
        <v>172</v>
      </c>
    </row>
    <row r="345" spans="2:51" s="14" customFormat="1" ht="13.5">
      <c r="B345" s="238"/>
      <c r="C345" s="239"/>
      <c r="D345" s="218" t="s">
        <v>184</v>
      </c>
      <c r="E345" s="240" t="s">
        <v>21</v>
      </c>
      <c r="F345" s="241" t="s">
        <v>199</v>
      </c>
      <c r="G345" s="239"/>
      <c r="H345" s="242">
        <v>48.3</v>
      </c>
      <c r="I345" s="243"/>
      <c r="J345" s="239"/>
      <c r="K345" s="239"/>
      <c r="L345" s="244"/>
      <c r="M345" s="245"/>
      <c r="N345" s="246"/>
      <c r="O345" s="246"/>
      <c r="P345" s="246"/>
      <c r="Q345" s="246"/>
      <c r="R345" s="246"/>
      <c r="S345" s="246"/>
      <c r="T345" s="247"/>
      <c r="AT345" s="248" t="s">
        <v>184</v>
      </c>
      <c r="AU345" s="248" t="s">
        <v>182</v>
      </c>
      <c r="AV345" s="14" t="s">
        <v>181</v>
      </c>
      <c r="AW345" s="14" t="s">
        <v>35</v>
      </c>
      <c r="AX345" s="14" t="s">
        <v>83</v>
      </c>
      <c r="AY345" s="248" t="s">
        <v>172</v>
      </c>
    </row>
    <row r="346" spans="2:65" s="1" customFormat="1" ht="25.5" customHeight="1">
      <c r="B346" s="42"/>
      <c r="C346" s="204" t="s">
        <v>590</v>
      </c>
      <c r="D346" s="204" t="s">
        <v>176</v>
      </c>
      <c r="E346" s="205" t="s">
        <v>591</v>
      </c>
      <c r="F346" s="206" t="s">
        <v>592</v>
      </c>
      <c r="G346" s="207" t="s">
        <v>329</v>
      </c>
      <c r="H346" s="208">
        <v>28</v>
      </c>
      <c r="I346" s="209"/>
      <c r="J346" s="210">
        <f>ROUND(I346*H346,2)</f>
        <v>0</v>
      </c>
      <c r="K346" s="206" t="s">
        <v>180</v>
      </c>
      <c r="L346" s="62"/>
      <c r="M346" s="211" t="s">
        <v>21</v>
      </c>
      <c r="N346" s="212" t="s">
        <v>47</v>
      </c>
      <c r="O346" s="43"/>
      <c r="P346" s="213">
        <f>O346*H346</f>
        <v>0</v>
      </c>
      <c r="Q346" s="213">
        <v>0</v>
      </c>
      <c r="R346" s="213">
        <f>Q346*H346</f>
        <v>0</v>
      </c>
      <c r="S346" s="213">
        <v>0</v>
      </c>
      <c r="T346" s="214">
        <f>S346*H346</f>
        <v>0</v>
      </c>
      <c r="AR346" s="25" t="s">
        <v>181</v>
      </c>
      <c r="AT346" s="25" t="s">
        <v>176</v>
      </c>
      <c r="AU346" s="25" t="s">
        <v>182</v>
      </c>
      <c r="AY346" s="25" t="s">
        <v>172</v>
      </c>
      <c r="BE346" s="215">
        <f>IF(N346="základní",J346,0)</f>
        <v>0</v>
      </c>
      <c r="BF346" s="215">
        <f>IF(N346="snížená",J346,0)</f>
        <v>0</v>
      </c>
      <c r="BG346" s="215">
        <f>IF(N346="zákl. přenesená",J346,0)</f>
        <v>0</v>
      </c>
      <c r="BH346" s="215">
        <f>IF(N346="sníž. přenesená",J346,0)</f>
        <v>0</v>
      </c>
      <c r="BI346" s="215">
        <f>IF(N346="nulová",J346,0)</f>
        <v>0</v>
      </c>
      <c r="BJ346" s="25" t="s">
        <v>83</v>
      </c>
      <c r="BK346" s="215">
        <f>ROUND(I346*H346,2)</f>
        <v>0</v>
      </c>
      <c r="BL346" s="25" t="s">
        <v>181</v>
      </c>
      <c r="BM346" s="25" t="s">
        <v>593</v>
      </c>
    </row>
    <row r="347" spans="2:51" s="13" customFormat="1" ht="13.5">
      <c r="B347" s="227"/>
      <c r="C347" s="228"/>
      <c r="D347" s="218" t="s">
        <v>184</v>
      </c>
      <c r="E347" s="229" t="s">
        <v>21</v>
      </c>
      <c r="F347" s="230" t="s">
        <v>594</v>
      </c>
      <c r="G347" s="228"/>
      <c r="H347" s="231">
        <v>28</v>
      </c>
      <c r="I347" s="232"/>
      <c r="J347" s="228"/>
      <c r="K347" s="228"/>
      <c r="L347" s="233"/>
      <c r="M347" s="234"/>
      <c r="N347" s="235"/>
      <c r="O347" s="235"/>
      <c r="P347" s="235"/>
      <c r="Q347" s="235"/>
      <c r="R347" s="235"/>
      <c r="S347" s="235"/>
      <c r="T347" s="236"/>
      <c r="AT347" s="237" t="s">
        <v>184</v>
      </c>
      <c r="AU347" s="237" t="s">
        <v>182</v>
      </c>
      <c r="AV347" s="13" t="s">
        <v>85</v>
      </c>
      <c r="AW347" s="13" t="s">
        <v>35</v>
      </c>
      <c r="AX347" s="13" t="s">
        <v>83</v>
      </c>
      <c r="AY347" s="237" t="s">
        <v>172</v>
      </c>
    </row>
    <row r="348" spans="2:65" s="1" customFormat="1" ht="16.5" customHeight="1">
      <c r="B348" s="42"/>
      <c r="C348" s="260" t="s">
        <v>595</v>
      </c>
      <c r="D348" s="260" t="s">
        <v>252</v>
      </c>
      <c r="E348" s="261" t="s">
        <v>596</v>
      </c>
      <c r="F348" s="262" t="s">
        <v>597</v>
      </c>
      <c r="G348" s="263" t="s">
        <v>329</v>
      </c>
      <c r="H348" s="264">
        <v>28</v>
      </c>
      <c r="I348" s="265"/>
      <c r="J348" s="266">
        <f>ROUND(I348*H348,2)</f>
        <v>0</v>
      </c>
      <c r="K348" s="262" t="s">
        <v>180</v>
      </c>
      <c r="L348" s="267"/>
      <c r="M348" s="268" t="s">
        <v>21</v>
      </c>
      <c r="N348" s="269" t="s">
        <v>47</v>
      </c>
      <c r="O348" s="43"/>
      <c r="P348" s="213">
        <f>O348*H348</f>
        <v>0</v>
      </c>
      <c r="Q348" s="213">
        <v>0.00148</v>
      </c>
      <c r="R348" s="213">
        <f>Q348*H348</f>
        <v>0.04144</v>
      </c>
      <c r="S348" s="213">
        <v>0</v>
      </c>
      <c r="T348" s="214">
        <f>S348*H348</f>
        <v>0</v>
      </c>
      <c r="AR348" s="25" t="s">
        <v>233</v>
      </c>
      <c r="AT348" s="25" t="s">
        <v>252</v>
      </c>
      <c r="AU348" s="25" t="s">
        <v>182</v>
      </c>
      <c r="AY348" s="25" t="s">
        <v>172</v>
      </c>
      <c r="BE348" s="215">
        <f>IF(N348="základní",J348,0)</f>
        <v>0</v>
      </c>
      <c r="BF348" s="215">
        <f>IF(N348="snížená",J348,0)</f>
        <v>0</v>
      </c>
      <c r="BG348" s="215">
        <f>IF(N348="zákl. přenesená",J348,0)</f>
        <v>0</v>
      </c>
      <c r="BH348" s="215">
        <f>IF(N348="sníž. přenesená",J348,0)</f>
        <v>0</v>
      </c>
      <c r="BI348" s="215">
        <f>IF(N348="nulová",J348,0)</f>
        <v>0</v>
      </c>
      <c r="BJ348" s="25" t="s">
        <v>83</v>
      </c>
      <c r="BK348" s="215">
        <f>ROUND(I348*H348,2)</f>
        <v>0</v>
      </c>
      <c r="BL348" s="25" t="s">
        <v>181</v>
      </c>
      <c r="BM348" s="25" t="s">
        <v>598</v>
      </c>
    </row>
    <row r="349" spans="2:65" s="1" customFormat="1" ht="25.5" customHeight="1">
      <c r="B349" s="42"/>
      <c r="C349" s="204" t="s">
        <v>599</v>
      </c>
      <c r="D349" s="204" t="s">
        <v>176</v>
      </c>
      <c r="E349" s="205" t="s">
        <v>600</v>
      </c>
      <c r="F349" s="206" t="s">
        <v>601</v>
      </c>
      <c r="G349" s="207" t="s">
        <v>329</v>
      </c>
      <c r="H349" s="208">
        <v>8</v>
      </c>
      <c r="I349" s="209"/>
      <c r="J349" s="210">
        <f>ROUND(I349*H349,2)</f>
        <v>0</v>
      </c>
      <c r="K349" s="206" t="s">
        <v>180</v>
      </c>
      <c r="L349" s="62"/>
      <c r="M349" s="211" t="s">
        <v>21</v>
      </c>
      <c r="N349" s="212" t="s">
        <v>47</v>
      </c>
      <c r="O349" s="43"/>
      <c r="P349" s="213">
        <f>O349*H349</f>
        <v>0</v>
      </c>
      <c r="Q349" s="213">
        <v>1E-05</v>
      </c>
      <c r="R349" s="213">
        <f>Q349*H349</f>
        <v>8E-05</v>
      </c>
      <c r="S349" s="213">
        <v>0</v>
      </c>
      <c r="T349" s="214">
        <f>S349*H349</f>
        <v>0</v>
      </c>
      <c r="AR349" s="25" t="s">
        <v>181</v>
      </c>
      <c r="AT349" s="25" t="s">
        <v>176</v>
      </c>
      <c r="AU349" s="25" t="s">
        <v>182</v>
      </c>
      <c r="AY349" s="25" t="s">
        <v>172</v>
      </c>
      <c r="BE349" s="215">
        <f>IF(N349="základní",J349,0)</f>
        <v>0</v>
      </c>
      <c r="BF349" s="215">
        <f>IF(N349="snížená",J349,0)</f>
        <v>0</v>
      </c>
      <c r="BG349" s="215">
        <f>IF(N349="zákl. přenesená",J349,0)</f>
        <v>0</v>
      </c>
      <c r="BH349" s="215">
        <f>IF(N349="sníž. přenesená",J349,0)</f>
        <v>0</v>
      </c>
      <c r="BI349" s="215">
        <f>IF(N349="nulová",J349,0)</f>
        <v>0</v>
      </c>
      <c r="BJ349" s="25" t="s">
        <v>83</v>
      </c>
      <c r="BK349" s="215">
        <f>ROUND(I349*H349,2)</f>
        <v>0</v>
      </c>
      <c r="BL349" s="25" t="s">
        <v>181</v>
      </c>
      <c r="BM349" s="25" t="s">
        <v>602</v>
      </c>
    </row>
    <row r="350" spans="2:51" s="13" customFormat="1" ht="13.5">
      <c r="B350" s="227"/>
      <c r="C350" s="228"/>
      <c r="D350" s="218" t="s">
        <v>184</v>
      </c>
      <c r="E350" s="229" t="s">
        <v>21</v>
      </c>
      <c r="F350" s="230" t="s">
        <v>603</v>
      </c>
      <c r="G350" s="228"/>
      <c r="H350" s="231">
        <v>8</v>
      </c>
      <c r="I350" s="232"/>
      <c r="J350" s="228"/>
      <c r="K350" s="228"/>
      <c r="L350" s="233"/>
      <c r="M350" s="234"/>
      <c r="N350" s="235"/>
      <c r="O350" s="235"/>
      <c r="P350" s="235"/>
      <c r="Q350" s="235"/>
      <c r="R350" s="235"/>
      <c r="S350" s="235"/>
      <c r="T350" s="236"/>
      <c r="AT350" s="237" t="s">
        <v>184</v>
      </c>
      <c r="AU350" s="237" t="s">
        <v>182</v>
      </c>
      <c r="AV350" s="13" t="s">
        <v>85</v>
      </c>
      <c r="AW350" s="13" t="s">
        <v>35</v>
      </c>
      <c r="AX350" s="13" t="s">
        <v>83</v>
      </c>
      <c r="AY350" s="237" t="s">
        <v>172</v>
      </c>
    </row>
    <row r="351" spans="2:65" s="1" customFormat="1" ht="16.5" customHeight="1">
      <c r="B351" s="42"/>
      <c r="C351" s="260" t="s">
        <v>604</v>
      </c>
      <c r="D351" s="260" t="s">
        <v>252</v>
      </c>
      <c r="E351" s="261" t="s">
        <v>605</v>
      </c>
      <c r="F351" s="262" t="s">
        <v>606</v>
      </c>
      <c r="G351" s="263" t="s">
        <v>329</v>
      </c>
      <c r="H351" s="264">
        <v>8</v>
      </c>
      <c r="I351" s="265"/>
      <c r="J351" s="266">
        <f>ROUND(I351*H351,2)</f>
        <v>0</v>
      </c>
      <c r="K351" s="262" t="s">
        <v>180</v>
      </c>
      <c r="L351" s="267"/>
      <c r="M351" s="268" t="s">
        <v>21</v>
      </c>
      <c r="N351" s="269" t="s">
        <v>47</v>
      </c>
      <c r="O351" s="43"/>
      <c r="P351" s="213">
        <f>O351*H351</f>
        <v>0</v>
      </c>
      <c r="Q351" s="213">
        <v>0.00156</v>
      </c>
      <c r="R351" s="213">
        <f>Q351*H351</f>
        <v>0.01248</v>
      </c>
      <c r="S351" s="213">
        <v>0</v>
      </c>
      <c r="T351" s="214">
        <f>S351*H351</f>
        <v>0</v>
      </c>
      <c r="AR351" s="25" t="s">
        <v>233</v>
      </c>
      <c r="AT351" s="25" t="s">
        <v>252</v>
      </c>
      <c r="AU351" s="25" t="s">
        <v>182</v>
      </c>
      <c r="AY351" s="25" t="s">
        <v>172</v>
      </c>
      <c r="BE351" s="215">
        <f>IF(N351="základní",J351,0)</f>
        <v>0</v>
      </c>
      <c r="BF351" s="215">
        <f>IF(N351="snížená",J351,0)</f>
        <v>0</v>
      </c>
      <c r="BG351" s="215">
        <f>IF(N351="zákl. přenesená",J351,0)</f>
        <v>0</v>
      </c>
      <c r="BH351" s="215">
        <f>IF(N351="sníž. přenesená",J351,0)</f>
        <v>0</v>
      </c>
      <c r="BI351" s="215">
        <f>IF(N351="nulová",J351,0)</f>
        <v>0</v>
      </c>
      <c r="BJ351" s="25" t="s">
        <v>83</v>
      </c>
      <c r="BK351" s="215">
        <f>ROUND(I351*H351,2)</f>
        <v>0</v>
      </c>
      <c r="BL351" s="25" t="s">
        <v>181</v>
      </c>
      <c r="BM351" s="25" t="s">
        <v>607</v>
      </c>
    </row>
    <row r="352" spans="2:65" s="1" customFormat="1" ht="16.5" customHeight="1">
      <c r="B352" s="42"/>
      <c r="C352" s="204" t="s">
        <v>608</v>
      </c>
      <c r="D352" s="204" t="s">
        <v>176</v>
      </c>
      <c r="E352" s="205" t="s">
        <v>609</v>
      </c>
      <c r="F352" s="206" t="s">
        <v>610</v>
      </c>
      <c r="G352" s="207" t="s">
        <v>329</v>
      </c>
      <c r="H352" s="208">
        <v>27</v>
      </c>
      <c r="I352" s="209"/>
      <c r="J352" s="210">
        <f>ROUND(I352*H352,2)</f>
        <v>0</v>
      </c>
      <c r="K352" s="206" t="s">
        <v>21</v>
      </c>
      <c r="L352" s="62"/>
      <c r="M352" s="211" t="s">
        <v>21</v>
      </c>
      <c r="N352" s="212" t="s">
        <v>47</v>
      </c>
      <c r="O352" s="43"/>
      <c r="P352" s="213">
        <f>O352*H352</f>
        <v>0</v>
      </c>
      <c r="Q352" s="213">
        <v>0.2794</v>
      </c>
      <c r="R352" s="213">
        <f>Q352*H352</f>
        <v>7.543799999999999</v>
      </c>
      <c r="S352" s="213">
        <v>0</v>
      </c>
      <c r="T352" s="214">
        <f>S352*H352</f>
        <v>0</v>
      </c>
      <c r="AR352" s="25" t="s">
        <v>181</v>
      </c>
      <c r="AT352" s="25" t="s">
        <v>176</v>
      </c>
      <c r="AU352" s="25" t="s">
        <v>182</v>
      </c>
      <c r="AY352" s="25" t="s">
        <v>172</v>
      </c>
      <c r="BE352" s="215">
        <f>IF(N352="základní",J352,0)</f>
        <v>0</v>
      </c>
      <c r="BF352" s="215">
        <f>IF(N352="snížená",J352,0)</f>
        <v>0</v>
      </c>
      <c r="BG352" s="215">
        <f>IF(N352="zákl. přenesená",J352,0)</f>
        <v>0</v>
      </c>
      <c r="BH352" s="215">
        <f>IF(N352="sníž. přenesená",J352,0)</f>
        <v>0</v>
      </c>
      <c r="BI352" s="215">
        <f>IF(N352="nulová",J352,0)</f>
        <v>0</v>
      </c>
      <c r="BJ352" s="25" t="s">
        <v>83</v>
      </c>
      <c r="BK352" s="215">
        <f>ROUND(I352*H352,2)</f>
        <v>0</v>
      </c>
      <c r="BL352" s="25" t="s">
        <v>181</v>
      </c>
      <c r="BM352" s="25" t="s">
        <v>611</v>
      </c>
    </row>
    <row r="353" spans="2:51" s="13" customFormat="1" ht="13.5">
      <c r="B353" s="227"/>
      <c r="C353" s="228"/>
      <c r="D353" s="218" t="s">
        <v>184</v>
      </c>
      <c r="E353" s="229" t="s">
        <v>21</v>
      </c>
      <c r="F353" s="230" t="s">
        <v>612</v>
      </c>
      <c r="G353" s="228"/>
      <c r="H353" s="231">
        <v>27</v>
      </c>
      <c r="I353" s="232"/>
      <c r="J353" s="228"/>
      <c r="K353" s="228"/>
      <c r="L353" s="233"/>
      <c r="M353" s="234"/>
      <c r="N353" s="235"/>
      <c r="O353" s="235"/>
      <c r="P353" s="235"/>
      <c r="Q353" s="235"/>
      <c r="R353" s="235"/>
      <c r="S353" s="235"/>
      <c r="T353" s="236"/>
      <c r="AT353" s="237" t="s">
        <v>184</v>
      </c>
      <c r="AU353" s="237" t="s">
        <v>182</v>
      </c>
      <c r="AV353" s="13" t="s">
        <v>85</v>
      </c>
      <c r="AW353" s="13" t="s">
        <v>35</v>
      </c>
      <c r="AX353" s="13" t="s">
        <v>83</v>
      </c>
      <c r="AY353" s="237" t="s">
        <v>172</v>
      </c>
    </row>
    <row r="354" spans="2:65" s="1" customFormat="1" ht="25.5" customHeight="1">
      <c r="B354" s="42"/>
      <c r="C354" s="260" t="s">
        <v>613</v>
      </c>
      <c r="D354" s="260" t="s">
        <v>252</v>
      </c>
      <c r="E354" s="261" t="s">
        <v>614</v>
      </c>
      <c r="F354" s="262" t="s">
        <v>615</v>
      </c>
      <c r="G354" s="263" t="s">
        <v>329</v>
      </c>
      <c r="H354" s="264">
        <v>23</v>
      </c>
      <c r="I354" s="265"/>
      <c r="J354" s="266">
        <f>ROUND(I354*H354,2)</f>
        <v>0</v>
      </c>
      <c r="K354" s="262" t="s">
        <v>21</v>
      </c>
      <c r="L354" s="267"/>
      <c r="M354" s="268" t="s">
        <v>21</v>
      </c>
      <c r="N354" s="269" t="s">
        <v>47</v>
      </c>
      <c r="O354" s="43"/>
      <c r="P354" s="213">
        <f>O354*H354</f>
        <v>0</v>
      </c>
      <c r="Q354" s="213">
        <v>0.0133</v>
      </c>
      <c r="R354" s="213">
        <f>Q354*H354</f>
        <v>0.3059</v>
      </c>
      <c r="S354" s="213">
        <v>0</v>
      </c>
      <c r="T354" s="214">
        <f>S354*H354</f>
        <v>0</v>
      </c>
      <c r="AR354" s="25" t="s">
        <v>233</v>
      </c>
      <c r="AT354" s="25" t="s">
        <v>252</v>
      </c>
      <c r="AU354" s="25" t="s">
        <v>182</v>
      </c>
      <c r="AY354" s="25" t="s">
        <v>172</v>
      </c>
      <c r="BE354" s="215">
        <f>IF(N354="základní",J354,0)</f>
        <v>0</v>
      </c>
      <c r="BF354" s="215">
        <f>IF(N354="snížená",J354,0)</f>
        <v>0</v>
      </c>
      <c r="BG354" s="215">
        <f>IF(N354="zákl. přenesená",J354,0)</f>
        <v>0</v>
      </c>
      <c r="BH354" s="215">
        <f>IF(N354="sníž. přenesená",J354,0)</f>
        <v>0</v>
      </c>
      <c r="BI354" s="215">
        <f>IF(N354="nulová",J354,0)</f>
        <v>0</v>
      </c>
      <c r="BJ354" s="25" t="s">
        <v>83</v>
      </c>
      <c r="BK354" s="215">
        <f>ROUND(I354*H354,2)</f>
        <v>0</v>
      </c>
      <c r="BL354" s="25" t="s">
        <v>181</v>
      </c>
      <c r="BM354" s="25" t="s">
        <v>616</v>
      </c>
    </row>
    <row r="355" spans="2:51" s="13" customFormat="1" ht="13.5">
      <c r="B355" s="227"/>
      <c r="C355" s="228"/>
      <c r="D355" s="218" t="s">
        <v>184</v>
      </c>
      <c r="E355" s="229" t="s">
        <v>21</v>
      </c>
      <c r="F355" s="230" t="s">
        <v>617</v>
      </c>
      <c r="G355" s="228"/>
      <c r="H355" s="231">
        <v>23</v>
      </c>
      <c r="I355" s="232"/>
      <c r="J355" s="228"/>
      <c r="K355" s="228"/>
      <c r="L355" s="233"/>
      <c r="M355" s="234"/>
      <c r="N355" s="235"/>
      <c r="O355" s="235"/>
      <c r="P355" s="235"/>
      <c r="Q355" s="235"/>
      <c r="R355" s="235"/>
      <c r="S355" s="235"/>
      <c r="T355" s="236"/>
      <c r="AT355" s="237" t="s">
        <v>184</v>
      </c>
      <c r="AU355" s="237" t="s">
        <v>182</v>
      </c>
      <c r="AV355" s="13" t="s">
        <v>85</v>
      </c>
      <c r="AW355" s="13" t="s">
        <v>35</v>
      </c>
      <c r="AX355" s="13" t="s">
        <v>83</v>
      </c>
      <c r="AY355" s="237" t="s">
        <v>172</v>
      </c>
    </row>
    <row r="356" spans="2:65" s="1" customFormat="1" ht="25.5" customHeight="1">
      <c r="B356" s="42"/>
      <c r="C356" s="260" t="s">
        <v>618</v>
      </c>
      <c r="D356" s="260" t="s">
        <v>252</v>
      </c>
      <c r="E356" s="261" t="s">
        <v>619</v>
      </c>
      <c r="F356" s="262" t="s">
        <v>620</v>
      </c>
      <c r="G356" s="263" t="s">
        <v>329</v>
      </c>
      <c r="H356" s="264">
        <v>4</v>
      </c>
      <c r="I356" s="265"/>
      <c r="J356" s="266">
        <f>ROUND(I356*H356,2)</f>
        <v>0</v>
      </c>
      <c r="K356" s="262" t="s">
        <v>21</v>
      </c>
      <c r="L356" s="267"/>
      <c r="M356" s="268" t="s">
        <v>21</v>
      </c>
      <c r="N356" s="269" t="s">
        <v>47</v>
      </c>
      <c r="O356" s="43"/>
      <c r="P356" s="213">
        <f>O356*H356</f>
        <v>0</v>
      </c>
      <c r="Q356" s="213">
        <v>0.0133</v>
      </c>
      <c r="R356" s="213">
        <f>Q356*H356</f>
        <v>0.0532</v>
      </c>
      <c r="S356" s="213">
        <v>0</v>
      </c>
      <c r="T356" s="214">
        <f>S356*H356</f>
        <v>0</v>
      </c>
      <c r="AR356" s="25" t="s">
        <v>233</v>
      </c>
      <c r="AT356" s="25" t="s">
        <v>252</v>
      </c>
      <c r="AU356" s="25" t="s">
        <v>182</v>
      </c>
      <c r="AY356" s="25" t="s">
        <v>172</v>
      </c>
      <c r="BE356" s="215">
        <f>IF(N356="základní",J356,0)</f>
        <v>0</v>
      </c>
      <c r="BF356" s="215">
        <f>IF(N356="snížená",J356,0)</f>
        <v>0</v>
      </c>
      <c r="BG356" s="215">
        <f>IF(N356="zákl. přenesená",J356,0)</f>
        <v>0</v>
      </c>
      <c r="BH356" s="215">
        <f>IF(N356="sníž. přenesená",J356,0)</f>
        <v>0</v>
      </c>
      <c r="BI356" s="215">
        <f>IF(N356="nulová",J356,0)</f>
        <v>0</v>
      </c>
      <c r="BJ356" s="25" t="s">
        <v>83</v>
      </c>
      <c r="BK356" s="215">
        <f>ROUND(I356*H356,2)</f>
        <v>0</v>
      </c>
      <c r="BL356" s="25" t="s">
        <v>181</v>
      </c>
      <c r="BM356" s="25" t="s">
        <v>621</v>
      </c>
    </row>
    <row r="357" spans="2:51" s="13" customFormat="1" ht="13.5">
      <c r="B357" s="227"/>
      <c r="C357" s="228"/>
      <c r="D357" s="218" t="s">
        <v>184</v>
      </c>
      <c r="E357" s="229" t="s">
        <v>21</v>
      </c>
      <c r="F357" s="230" t="s">
        <v>622</v>
      </c>
      <c r="G357" s="228"/>
      <c r="H357" s="231">
        <v>4</v>
      </c>
      <c r="I357" s="232"/>
      <c r="J357" s="228"/>
      <c r="K357" s="228"/>
      <c r="L357" s="233"/>
      <c r="M357" s="234"/>
      <c r="N357" s="235"/>
      <c r="O357" s="235"/>
      <c r="P357" s="235"/>
      <c r="Q357" s="235"/>
      <c r="R357" s="235"/>
      <c r="S357" s="235"/>
      <c r="T357" s="236"/>
      <c r="AT357" s="237" t="s">
        <v>184</v>
      </c>
      <c r="AU357" s="237" t="s">
        <v>182</v>
      </c>
      <c r="AV357" s="13" t="s">
        <v>85</v>
      </c>
      <c r="AW357" s="13" t="s">
        <v>35</v>
      </c>
      <c r="AX357" s="13" t="s">
        <v>83</v>
      </c>
      <c r="AY357" s="237" t="s">
        <v>172</v>
      </c>
    </row>
    <row r="358" spans="2:65" s="1" customFormat="1" ht="16.5" customHeight="1">
      <c r="B358" s="42"/>
      <c r="C358" s="204" t="s">
        <v>623</v>
      </c>
      <c r="D358" s="204" t="s">
        <v>176</v>
      </c>
      <c r="E358" s="205" t="s">
        <v>624</v>
      </c>
      <c r="F358" s="206" t="s">
        <v>625</v>
      </c>
      <c r="G358" s="207" t="s">
        <v>329</v>
      </c>
      <c r="H358" s="208">
        <v>13</v>
      </c>
      <c r="I358" s="209"/>
      <c r="J358" s="210">
        <f>ROUND(I358*H358,2)</f>
        <v>0</v>
      </c>
      <c r="K358" s="206" t="s">
        <v>180</v>
      </c>
      <c r="L358" s="62"/>
      <c r="M358" s="211" t="s">
        <v>21</v>
      </c>
      <c r="N358" s="212" t="s">
        <v>47</v>
      </c>
      <c r="O358" s="43"/>
      <c r="P358" s="213">
        <f>O358*H358</f>
        <v>0</v>
      </c>
      <c r="Q358" s="213">
        <v>0.00207</v>
      </c>
      <c r="R358" s="213">
        <f>Q358*H358</f>
        <v>0.026909999999999996</v>
      </c>
      <c r="S358" s="213">
        <v>0</v>
      </c>
      <c r="T358" s="214">
        <f>S358*H358</f>
        <v>0</v>
      </c>
      <c r="AR358" s="25" t="s">
        <v>181</v>
      </c>
      <c r="AT358" s="25" t="s">
        <v>176</v>
      </c>
      <c r="AU358" s="25" t="s">
        <v>182</v>
      </c>
      <c r="AY358" s="25" t="s">
        <v>172</v>
      </c>
      <c r="BE358" s="215">
        <f>IF(N358="základní",J358,0)</f>
        <v>0</v>
      </c>
      <c r="BF358" s="215">
        <f>IF(N358="snížená",J358,0)</f>
        <v>0</v>
      </c>
      <c r="BG358" s="215">
        <f>IF(N358="zákl. přenesená",J358,0)</f>
        <v>0</v>
      </c>
      <c r="BH358" s="215">
        <f>IF(N358="sníž. přenesená",J358,0)</f>
        <v>0</v>
      </c>
      <c r="BI358" s="215">
        <f>IF(N358="nulová",J358,0)</f>
        <v>0</v>
      </c>
      <c r="BJ358" s="25" t="s">
        <v>83</v>
      </c>
      <c r="BK358" s="215">
        <f>ROUND(I358*H358,2)</f>
        <v>0</v>
      </c>
      <c r="BL358" s="25" t="s">
        <v>181</v>
      </c>
      <c r="BM358" s="25" t="s">
        <v>626</v>
      </c>
    </row>
    <row r="359" spans="2:51" s="12" customFormat="1" ht="13.5">
      <c r="B359" s="216"/>
      <c r="C359" s="217"/>
      <c r="D359" s="218" t="s">
        <v>184</v>
      </c>
      <c r="E359" s="219" t="s">
        <v>21</v>
      </c>
      <c r="F359" s="220" t="s">
        <v>627</v>
      </c>
      <c r="G359" s="217"/>
      <c r="H359" s="219" t="s">
        <v>21</v>
      </c>
      <c r="I359" s="221"/>
      <c r="J359" s="217"/>
      <c r="K359" s="217"/>
      <c r="L359" s="222"/>
      <c r="M359" s="223"/>
      <c r="N359" s="224"/>
      <c r="O359" s="224"/>
      <c r="P359" s="224"/>
      <c r="Q359" s="224"/>
      <c r="R359" s="224"/>
      <c r="S359" s="224"/>
      <c r="T359" s="225"/>
      <c r="AT359" s="226" t="s">
        <v>184</v>
      </c>
      <c r="AU359" s="226" t="s">
        <v>182</v>
      </c>
      <c r="AV359" s="12" t="s">
        <v>83</v>
      </c>
      <c r="AW359" s="12" t="s">
        <v>35</v>
      </c>
      <c r="AX359" s="12" t="s">
        <v>76</v>
      </c>
      <c r="AY359" s="226" t="s">
        <v>172</v>
      </c>
    </row>
    <row r="360" spans="2:51" s="13" customFormat="1" ht="13.5">
      <c r="B360" s="227"/>
      <c r="C360" s="228"/>
      <c r="D360" s="218" t="s">
        <v>184</v>
      </c>
      <c r="E360" s="229" t="s">
        <v>21</v>
      </c>
      <c r="F360" s="230" t="s">
        <v>628</v>
      </c>
      <c r="G360" s="228"/>
      <c r="H360" s="231">
        <v>13</v>
      </c>
      <c r="I360" s="232"/>
      <c r="J360" s="228"/>
      <c r="K360" s="228"/>
      <c r="L360" s="233"/>
      <c r="M360" s="234"/>
      <c r="N360" s="235"/>
      <c r="O360" s="235"/>
      <c r="P360" s="235"/>
      <c r="Q360" s="235"/>
      <c r="R360" s="235"/>
      <c r="S360" s="235"/>
      <c r="T360" s="236"/>
      <c r="AT360" s="237" t="s">
        <v>184</v>
      </c>
      <c r="AU360" s="237" t="s">
        <v>182</v>
      </c>
      <c r="AV360" s="13" t="s">
        <v>85</v>
      </c>
      <c r="AW360" s="13" t="s">
        <v>35</v>
      </c>
      <c r="AX360" s="13" t="s">
        <v>83</v>
      </c>
      <c r="AY360" s="237" t="s">
        <v>172</v>
      </c>
    </row>
    <row r="361" spans="2:65" s="1" customFormat="1" ht="16.5" customHeight="1">
      <c r="B361" s="42"/>
      <c r="C361" s="204" t="s">
        <v>629</v>
      </c>
      <c r="D361" s="204" t="s">
        <v>176</v>
      </c>
      <c r="E361" s="205" t="s">
        <v>630</v>
      </c>
      <c r="F361" s="206" t="s">
        <v>631</v>
      </c>
      <c r="G361" s="207" t="s">
        <v>329</v>
      </c>
      <c r="H361" s="208">
        <v>5</v>
      </c>
      <c r="I361" s="209"/>
      <c r="J361" s="210">
        <f>ROUND(I361*H361,2)</f>
        <v>0</v>
      </c>
      <c r="K361" s="206" t="s">
        <v>180</v>
      </c>
      <c r="L361" s="62"/>
      <c r="M361" s="211" t="s">
        <v>21</v>
      </c>
      <c r="N361" s="212" t="s">
        <v>47</v>
      </c>
      <c r="O361" s="43"/>
      <c r="P361" s="213">
        <f>O361*H361</f>
        <v>0</v>
      </c>
      <c r="Q361" s="213">
        <v>0.00325</v>
      </c>
      <c r="R361" s="213">
        <f>Q361*H361</f>
        <v>0.01625</v>
      </c>
      <c r="S361" s="213">
        <v>0</v>
      </c>
      <c r="T361" s="214">
        <f>S361*H361</f>
        <v>0</v>
      </c>
      <c r="AR361" s="25" t="s">
        <v>181</v>
      </c>
      <c r="AT361" s="25" t="s">
        <v>176</v>
      </c>
      <c r="AU361" s="25" t="s">
        <v>182</v>
      </c>
      <c r="AY361" s="25" t="s">
        <v>172</v>
      </c>
      <c r="BE361" s="215">
        <f>IF(N361="základní",J361,0)</f>
        <v>0</v>
      </c>
      <c r="BF361" s="215">
        <f>IF(N361="snížená",J361,0)</f>
        <v>0</v>
      </c>
      <c r="BG361" s="215">
        <f>IF(N361="zákl. přenesená",J361,0)</f>
        <v>0</v>
      </c>
      <c r="BH361" s="215">
        <f>IF(N361="sníž. přenesená",J361,0)</f>
        <v>0</v>
      </c>
      <c r="BI361" s="215">
        <f>IF(N361="nulová",J361,0)</f>
        <v>0</v>
      </c>
      <c r="BJ361" s="25" t="s">
        <v>83</v>
      </c>
      <c r="BK361" s="215">
        <f>ROUND(I361*H361,2)</f>
        <v>0</v>
      </c>
      <c r="BL361" s="25" t="s">
        <v>181</v>
      </c>
      <c r="BM361" s="25" t="s">
        <v>632</v>
      </c>
    </row>
    <row r="362" spans="2:51" s="12" customFormat="1" ht="13.5">
      <c r="B362" s="216"/>
      <c r="C362" s="217"/>
      <c r="D362" s="218" t="s">
        <v>184</v>
      </c>
      <c r="E362" s="219" t="s">
        <v>21</v>
      </c>
      <c r="F362" s="220" t="s">
        <v>633</v>
      </c>
      <c r="G362" s="217"/>
      <c r="H362" s="219" t="s">
        <v>21</v>
      </c>
      <c r="I362" s="221"/>
      <c r="J362" s="217"/>
      <c r="K362" s="217"/>
      <c r="L362" s="222"/>
      <c r="M362" s="223"/>
      <c r="N362" s="224"/>
      <c r="O362" s="224"/>
      <c r="P362" s="224"/>
      <c r="Q362" s="224"/>
      <c r="R362" s="224"/>
      <c r="S362" s="224"/>
      <c r="T362" s="225"/>
      <c r="AT362" s="226" t="s">
        <v>184</v>
      </c>
      <c r="AU362" s="226" t="s">
        <v>182</v>
      </c>
      <c r="AV362" s="12" t="s">
        <v>83</v>
      </c>
      <c r="AW362" s="12" t="s">
        <v>35</v>
      </c>
      <c r="AX362" s="12" t="s">
        <v>76</v>
      </c>
      <c r="AY362" s="226" t="s">
        <v>172</v>
      </c>
    </row>
    <row r="363" spans="2:51" s="13" customFormat="1" ht="13.5">
      <c r="B363" s="227"/>
      <c r="C363" s="228"/>
      <c r="D363" s="218" t="s">
        <v>184</v>
      </c>
      <c r="E363" s="229" t="s">
        <v>21</v>
      </c>
      <c r="F363" s="230" t="s">
        <v>634</v>
      </c>
      <c r="G363" s="228"/>
      <c r="H363" s="231">
        <v>5</v>
      </c>
      <c r="I363" s="232"/>
      <c r="J363" s="228"/>
      <c r="K363" s="228"/>
      <c r="L363" s="233"/>
      <c r="M363" s="234"/>
      <c r="N363" s="235"/>
      <c r="O363" s="235"/>
      <c r="P363" s="235"/>
      <c r="Q363" s="235"/>
      <c r="R363" s="235"/>
      <c r="S363" s="235"/>
      <c r="T363" s="236"/>
      <c r="AT363" s="237" t="s">
        <v>184</v>
      </c>
      <c r="AU363" s="237" t="s">
        <v>182</v>
      </c>
      <c r="AV363" s="13" t="s">
        <v>85</v>
      </c>
      <c r="AW363" s="13" t="s">
        <v>35</v>
      </c>
      <c r="AX363" s="13" t="s">
        <v>83</v>
      </c>
      <c r="AY363" s="237" t="s">
        <v>172</v>
      </c>
    </row>
    <row r="364" spans="2:65" s="1" customFormat="1" ht="25.5" customHeight="1">
      <c r="B364" s="42"/>
      <c r="C364" s="204" t="s">
        <v>635</v>
      </c>
      <c r="D364" s="204" t="s">
        <v>176</v>
      </c>
      <c r="E364" s="205" t="s">
        <v>636</v>
      </c>
      <c r="F364" s="206" t="s">
        <v>637</v>
      </c>
      <c r="G364" s="207" t="s">
        <v>179</v>
      </c>
      <c r="H364" s="208">
        <v>32</v>
      </c>
      <c r="I364" s="209"/>
      <c r="J364" s="210">
        <f>ROUND(I364*H364,2)</f>
        <v>0</v>
      </c>
      <c r="K364" s="206" t="s">
        <v>180</v>
      </c>
      <c r="L364" s="62"/>
      <c r="M364" s="211" t="s">
        <v>21</v>
      </c>
      <c r="N364" s="212" t="s">
        <v>47</v>
      </c>
      <c r="O364" s="43"/>
      <c r="P364" s="213">
        <f>O364*H364</f>
        <v>0</v>
      </c>
      <c r="Q364" s="213">
        <v>2.25634</v>
      </c>
      <c r="R364" s="213">
        <f>Q364*H364</f>
        <v>72.20288</v>
      </c>
      <c r="S364" s="213">
        <v>0</v>
      </c>
      <c r="T364" s="214">
        <f>S364*H364</f>
        <v>0</v>
      </c>
      <c r="AR364" s="25" t="s">
        <v>181</v>
      </c>
      <c r="AT364" s="25" t="s">
        <v>176</v>
      </c>
      <c r="AU364" s="25" t="s">
        <v>182</v>
      </c>
      <c r="AY364" s="25" t="s">
        <v>172</v>
      </c>
      <c r="BE364" s="215">
        <f>IF(N364="základní",J364,0)</f>
        <v>0</v>
      </c>
      <c r="BF364" s="215">
        <f>IF(N364="snížená",J364,0)</f>
        <v>0</v>
      </c>
      <c r="BG364" s="215">
        <f>IF(N364="zákl. přenesená",J364,0)</f>
        <v>0</v>
      </c>
      <c r="BH364" s="215">
        <f>IF(N364="sníž. přenesená",J364,0)</f>
        <v>0</v>
      </c>
      <c r="BI364" s="215">
        <f>IF(N364="nulová",J364,0)</f>
        <v>0</v>
      </c>
      <c r="BJ364" s="25" t="s">
        <v>83</v>
      </c>
      <c r="BK364" s="215">
        <f>ROUND(I364*H364,2)</f>
        <v>0</v>
      </c>
      <c r="BL364" s="25" t="s">
        <v>181</v>
      </c>
      <c r="BM364" s="25" t="s">
        <v>638</v>
      </c>
    </row>
    <row r="365" spans="2:51" s="12" customFormat="1" ht="13.5">
      <c r="B365" s="216"/>
      <c r="C365" s="217"/>
      <c r="D365" s="218" t="s">
        <v>184</v>
      </c>
      <c r="E365" s="219" t="s">
        <v>21</v>
      </c>
      <c r="F365" s="220" t="s">
        <v>639</v>
      </c>
      <c r="G365" s="217"/>
      <c r="H365" s="219" t="s">
        <v>21</v>
      </c>
      <c r="I365" s="221"/>
      <c r="J365" s="217"/>
      <c r="K365" s="217"/>
      <c r="L365" s="222"/>
      <c r="M365" s="223"/>
      <c r="N365" s="224"/>
      <c r="O365" s="224"/>
      <c r="P365" s="224"/>
      <c r="Q365" s="224"/>
      <c r="R365" s="224"/>
      <c r="S365" s="224"/>
      <c r="T365" s="225"/>
      <c r="AT365" s="226" t="s">
        <v>184</v>
      </c>
      <c r="AU365" s="226" t="s">
        <v>182</v>
      </c>
      <c r="AV365" s="12" t="s">
        <v>83</v>
      </c>
      <c r="AW365" s="12" t="s">
        <v>35</v>
      </c>
      <c r="AX365" s="12" t="s">
        <v>76</v>
      </c>
      <c r="AY365" s="226" t="s">
        <v>172</v>
      </c>
    </row>
    <row r="366" spans="2:51" s="13" customFormat="1" ht="13.5">
      <c r="B366" s="227"/>
      <c r="C366" s="228"/>
      <c r="D366" s="218" t="s">
        <v>184</v>
      </c>
      <c r="E366" s="229" t="s">
        <v>21</v>
      </c>
      <c r="F366" s="230" t="s">
        <v>640</v>
      </c>
      <c r="G366" s="228"/>
      <c r="H366" s="231">
        <v>32</v>
      </c>
      <c r="I366" s="232"/>
      <c r="J366" s="228"/>
      <c r="K366" s="228"/>
      <c r="L366" s="233"/>
      <c r="M366" s="234"/>
      <c r="N366" s="235"/>
      <c r="O366" s="235"/>
      <c r="P366" s="235"/>
      <c r="Q366" s="235"/>
      <c r="R366" s="235"/>
      <c r="S366" s="235"/>
      <c r="T366" s="236"/>
      <c r="AT366" s="237" t="s">
        <v>184</v>
      </c>
      <c r="AU366" s="237" t="s">
        <v>182</v>
      </c>
      <c r="AV366" s="13" t="s">
        <v>85</v>
      </c>
      <c r="AW366" s="13" t="s">
        <v>35</v>
      </c>
      <c r="AX366" s="13" t="s">
        <v>83</v>
      </c>
      <c r="AY366" s="237" t="s">
        <v>172</v>
      </c>
    </row>
    <row r="367" spans="2:63" s="11" customFormat="1" ht="22.35" customHeight="1">
      <c r="B367" s="188"/>
      <c r="C367" s="189"/>
      <c r="D367" s="190" t="s">
        <v>75</v>
      </c>
      <c r="E367" s="202" t="s">
        <v>641</v>
      </c>
      <c r="F367" s="202" t="s">
        <v>642</v>
      </c>
      <c r="G367" s="189"/>
      <c r="H367" s="189"/>
      <c r="I367" s="192"/>
      <c r="J367" s="203">
        <f>BK367</f>
        <v>0</v>
      </c>
      <c r="K367" s="189"/>
      <c r="L367" s="194"/>
      <c r="M367" s="195"/>
      <c r="N367" s="196"/>
      <c r="O367" s="196"/>
      <c r="P367" s="197">
        <f>SUM(P368:P376)</f>
        <v>0</v>
      </c>
      <c r="Q367" s="196"/>
      <c r="R367" s="197">
        <f>SUM(R368:R376)</f>
        <v>57.917159999999996</v>
      </c>
      <c r="S367" s="196"/>
      <c r="T367" s="198">
        <f>SUM(T368:T376)</f>
        <v>0</v>
      </c>
      <c r="AR367" s="199" t="s">
        <v>83</v>
      </c>
      <c r="AT367" s="200" t="s">
        <v>75</v>
      </c>
      <c r="AU367" s="200" t="s">
        <v>85</v>
      </c>
      <c r="AY367" s="199" t="s">
        <v>172</v>
      </c>
      <c r="BK367" s="201">
        <f>SUM(BK368:BK376)</f>
        <v>0</v>
      </c>
    </row>
    <row r="368" spans="2:65" s="1" customFormat="1" ht="16.5" customHeight="1">
      <c r="B368" s="42"/>
      <c r="C368" s="204" t="s">
        <v>643</v>
      </c>
      <c r="D368" s="204" t="s">
        <v>176</v>
      </c>
      <c r="E368" s="205" t="s">
        <v>644</v>
      </c>
      <c r="F368" s="206" t="s">
        <v>645</v>
      </c>
      <c r="G368" s="207" t="s">
        <v>329</v>
      </c>
      <c r="H368" s="208">
        <v>64</v>
      </c>
      <c r="I368" s="209"/>
      <c r="J368" s="210">
        <f aca="true" t="shared" si="0" ref="J368:J376">ROUND(I368*H368,2)</f>
        <v>0</v>
      </c>
      <c r="K368" s="206" t="s">
        <v>180</v>
      </c>
      <c r="L368" s="62"/>
      <c r="M368" s="211" t="s">
        <v>21</v>
      </c>
      <c r="N368" s="212" t="s">
        <v>47</v>
      </c>
      <c r="O368" s="43"/>
      <c r="P368" s="213">
        <f aca="true" t="shared" si="1" ref="P368:P376">O368*H368</f>
        <v>0</v>
      </c>
      <c r="Q368" s="213">
        <v>0.3409</v>
      </c>
      <c r="R368" s="213">
        <f aca="true" t="shared" si="2" ref="R368:R376">Q368*H368</f>
        <v>21.8176</v>
      </c>
      <c r="S368" s="213">
        <v>0</v>
      </c>
      <c r="T368" s="214">
        <f aca="true" t="shared" si="3" ref="T368:T376">S368*H368</f>
        <v>0</v>
      </c>
      <c r="AR368" s="25" t="s">
        <v>181</v>
      </c>
      <c r="AT368" s="25" t="s">
        <v>176</v>
      </c>
      <c r="AU368" s="25" t="s">
        <v>182</v>
      </c>
      <c r="AY368" s="25" t="s">
        <v>172</v>
      </c>
      <c r="BE368" s="215">
        <f aca="true" t="shared" si="4" ref="BE368:BE376">IF(N368="základní",J368,0)</f>
        <v>0</v>
      </c>
      <c r="BF368" s="215">
        <f aca="true" t="shared" si="5" ref="BF368:BF376">IF(N368="snížená",J368,0)</f>
        <v>0</v>
      </c>
      <c r="BG368" s="215">
        <f aca="true" t="shared" si="6" ref="BG368:BG376">IF(N368="zákl. přenesená",J368,0)</f>
        <v>0</v>
      </c>
      <c r="BH368" s="215">
        <f aca="true" t="shared" si="7" ref="BH368:BH376">IF(N368="sníž. přenesená",J368,0)</f>
        <v>0</v>
      </c>
      <c r="BI368" s="215">
        <f aca="true" t="shared" si="8" ref="BI368:BI376">IF(N368="nulová",J368,0)</f>
        <v>0</v>
      </c>
      <c r="BJ368" s="25" t="s">
        <v>83</v>
      </c>
      <c r="BK368" s="215">
        <f aca="true" t="shared" si="9" ref="BK368:BK376">ROUND(I368*H368,2)</f>
        <v>0</v>
      </c>
      <c r="BL368" s="25" t="s">
        <v>181</v>
      </c>
      <c r="BM368" s="25" t="s">
        <v>646</v>
      </c>
    </row>
    <row r="369" spans="2:65" s="1" customFormat="1" ht="16.5" customHeight="1">
      <c r="B369" s="42"/>
      <c r="C369" s="260" t="s">
        <v>647</v>
      </c>
      <c r="D369" s="260" t="s">
        <v>252</v>
      </c>
      <c r="E369" s="261" t="s">
        <v>648</v>
      </c>
      <c r="F369" s="262" t="s">
        <v>649</v>
      </c>
      <c r="G369" s="263" t="s">
        <v>329</v>
      </c>
      <c r="H369" s="264">
        <v>64</v>
      </c>
      <c r="I369" s="265"/>
      <c r="J369" s="266">
        <f t="shared" si="0"/>
        <v>0</v>
      </c>
      <c r="K369" s="262" t="s">
        <v>180</v>
      </c>
      <c r="L369" s="267"/>
      <c r="M369" s="268" t="s">
        <v>21</v>
      </c>
      <c r="N369" s="269" t="s">
        <v>47</v>
      </c>
      <c r="O369" s="43"/>
      <c r="P369" s="213">
        <f t="shared" si="1"/>
        <v>0</v>
      </c>
      <c r="Q369" s="213">
        <v>0.027</v>
      </c>
      <c r="R369" s="213">
        <f t="shared" si="2"/>
        <v>1.728</v>
      </c>
      <c r="S369" s="213">
        <v>0</v>
      </c>
      <c r="T369" s="214">
        <f t="shared" si="3"/>
        <v>0</v>
      </c>
      <c r="AR369" s="25" t="s">
        <v>233</v>
      </c>
      <c r="AT369" s="25" t="s">
        <v>252</v>
      </c>
      <c r="AU369" s="25" t="s">
        <v>182</v>
      </c>
      <c r="AY369" s="25" t="s">
        <v>172</v>
      </c>
      <c r="BE369" s="215">
        <f t="shared" si="4"/>
        <v>0</v>
      </c>
      <c r="BF369" s="215">
        <f t="shared" si="5"/>
        <v>0</v>
      </c>
      <c r="BG369" s="215">
        <f t="shared" si="6"/>
        <v>0</v>
      </c>
      <c r="BH369" s="215">
        <f t="shared" si="7"/>
        <v>0</v>
      </c>
      <c r="BI369" s="215">
        <f t="shared" si="8"/>
        <v>0</v>
      </c>
      <c r="BJ369" s="25" t="s">
        <v>83</v>
      </c>
      <c r="BK369" s="215">
        <f t="shared" si="9"/>
        <v>0</v>
      </c>
      <c r="BL369" s="25" t="s">
        <v>181</v>
      </c>
      <c r="BM369" s="25" t="s">
        <v>650</v>
      </c>
    </row>
    <row r="370" spans="2:65" s="1" customFormat="1" ht="16.5" customHeight="1">
      <c r="B370" s="42"/>
      <c r="C370" s="260" t="s">
        <v>651</v>
      </c>
      <c r="D370" s="260" t="s">
        <v>252</v>
      </c>
      <c r="E370" s="261" t="s">
        <v>652</v>
      </c>
      <c r="F370" s="262" t="s">
        <v>653</v>
      </c>
      <c r="G370" s="263" t="s">
        <v>329</v>
      </c>
      <c r="H370" s="264">
        <v>64</v>
      </c>
      <c r="I370" s="265"/>
      <c r="J370" s="266">
        <f t="shared" si="0"/>
        <v>0</v>
      </c>
      <c r="K370" s="262" t="s">
        <v>180</v>
      </c>
      <c r="L370" s="267"/>
      <c r="M370" s="268" t="s">
        <v>21</v>
      </c>
      <c r="N370" s="269" t="s">
        <v>47</v>
      </c>
      <c r="O370" s="43"/>
      <c r="P370" s="213">
        <f t="shared" si="1"/>
        <v>0</v>
      </c>
      <c r="Q370" s="213">
        <v>0.006</v>
      </c>
      <c r="R370" s="213">
        <f t="shared" si="2"/>
        <v>0.384</v>
      </c>
      <c r="S370" s="213">
        <v>0</v>
      </c>
      <c r="T370" s="214">
        <f t="shared" si="3"/>
        <v>0</v>
      </c>
      <c r="AR370" s="25" t="s">
        <v>233</v>
      </c>
      <c r="AT370" s="25" t="s">
        <v>252</v>
      </c>
      <c r="AU370" s="25" t="s">
        <v>182</v>
      </c>
      <c r="AY370" s="25" t="s">
        <v>172</v>
      </c>
      <c r="BE370" s="215">
        <f t="shared" si="4"/>
        <v>0</v>
      </c>
      <c r="BF370" s="215">
        <f t="shared" si="5"/>
        <v>0</v>
      </c>
      <c r="BG370" s="215">
        <f t="shared" si="6"/>
        <v>0</v>
      </c>
      <c r="BH370" s="215">
        <f t="shared" si="7"/>
        <v>0</v>
      </c>
      <c r="BI370" s="215">
        <f t="shared" si="8"/>
        <v>0</v>
      </c>
      <c r="BJ370" s="25" t="s">
        <v>83</v>
      </c>
      <c r="BK370" s="215">
        <f t="shared" si="9"/>
        <v>0</v>
      </c>
      <c r="BL370" s="25" t="s">
        <v>181</v>
      </c>
      <c r="BM370" s="25" t="s">
        <v>654</v>
      </c>
    </row>
    <row r="371" spans="2:65" s="1" customFormat="1" ht="16.5" customHeight="1">
      <c r="B371" s="42"/>
      <c r="C371" s="260" t="s">
        <v>655</v>
      </c>
      <c r="D371" s="260" t="s">
        <v>252</v>
      </c>
      <c r="E371" s="261" t="s">
        <v>656</v>
      </c>
      <c r="F371" s="262" t="s">
        <v>657</v>
      </c>
      <c r="G371" s="263" t="s">
        <v>329</v>
      </c>
      <c r="H371" s="264">
        <v>64</v>
      </c>
      <c r="I371" s="265"/>
      <c r="J371" s="266">
        <f t="shared" si="0"/>
        <v>0</v>
      </c>
      <c r="K371" s="262" t="s">
        <v>180</v>
      </c>
      <c r="L371" s="267"/>
      <c r="M371" s="268" t="s">
        <v>21</v>
      </c>
      <c r="N371" s="269" t="s">
        <v>47</v>
      </c>
      <c r="O371" s="43"/>
      <c r="P371" s="213">
        <f t="shared" si="1"/>
        <v>0</v>
      </c>
      <c r="Q371" s="213">
        <v>0.111</v>
      </c>
      <c r="R371" s="213">
        <f t="shared" si="2"/>
        <v>7.104</v>
      </c>
      <c r="S371" s="213">
        <v>0</v>
      </c>
      <c r="T371" s="214">
        <f t="shared" si="3"/>
        <v>0</v>
      </c>
      <c r="AR371" s="25" t="s">
        <v>233</v>
      </c>
      <c r="AT371" s="25" t="s">
        <v>252</v>
      </c>
      <c r="AU371" s="25" t="s">
        <v>182</v>
      </c>
      <c r="AY371" s="25" t="s">
        <v>172</v>
      </c>
      <c r="BE371" s="215">
        <f t="shared" si="4"/>
        <v>0</v>
      </c>
      <c r="BF371" s="215">
        <f t="shared" si="5"/>
        <v>0</v>
      </c>
      <c r="BG371" s="215">
        <f t="shared" si="6"/>
        <v>0</v>
      </c>
      <c r="BH371" s="215">
        <f t="shared" si="7"/>
        <v>0</v>
      </c>
      <c r="BI371" s="215">
        <f t="shared" si="8"/>
        <v>0</v>
      </c>
      <c r="BJ371" s="25" t="s">
        <v>83</v>
      </c>
      <c r="BK371" s="215">
        <f t="shared" si="9"/>
        <v>0</v>
      </c>
      <c r="BL371" s="25" t="s">
        <v>181</v>
      </c>
      <c r="BM371" s="25" t="s">
        <v>658</v>
      </c>
    </row>
    <row r="372" spans="2:65" s="1" customFormat="1" ht="16.5" customHeight="1">
      <c r="B372" s="42"/>
      <c r="C372" s="260" t="s">
        <v>659</v>
      </c>
      <c r="D372" s="260" t="s">
        <v>252</v>
      </c>
      <c r="E372" s="261" t="s">
        <v>660</v>
      </c>
      <c r="F372" s="262" t="s">
        <v>661</v>
      </c>
      <c r="G372" s="263" t="s">
        <v>329</v>
      </c>
      <c r="H372" s="264">
        <v>64</v>
      </c>
      <c r="I372" s="265"/>
      <c r="J372" s="266">
        <f t="shared" si="0"/>
        <v>0</v>
      </c>
      <c r="K372" s="262" t="s">
        <v>180</v>
      </c>
      <c r="L372" s="267"/>
      <c r="M372" s="268" t="s">
        <v>21</v>
      </c>
      <c r="N372" s="269" t="s">
        <v>47</v>
      </c>
      <c r="O372" s="43"/>
      <c r="P372" s="213">
        <f t="shared" si="1"/>
        <v>0</v>
      </c>
      <c r="Q372" s="213">
        <v>0.08</v>
      </c>
      <c r="R372" s="213">
        <f t="shared" si="2"/>
        <v>5.12</v>
      </c>
      <c r="S372" s="213">
        <v>0</v>
      </c>
      <c r="T372" s="214">
        <f t="shared" si="3"/>
        <v>0</v>
      </c>
      <c r="AR372" s="25" t="s">
        <v>233</v>
      </c>
      <c r="AT372" s="25" t="s">
        <v>252</v>
      </c>
      <c r="AU372" s="25" t="s">
        <v>182</v>
      </c>
      <c r="AY372" s="25" t="s">
        <v>172</v>
      </c>
      <c r="BE372" s="215">
        <f t="shared" si="4"/>
        <v>0</v>
      </c>
      <c r="BF372" s="215">
        <f t="shared" si="5"/>
        <v>0</v>
      </c>
      <c r="BG372" s="215">
        <f t="shared" si="6"/>
        <v>0</v>
      </c>
      <c r="BH372" s="215">
        <f t="shared" si="7"/>
        <v>0</v>
      </c>
      <c r="BI372" s="215">
        <f t="shared" si="8"/>
        <v>0</v>
      </c>
      <c r="BJ372" s="25" t="s">
        <v>83</v>
      </c>
      <c r="BK372" s="215">
        <f t="shared" si="9"/>
        <v>0</v>
      </c>
      <c r="BL372" s="25" t="s">
        <v>181</v>
      </c>
      <c r="BM372" s="25" t="s">
        <v>662</v>
      </c>
    </row>
    <row r="373" spans="2:65" s="1" customFormat="1" ht="16.5" customHeight="1">
      <c r="B373" s="42"/>
      <c r="C373" s="260" t="s">
        <v>663</v>
      </c>
      <c r="D373" s="260" t="s">
        <v>252</v>
      </c>
      <c r="E373" s="261" t="s">
        <v>664</v>
      </c>
      <c r="F373" s="262" t="s">
        <v>665</v>
      </c>
      <c r="G373" s="263" t="s">
        <v>329</v>
      </c>
      <c r="H373" s="264">
        <v>64</v>
      </c>
      <c r="I373" s="265"/>
      <c r="J373" s="266">
        <f t="shared" si="0"/>
        <v>0</v>
      </c>
      <c r="K373" s="262" t="s">
        <v>180</v>
      </c>
      <c r="L373" s="267"/>
      <c r="M373" s="268" t="s">
        <v>21</v>
      </c>
      <c r="N373" s="269" t="s">
        <v>47</v>
      </c>
      <c r="O373" s="43"/>
      <c r="P373" s="213">
        <f t="shared" si="1"/>
        <v>0</v>
      </c>
      <c r="Q373" s="213">
        <v>0.072</v>
      </c>
      <c r="R373" s="213">
        <f t="shared" si="2"/>
        <v>4.608</v>
      </c>
      <c r="S373" s="213">
        <v>0</v>
      </c>
      <c r="T373" s="214">
        <f t="shared" si="3"/>
        <v>0</v>
      </c>
      <c r="AR373" s="25" t="s">
        <v>233</v>
      </c>
      <c r="AT373" s="25" t="s">
        <v>252</v>
      </c>
      <c r="AU373" s="25" t="s">
        <v>182</v>
      </c>
      <c r="AY373" s="25" t="s">
        <v>172</v>
      </c>
      <c r="BE373" s="215">
        <f t="shared" si="4"/>
        <v>0</v>
      </c>
      <c r="BF373" s="215">
        <f t="shared" si="5"/>
        <v>0</v>
      </c>
      <c r="BG373" s="215">
        <f t="shared" si="6"/>
        <v>0</v>
      </c>
      <c r="BH373" s="215">
        <f t="shared" si="7"/>
        <v>0</v>
      </c>
      <c r="BI373" s="215">
        <f t="shared" si="8"/>
        <v>0</v>
      </c>
      <c r="BJ373" s="25" t="s">
        <v>83</v>
      </c>
      <c r="BK373" s="215">
        <f t="shared" si="9"/>
        <v>0</v>
      </c>
      <c r="BL373" s="25" t="s">
        <v>181</v>
      </c>
      <c r="BM373" s="25" t="s">
        <v>666</v>
      </c>
    </row>
    <row r="374" spans="2:65" s="1" customFormat="1" ht="25.5" customHeight="1">
      <c r="B374" s="42"/>
      <c r="C374" s="204" t="s">
        <v>667</v>
      </c>
      <c r="D374" s="204" t="s">
        <v>176</v>
      </c>
      <c r="E374" s="205" t="s">
        <v>668</v>
      </c>
      <c r="F374" s="206" t="s">
        <v>669</v>
      </c>
      <c r="G374" s="207" t="s">
        <v>329</v>
      </c>
      <c r="H374" s="208">
        <v>64</v>
      </c>
      <c r="I374" s="209"/>
      <c r="J374" s="210">
        <f t="shared" si="0"/>
        <v>0</v>
      </c>
      <c r="K374" s="206" t="s">
        <v>180</v>
      </c>
      <c r="L374" s="62"/>
      <c r="M374" s="211" t="s">
        <v>21</v>
      </c>
      <c r="N374" s="212" t="s">
        <v>47</v>
      </c>
      <c r="O374" s="43"/>
      <c r="P374" s="213">
        <f t="shared" si="1"/>
        <v>0</v>
      </c>
      <c r="Q374" s="213">
        <v>0.21734</v>
      </c>
      <c r="R374" s="213">
        <f t="shared" si="2"/>
        <v>13.90976</v>
      </c>
      <c r="S374" s="213">
        <v>0</v>
      </c>
      <c r="T374" s="214">
        <f t="shared" si="3"/>
        <v>0</v>
      </c>
      <c r="AR374" s="25" t="s">
        <v>181</v>
      </c>
      <c r="AT374" s="25" t="s">
        <v>176</v>
      </c>
      <c r="AU374" s="25" t="s">
        <v>182</v>
      </c>
      <c r="AY374" s="25" t="s">
        <v>172</v>
      </c>
      <c r="BE374" s="215">
        <f t="shared" si="4"/>
        <v>0</v>
      </c>
      <c r="BF374" s="215">
        <f t="shared" si="5"/>
        <v>0</v>
      </c>
      <c r="BG374" s="215">
        <f t="shared" si="6"/>
        <v>0</v>
      </c>
      <c r="BH374" s="215">
        <f t="shared" si="7"/>
        <v>0</v>
      </c>
      <c r="BI374" s="215">
        <f t="shared" si="8"/>
        <v>0</v>
      </c>
      <c r="BJ374" s="25" t="s">
        <v>83</v>
      </c>
      <c r="BK374" s="215">
        <f t="shared" si="9"/>
        <v>0</v>
      </c>
      <c r="BL374" s="25" t="s">
        <v>181</v>
      </c>
      <c r="BM374" s="25" t="s">
        <v>670</v>
      </c>
    </row>
    <row r="375" spans="2:65" s="1" customFormat="1" ht="16.5" customHeight="1">
      <c r="B375" s="42"/>
      <c r="C375" s="260" t="s">
        <v>671</v>
      </c>
      <c r="D375" s="260" t="s">
        <v>252</v>
      </c>
      <c r="E375" s="261" t="s">
        <v>672</v>
      </c>
      <c r="F375" s="262" t="s">
        <v>673</v>
      </c>
      <c r="G375" s="263" t="s">
        <v>329</v>
      </c>
      <c r="H375" s="264">
        <v>63</v>
      </c>
      <c r="I375" s="265"/>
      <c r="J375" s="266">
        <f t="shared" si="0"/>
        <v>0</v>
      </c>
      <c r="K375" s="262" t="s">
        <v>180</v>
      </c>
      <c r="L375" s="267"/>
      <c r="M375" s="268" t="s">
        <v>21</v>
      </c>
      <c r="N375" s="269" t="s">
        <v>47</v>
      </c>
      <c r="O375" s="43"/>
      <c r="P375" s="213">
        <f t="shared" si="1"/>
        <v>0</v>
      </c>
      <c r="Q375" s="213">
        <v>0.0506</v>
      </c>
      <c r="R375" s="213">
        <f t="shared" si="2"/>
        <v>3.1877999999999997</v>
      </c>
      <c r="S375" s="213">
        <v>0</v>
      </c>
      <c r="T375" s="214">
        <f t="shared" si="3"/>
        <v>0</v>
      </c>
      <c r="AR375" s="25" t="s">
        <v>233</v>
      </c>
      <c r="AT375" s="25" t="s">
        <v>252</v>
      </c>
      <c r="AU375" s="25" t="s">
        <v>182</v>
      </c>
      <c r="AY375" s="25" t="s">
        <v>172</v>
      </c>
      <c r="BE375" s="215">
        <f t="shared" si="4"/>
        <v>0</v>
      </c>
      <c r="BF375" s="215">
        <f t="shared" si="5"/>
        <v>0</v>
      </c>
      <c r="BG375" s="215">
        <f t="shared" si="6"/>
        <v>0</v>
      </c>
      <c r="BH375" s="215">
        <f t="shared" si="7"/>
        <v>0</v>
      </c>
      <c r="BI375" s="215">
        <f t="shared" si="8"/>
        <v>0</v>
      </c>
      <c r="BJ375" s="25" t="s">
        <v>83</v>
      </c>
      <c r="BK375" s="215">
        <f t="shared" si="9"/>
        <v>0</v>
      </c>
      <c r="BL375" s="25" t="s">
        <v>181</v>
      </c>
      <c r="BM375" s="25" t="s">
        <v>674</v>
      </c>
    </row>
    <row r="376" spans="2:65" s="1" customFormat="1" ht="25.5" customHeight="1">
      <c r="B376" s="42"/>
      <c r="C376" s="260" t="s">
        <v>675</v>
      </c>
      <c r="D376" s="260" t="s">
        <v>252</v>
      </c>
      <c r="E376" s="261" t="s">
        <v>676</v>
      </c>
      <c r="F376" s="262" t="s">
        <v>677</v>
      </c>
      <c r="G376" s="263" t="s">
        <v>329</v>
      </c>
      <c r="H376" s="264">
        <v>1</v>
      </c>
      <c r="I376" s="265"/>
      <c r="J376" s="266">
        <f t="shared" si="0"/>
        <v>0</v>
      </c>
      <c r="K376" s="262" t="s">
        <v>21</v>
      </c>
      <c r="L376" s="267"/>
      <c r="M376" s="268" t="s">
        <v>21</v>
      </c>
      <c r="N376" s="269" t="s">
        <v>47</v>
      </c>
      <c r="O376" s="43"/>
      <c r="P376" s="213">
        <f t="shared" si="1"/>
        <v>0</v>
      </c>
      <c r="Q376" s="213">
        <v>0.058</v>
      </c>
      <c r="R376" s="213">
        <f t="shared" si="2"/>
        <v>0.058</v>
      </c>
      <c r="S376" s="213">
        <v>0</v>
      </c>
      <c r="T376" s="214">
        <f t="shared" si="3"/>
        <v>0</v>
      </c>
      <c r="AR376" s="25" t="s">
        <v>233</v>
      </c>
      <c r="AT376" s="25" t="s">
        <v>252</v>
      </c>
      <c r="AU376" s="25" t="s">
        <v>182</v>
      </c>
      <c r="AY376" s="25" t="s">
        <v>172</v>
      </c>
      <c r="BE376" s="215">
        <f t="shared" si="4"/>
        <v>0</v>
      </c>
      <c r="BF376" s="215">
        <f t="shared" si="5"/>
        <v>0</v>
      </c>
      <c r="BG376" s="215">
        <f t="shared" si="6"/>
        <v>0</v>
      </c>
      <c r="BH376" s="215">
        <f t="shared" si="7"/>
        <v>0</v>
      </c>
      <c r="BI376" s="215">
        <f t="shared" si="8"/>
        <v>0</v>
      </c>
      <c r="BJ376" s="25" t="s">
        <v>83</v>
      </c>
      <c r="BK376" s="215">
        <f t="shared" si="9"/>
        <v>0</v>
      </c>
      <c r="BL376" s="25" t="s">
        <v>181</v>
      </c>
      <c r="BM376" s="25" t="s">
        <v>678</v>
      </c>
    </row>
    <row r="377" spans="2:63" s="11" customFormat="1" ht="22.35" customHeight="1">
      <c r="B377" s="188"/>
      <c r="C377" s="189"/>
      <c r="D377" s="190" t="s">
        <v>75</v>
      </c>
      <c r="E377" s="202" t="s">
        <v>679</v>
      </c>
      <c r="F377" s="202" t="s">
        <v>680</v>
      </c>
      <c r="G377" s="189"/>
      <c r="H377" s="189"/>
      <c r="I377" s="192"/>
      <c r="J377" s="203">
        <f>BK377</f>
        <v>0</v>
      </c>
      <c r="K377" s="189"/>
      <c r="L377" s="194"/>
      <c r="M377" s="195"/>
      <c r="N377" s="196"/>
      <c r="O377" s="196"/>
      <c r="P377" s="197">
        <f>SUM(P378:P379)</f>
        <v>0</v>
      </c>
      <c r="Q377" s="196"/>
      <c r="R377" s="197">
        <f>SUM(R378:R379)</f>
        <v>16.712456</v>
      </c>
      <c r="S377" s="196"/>
      <c r="T377" s="198">
        <f>SUM(T378:T379)</f>
        <v>0</v>
      </c>
      <c r="AR377" s="199" t="s">
        <v>83</v>
      </c>
      <c r="AT377" s="200" t="s">
        <v>75</v>
      </c>
      <c r="AU377" s="200" t="s">
        <v>85</v>
      </c>
      <c r="AY377" s="199" t="s">
        <v>172</v>
      </c>
      <c r="BK377" s="201">
        <f>SUM(BK378:BK379)</f>
        <v>0</v>
      </c>
    </row>
    <row r="378" spans="2:65" s="1" customFormat="1" ht="25.5" customHeight="1">
      <c r="B378" s="42"/>
      <c r="C378" s="204" t="s">
        <v>681</v>
      </c>
      <c r="D378" s="204" t="s">
        <v>176</v>
      </c>
      <c r="E378" s="205" t="s">
        <v>682</v>
      </c>
      <c r="F378" s="206" t="s">
        <v>683</v>
      </c>
      <c r="G378" s="207" t="s">
        <v>511</v>
      </c>
      <c r="H378" s="208">
        <v>26.2</v>
      </c>
      <c r="I378" s="209"/>
      <c r="J378" s="210">
        <f>ROUND(I378*H378,2)</f>
        <v>0</v>
      </c>
      <c r="K378" s="206" t="s">
        <v>180</v>
      </c>
      <c r="L378" s="62"/>
      <c r="M378" s="211" t="s">
        <v>21</v>
      </c>
      <c r="N378" s="212" t="s">
        <v>47</v>
      </c>
      <c r="O378" s="43"/>
      <c r="P378" s="213">
        <f>O378*H378</f>
        <v>0</v>
      </c>
      <c r="Q378" s="213">
        <v>0.63788</v>
      </c>
      <c r="R378" s="213">
        <f>Q378*H378</f>
        <v>16.712456</v>
      </c>
      <c r="S378" s="213">
        <v>0</v>
      </c>
      <c r="T378" s="214">
        <f>S378*H378</f>
        <v>0</v>
      </c>
      <c r="AR378" s="25" t="s">
        <v>181</v>
      </c>
      <c r="AT378" s="25" t="s">
        <v>176</v>
      </c>
      <c r="AU378" s="25" t="s">
        <v>182</v>
      </c>
      <c r="AY378" s="25" t="s">
        <v>172</v>
      </c>
      <c r="BE378" s="215">
        <f>IF(N378="základní",J378,0)</f>
        <v>0</v>
      </c>
      <c r="BF378" s="215">
        <f>IF(N378="snížená",J378,0)</f>
        <v>0</v>
      </c>
      <c r="BG378" s="215">
        <f>IF(N378="zákl. přenesená",J378,0)</f>
        <v>0</v>
      </c>
      <c r="BH378" s="215">
        <f>IF(N378="sníž. přenesená",J378,0)</f>
        <v>0</v>
      </c>
      <c r="BI378" s="215">
        <f>IF(N378="nulová",J378,0)</f>
        <v>0</v>
      </c>
      <c r="BJ378" s="25" t="s">
        <v>83</v>
      </c>
      <c r="BK378" s="215">
        <f>ROUND(I378*H378,2)</f>
        <v>0</v>
      </c>
      <c r="BL378" s="25" t="s">
        <v>181</v>
      </c>
      <c r="BM378" s="25" t="s">
        <v>684</v>
      </c>
    </row>
    <row r="379" spans="2:51" s="13" customFormat="1" ht="13.5">
      <c r="B379" s="227"/>
      <c r="C379" s="228"/>
      <c r="D379" s="218" t="s">
        <v>184</v>
      </c>
      <c r="E379" s="229" t="s">
        <v>21</v>
      </c>
      <c r="F379" s="230" t="s">
        <v>685</v>
      </c>
      <c r="G379" s="228"/>
      <c r="H379" s="231">
        <v>26.2</v>
      </c>
      <c r="I379" s="232"/>
      <c r="J379" s="228"/>
      <c r="K379" s="228"/>
      <c r="L379" s="233"/>
      <c r="M379" s="234"/>
      <c r="N379" s="235"/>
      <c r="O379" s="235"/>
      <c r="P379" s="235"/>
      <c r="Q379" s="235"/>
      <c r="R379" s="235"/>
      <c r="S379" s="235"/>
      <c r="T379" s="236"/>
      <c r="AT379" s="237" t="s">
        <v>184</v>
      </c>
      <c r="AU379" s="237" t="s">
        <v>182</v>
      </c>
      <c r="AV379" s="13" t="s">
        <v>85</v>
      </c>
      <c r="AW379" s="13" t="s">
        <v>35</v>
      </c>
      <c r="AX379" s="13" t="s">
        <v>83</v>
      </c>
      <c r="AY379" s="237" t="s">
        <v>172</v>
      </c>
    </row>
    <row r="380" spans="2:63" s="11" customFormat="1" ht="22.35" customHeight="1">
      <c r="B380" s="188"/>
      <c r="C380" s="189"/>
      <c r="D380" s="190" t="s">
        <v>75</v>
      </c>
      <c r="E380" s="202" t="s">
        <v>686</v>
      </c>
      <c r="F380" s="202" t="s">
        <v>687</v>
      </c>
      <c r="G380" s="189"/>
      <c r="H380" s="189"/>
      <c r="I380" s="192"/>
      <c r="J380" s="203">
        <f>BK380</f>
        <v>0</v>
      </c>
      <c r="K380" s="189"/>
      <c r="L380" s="194"/>
      <c r="M380" s="195"/>
      <c r="N380" s="196"/>
      <c r="O380" s="196"/>
      <c r="P380" s="197">
        <f>SUM(P381:P398)</f>
        <v>0</v>
      </c>
      <c r="Q380" s="196"/>
      <c r="R380" s="197">
        <f>SUM(R381:R398)</f>
        <v>1537.7816975</v>
      </c>
      <c r="S380" s="196"/>
      <c r="T380" s="198">
        <f>SUM(T381:T398)</f>
        <v>0</v>
      </c>
      <c r="AR380" s="199" t="s">
        <v>83</v>
      </c>
      <c r="AT380" s="200" t="s">
        <v>75</v>
      </c>
      <c r="AU380" s="200" t="s">
        <v>85</v>
      </c>
      <c r="AY380" s="199" t="s">
        <v>172</v>
      </c>
      <c r="BK380" s="201">
        <f>SUM(BK381:BK398)</f>
        <v>0</v>
      </c>
    </row>
    <row r="381" spans="2:65" s="1" customFormat="1" ht="16.5" customHeight="1">
      <c r="B381" s="42"/>
      <c r="C381" s="204" t="s">
        <v>688</v>
      </c>
      <c r="D381" s="204" t="s">
        <v>176</v>
      </c>
      <c r="E381" s="205" t="s">
        <v>689</v>
      </c>
      <c r="F381" s="206" t="s">
        <v>690</v>
      </c>
      <c r="G381" s="207" t="s">
        <v>179</v>
      </c>
      <c r="H381" s="208">
        <v>75.09</v>
      </c>
      <c r="I381" s="209"/>
      <c r="J381" s="210">
        <f>ROUND(I381*H381,2)</f>
        <v>0</v>
      </c>
      <c r="K381" s="206" t="s">
        <v>180</v>
      </c>
      <c r="L381" s="62"/>
      <c r="M381" s="211" t="s">
        <v>21</v>
      </c>
      <c r="N381" s="212" t="s">
        <v>47</v>
      </c>
      <c r="O381" s="43"/>
      <c r="P381" s="213">
        <f>O381*H381</f>
        <v>0</v>
      </c>
      <c r="Q381" s="213">
        <v>1.9205</v>
      </c>
      <c r="R381" s="213">
        <f>Q381*H381</f>
        <v>144.21034500000002</v>
      </c>
      <c r="S381" s="213">
        <v>0</v>
      </c>
      <c r="T381" s="214">
        <f>S381*H381</f>
        <v>0</v>
      </c>
      <c r="AR381" s="25" t="s">
        <v>181</v>
      </c>
      <c r="AT381" s="25" t="s">
        <v>176</v>
      </c>
      <c r="AU381" s="25" t="s">
        <v>182</v>
      </c>
      <c r="AY381" s="25" t="s">
        <v>172</v>
      </c>
      <c r="BE381" s="215">
        <f>IF(N381="základní",J381,0)</f>
        <v>0</v>
      </c>
      <c r="BF381" s="215">
        <f>IF(N381="snížená",J381,0)</f>
        <v>0</v>
      </c>
      <c r="BG381" s="215">
        <f>IF(N381="zákl. přenesená",J381,0)</f>
        <v>0</v>
      </c>
      <c r="BH381" s="215">
        <f>IF(N381="sníž. přenesená",J381,0)</f>
        <v>0</v>
      </c>
      <c r="BI381" s="215">
        <f>IF(N381="nulová",J381,0)</f>
        <v>0</v>
      </c>
      <c r="BJ381" s="25" t="s">
        <v>83</v>
      </c>
      <c r="BK381" s="215">
        <f>ROUND(I381*H381,2)</f>
        <v>0</v>
      </c>
      <c r="BL381" s="25" t="s">
        <v>181</v>
      </c>
      <c r="BM381" s="25" t="s">
        <v>691</v>
      </c>
    </row>
    <row r="382" spans="2:51" s="12" customFormat="1" ht="13.5">
      <c r="B382" s="216"/>
      <c r="C382" s="217"/>
      <c r="D382" s="218" t="s">
        <v>184</v>
      </c>
      <c r="E382" s="219" t="s">
        <v>21</v>
      </c>
      <c r="F382" s="220" t="s">
        <v>692</v>
      </c>
      <c r="G382" s="217"/>
      <c r="H382" s="219" t="s">
        <v>21</v>
      </c>
      <c r="I382" s="221"/>
      <c r="J382" s="217"/>
      <c r="K382" s="217"/>
      <c r="L382" s="222"/>
      <c r="M382" s="223"/>
      <c r="N382" s="224"/>
      <c r="O382" s="224"/>
      <c r="P382" s="224"/>
      <c r="Q382" s="224"/>
      <c r="R382" s="224"/>
      <c r="S382" s="224"/>
      <c r="T382" s="225"/>
      <c r="AT382" s="226" t="s">
        <v>184</v>
      </c>
      <c r="AU382" s="226" t="s">
        <v>182</v>
      </c>
      <c r="AV382" s="12" t="s">
        <v>83</v>
      </c>
      <c r="AW382" s="12" t="s">
        <v>35</v>
      </c>
      <c r="AX382" s="12" t="s">
        <v>76</v>
      </c>
      <c r="AY382" s="226" t="s">
        <v>172</v>
      </c>
    </row>
    <row r="383" spans="2:51" s="13" customFormat="1" ht="13.5">
      <c r="B383" s="227"/>
      <c r="C383" s="228"/>
      <c r="D383" s="218" t="s">
        <v>184</v>
      </c>
      <c r="E383" s="229" t="s">
        <v>21</v>
      </c>
      <c r="F383" s="230" t="s">
        <v>693</v>
      </c>
      <c r="G383" s="228"/>
      <c r="H383" s="231">
        <v>75.09</v>
      </c>
      <c r="I383" s="232"/>
      <c r="J383" s="228"/>
      <c r="K383" s="228"/>
      <c r="L383" s="233"/>
      <c r="M383" s="234"/>
      <c r="N383" s="235"/>
      <c r="O383" s="235"/>
      <c r="P383" s="235"/>
      <c r="Q383" s="235"/>
      <c r="R383" s="235"/>
      <c r="S383" s="235"/>
      <c r="T383" s="236"/>
      <c r="AT383" s="237" t="s">
        <v>184</v>
      </c>
      <c r="AU383" s="237" t="s">
        <v>182</v>
      </c>
      <c r="AV383" s="13" t="s">
        <v>85</v>
      </c>
      <c r="AW383" s="13" t="s">
        <v>35</v>
      </c>
      <c r="AX383" s="13" t="s">
        <v>83</v>
      </c>
      <c r="AY383" s="237" t="s">
        <v>172</v>
      </c>
    </row>
    <row r="384" spans="2:65" s="1" customFormat="1" ht="16.5" customHeight="1">
      <c r="B384" s="42"/>
      <c r="C384" s="204" t="s">
        <v>694</v>
      </c>
      <c r="D384" s="204" t="s">
        <v>176</v>
      </c>
      <c r="E384" s="205" t="s">
        <v>695</v>
      </c>
      <c r="F384" s="206" t="s">
        <v>696</v>
      </c>
      <c r="G384" s="207" t="s">
        <v>511</v>
      </c>
      <c r="H384" s="208">
        <v>2503</v>
      </c>
      <c r="I384" s="209"/>
      <c r="J384" s="210">
        <f>ROUND(I384*H384,2)</f>
        <v>0</v>
      </c>
      <c r="K384" s="206" t="s">
        <v>180</v>
      </c>
      <c r="L384" s="62"/>
      <c r="M384" s="211" t="s">
        <v>21</v>
      </c>
      <c r="N384" s="212" t="s">
        <v>47</v>
      </c>
      <c r="O384" s="43"/>
      <c r="P384" s="213">
        <f>O384*H384</f>
        <v>0</v>
      </c>
      <c r="Q384" s="213">
        <v>0.00116</v>
      </c>
      <c r="R384" s="213">
        <f>Q384*H384</f>
        <v>2.90348</v>
      </c>
      <c r="S384" s="213">
        <v>0</v>
      </c>
      <c r="T384" s="214">
        <f>S384*H384</f>
        <v>0</v>
      </c>
      <c r="AR384" s="25" t="s">
        <v>181</v>
      </c>
      <c r="AT384" s="25" t="s">
        <v>176</v>
      </c>
      <c r="AU384" s="25" t="s">
        <v>182</v>
      </c>
      <c r="AY384" s="25" t="s">
        <v>172</v>
      </c>
      <c r="BE384" s="215">
        <f>IF(N384="základní",J384,0)</f>
        <v>0</v>
      </c>
      <c r="BF384" s="215">
        <f>IF(N384="snížená",J384,0)</f>
        <v>0</v>
      </c>
      <c r="BG384" s="215">
        <f>IF(N384="zákl. přenesená",J384,0)</f>
        <v>0</v>
      </c>
      <c r="BH384" s="215">
        <f>IF(N384="sníž. přenesená",J384,0)</f>
        <v>0</v>
      </c>
      <c r="BI384" s="215">
        <f>IF(N384="nulová",J384,0)</f>
        <v>0</v>
      </c>
      <c r="BJ384" s="25" t="s">
        <v>83</v>
      </c>
      <c r="BK384" s="215">
        <f>ROUND(I384*H384,2)</f>
        <v>0</v>
      </c>
      <c r="BL384" s="25" t="s">
        <v>181</v>
      </c>
      <c r="BM384" s="25" t="s">
        <v>697</v>
      </c>
    </row>
    <row r="385" spans="2:51" s="13" customFormat="1" ht="13.5">
      <c r="B385" s="227"/>
      <c r="C385" s="228"/>
      <c r="D385" s="218" t="s">
        <v>184</v>
      </c>
      <c r="E385" s="229" t="s">
        <v>21</v>
      </c>
      <c r="F385" s="230" t="s">
        <v>698</v>
      </c>
      <c r="G385" s="228"/>
      <c r="H385" s="231">
        <v>2503</v>
      </c>
      <c r="I385" s="232"/>
      <c r="J385" s="228"/>
      <c r="K385" s="228"/>
      <c r="L385" s="233"/>
      <c r="M385" s="234"/>
      <c r="N385" s="235"/>
      <c r="O385" s="235"/>
      <c r="P385" s="235"/>
      <c r="Q385" s="235"/>
      <c r="R385" s="235"/>
      <c r="S385" s="235"/>
      <c r="T385" s="236"/>
      <c r="AT385" s="237" t="s">
        <v>184</v>
      </c>
      <c r="AU385" s="237" t="s">
        <v>182</v>
      </c>
      <c r="AV385" s="13" t="s">
        <v>85</v>
      </c>
      <c r="AW385" s="13" t="s">
        <v>35</v>
      </c>
      <c r="AX385" s="13" t="s">
        <v>83</v>
      </c>
      <c r="AY385" s="237" t="s">
        <v>172</v>
      </c>
    </row>
    <row r="386" spans="2:65" s="1" customFormat="1" ht="25.5" customHeight="1">
      <c r="B386" s="42"/>
      <c r="C386" s="204" t="s">
        <v>699</v>
      </c>
      <c r="D386" s="204" t="s">
        <v>176</v>
      </c>
      <c r="E386" s="205" t="s">
        <v>700</v>
      </c>
      <c r="F386" s="206" t="s">
        <v>701</v>
      </c>
      <c r="G386" s="207" t="s">
        <v>179</v>
      </c>
      <c r="H386" s="208">
        <v>851.02</v>
      </c>
      <c r="I386" s="209"/>
      <c r="J386" s="210">
        <f>ROUND(I386*H386,2)</f>
        <v>0</v>
      </c>
      <c r="K386" s="206" t="s">
        <v>180</v>
      </c>
      <c r="L386" s="62"/>
      <c r="M386" s="211" t="s">
        <v>21</v>
      </c>
      <c r="N386" s="212" t="s">
        <v>47</v>
      </c>
      <c r="O386" s="43"/>
      <c r="P386" s="213">
        <f>O386*H386</f>
        <v>0</v>
      </c>
      <c r="Q386" s="213">
        <v>1.63</v>
      </c>
      <c r="R386" s="213">
        <f>Q386*H386</f>
        <v>1387.1625999999999</v>
      </c>
      <c r="S386" s="213">
        <v>0</v>
      </c>
      <c r="T386" s="214">
        <f>S386*H386</f>
        <v>0</v>
      </c>
      <c r="AR386" s="25" t="s">
        <v>181</v>
      </c>
      <c r="AT386" s="25" t="s">
        <v>176</v>
      </c>
      <c r="AU386" s="25" t="s">
        <v>182</v>
      </c>
      <c r="AY386" s="25" t="s">
        <v>172</v>
      </c>
      <c r="BE386" s="215">
        <f>IF(N386="základní",J386,0)</f>
        <v>0</v>
      </c>
      <c r="BF386" s="215">
        <f>IF(N386="snížená",J386,0)</f>
        <v>0</v>
      </c>
      <c r="BG386" s="215">
        <f>IF(N386="zákl. přenesená",J386,0)</f>
        <v>0</v>
      </c>
      <c r="BH386" s="215">
        <f>IF(N386="sníž. přenesená",J386,0)</f>
        <v>0</v>
      </c>
      <c r="BI386" s="215">
        <f>IF(N386="nulová",J386,0)</f>
        <v>0</v>
      </c>
      <c r="BJ386" s="25" t="s">
        <v>83</v>
      </c>
      <c r="BK386" s="215">
        <f>ROUND(I386*H386,2)</f>
        <v>0</v>
      </c>
      <c r="BL386" s="25" t="s">
        <v>181</v>
      </c>
      <c r="BM386" s="25" t="s">
        <v>702</v>
      </c>
    </row>
    <row r="387" spans="2:51" s="12" customFormat="1" ht="13.5">
      <c r="B387" s="216"/>
      <c r="C387" s="217"/>
      <c r="D387" s="218" t="s">
        <v>184</v>
      </c>
      <c r="E387" s="219" t="s">
        <v>21</v>
      </c>
      <c r="F387" s="220" t="s">
        <v>703</v>
      </c>
      <c r="G387" s="217"/>
      <c r="H387" s="219" t="s">
        <v>21</v>
      </c>
      <c r="I387" s="221"/>
      <c r="J387" s="217"/>
      <c r="K387" s="217"/>
      <c r="L387" s="222"/>
      <c r="M387" s="223"/>
      <c r="N387" s="224"/>
      <c r="O387" s="224"/>
      <c r="P387" s="224"/>
      <c r="Q387" s="224"/>
      <c r="R387" s="224"/>
      <c r="S387" s="224"/>
      <c r="T387" s="225"/>
      <c r="AT387" s="226" t="s">
        <v>184</v>
      </c>
      <c r="AU387" s="226" t="s">
        <v>182</v>
      </c>
      <c r="AV387" s="12" t="s">
        <v>83</v>
      </c>
      <c r="AW387" s="12" t="s">
        <v>35</v>
      </c>
      <c r="AX387" s="12" t="s">
        <v>76</v>
      </c>
      <c r="AY387" s="226" t="s">
        <v>172</v>
      </c>
    </row>
    <row r="388" spans="2:51" s="13" customFormat="1" ht="13.5">
      <c r="B388" s="227"/>
      <c r="C388" s="228"/>
      <c r="D388" s="218" t="s">
        <v>184</v>
      </c>
      <c r="E388" s="229" t="s">
        <v>21</v>
      </c>
      <c r="F388" s="230" t="s">
        <v>704</v>
      </c>
      <c r="G388" s="228"/>
      <c r="H388" s="231">
        <v>851.02</v>
      </c>
      <c r="I388" s="232"/>
      <c r="J388" s="228"/>
      <c r="K388" s="228"/>
      <c r="L388" s="233"/>
      <c r="M388" s="234"/>
      <c r="N388" s="235"/>
      <c r="O388" s="235"/>
      <c r="P388" s="235"/>
      <c r="Q388" s="235"/>
      <c r="R388" s="235"/>
      <c r="S388" s="235"/>
      <c r="T388" s="236"/>
      <c r="AT388" s="237" t="s">
        <v>184</v>
      </c>
      <c r="AU388" s="237" t="s">
        <v>182</v>
      </c>
      <c r="AV388" s="13" t="s">
        <v>85</v>
      </c>
      <c r="AW388" s="13" t="s">
        <v>35</v>
      </c>
      <c r="AX388" s="13" t="s">
        <v>83</v>
      </c>
      <c r="AY388" s="237" t="s">
        <v>172</v>
      </c>
    </row>
    <row r="389" spans="2:65" s="1" customFormat="1" ht="25.5" customHeight="1">
      <c r="B389" s="42"/>
      <c r="C389" s="204" t="s">
        <v>705</v>
      </c>
      <c r="D389" s="204" t="s">
        <v>176</v>
      </c>
      <c r="E389" s="205" t="s">
        <v>706</v>
      </c>
      <c r="F389" s="206" t="s">
        <v>707</v>
      </c>
      <c r="G389" s="207" t="s">
        <v>213</v>
      </c>
      <c r="H389" s="208">
        <v>5631.75</v>
      </c>
      <c r="I389" s="209"/>
      <c r="J389" s="210">
        <f>ROUND(I389*H389,2)</f>
        <v>0</v>
      </c>
      <c r="K389" s="206" t="s">
        <v>180</v>
      </c>
      <c r="L389" s="62"/>
      <c r="M389" s="211" t="s">
        <v>21</v>
      </c>
      <c r="N389" s="212" t="s">
        <v>47</v>
      </c>
      <c r="O389" s="43"/>
      <c r="P389" s="213">
        <f>O389*H389</f>
        <v>0</v>
      </c>
      <c r="Q389" s="213">
        <v>0.00031</v>
      </c>
      <c r="R389" s="213">
        <f>Q389*H389</f>
        <v>1.7458425</v>
      </c>
      <c r="S389" s="213">
        <v>0</v>
      </c>
      <c r="T389" s="214">
        <f>S389*H389</f>
        <v>0</v>
      </c>
      <c r="AR389" s="25" t="s">
        <v>181</v>
      </c>
      <c r="AT389" s="25" t="s">
        <v>176</v>
      </c>
      <c r="AU389" s="25" t="s">
        <v>182</v>
      </c>
      <c r="AY389" s="25" t="s">
        <v>172</v>
      </c>
      <c r="BE389" s="215">
        <f>IF(N389="základní",J389,0)</f>
        <v>0</v>
      </c>
      <c r="BF389" s="215">
        <f>IF(N389="snížená",J389,0)</f>
        <v>0</v>
      </c>
      <c r="BG389" s="215">
        <f>IF(N389="zákl. přenesená",J389,0)</f>
        <v>0</v>
      </c>
      <c r="BH389" s="215">
        <f>IF(N389="sníž. přenesená",J389,0)</f>
        <v>0</v>
      </c>
      <c r="BI389" s="215">
        <f>IF(N389="nulová",J389,0)</f>
        <v>0</v>
      </c>
      <c r="BJ389" s="25" t="s">
        <v>83</v>
      </c>
      <c r="BK389" s="215">
        <f>ROUND(I389*H389,2)</f>
        <v>0</v>
      </c>
      <c r="BL389" s="25" t="s">
        <v>181</v>
      </c>
      <c r="BM389" s="25" t="s">
        <v>708</v>
      </c>
    </row>
    <row r="390" spans="2:51" s="12" customFormat="1" ht="13.5">
      <c r="B390" s="216"/>
      <c r="C390" s="217"/>
      <c r="D390" s="218" t="s">
        <v>184</v>
      </c>
      <c r="E390" s="219" t="s">
        <v>21</v>
      </c>
      <c r="F390" s="220" t="s">
        <v>709</v>
      </c>
      <c r="G390" s="217"/>
      <c r="H390" s="219" t="s">
        <v>21</v>
      </c>
      <c r="I390" s="221"/>
      <c r="J390" s="217"/>
      <c r="K390" s="217"/>
      <c r="L390" s="222"/>
      <c r="M390" s="223"/>
      <c r="N390" s="224"/>
      <c r="O390" s="224"/>
      <c r="P390" s="224"/>
      <c r="Q390" s="224"/>
      <c r="R390" s="224"/>
      <c r="S390" s="224"/>
      <c r="T390" s="225"/>
      <c r="AT390" s="226" t="s">
        <v>184</v>
      </c>
      <c r="AU390" s="226" t="s">
        <v>182</v>
      </c>
      <c r="AV390" s="12" t="s">
        <v>83</v>
      </c>
      <c r="AW390" s="12" t="s">
        <v>35</v>
      </c>
      <c r="AX390" s="12" t="s">
        <v>76</v>
      </c>
      <c r="AY390" s="226" t="s">
        <v>172</v>
      </c>
    </row>
    <row r="391" spans="2:51" s="13" customFormat="1" ht="13.5">
      <c r="B391" s="227"/>
      <c r="C391" s="228"/>
      <c r="D391" s="218" t="s">
        <v>184</v>
      </c>
      <c r="E391" s="229" t="s">
        <v>21</v>
      </c>
      <c r="F391" s="230" t="s">
        <v>710</v>
      </c>
      <c r="G391" s="228"/>
      <c r="H391" s="231">
        <v>5631.75</v>
      </c>
      <c r="I391" s="232"/>
      <c r="J391" s="228"/>
      <c r="K391" s="228"/>
      <c r="L391" s="233"/>
      <c r="M391" s="234"/>
      <c r="N391" s="235"/>
      <c r="O391" s="235"/>
      <c r="P391" s="235"/>
      <c r="Q391" s="235"/>
      <c r="R391" s="235"/>
      <c r="S391" s="235"/>
      <c r="T391" s="236"/>
      <c r="AT391" s="237" t="s">
        <v>184</v>
      </c>
      <c r="AU391" s="237" t="s">
        <v>182</v>
      </c>
      <c r="AV391" s="13" t="s">
        <v>85</v>
      </c>
      <c r="AW391" s="13" t="s">
        <v>35</v>
      </c>
      <c r="AX391" s="13" t="s">
        <v>83</v>
      </c>
      <c r="AY391" s="237" t="s">
        <v>172</v>
      </c>
    </row>
    <row r="392" spans="2:65" s="1" customFormat="1" ht="16.5" customHeight="1">
      <c r="B392" s="42"/>
      <c r="C392" s="260" t="s">
        <v>711</v>
      </c>
      <c r="D392" s="260" t="s">
        <v>252</v>
      </c>
      <c r="E392" s="261" t="s">
        <v>712</v>
      </c>
      <c r="F392" s="262" t="s">
        <v>713</v>
      </c>
      <c r="G392" s="263" t="s">
        <v>213</v>
      </c>
      <c r="H392" s="264">
        <v>6507.8</v>
      </c>
      <c r="I392" s="265"/>
      <c r="J392" s="266">
        <f>ROUND(I392*H392,2)</f>
        <v>0</v>
      </c>
      <c r="K392" s="262" t="s">
        <v>21</v>
      </c>
      <c r="L392" s="267"/>
      <c r="M392" s="268" t="s">
        <v>21</v>
      </c>
      <c r="N392" s="269" t="s">
        <v>47</v>
      </c>
      <c r="O392" s="43"/>
      <c r="P392" s="213">
        <f>O392*H392</f>
        <v>0</v>
      </c>
      <c r="Q392" s="213">
        <v>0.00025</v>
      </c>
      <c r="R392" s="213">
        <f>Q392*H392</f>
        <v>1.6269500000000001</v>
      </c>
      <c r="S392" s="213">
        <v>0</v>
      </c>
      <c r="T392" s="214">
        <f>S392*H392</f>
        <v>0</v>
      </c>
      <c r="AR392" s="25" t="s">
        <v>233</v>
      </c>
      <c r="AT392" s="25" t="s">
        <v>252</v>
      </c>
      <c r="AU392" s="25" t="s">
        <v>182</v>
      </c>
      <c r="AY392" s="25" t="s">
        <v>172</v>
      </c>
      <c r="BE392" s="215">
        <f>IF(N392="základní",J392,0)</f>
        <v>0</v>
      </c>
      <c r="BF392" s="215">
        <f>IF(N392="snížená",J392,0)</f>
        <v>0</v>
      </c>
      <c r="BG392" s="215">
        <f>IF(N392="zákl. přenesená",J392,0)</f>
        <v>0</v>
      </c>
      <c r="BH392" s="215">
        <f>IF(N392="sníž. přenesená",J392,0)</f>
        <v>0</v>
      </c>
      <c r="BI392" s="215">
        <f>IF(N392="nulová",J392,0)</f>
        <v>0</v>
      </c>
      <c r="BJ392" s="25" t="s">
        <v>83</v>
      </c>
      <c r="BK392" s="215">
        <f>ROUND(I392*H392,2)</f>
        <v>0</v>
      </c>
      <c r="BL392" s="25" t="s">
        <v>181</v>
      </c>
      <c r="BM392" s="25" t="s">
        <v>714</v>
      </c>
    </row>
    <row r="393" spans="2:51" s="12" customFormat="1" ht="13.5">
      <c r="B393" s="216"/>
      <c r="C393" s="217"/>
      <c r="D393" s="218" t="s">
        <v>184</v>
      </c>
      <c r="E393" s="219" t="s">
        <v>21</v>
      </c>
      <c r="F393" s="220" t="s">
        <v>715</v>
      </c>
      <c r="G393" s="217"/>
      <c r="H393" s="219" t="s">
        <v>21</v>
      </c>
      <c r="I393" s="221"/>
      <c r="J393" s="217"/>
      <c r="K393" s="217"/>
      <c r="L393" s="222"/>
      <c r="M393" s="223"/>
      <c r="N393" s="224"/>
      <c r="O393" s="224"/>
      <c r="P393" s="224"/>
      <c r="Q393" s="224"/>
      <c r="R393" s="224"/>
      <c r="S393" s="224"/>
      <c r="T393" s="225"/>
      <c r="AT393" s="226" t="s">
        <v>184</v>
      </c>
      <c r="AU393" s="226" t="s">
        <v>182</v>
      </c>
      <c r="AV393" s="12" t="s">
        <v>83</v>
      </c>
      <c r="AW393" s="12" t="s">
        <v>35</v>
      </c>
      <c r="AX393" s="12" t="s">
        <v>76</v>
      </c>
      <c r="AY393" s="226" t="s">
        <v>172</v>
      </c>
    </row>
    <row r="394" spans="2:51" s="13" customFormat="1" ht="13.5">
      <c r="B394" s="227"/>
      <c r="C394" s="228"/>
      <c r="D394" s="218" t="s">
        <v>184</v>
      </c>
      <c r="E394" s="229" t="s">
        <v>21</v>
      </c>
      <c r="F394" s="230" t="s">
        <v>716</v>
      </c>
      <c r="G394" s="228"/>
      <c r="H394" s="231">
        <v>6132.35</v>
      </c>
      <c r="I394" s="232"/>
      <c r="J394" s="228"/>
      <c r="K394" s="228"/>
      <c r="L394" s="233"/>
      <c r="M394" s="234"/>
      <c r="N394" s="235"/>
      <c r="O394" s="235"/>
      <c r="P394" s="235"/>
      <c r="Q394" s="235"/>
      <c r="R394" s="235"/>
      <c r="S394" s="235"/>
      <c r="T394" s="236"/>
      <c r="AT394" s="237" t="s">
        <v>184</v>
      </c>
      <c r="AU394" s="237" t="s">
        <v>182</v>
      </c>
      <c r="AV394" s="13" t="s">
        <v>85</v>
      </c>
      <c r="AW394" s="13" t="s">
        <v>35</v>
      </c>
      <c r="AX394" s="13" t="s">
        <v>76</v>
      </c>
      <c r="AY394" s="237" t="s">
        <v>172</v>
      </c>
    </row>
    <row r="395" spans="2:51" s="13" customFormat="1" ht="13.5">
      <c r="B395" s="227"/>
      <c r="C395" s="228"/>
      <c r="D395" s="218" t="s">
        <v>184</v>
      </c>
      <c r="E395" s="229" t="s">
        <v>21</v>
      </c>
      <c r="F395" s="230" t="s">
        <v>717</v>
      </c>
      <c r="G395" s="228"/>
      <c r="H395" s="231">
        <v>375.45</v>
      </c>
      <c r="I395" s="232"/>
      <c r="J395" s="228"/>
      <c r="K395" s="228"/>
      <c r="L395" s="233"/>
      <c r="M395" s="234"/>
      <c r="N395" s="235"/>
      <c r="O395" s="235"/>
      <c r="P395" s="235"/>
      <c r="Q395" s="235"/>
      <c r="R395" s="235"/>
      <c r="S395" s="235"/>
      <c r="T395" s="236"/>
      <c r="AT395" s="237" t="s">
        <v>184</v>
      </c>
      <c r="AU395" s="237" t="s">
        <v>182</v>
      </c>
      <c r="AV395" s="13" t="s">
        <v>85</v>
      </c>
      <c r="AW395" s="13" t="s">
        <v>35</v>
      </c>
      <c r="AX395" s="13" t="s">
        <v>76</v>
      </c>
      <c r="AY395" s="237" t="s">
        <v>172</v>
      </c>
    </row>
    <row r="396" spans="2:51" s="14" customFormat="1" ht="13.5">
      <c r="B396" s="238"/>
      <c r="C396" s="239"/>
      <c r="D396" s="218" t="s">
        <v>184</v>
      </c>
      <c r="E396" s="240" t="s">
        <v>21</v>
      </c>
      <c r="F396" s="241" t="s">
        <v>199</v>
      </c>
      <c r="G396" s="239"/>
      <c r="H396" s="242">
        <v>6507.8</v>
      </c>
      <c r="I396" s="243"/>
      <c r="J396" s="239"/>
      <c r="K396" s="239"/>
      <c r="L396" s="244"/>
      <c r="M396" s="245"/>
      <c r="N396" s="246"/>
      <c r="O396" s="246"/>
      <c r="P396" s="246"/>
      <c r="Q396" s="246"/>
      <c r="R396" s="246"/>
      <c r="S396" s="246"/>
      <c r="T396" s="247"/>
      <c r="AT396" s="248" t="s">
        <v>184</v>
      </c>
      <c r="AU396" s="248" t="s">
        <v>182</v>
      </c>
      <c r="AV396" s="14" t="s">
        <v>181</v>
      </c>
      <c r="AW396" s="14" t="s">
        <v>35</v>
      </c>
      <c r="AX396" s="14" t="s">
        <v>83</v>
      </c>
      <c r="AY396" s="248" t="s">
        <v>172</v>
      </c>
    </row>
    <row r="397" spans="2:65" s="1" customFormat="1" ht="16.5" customHeight="1">
      <c r="B397" s="42"/>
      <c r="C397" s="204" t="s">
        <v>718</v>
      </c>
      <c r="D397" s="204" t="s">
        <v>176</v>
      </c>
      <c r="E397" s="205" t="s">
        <v>624</v>
      </c>
      <c r="F397" s="206" t="s">
        <v>625</v>
      </c>
      <c r="G397" s="207" t="s">
        <v>329</v>
      </c>
      <c r="H397" s="208">
        <v>64</v>
      </c>
      <c r="I397" s="209"/>
      <c r="J397" s="210">
        <f>ROUND(I397*H397,2)</f>
        <v>0</v>
      </c>
      <c r="K397" s="206" t="s">
        <v>180</v>
      </c>
      <c r="L397" s="62"/>
      <c r="M397" s="211" t="s">
        <v>21</v>
      </c>
      <c r="N397" s="212" t="s">
        <v>47</v>
      </c>
      <c r="O397" s="43"/>
      <c r="P397" s="213">
        <f>O397*H397</f>
        <v>0</v>
      </c>
      <c r="Q397" s="213">
        <v>0.00207</v>
      </c>
      <c r="R397" s="213">
        <f>Q397*H397</f>
        <v>0.13248</v>
      </c>
      <c r="S397" s="213">
        <v>0</v>
      </c>
      <c r="T397" s="214">
        <f>S397*H397</f>
        <v>0</v>
      </c>
      <c r="AR397" s="25" t="s">
        <v>181</v>
      </c>
      <c r="AT397" s="25" t="s">
        <v>176</v>
      </c>
      <c r="AU397" s="25" t="s">
        <v>182</v>
      </c>
      <c r="AY397" s="25" t="s">
        <v>172</v>
      </c>
      <c r="BE397" s="215">
        <f>IF(N397="základní",J397,0)</f>
        <v>0</v>
      </c>
      <c r="BF397" s="215">
        <f>IF(N397="snížená",J397,0)</f>
        <v>0</v>
      </c>
      <c r="BG397" s="215">
        <f>IF(N397="zákl. přenesená",J397,0)</f>
        <v>0</v>
      </c>
      <c r="BH397" s="215">
        <f>IF(N397="sníž. přenesená",J397,0)</f>
        <v>0</v>
      </c>
      <c r="BI397" s="215">
        <f>IF(N397="nulová",J397,0)</f>
        <v>0</v>
      </c>
      <c r="BJ397" s="25" t="s">
        <v>83</v>
      </c>
      <c r="BK397" s="215">
        <f>ROUND(I397*H397,2)</f>
        <v>0</v>
      </c>
      <c r="BL397" s="25" t="s">
        <v>181</v>
      </c>
      <c r="BM397" s="25" t="s">
        <v>719</v>
      </c>
    </row>
    <row r="398" spans="2:51" s="13" customFormat="1" ht="13.5">
      <c r="B398" s="227"/>
      <c r="C398" s="228"/>
      <c r="D398" s="218" t="s">
        <v>184</v>
      </c>
      <c r="E398" s="229" t="s">
        <v>21</v>
      </c>
      <c r="F398" s="230" t="s">
        <v>720</v>
      </c>
      <c r="G398" s="228"/>
      <c r="H398" s="231">
        <v>64</v>
      </c>
      <c r="I398" s="232"/>
      <c r="J398" s="228"/>
      <c r="K398" s="228"/>
      <c r="L398" s="233"/>
      <c r="M398" s="234"/>
      <c r="N398" s="235"/>
      <c r="O398" s="235"/>
      <c r="P398" s="235"/>
      <c r="Q398" s="235"/>
      <c r="R398" s="235"/>
      <c r="S398" s="235"/>
      <c r="T398" s="236"/>
      <c r="AT398" s="237" t="s">
        <v>184</v>
      </c>
      <c r="AU398" s="237" t="s">
        <v>182</v>
      </c>
      <c r="AV398" s="13" t="s">
        <v>85</v>
      </c>
      <c r="AW398" s="13" t="s">
        <v>35</v>
      </c>
      <c r="AX398" s="13" t="s">
        <v>83</v>
      </c>
      <c r="AY398" s="237" t="s">
        <v>172</v>
      </c>
    </row>
    <row r="399" spans="2:63" s="11" customFormat="1" ht="29.85" customHeight="1">
      <c r="B399" s="188"/>
      <c r="C399" s="189"/>
      <c r="D399" s="190" t="s">
        <v>75</v>
      </c>
      <c r="E399" s="202" t="s">
        <v>238</v>
      </c>
      <c r="F399" s="202" t="s">
        <v>721</v>
      </c>
      <c r="G399" s="189"/>
      <c r="H399" s="189"/>
      <c r="I399" s="192"/>
      <c r="J399" s="203">
        <f>BK399</f>
        <v>0</v>
      </c>
      <c r="K399" s="189"/>
      <c r="L399" s="194"/>
      <c r="M399" s="195"/>
      <c r="N399" s="196"/>
      <c r="O399" s="196"/>
      <c r="P399" s="197">
        <f>P400+P417+P426+P464+P486+P498+P568+P615</f>
        <v>0</v>
      </c>
      <c r="Q399" s="196"/>
      <c r="R399" s="197">
        <f>R400+R417+R426+R464+R486+R498+R568+R615</f>
        <v>149.54442070000002</v>
      </c>
      <c r="S399" s="196"/>
      <c r="T399" s="198">
        <f>T400+T417+T426+T464+T486+T498+T568+T615</f>
        <v>15362.955499999998</v>
      </c>
      <c r="AR399" s="199" t="s">
        <v>83</v>
      </c>
      <c r="AT399" s="200" t="s">
        <v>75</v>
      </c>
      <c r="AU399" s="200" t="s">
        <v>83</v>
      </c>
      <c r="AY399" s="199" t="s">
        <v>172</v>
      </c>
      <c r="BK399" s="201">
        <f>BK400+BK417+BK426+BK464+BK486+BK498+BK568+BK615</f>
        <v>0</v>
      </c>
    </row>
    <row r="400" spans="2:63" s="11" customFormat="1" ht="14.85" customHeight="1">
      <c r="B400" s="188"/>
      <c r="C400" s="189"/>
      <c r="D400" s="190" t="s">
        <v>75</v>
      </c>
      <c r="E400" s="202" t="s">
        <v>722</v>
      </c>
      <c r="F400" s="202" t="s">
        <v>723</v>
      </c>
      <c r="G400" s="189"/>
      <c r="H400" s="189"/>
      <c r="I400" s="192"/>
      <c r="J400" s="203">
        <f>BK400</f>
        <v>0</v>
      </c>
      <c r="K400" s="189"/>
      <c r="L400" s="194"/>
      <c r="M400" s="195"/>
      <c r="N400" s="196"/>
      <c r="O400" s="196"/>
      <c r="P400" s="197">
        <f>SUM(P401:P416)</f>
        <v>0</v>
      </c>
      <c r="Q400" s="196"/>
      <c r="R400" s="197">
        <f>SUM(R401:R416)</f>
        <v>0.17792500000000003</v>
      </c>
      <c r="S400" s="196"/>
      <c r="T400" s="198">
        <f>SUM(T401:T416)</f>
        <v>0</v>
      </c>
      <c r="AR400" s="199" t="s">
        <v>83</v>
      </c>
      <c r="AT400" s="200" t="s">
        <v>75</v>
      </c>
      <c r="AU400" s="200" t="s">
        <v>85</v>
      </c>
      <c r="AY400" s="199" t="s">
        <v>172</v>
      </c>
      <c r="BK400" s="201">
        <f>SUM(BK401:BK416)</f>
        <v>0</v>
      </c>
    </row>
    <row r="401" spans="2:65" s="1" customFormat="1" ht="16.5" customHeight="1">
      <c r="B401" s="42"/>
      <c r="C401" s="204" t="s">
        <v>724</v>
      </c>
      <c r="D401" s="204" t="s">
        <v>176</v>
      </c>
      <c r="E401" s="205" t="s">
        <v>725</v>
      </c>
      <c r="F401" s="206" t="s">
        <v>726</v>
      </c>
      <c r="G401" s="207" t="s">
        <v>511</v>
      </c>
      <c r="H401" s="208">
        <v>132.5</v>
      </c>
      <c r="I401" s="209"/>
      <c r="J401" s="210">
        <f>ROUND(I401*H401,2)</f>
        <v>0</v>
      </c>
      <c r="K401" s="206" t="s">
        <v>180</v>
      </c>
      <c r="L401" s="62"/>
      <c r="M401" s="211" t="s">
        <v>21</v>
      </c>
      <c r="N401" s="212" t="s">
        <v>47</v>
      </c>
      <c r="O401" s="43"/>
      <c r="P401" s="213">
        <f>O401*H401</f>
        <v>0</v>
      </c>
      <c r="Q401" s="213">
        <v>0</v>
      </c>
      <c r="R401" s="213">
        <f>Q401*H401</f>
        <v>0</v>
      </c>
      <c r="S401" s="213">
        <v>0</v>
      </c>
      <c r="T401" s="214">
        <f>S401*H401</f>
        <v>0</v>
      </c>
      <c r="AR401" s="25" t="s">
        <v>181</v>
      </c>
      <c r="AT401" s="25" t="s">
        <v>176</v>
      </c>
      <c r="AU401" s="25" t="s">
        <v>182</v>
      </c>
      <c r="AY401" s="25" t="s">
        <v>172</v>
      </c>
      <c r="BE401" s="215">
        <f>IF(N401="základní",J401,0)</f>
        <v>0</v>
      </c>
      <c r="BF401" s="215">
        <f>IF(N401="snížená",J401,0)</f>
        <v>0</v>
      </c>
      <c r="BG401" s="215">
        <f>IF(N401="zákl. přenesená",J401,0)</f>
        <v>0</v>
      </c>
      <c r="BH401" s="215">
        <f>IF(N401="sníž. přenesená",J401,0)</f>
        <v>0</v>
      </c>
      <c r="BI401" s="215">
        <f>IF(N401="nulová",J401,0)</f>
        <v>0</v>
      </c>
      <c r="BJ401" s="25" t="s">
        <v>83</v>
      </c>
      <c r="BK401" s="215">
        <f>ROUND(I401*H401,2)</f>
        <v>0</v>
      </c>
      <c r="BL401" s="25" t="s">
        <v>181</v>
      </c>
      <c r="BM401" s="25" t="s">
        <v>727</v>
      </c>
    </row>
    <row r="402" spans="2:51" s="12" customFormat="1" ht="13.5">
      <c r="B402" s="216"/>
      <c r="C402" s="217"/>
      <c r="D402" s="218" t="s">
        <v>184</v>
      </c>
      <c r="E402" s="219" t="s">
        <v>21</v>
      </c>
      <c r="F402" s="220" t="s">
        <v>728</v>
      </c>
      <c r="G402" s="217"/>
      <c r="H402" s="219" t="s">
        <v>21</v>
      </c>
      <c r="I402" s="221"/>
      <c r="J402" s="217"/>
      <c r="K402" s="217"/>
      <c r="L402" s="222"/>
      <c r="M402" s="223"/>
      <c r="N402" s="224"/>
      <c r="O402" s="224"/>
      <c r="P402" s="224"/>
      <c r="Q402" s="224"/>
      <c r="R402" s="224"/>
      <c r="S402" s="224"/>
      <c r="T402" s="225"/>
      <c r="AT402" s="226" t="s">
        <v>184</v>
      </c>
      <c r="AU402" s="226" t="s">
        <v>182</v>
      </c>
      <c r="AV402" s="12" t="s">
        <v>83</v>
      </c>
      <c r="AW402" s="12" t="s">
        <v>35</v>
      </c>
      <c r="AX402" s="12" t="s">
        <v>76</v>
      </c>
      <c r="AY402" s="226" t="s">
        <v>172</v>
      </c>
    </row>
    <row r="403" spans="2:51" s="13" customFormat="1" ht="27">
      <c r="B403" s="227"/>
      <c r="C403" s="228"/>
      <c r="D403" s="218" t="s">
        <v>184</v>
      </c>
      <c r="E403" s="229" t="s">
        <v>21</v>
      </c>
      <c r="F403" s="230" t="s">
        <v>729</v>
      </c>
      <c r="G403" s="228"/>
      <c r="H403" s="231">
        <v>132.5</v>
      </c>
      <c r="I403" s="232"/>
      <c r="J403" s="228"/>
      <c r="K403" s="228"/>
      <c r="L403" s="233"/>
      <c r="M403" s="234"/>
      <c r="N403" s="235"/>
      <c r="O403" s="235"/>
      <c r="P403" s="235"/>
      <c r="Q403" s="235"/>
      <c r="R403" s="235"/>
      <c r="S403" s="235"/>
      <c r="T403" s="236"/>
      <c r="AT403" s="237" t="s">
        <v>184</v>
      </c>
      <c r="AU403" s="237" t="s">
        <v>182</v>
      </c>
      <c r="AV403" s="13" t="s">
        <v>85</v>
      </c>
      <c r="AW403" s="13" t="s">
        <v>35</v>
      </c>
      <c r="AX403" s="13" t="s">
        <v>83</v>
      </c>
      <c r="AY403" s="237" t="s">
        <v>172</v>
      </c>
    </row>
    <row r="404" spans="2:65" s="1" customFormat="1" ht="16.5" customHeight="1">
      <c r="B404" s="42"/>
      <c r="C404" s="204" t="s">
        <v>730</v>
      </c>
      <c r="D404" s="204" t="s">
        <v>176</v>
      </c>
      <c r="E404" s="205" t="s">
        <v>731</v>
      </c>
      <c r="F404" s="206" t="s">
        <v>732</v>
      </c>
      <c r="G404" s="207" t="s">
        <v>511</v>
      </c>
      <c r="H404" s="208">
        <v>220</v>
      </c>
      <c r="I404" s="209"/>
      <c r="J404" s="210">
        <f>ROUND(I404*H404,2)</f>
        <v>0</v>
      </c>
      <c r="K404" s="206" t="s">
        <v>180</v>
      </c>
      <c r="L404" s="62"/>
      <c r="M404" s="211" t="s">
        <v>21</v>
      </c>
      <c r="N404" s="212" t="s">
        <v>47</v>
      </c>
      <c r="O404" s="43"/>
      <c r="P404" s="213">
        <f>O404*H404</f>
        <v>0</v>
      </c>
      <c r="Q404" s="213">
        <v>0</v>
      </c>
      <c r="R404" s="213">
        <f>Q404*H404</f>
        <v>0</v>
      </c>
      <c r="S404" s="213">
        <v>0</v>
      </c>
      <c r="T404" s="214">
        <f>S404*H404</f>
        <v>0</v>
      </c>
      <c r="AR404" s="25" t="s">
        <v>181</v>
      </c>
      <c r="AT404" s="25" t="s">
        <v>176</v>
      </c>
      <c r="AU404" s="25" t="s">
        <v>182</v>
      </c>
      <c r="AY404" s="25" t="s">
        <v>172</v>
      </c>
      <c r="BE404" s="215">
        <f>IF(N404="základní",J404,0)</f>
        <v>0</v>
      </c>
      <c r="BF404" s="215">
        <f>IF(N404="snížená",J404,0)</f>
        <v>0</v>
      </c>
      <c r="BG404" s="215">
        <f>IF(N404="zákl. přenesená",J404,0)</f>
        <v>0</v>
      </c>
      <c r="BH404" s="215">
        <f>IF(N404="sníž. přenesená",J404,0)</f>
        <v>0</v>
      </c>
      <c r="BI404" s="215">
        <f>IF(N404="nulová",J404,0)</f>
        <v>0</v>
      </c>
      <c r="BJ404" s="25" t="s">
        <v>83</v>
      </c>
      <c r="BK404" s="215">
        <f>ROUND(I404*H404,2)</f>
        <v>0</v>
      </c>
      <c r="BL404" s="25" t="s">
        <v>181</v>
      </c>
      <c r="BM404" s="25" t="s">
        <v>733</v>
      </c>
    </row>
    <row r="405" spans="2:51" s="13" customFormat="1" ht="27">
      <c r="B405" s="227"/>
      <c r="C405" s="228"/>
      <c r="D405" s="218" t="s">
        <v>184</v>
      </c>
      <c r="E405" s="229" t="s">
        <v>21</v>
      </c>
      <c r="F405" s="230" t="s">
        <v>734</v>
      </c>
      <c r="G405" s="228"/>
      <c r="H405" s="231">
        <v>220</v>
      </c>
      <c r="I405" s="232"/>
      <c r="J405" s="228"/>
      <c r="K405" s="228"/>
      <c r="L405" s="233"/>
      <c r="M405" s="234"/>
      <c r="N405" s="235"/>
      <c r="O405" s="235"/>
      <c r="P405" s="235"/>
      <c r="Q405" s="235"/>
      <c r="R405" s="235"/>
      <c r="S405" s="235"/>
      <c r="T405" s="236"/>
      <c r="AT405" s="237" t="s">
        <v>184</v>
      </c>
      <c r="AU405" s="237" t="s">
        <v>182</v>
      </c>
      <c r="AV405" s="13" t="s">
        <v>85</v>
      </c>
      <c r="AW405" s="13" t="s">
        <v>35</v>
      </c>
      <c r="AX405" s="13" t="s">
        <v>83</v>
      </c>
      <c r="AY405" s="237" t="s">
        <v>172</v>
      </c>
    </row>
    <row r="406" spans="2:65" s="1" customFormat="1" ht="25.5" customHeight="1">
      <c r="B406" s="42"/>
      <c r="C406" s="204" t="s">
        <v>735</v>
      </c>
      <c r="D406" s="204" t="s">
        <v>176</v>
      </c>
      <c r="E406" s="205" t="s">
        <v>736</v>
      </c>
      <c r="F406" s="206" t="s">
        <v>737</v>
      </c>
      <c r="G406" s="207" t="s">
        <v>511</v>
      </c>
      <c r="H406" s="208">
        <v>132.5</v>
      </c>
      <c r="I406" s="209"/>
      <c r="J406" s="210">
        <f>ROUND(I406*H406,2)</f>
        <v>0</v>
      </c>
      <c r="K406" s="206" t="s">
        <v>180</v>
      </c>
      <c r="L406" s="62"/>
      <c r="M406" s="211" t="s">
        <v>21</v>
      </c>
      <c r="N406" s="212" t="s">
        <v>47</v>
      </c>
      <c r="O406" s="43"/>
      <c r="P406" s="213">
        <f>O406*H406</f>
        <v>0</v>
      </c>
      <c r="Q406" s="213">
        <v>0</v>
      </c>
      <c r="R406" s="213">
        <f>Q406*H406</f>
        <v>0</v>
      </c>
      <c r="S406" s="213">
        <v>0</v>
      </c>
      <c r="T406" s="214">
        <f>S406*H406</f>
        <v>0</v>
      </c>
      <c r="AR406" s="25" t="s">
        <v>181</v>
      </c>
      <c r="AT406" s="25" t="s">
        <v>176</v>
      </c>
      <c r="AU406" s="25" t="s">
        <v>182</v>
      </c>
      <c r="AY406" s="25" t="s">
        <v>172</v>
      </c>
      <c r="BE406" s="215">
        <f>IF(N406="základní",J406,0)</f>
        <v>0</v>
      </c>
      <c r="BF406" s="215">
        <f>IF(N406="snížená",J406,0)</f>
        <v>0</v>
      </c>
      <c r="BG406" s="215">
        <f>IF(N406="zákl. přenesená",J406,0)</f>
        <v>0</v>
      </c>
      <c r="BH406" s="215">
        <f>IF(N406="sníž. přenesená",J406,0)</f>
        <v>0</v>
      </c>
      <c r="BI406" s="215">
        <f>IF(N406="nulová",J406,0)</f>
        <v>0</v>
      </c>
      <c r="BJ406" s="25" t="s">
        <v>83</v>
      </c>
      <c r="BK406" s="215">
        <f>ROUND(I406*H406,2)</f>
        <v>0</v>
      </c>
      <c r="BL406" s="25" t="s">
        <v>181</v>
      </c>
      <c r="BM406" s="25" t="s">
        <v>738</v>
      </c>
    </row>
    <row r="407" spans="2:51" s="13" customFormat="1" ht="13.5">
      <c r="B407" s="227"/>
      <c r="C407" s="228"/>
      <c r="D407" s="218" t="s">
        <v>184</v>
      </c>
      <c r="E407" s="229" t="s">
        <v>21</v>
      </c>
      <c r="F407" s="230" t="s">
        <v>739</v>
      </c>
      <c r="G407" s="228"/>
      <c r="H407" s="231">
        <v>132.5</v>
      </c>
      <c r="I407" s="232"/>
      <c r="J407" s="228"/>
      <c r="K407" s="228"/>
      <c r="L407" s="233"/>
      <c r="M407" s="234"/>
      <c r="N407" s="235"/>
      <c r="O407" s="235"/>
      <c r="P407" s="235"/>
      <c r="Q407" s="235"/>
      <c r="R407" s="235"/>
      <c r="S407" s="235"/>
      <c r="T407" s="236"/>
      <c r="AT407" s="237" t="s">
        <v>184</v>
      </c>
      <c r="AU407" s="237" t="s">
        <v>182</v>
      </c>
      <c r="AV407" s="13" t="s">
        <v>85</v>
      </c>
      <c r="AW407" s="13" t="s">
        <v>35</v>
      </c>
      <c r="AX407" s="13" t="s">
        <v>83</v>
      </c>
      <c r="AY407" s="237" t="s">
        <v>172</v>
      </c>
    </row>
    <row r="408" spans="2:65" s="1" customFormat="1" ht="25.5" customHeight="1">
      <c r="B408" s="42"/>
      <c r="C408" s="204" t="s">
        <v>740</v>
      </c>
      <c r="D408" s="204" t="s">
        <v>176</v>
      </c>
      <c r="E408" s="205" t="s">
        <v>741</v>
      </c>
      <c r="F408" s="206" t="s">
        <v>742</v>
      </c>
      <c r="G408" s="207" t="s">
        <v>511</v>
      </c>
      <c r="H408" s="208">
        <v>132.5</v>
      </c>
      <c r="I408" s="209"/>
      <c r="J408" s="210">
        <f>ROUND(I408*H408,2)</f>
        <v>0</v>
      </c>
      <c r="K408" s="206" t="s">
        <v>180</v>
      </c>
      <c r="L408" s="62"/>
      <c r="M408" s="211" t="s">
        <v>21</v>
      </c>
      <c r="N408" s="212" t="s">
        <v>47</v>
      </c>
      <c r="O408" s="43"/>
      <c r="P408" s="213">
        <f>O408*H408</f>
        <v>0</v>
      </c>
      <c r="Q408" s="213">
        <v>0.00022</v>
      </c>
      <c r="R408" s="213">
        <f>Q408*H408</f>
        <v>0.029150000000000002</v>
      </c>
      <c r="S408" s="213">
        <v>0</v>
      </c>
      <c r="T408" s="214">
        <f>S408*H408</f>
        <v>0</v>
      </c>
      <c r="AR408" s="25" t="s">
        <v>181</v>
      </c>
      <c r="AT408" s="25" t="s">
        <v>176</v>
      </c>
      <c r="AU408" s="25" t="s">
        <v>182</v>
      </c>
      <c r="AY408" s="25" t="s">
        <v>172</v>
      </c>
      <c r="BE408" s="215">
        <f>IF(N408="základní",J408,0)</f>
        <v>0</v>
      </c>
      <c r="BF408" s="215">
        <f>IF(N408="snížená",J408,0)</f>
        <v>0</v>
      </c>
      <c r="BG408" s="215">
        <f>IF(N408="zákl. přenesená",J408,0)</f>
        <v>0</v>
      </c>
      <c r="BH408" s="215">
        <f>IF(N408="sníž. přenesená",J408,0)</f>
        <v>0</v>
      </c>
      <c r="BI408" s="215">
        <f>IF(N408="nulová",J408,0)</f>
        <v>0</v>
      </c>
      <c r="BJ408" s="25" t="s">
        <v>83</v>
      </c>
      <c r="BK408" s="215">
        <f>ROUND(I408*H408,2)</f>
        <v>0</v>
      </c>
      <c r="BL408" s="25" t="s">
        <v>181</v>
      </c>
      <c r="BM408" s="25" t="s">
        <v>743</v>
      </c>
    </row>
    <row r="409" spans="2:51" s="13" customFormat="1" ht="13.5">
      <c r="B409" s="227"/>
      <c r="C409" s="228"/>
      <c r="D409" s="218" t="s">
        <v>184</v>
      </c>
      <c r="E409" s="229" t="s">
        <v>21</v>
      </c>
      <c r="F409" s="230" t="s">
        <v>744</v>
      </c>
      <c r="G409" s="228"/>
      <c r="H409" s="231">
        <v>132.5</v>
      </c>
      <c r="I409" s="232"/>
      <c r="J409" s="228"/>
      <c r="K409" s="228"/>
      <c r="L409" s="233"/>
      <c r="M409" s="234"/>
      <c r="N409" s="235"/>
      <c r="O409" s="235"/>
      <c r="P409" s="235"/>
      <c r="Q409" s="235"/>
      <c r="R409" s="235"/>
      <c r="S409" s="235"/>
      <c r="T409" s="236"/>
      <c r="AT409" s="237" t="s">
        <v>184</v>
      </c>
      <c r="AU409" s="237" t="s">
        <v>182</v>
      </c>
      <c r="AV409" s="13" t="s">
        <v>85</v>
      </c>
      <c r="AW409" s="13" t="s">
        <v>35</v>
      </c>
      <c r="AX409" s="13" t="s">
        <v>83</v>
      </c>
      <c r="AY409" s="237" t="s">
        <v>172</v>
      </c>
    </row>
    <row r="410" spans="2:65" s="1" customFormat="1" ht="16.5" customHeight="1">
      <c r="B410" s="42"/>
      <c r="C410" s="204" t="s">
        <v>745</v>
      </c>
      <c r="D410" s="204" t="s">
        <v>176</v>
      </c>
      <c r="E410" s="205" t="s">
        <v>746</v>
      </c>
      <c r="F410" s="206" t="s">
        <v>747</v>
      </c>
      <c r="G410" s="207" t="s">
        <v>213</v>
      </c>
      <c r="H410" s="208">
        <v>14877.5</v>
      </c>
      <c r="I410" s="209"/>
      <c r="J410" s="210">
        <f>ROUND(I410*H410,2)</f>
        <v>0</v>
      </c>
      <c r="K410" s="206" t="s">
        <v>21</v>
      </c>
      <c r="L410" s="62"/>
      <c r="M410" s="211" t="s">
        <v>21</v>
      </c>
      <c r="N410" s="212" t="s">
        <v>47</v>
      </c>
      <c r="O410" s="43"/>
      <c r="P410" s="213">
        <f>O410*H410</f>
        <v>0</v>
      </c>
      <c r="Q410" s="213">
        <v>1E-05</v>
      </c>
      <c r="R410" s="213">
        <f>Q410*H410</f>
        <v>0.14877500000000002</v>
      </c>
      <c r="S410" s="213">
        <v>0</v>
      </c>
      <c r="T410" s="214">
        <f>S410*H410</f>
        <v>0</v>
      </c>
      <c r="AR410" s="25" t="s">
        <v>181</v>
      </c>
      <c r="AT410" s="25" t="s">
        <v>176</v>
      </c>
      <c r="AU410" s="25" t="s">
        <v>182</v>
      </c>
      <c r="AY410" s="25" t="s">
        <v>172</v>
      </c>
      <c r="BE410" s="215">
        <f>IF(N410="základní",J410,0)</f>
        <v>0</v>
      </c>
      <c r="BF410" s="215">
        <f>IF(N410="snížená",J410,0)</f>
        <v>0</v>
      </c>
      <c r="BG410" s="215">
        <f>IF(N410="zákl. přenesená",J410,0)</f>
        <v>0</v>
      </c>
      <c r="BH410" s="215">
        <f>IF(N410="sníž. přenesená",J410,0)</f>
        <v>0</v>
      </c>
      <c r="BI410" s="215">
        <f>IF(N410="nulová",J410,0)</f>
        <v>0</v>
      </c>
      <c r="BJ410" s="25" t="s">
        <v>83</v>
      </c>
      <c r="BK410" s="215">
        <f>ROUND(I410*H410,2)</f>
        <v>0</v>
      </c>
      <c r="BL410" s="25" t="s">
        <v>181</v>
      </c>
      <c r="BM410" s="25" t="s">
        <v>748</v>
      </c>
    </row>
    <row r="411" spans="2:51" s="12" customFormat="1" ht="13.5">
      <c r="B411" s="216"/>
      <c r="C411" s="217"/>
      <c r="D411" s="218" t="s">
        <v>184</v>
      </c>
      <c r="E411" s="219" t="s">
        <v>21</v>
      </c>
      <c r="F411" s="220" t="s">
        <v>749</v>
      </c>
      <c r="G411" s="217"/>
      <c r="H411" s="219" t="s">
        <v>21</v>
      </c>
      <c r="I411" s="221"/>
      <c r="J411" s="217"/>
      <c r="K411" s="217"/>
      <c r="L411" s="222"/>
      <c r="M411" s="223"/>
      <c r="N411" s="224"/>
      <c r="O411" s="224"/>
      <c r="P411" s="224"/>
      <c r="Q411" s="224"/>
      <c r="R411" s="224"/>
      <c r="S411" s="224"/>
      <c r="T411" s="225"/>
      <c r="AT411" s="226" t="s">
        <v>184</v>
      </c>
      <c r="AU411" s="226" t="s">
        <v>182</v>
      </c>
      <c r="AV411" s="12" t="s">
        <v>83</v>
      </c>
      <c r="AW411" s="12" t="s">
        <v>35</v>
      </c>
      <c r="AX411" s="12" t="s">
        <v>76</v>
      </c>
      <c r="AY411" s="226" t="s">
        <v>172</v>
      </c>
    </row>
    <row r="412" spans="2:51" s="13" customFormat="1" ht="13.5">
      <c r="B412" s="227"/>
      <c r="C412" s="228"/>
      <c r="D412" s="218" t="s">
        <v>184</v>
      </c>
      <c r="E412" s="229" t="s">
        <v>21</v>
      </c>
      <c r="F412" s="230" t="s">
        <v>750</v>
      </c>
      <c r="G412" s="228"/>
      <c r="H412" s="231">
        <v>74.5</v>
      </c>
      <c r="I412" s="232"/>
      <c r="J412" s="228"/>
      <c r="K412" s="228"/>
      <c r="L412" s="233"/>
      <c r="M412" s="234"/>
      <c r="N412" s="235"/>
      <c r="O412" s="235"/>
      <c r="P412" s="235"/>
      <c r="Q412" s="235"/>
      <c r="R412" s="235"/>
      <c r="S412" s="235"/>
      <c r="T412" s="236"/>
      <c r="AT412" s="237" t="s">
        <v>184</v>
      </c>
      <c r="AU412" s="237" t="s">
        <v>182</v>
      </c>
      <c r="AV412" s="13" t="s">
        <v>85</v>
      </c>
      <c r="AW412" s="13" t="s">
        <v>35</v>
      </c>
      <c r="AX412" s="13" t="s">
        <v>76</v>
      </c>
      <c r="AY412" s="237" t="s">
        <v>172</v>
      </c>
    </row>
    <row r="413" spans="2:51" s="13" customFormat="1" ht="13.5">
      <c r="B413" s="227"/>
      <c r="C413" s="228"/>
      <c r="D413" s="218" t="s">
        <v>184</v>
      </c>
      <c r="E413" s="229" t="s">
        <v>21</v>
      </c>
      <c r="F413" s="230" t="s">
        <v>751</v>
      </c>
      <c r="G413" s="228"/>
      <c r="H413" s="231">
        <v>12661</v>
      </c>
      <c r="I413" s="232"/>
      <c r="J413" s="228"/>
      <c r="K413" s="228"/>
      <c r="L413" s="233"/>
      <c r="M413" s="234"/>
      <c r="N413" s="235"/>
      <c r="O413" s="235"/>
      <c r="P413" s="235"/>
      <c r="Q413" s="235"/>
      <c r="R413" s="235"/>
      <c r="S413" s="235"/>
      <c r="T413" s="236"/>
      <c r="AT413" s="237" t="s">
        <v>184</v>
      </c>
      <c r="AU413" s="237" t="s">
        <v>182</v>
      </c>
      <c r="AV413" s="13" t="s">
        <v>85</v>
      </c>
      <c r="AW413" s="13" t="s">
        <v>35</v>
      </c>
      <c r="AX413" s="13" t="s">
        <v>76</v>
      </c>
      <c r="AY413" s="237" t="s">
        <v>172</v>
      </c>
    </row>
    <row r="414" spans="2:51" s="13" customFormat="1" ht="13.5">
      <c r="B414" s="227"/>
      <c r="C414" s="228"/>
      <c r="D414" s="218" t="s">
        <v>184</v>
      </c>
      <c r="E414" s="229" t="s">
        <v>21</v>
      </c>
      <c r="F414" s="230" t="s">
        <v>752</v>
      </c>
      <c r="G414" s="228"/>
      <c r="H414" s="231">
        <v>142</v>
      </c>
      <c r="I414" s="232"/>
      <c r="J414" s="228"/>
      <c r="K414" s="228"/>
      <c r="L414" s="233"/>
      <c r="M414" s="234"/>
      <c r="N414" s="235"/>
      <c r="O414" s="235"/>
      <c r="P414" s="235"/>
      <c r="Q414" s="235"/>
      <c r="R414" s="235"/>
      <c r="S414" s="235"/>
      <c r="T414" s="236"/>
      <c r="AT414" s="237" t="s">
        <v>184</v>
      </c>
      <c r="AU414" s="237" t="s">
        <v>182</v>
      </c>
      <c r="AV414" s="13" t="s">
        <v>85</v>
      </c>
      <c r="AW414" s="13" t="s">
        <v>35</v>
      </c>
      <c r="AX414" s="13" t="s">
        <v>76</v>
      </c>
      <c r="AY414" s="237" t="s">
        <v>172</v>
      </c>
    </row>
    <row r="415" spans="2:51" s="13" customFormat="1" ht="13.5">
      <c r="B415" s="227"/>
      <c r="C415" s="228"/>
      <c r="D415" s="218" t="s">
        <v>184</v>
      </c>
      <c r="E415" s="229" t="s">
        <v>21</v>
      </c>
      <c r="F415" s="230" t="s">
        <v>753</v>
      </c>
      <c r="G415" s="228"/>
      <c r="H415" s="231">
        <v>2000</v>
      </c>
      <c r="I415" s="232"/>
      <c r="J415" s="228"/>
      <c r="K415" s="228"/>
      <c r="L415" s="233"/>
      <c r="M415" s="234"/>
      <c r="N415" s="235"/>
      <c r="O415" s="235"/>
      <c r="P415" s="235"/>
      <c r="Q415" s="235"/>
      <c r="R415" s="235"/>
      <c r="S415" s="235"/>
      <c r="T415" s="236"/>
      <c r="AT415" s="237" t="s">
        <v>184</v>
      </c>
      <c r="AU415" s="237" t="s">
        <v>182</v>
      </c>
      <c r="AV415" s="13" t="s">
        <v>85</v>
      </c>
      <c r="AW415" s="13" t="s">
        <v>35</v>
      </c>
      <c r="AX415" s="13" t="s">
        <v>76</v>
      </c>
      <c r="AY415" s="237" t="s">
        <v>172</v>
      </c>
    </row>
    <row r="416" spans="2:51" s="14" customFormat="1" ht="13.5">
      <c r="B416" s="238"/>
      <c r="C416" s="239"/>
      <c r="D416" s="218" t="s">
        <v>184</v>
      </c>
      <c r="E416" s="240" t="s">
        <v>21</v>
      </c>
      <c r="F416" s="241" t="s">
        <v>199</v>
      </c>
      <c r="G416" s="239"/>
      <c r="H416" s="242">
        <v>14877.5</v>
      </c>
      <c r="I416" s="243"/>
      <c r="J416" s="239"/>
      <c r="K416" s="239"/>
      <c r="L416" s="244"/>
      <c r="M416" s="245"/>
      <c r="N416" s="246"/>
      <c r="O416" s="246"/>
      <c r="P416" s="246"/>
      <c r="Q416" s="246"/>
      <c r="R416" s="246"/>
      <c r="S416" s="246"/>
      <c r="T416" s="247"/>
      <c r="AT416" s="248" t="s">
        <v>184</v>
      </c>
      <c r="AU416" s="248" t="s">
        <v>182</v>
      </c>
      <c r="AV416" s="14" t="s">
        <v>181</v>
      </c>
      <c r="AW416" s="14" t="s">
        <v>35</v>
      </c>
      <c r="AX416" s="14" t="s">
        <v>83</v>
      </c>
      <c r="AY416" s="248" t="s">
        <v>172</v>
      </c>
    </row>
    <row r="417" spans="2:63" s="11" customFormat="1" ht="22.35" customHeight="1">
      <c r="B417" s="188"/>
      <c r="C417" s="189"/>
      <c r="D417" s="190" t="s">
        <v>75</v>
      </c>
      <c r="E417" s="202" t="s">
        <v>754</v>
      </c>
      <c r="F417" s="202" t="s">
        <v>755</v>
      </c>
      <c r="G417" s="189"/>
      <c r="H417" s="189"/>
      <c r="I417" s="192"/>
      <c r="J417" s="203">
        <f>BK417</f>
        <v>0</v>
      </c>
      <c r="K417" s="189"/>
      <c r="L417" s="194"/>
      <c r="M417" s="195"/>
      <c r="N417" s="196"/>
      <c r="O417" s="196"/>
      <c r="P417" s="197">
        <f>SUM(P418:P425)</f>
        <v>0</v>
      </c>
      <c r="Q417" s="196"/>
      <c r="R417" s="197">
        <f>SUM(R418:R425)</f>
        <v>76.05311999999999</v>
      </c>
      <c r="S417" s="196"/>
      <c r="T417" s="198">
        <f>SUM(T418:T425)</f>
        <v>0</v>
      </c>
      <c r="AR417" s="199" t="s">
        <v>83</v>
      </c>
      <c r="AT417" s="200" t="s">
        <v>75</v>
      </c>
      <c r="AU417" s="200" t="s">
        <v>85</v>
      </c>
      <c r="AY417" s="199" t="s">
        <v>172</v>
      </c>
      <c r="BK417" s="201">
        <f>SUM(BK418:BK425)</f>
        <v>0</v>
      </c>
    </row>
    <row r="418" spans="2:65" s="1" customFormat="1" ht="25.5" customHeight="1">
      <c r="B418" s="42"/>
      <c r="C418" s="204" t="s">
        <v>756</v>
      </c>
      <c r="D418" s="204" t="s">
        <v>176</v>
      </c>
      <c r="E418" s="205" t="s">
        <v>757</v>
      </c>
      <c r="F418" s="206" t="s">
        <v>758</v>
      </c>
      <c r="G418" s="207" t="s">
        <v>511</v>
      </c>
      <c r="H418" s="208">
        <v>358</v>
      </c>
      <c r="I418" s="209"/>
      <c r="J418" s="210">
        <f>ROUND(I418*H418,2)</f>
        <v>0</v>
      </c>
      <c r="K418" s="206" t="s">
        <v>180</v>
      </c>
      <c r="L418" s="62"/>
      <c r="M418" s="211" t="s">
        <v>21</v>
      </c>
      <c r="N418" s="212" t="s">
        <v>47</v>
      </c>
      <c r="O418" s="43"/>
      <c r="P418" s="213">
        <f>O418*H418</f>
        <v>0</v>
      </c>
      <c r="Q418" s="213">
        <v>0.0283</v>
      </c>
      <c r="R418" s="213">
        <f>Q418*H418</f>
        <v>10.1314</v>
      </c>
      <c r="S418" s="213">
        <v>0</v>
      </c>
      <c r="T418" s="214">
        <f>S418*H418</f>
        <v>0</v>
      </c>
      <c r="AR418" s="25" t="s">
        <v>181</v>
      </c>
      <c r="AT418" s="25" t="s">
        <v>176</v>
      </c>
      <c r="AU418" s="25" t="s">
        <v>182</v>
      </c>
      <c r="AY418" s="25" t="s">
        <v>172</v>
      </c>
      <c r="BE418" s="215">
        <f>IF(N418="základní",J418,0)</f>
        <v>0</v>
      </c>
      <c r="BF418" s="215">
        <f>IF(N418="snížená",J418,0)</f>
        <v>0</v>
      </c>
      <c r="BG418" s="215">
        <f>IF(N418="zákl. přenesená",J418,0)</f>
        <v>0</v>
      </c>
      <c r="BH418" s="215">
        <f>IF(N418="sníž. přenesená",J418,0)</f>
        <v>0</v>
      </c>
      <c r="BI418" s="215">
        <f>IF(N418="nulová",J418,0)</f>
        <v>0</v>
      </c>
      <c r="BJ418" s="25" t="s">
        <v>83</v>
      </c>
      <c r="BK418" s="215">
        <f>ROUND(I418*H418,2)</f>
        <v>0</v>
      </c>
      <c r="BL418" s="25" t="s">
        <v>181</v>
      </c>
      <c r="BM418" s="25" t="s">
        <v>759</v>
      </c>
    </row>
    <row r="419" spans="2:51" s="13" customFormat="1" ht="13.5">
      <c r="B419" s="227"/>
      <c r="C419" s="228"/>
      <c r="D419" s="218" t="s">
        <v>184</v>
      </c>
      <c r="E419" s="229" t="s">
        <v>21</v>
      </c>
      <c r="F419" s="230" t="s">
        <v>760</v>
      </c>
      <c r="G419" s="228"/>
      <c r="H419" s="231">
        <v>358</v>
      </c>
      <c r="I419" s="232"/>
      <c r="J419" s="228"/>
      <c r="K419" s="228"/>
      <c r="L419" s="233"/>
      <c r="M419" s="234"/>
      <c r="N419" s="235"/>
      <c r="O419" s="235"/>
      <c r="P419" s="235"/>
      <c r="Q419" s="235"/>
      <c r="R419" s="235"/>
      <c r="S419" s="235"/>
      <c r="T419" s="236"/>
      <c r="AT419" s="237" t="s">
        <v>184</v>
      </c>
      <c r="AU419" s="237" t="s">
        <v>182</v>
      </c>
      <c r="AV419" s="13" t="s">
        <v>85</v>
      </c>
      <c r="AW419" s="13" t="s">
        <v>35</v>
      </c>
      <c r="AX419" s="13" t="s">
        <v>83</v>
      </c>
      <c r="AY419" s="237" t="s">
        <v>172</v>
      </c>
    </row>
    <row r="420" spans="2:65" s="1" customFormat="1" ht="25.5" customHeight="1">
      <c r="B420" s="42"/>
      <c r="C420" s="204" t="s">
        <v>761</v>
      </c>
      <c r="D420" s="204" t="s">
        <v>176</v>
      </c>
      <c r="E420" s="205" t="s">
        <v>762</v>
      </c>
      <c r="F420" s="206" t="s">
        <v>763</v>
      </c>
      <c r="G420" s="207" t="s">
        <v>511</v>
      </c>
      <c r="H420" s="208">
        <v>21</v>
      </c>
      <c r="I420" s="209"/>
      <c r="J420" s="210">
        <f>ROUND(I420*H420,2)</f>
        <v>0</v>
      </c>
      <c r="K420" s="206" t="s">
        <v>180</v>
      </c>
      <c r="L420" s="62"/>
      <c r="M420" s="211" t="s">
        <v>21</v>
      </c>
      <c r="N420" s="212" t="s">
        <v>47</v>
      </c>
      <c r="O420" s="43"/>
      <c r="P420" s="213">
        <f>O420*H420</f>
        <v>0</v>
      </c>
      <c r="Q420" s="213">
        <v>0.0278</v>
      </c>
      <c r="R420" s="213">
        <f>Q420*H420</f>
        <v>0.5838</v>
      </c>
      <c r="S420" s="213">
        <v>0</v>
      </c>
      <c r="T420" s="214">
        <f>S420*H420</f>
        <v>0</v>
      </c>
      <c r="AR420" s="25" t="s">
        <v>181</v>
      </c>
      <c r="AT420" s="25" t="s">
        <v>176</v>
      </c>
      <c r="AU420" s="25" t="s">
        <v>182</v>
      </c>
      <c r="AY420" s="25" t="s">
        <v>172</v>
      </c>
      <c r="BE420" s="215">
        <f>IF(N420="základní",J420,0)</f>
        <v>0</v>
      </c>
      <c r="BF420" s="215">
        <f>IF(N420="snížená",J420,0)</f>
        <v>0</v>
      </c>
      <c r="BG420" s="215">
        <f>IF(N420="zákl. přenesená",J420,0)</f>
        <v>0</v>
      </c>
      <c r="BH420" s="215">
        <f>IF(N420="sníž. přenesená",J420,0)</f>
        <v>0</v>
      </c>
      <c r="BI420" s="215">
        <f>IF(N420="nulová",J420,0)</f>
        <v>0</v>
      </c>
      <c r="BJ420" s="25" t="s">
        <v>83</v>
      </c>
      <c r="BK420" s="215">
        <f>ROUND(I420*H420,2)</f>
        <v>0</v>
      </c>
      <c r="BL420" s="25" t="s">
        <v>181</v>
      </c>
      <c r="BM420" s="25" t="s">
        <v>764</v>
      </c>
    </row>
    <row r="421" spans="2:51" s="13" customFormat="1" ht="13.5">
      <c r="B421" s="227"/>
      <c r="C421" s="228"/>
      <c r="D421" s="218" t="s">
        <v>184</v>
      </c>
      <c r="E421" s="229" t="s">
        <v>21</v>
      </c>
      <c r="F421" s="230" t="s">
        <v>765</v>
      </c>
      <c r="G421" s="228"/>
      <c r="H421" s="231">
        <v>21</v>
      </c>
      <c r="I421" s="232"/>
      <c r="J421" s="228"/>
      <c r="K421" s="228"/>
      <c r="L421" s="233"/>
      <c r="M421" s="234"/>
      <c r="N421" s="235"/>
      <c r="O421" s="235"/>
      <c r="P421" s="235"/>
      <c r="Q421" s="235"/>
      <c r="R421" s="235"/>
      <c r="S421" s="235"/>
      <c r="T421" s="236"/>
      <c r="AT421" s="237" t="s">
        <v>184</v>
      </c>
      <c r="AU421" s="237" t="s">
        <v>182</v>
      </c>
      <c r="AV421" s="13" t="s">
        <v>85</v>
      </c>
      <c r="AW421" s="13" t="s">
        <v>35</v>
      </c>
      <c r="AX421" s="13" t="s">
        <v>83</v>
      </c>
      <c r="AY421" s="237" t="s">
        <v>172</v>
      </c>
    </row>
    <row r="422" spans="2:65" s="1" customFormat="1" ht="16.5" customHeight="1">
      <c r="B422" s="42"/>
      <c r="C422" s="204" t="s">
        <v>766</v>
      </c>
      <c r="D422" s="204" t="s">
        <v>176</v>
      </c>
      <c r="E422" s="205" t="s">
        <v>767</v>
      </c>
      <c r="F422" s="206" t="s">
        <v>768</v>
      </c>
      <c r="G422" s="207" t="s">
        <v>511</v>
      </c>
      <c r="H422" s="208">
        <v>96</v>
      </c>
      <c r="I422" s="209"/>
      <c r="J422" s="210">
        <f>ROUND(I422*H422,2)</f>
        <v>0</v>
      </c>
      <c r="K422" s="206" t="s">
        <v>180</v>
      </c>
      <c r="L422" s="62"/>
      <c r="M422" s="211" t="s">
        <v>21</v>
      </c>
      <c r="N422" s="212" t="s">
        <v>47</v>
      </c>
      <c r="O422" s="43"/>
      <c r="P422" s="213">
        <f>O422*H422</f>
        <v>0</v>
      </c>
      <c r="Q422" s="213">
        <v>0.61266</v>
      </c>
      <c r="R422" s="213">
        <f>Q422*H422</f>
        <v>58.81536</v>
      </c>
      <c r="S422" s="213">
        <v>0</v>
      </c>
      <c r="T422" s="214">
        <f>S422*H422</f>
        <v>0</v>
      </c>
      <c r="AR422" s="25" t="s">
        <v>181</v>
      </c>
      <c r="AT422" s="25" t="s">
        <v>176</v>
      </c>
      <c r="AU422" s="25" t="s">
        <v>182</v>
      </c>
      <c r="AY422" s="25" t="s">
        <v>172</v>
      </c>
      <c r="BE422" s="215">
        <f>IF(N422="základní",J422,0)</f>
        <v>0</v>
      </c>
      <c r="BF422" s="215">
        <f>IF(N422="snížená",J422,0)</f>
        <v>0</v>
      </c>
      <c r="BG422" s="215">
        <f>IF(N422="zákl. přenesená",J422,0)</f>
        <v>0</v>
      </c>
      <c r="BH422" s="215">
        <f>IF(N422="sníž. přenesená",J422,0)</f>
        <v>0</v>
      </c>
      <c r="BI422" s="215">
        <f>IF(N422="nulová",J422,0)</f>
        <v>0</v>
      </c>
      <c r="BJ422" s="25" t="s">
        <v>83</v>
      </c>
      <c r="BK422" s="215">
        <f>ROUND(I422*H422,2)</f>
        <v>0</v>
      </c>
      <c r="BL422" s="25" t="s">
        <v>181</v>
      </c>
      <c r="BM422" s="25" t="s">
        <v>769</v>
      </c>
    </row>
    <row r="423" spans="2:51" s="13" customFormat="1" ht="13.5">
      <c r="B423" s="227"/>
      <c r="C423" s="228"/>
      <c r="D423" s="218" t="s">
        <v>184</v>
      </c>
      <c r="E423" s="229" t="s">
        <v>21</v>
      </c>
      <c r="F423" s="230" t="s">
        <v>770</v>
      </c>
      <c r="G423" s="228"/>
      <c r="H423" s="231">
        <v>96</v>
      </c>
      <c r="I423" s="232"/>
      <c r="J423" s="228"/>
      <c r="K423" s="228"/>
      <c r="L423" s="233"/>
      <c r="M423" s="234"/>
      <c r="N423" s="235"/>
      <c r="O423" s="235"/>
      <c r="P423" s="235"/>
      <c r="Q423" s="235"/>
      <c r="R423" s="235"/>
      <c r="S423" s="235"/>
      <c r="T423" s="236"/>
      <c r="AT423" s="237" t="s">
        <v>184</v>
      </c>
      <c r="AU423" s="237" t="s">
        <v>182</v>
      </c>
      <c r="AV423" s="13" t="s">
        <v>85</v>
      </c>
      <c r="AW423" s="13" t="s">
        <v>35</v>
      </c>
      <c r="AX423" s="13" t="s">
        <v>83</v>
      </c>
      <c r="AY423" s="237" t="s">
        <v>172</v>
      </c>
    </row>
    <row r="424" spans="2:65" s="1" customFormat="1" ht="16.5" customHeight="1">
      <c r="B424" s="42"/>
      <c r="C424" s="204" t="s">
        <v>771</v>
      </c>
      <c r="D424" s="204" t="s">
        <v>176</v>
      </c>
      <c r="E424" s="205" t="s">
        <v>772</v>
      </c>
      <c r="F424" s="206" t="s">
        <v>773</v>
      </c>
      <c r="G424" s="207" t="s">
        <v>511</v>
      </c>
      <c r="H424" s="208">
        <v>16</v>
      </c>
      <c r="I424" s="209"/>
      <c r="J424" s="210">
        <f>ROUND(I424*H424,2)</f>
        <v>0</v>
      </c>
      <c r="K424" s="206" t="s">
        <v>180</v>
      </c>
      <c r="L424" s="62"/>
      <c r="M424" s="211" t="s">
        <v>21</v>
      </c>
      <c r="N424" s="212" t="s">
        <v>47</v>
      </c>
      <c r="O424" s="43"/>
      <c r="P424" s="213">
        <f>O424*H424</f>
        <v>0</v>
      </c>
      <c r="Q424" s="213">
        <v>0.40766</v>
      </c>
      <c r="R424" s="213">
        <f>Q424*H424</f>
        <v>6.52256</v>
      </c>
      <c r="S424" s="213">
        <v>0</v>
      </c>
      <c r="T424" s="214">
        <f>S424*H424</f>
        <v>0</v>
      </c>
      <c r="AR424" s="25" t="s">
        <v>181</v>
      </c>
      <c r="AT424" s="25" t="s">
        <v>176</v>
      </c>
      <c r="AU424" s="25" t="s">
        <v>182</v>
      </c>
      <c r="AY424" s="25" t="s">
        <v>172</v>
      </c>
      <c r="BE424" s="215">
        <f>IF(N424="základní",J424,0)</f>
        <v>0</v>
      </c>
      <c r="BF424" s="215">
        <f>IF(N424="snížená",J424,0)</f>
        <v>0</v>
      </c>
      <c r="BG424" s="215">
        <f>IF(N424="zákl. přenesená",J424,0)</f>
        <v>0</v>
      </c>
      <c r="BH424" s="215">
        <f>IF(N424="sníž. přenesená",J424,0)</f>
        <v>0</v>
      </c>
      <c r="BI424" s="215">
        <f>IF(N424="nulová",J424,0)</f>
        <v>0</v>
      </c>
      <c r="BJ424" s="25" t="s">
        <v>83</v>
      </c>
      <c r="BK424" s="215">
        <f>ROUND(I424*H424,2)</f>
        <v>0</v>
      </c>
      <c r="BL424" s="25" t="s">
        <v>181</v>
      </c>
      <c r="BM424" s="25" t="s">
        <v>774</v>
      </c>
    </row>
    <row r="425" spans="2:51" s="13" customFormat="1" ht="13.5">
      <c r="B425" s="227"/>
      <c r="C425" s="228"/>
      <c r="D425" s="218" t="s">
        <v>184</v>
      </c>
      <c r="E425" s="229" t="s">
        <v>21</v>
      </c>
      <c r="F425" s="230" t="s">
        <v>775</v>
      </c>
      <c r="G425" s="228"/>
      <c r="H425" s="231">
        <v>16</v>
      </c>
      <c r="I425" s="232"/>
      <c r="J425" s="228"/>
      <c r="K425" s="228"/>
      <c r="L425" s="233"/>
      <c r="M425" s="234"/>
      <c r="N425" s="235"/>
      <c r="O425" s="235"/>
      <c r="P425" s="235"/>
      <c r="Q425" s="235"/>
      <c r="R425" s="235"/>
      <c r="S425" s="235"/>
      <c r="T425" s="236"/>
      <c r="AT425" s="237" t="s">
        <v>184</v>
      </c>
      <c r="AU425" s="237" t="s">
        <v>182</v>
      </c>
      <c r="AV425" s="13" t="s">
        <v>85</v>
      </c>
      <c r="AW425" s="13" t="s">
        <v>35</v>
      </c>
      <c r="AX425" s="13" t="s">
        <v>83</v>
      </c>
      <c r="AY425" s="237" t="s">
        <v>172</v>
      </c>
    </row>
    <row r="426" spans="2:63" s="11" customFormat="1" ht="22.35" customHeight="1">
      <c r="B426" s="188"/>
      <c r="C426" s="189"/>
      <c r="D426" s="190" t="s">
        <v>75</v>
      </c>
      <c r="E426" s="202" t="s">
        <v>776</v>
      </c>
      <c r="F426" s="202" t="s">
        <v>777</v>
      </c>
      <c r="G426" s="189"/>
      <c r="H426" s="189"/>
      <c r="I426" s="192"/>
      <c r="J426" s="203">
        <f>BK426</f>
        <v>0</v>
      </c>
      <c r="K426" s="189"/>
      <c r="L426" s="194"/>
      <c r="M426" s="195"/>
      <c r="N426" s="196"/>
      <c r="O426" s="196"/>
      <c r="P426" s="197">
        <f>SUM(P427:P463)</f>
        <v>0</v>
      </c>
      <c r="Q426" s="196"/>
      <c r="R426" s="197">
        <f>SUM(R427:R463)</f>
        <v>61.4544652</v>
      </c>
      <c r="S426" s="196"/>
      <c r="T426" s="198">
        <f>SUM(T427:T463)</f>
        <v>0</v>
      </c>
      <c r="AR426" s="199" t="s">
        <v>83</v>
      </c>
      <c r="AT426" s="200" t="s">
        <v>75</v>
      </c>
      <c r="AU426" s="200" t="s">
        <v>85</v>
      </c>
      <c r="AY426" s="199" t="s">
        <v>172</v>
      </c>
      <c r="BK426" s="201">
        <f>SUM(BK427:BK463)</f>
        <v>0</v>
      </c>
    </row>
    <row r="427" spans="2:65" s="1" customFormat="1" ht="25.5" customHeight="1">
      <c r="B427" s="42"/>
      <c r="C427" s="204" t="s">
        <v>778</v>
      </c>
      <c r="D427" s="204" t="s">
        <v>176</v>
      </c>
      <c r="E427" s="205" t="s">
        <v>779</v>
      </c>
      <c r="F427" s="206" t="s">
        <v>780</v>
      </c>
      <c r="G427" s="207" t="s">
        <v>511</v>
      </c>
      <c r="H427" s="208">
        <v>146</v>
      </c>
      <c r="I427" s="209"/>
      <c r="J427" s="210">
        <f>ROUND(I427*H427,2)</f>
        <v>0</v>
      </c>
      <c r="K427" s="206" t="s">
        <v>180</v>
      </c>
      <c r="L427" s="62"/>
      <c r="M427" s="211" t="s">
        <v>21</v>
      </c>
      <c r="N427" s="212" t="s">
        <v>47</v>
      </c>
      <c r="O427" s="43"/>
      <c r="P427" s="213">
        <f>O427*H427</f>
        <v>0</v>
      </c>
      <c r="Q427" s="213">
        <v>0.1554</v>
      </c>
      <c r="R427" s="213">
        <f>Q427*H427</f>
        <v>22.6884</v>
      </c>
      <c r="S427" s="213">
        <v>0</v>
      </c>
      <c r="T427" s="214">
        <f>S427*H427</f>
        <v>0</v>
      </c>
      <c r="AR427" s="25" t="s">
        <v>181</v>
      </c>
      <c r="AT427" s="25" t="s">
        <v>176</v>
      </c>
      <c r="AU427" s="25" t="s">
        <v>182</v>
      </c>
      <c r="AY427" s="25" t="s">
        <v>172</v>
      </c>
      <c r="BE427" s="215">
        <f>IF(N427="základní",J427,0)</f>
        <v>0</v>
      </c>
      <c r="BF427" s="215">
        <f>IF(N427="snížená",J427,0)</f>
        <v>0</v>
      </c>
      <c r="BG427" s="215">
        <f>IF(N427="zákl. přenesená",J427,0)</f>
        <v>0</v>
      </c>
      <c r="BH427" s="215">
        <f>IF(N427="sníž. přenesená",J427,0)</f>
        <v>0</v>
      </c>
      <c r="BI427" s="215">
        <f>IF(N427="nulová",J427,0)</f>
        <v>0</v>
      </c>
      <c r="BJ427" s="25" t="s">
        <v>83</v>
      </c>
      <c r="BK427" s="215">
        <f>ROUND(I427*H427,2)</f>
        <v>0</v>
      </c>
      <c r="BL427" s="25" t="s">
        <v>181</v>
      </c>
      <c r="BM427" s="25" t="s">
        <v>781</v>
      </c>
    </row>
    <row r="428" spans="2:51" s="13" customFormat="1" ht="13.5">
      <c r="B428" s="227"/>
      <c r="C428" s="228"/>
      <c r="D428" s="218" t="s">
        <v>184</v>
      </c>
      <c r="E428" s="229" t="s">
        <v>21</v>
      </c>
      <c r="F428" s="230" t="s">
        <v>782</v>
      </c>
      <c r="G428" s="228"/>
      <c r="H428" s="231">
        <v>146</v>
      </c>
      <c r="I428" s="232"/>
      <c r="J428" s="228"/>
      <c r="K428" s="228"/>
      <c r="L428" s="233"/>
      <c r="M428" s="234"/>
      <c r="N428" s="235"/>
      <c r="O428" s="235"/>
      <c r="P428" s="235"/>
      <c r="Q428" s="235"/>
      <c r="R428" s="235"/>
      <c r="S428" s="235"/>
      <c r="T428" s="236"/>
      <c r="AT428" s="237" t="s">
        <v>184</v>
      </c>
      <c r="AU428" s="237" t="s">
        <v>182</v>
      </c>
      <c r="AV428" s="13" t="s">
        <v>85</v>
      </c>
      <c r="AW428" s="13" t="s">
        <v>35</v>
      </c>
      <c r="AX428" s="13" t="s">
        <v>83</v>
      </c>
      <c r="AY428" s="237" t="s">
        <v>172</v>
      </c>
    </row>
    <row r="429" spans="2:65" s="1" customFormat="1" ht="16.5" customHeight="1">
      <c r="B429" s="42"/>
      <c r="C429" s="260" t="s">
        <v>783</v>
      </c>
      <c r="D429" s="260" t="s">
        <v>252</v>
      </c>
      <c r="E429" s="261" t="s">
        <v>784</v>
      </c>
      <c r="F429" s="262" t="s">
        <v>785</v>
      </c>
      <c r="G429" s="263" t="s">
        <v>511</v>
      </c>
      <c r="H429" s="264">
        <v>32.64</v>
      </c>
      <c r="I429" s="265"/>
      <c r="J429" s="266">
        <f>ROUND(I429*H429,2)</f>
        <v>0</v>
      </c>
      <c r="K429" s="262" t="s">
        <v>180</v>
      </c>
      <c r="L429" s="267"/>
      <c r="M429" s="268" t="s">
        <v>21</v>
      </c>
      <c r="N429" s="269" t="s">
        <v>47</v>
      </c>
      <c r="O429" s="43"/>
      <c r="P429" s="213">
        <f>O429*H429</f>
        <v>0</v>
      </c>
      <c r="Q429" s="213">
        <v>0.0483</v>
      </c>
      <c r="R429" s="213">
        <f>Q429*H429</f>
        <v>1.5765120000000001</v>
      </c>
      <c r="S429" s="213">
        <v>0</v>
      </c>
      <c r="T429" s="214">
        <f>S429*H429</f>
        <v>0</v>
      </c>
      <c r="AR429" s="25" t="s">
        <v>233</v>
      </c>
      <c r="AT429" s="25" t="s">
        <v>252</v>
      </c>
      <c r="AU429" s="25" t="s">
        <v>182</v>
      </c>
      <c r="AY429" s="25" t="s">
        <v>172</v>
      </c>
      <c r="BE429" s="215">
        <f>IF(N429="základní",J429,0)</f>
        <v>0</v>
      </c>
      <c r="BF429" s="215">
        <f>IF(N429="snížená",J429,0)</f>
        <v>0</v>
      </c>
      <c r="BG429" s="215">
        <f>IF(N429="zákl. přenesená",J429,0)</f>
        <v>0</v>
      </c>
      <c r="BH429" s="215">
        <f>IF(N429="sníž. přenesená",J429,0)</f>
        <v>0</v>
      </c>
      <c r="BI429" s="215">
        <f>IF(N429="nulová",J429,0)</f>
        <v>0</v>
      </c>
      <c r="BJ429" s="25" t="s">
        <v>83</v>
      </c>
      <c r="BK429" s="215">
        <f>ROUND(I429*H429,2)</f>
        <v>0</v>
      </c>
      <c r="BL429" s="25" t="s">
        <v>181</v>
      </c>
      <c r="BM429" s="25" t="s">
        <v>786</v>
      </c>
    </row>
    <row r="430" spans="2:51" s="13" customFormat="1" ht="13.5">
      <c r="B430" s="227"/>
      <c r="C430" s="228"/>
      <c r="D430" s="218" t="s">
        <v>184</v>
      </c>
      <c r="E430" s="229" t="s">
        <v>21</v>
      </c>
      <c r="F430" s="230" t="s">
        <v>787</v>
      </c>
      <c r="G430" s="228"/>
      <c r="H430" s="231">
        <v>32</v>
      </c>
      <c r="I430" s="232"/>
      <c r="J430" s="228"/>
      <c r="K430" s="228"/>
      <c r="L430" s="233"/>
      <c r="M430" s="234"/>
      <c r="N430" s="235"/>
      <c r="O430" s="235"/>
      <c r="P430" s="235"/>
      <c r="Q430" s="235"/>
      <c r="R430" s="235"/>
      <c r="S430" s="235"/>
      <c r="T430" s="236"/>
      <c r="AT430" s="237" t="s">
        <v>184</v>
      </c>
      <c r="AU430" s="237" t="s">
        <v>182</v>
      </c>
      <c r="AV430" s="13" t="s">
        <v>85</v>
      </c>
      <c r="AW430" s="13" t="s">
        <v>35</v>
      </c>
      <c r="AX430" s="13" t="s">
        <v>76</v>
      </c>
      <c r="AY430" s="237" t="s">
        <v>172</v>
      </c>
    </row>
    <row r="431" spans="2:51" s="13" customFormat="1" ht="13.5">
      <c r="B431" s="227"/>
      <c r="C431" s="228"/>
      <c r="D431" s="218" t="s">
        <v>184</v>
      </c>
      <c r="E431" s="229" t="s">
        <v>21</v>
      </c>
      <c r="F431" s="230" t="s">
        <v>788</v>
      </c>
      <c r="G431" s="228"/>
      <c r="H431" s="231">
        <v>0.64</v>
      </c>
      <c r="I431" s="232"/>
      <c r="J431" s="228"/>
      <c r="K431" s="228"/>
      <c r="L431" s="233"/>
      <c r="M431" s="234"/>
      <c r="N431" s="235"/>
      <c r="O431" s="235"/>
      <c r="P431" s="235"/>
      <c r="Q431" s="235"/>
      <c r="R431" s="235"/>
      <c r="S431" s="235"/>
      <c r="T431" s="236"/>
      <c r="AT431" s="237" t="s">
        <v>184</v>
      </c>
      <c r="AU431" s="237" t="s">
        <v>182</v>
      </c>
      <c r="AV431" s="13" t="s">
        <v>85</v>
      </c>
      <c r="AW431" s="13" t="s">
        <v>35</v>
      </c>
      <c r="AX431" s="13" t="s">
        <v>76</v>
      </c>
      <c r="AY431" s="237" t="s">
        <v>172</v>
      </c>
    </row>
    <row r="432" spans="2:51" s="14" customFormat="1" ht="13.5">
      <c r="B432" s="238"/>
      <c r="C432" s="239"/>
      <c r="D432" s="218" t="s">
        <v>184</v>
      </c>
      <c r="E432" s="240" t="s">
        <v>21</v>
      </c>
      <c r="F432" s="241" t="s">
        <v>199</v>
      </c>
      <c r="G432" s="239"/>
      <c r="H432" s="242">
        <v>32.64</v>
      </c>
      <c r="I432" s="243"/>
      <c r="J432" s="239"/>
      <c r="K432" s="239"/>
      <c r="L432" s="244"/>
      <c r="M432" s="245"/>
      <c r="N432" s="246"/>
      <c r="O432" s="246"/>
      <c r="P432" s="246"/>
      <c r="Q432" s="246"/>
      <c r="R432" s="246"/>
      <c r="S432" s="246"/>
      <c r="T432" s="247"/>
      <c r="AT432" s="248" t="s">
        <v>184</v>
      </c>
      <c r="AU432" s="248" t="s">
        <v>182</v>
      </c>
      <c r="AV432" s="14" t="s">
        <v>181</v>
      </c>
      <c r="AW432" s="14" t="s">
        <v>35</v>
      </c>
      <c r="AX432" s="14" t="s">
        <v>83</v>
      </c>
      <c r="AY432" s="248" t="s">
        <v>172</v>
      </c>
    </row>
    <row r="433" spans="2:65" s="1" customFormat="1" ht="16.5" customHeight="1">
      <c r="B433" s="42"/>
      <c r="C433" s="260" t="s">
        <v>789</v>
      </c>
      <c r="D433" s="260" t="s">
        <v>252</v>
      </c>
      <c r="E433" s="261" t="s">
        <v>790</v>
      </c>
      <c r="F433" s="262" t="s">
        <v>791</v>
      </c>
      <c r="G433" s="263" t="s">
        <v>511</v>
      </c>
      <c r="H433" s="264">
        <v>16.32</v>
      </c>
      <c r="I433" s="265"/>
      <c r="J433" s="266">
        <f>ROUND(I433*H433,2)</f>
        <v>0</v>
      </c>
      <c r="K433" s="262" t="s">
        <v>180</v>
      </c>
      <c r="L433" s="267"/>
      <c r="M433" s="268" t="s">
        <v>21</v>
      </c>
      <c r="N433" s="269" t="s">
        <v>47</v>
      </c>
      <c r="O433" s="43"/>
      <c r="P433" s="213">
        <f>O433*H433</f>
        <v>0</v>
      </c>
      <c r="Q433" s="213">
        <v>0.064</v>
      </c>
      <c r="R433" s="213">
        <f>Q433*H433</f>
        <v>1.04448</v>
      </c>
      <c r="S433" s="213">
        <v>0</v>
      </c>
      <c r="T433" s="214">
        <f>S433*H433</f>
        <v>0</v>
      </c>
      <c r="AR433" s="25" t="s">
        <v>233</v>
      </c>
      <c r="AT433" s="25" t="s">
        <v>252</v>
      </c>
      <c r="AU433" s="25" t="s">
        <v>182</v>
      </c>
      <c r="AY433" s="25" t="s">
        <v>172</v>
      </c>
      <c r="BE433" s="215">
        <f>IF(N433="základní",J433,0)</f>
        <v>0</v>
      </c>
      <c r="BF433" s="215">
        <f>IF(N433="snížená",J433,0)</f>
        <v>0</v>
      </c>
      <c r="BG433" s="215">
        <f>IF(N433="zákl. přenesená",J433,0)</f>
        <v>0</v>
      </c>
      <c r="BH433" s="215">
        <f>IF(N433="sníž. přenesená",J433,0)</f>
        <v>0</v>
      </c>
      <c r="BI433" s="215">
        <f>IF(N433="nulová",J433,0)</f>
        <v>0</v>
      </c>
      <c r="BJ433" s="25" t="s">
        <v>83</v>
      </c>
      <c r="BK433" s="215">
        <f>ROUND(I433*H433,2)</f>
        <v>0</v>
      </c>
      <c r="BL433" s="25" t="s">
        <v>181</v>
      </c>
      <c r="BM433" s="25" t="s">
        <v>792</v>
      </c>
    </row>
    <row r="434" spans="2:51" s="13" customFormat="1" ht="13.5">
      <c r="B434" s="227"/>
      <c r="C434" s="228"/>
      <c r="D434" s="218" t="s">
        <v>184</v>
      </c>
      <c r="E434" s="229" t="s">
        <v>21</v>
      </c>
      <c r="F434" s="230" t="s">
        <v>793</v>
      </c>
      <c r="G434" s="228"/>
      <c r="H434" s="231">
        <v>16</v>
      </c>
      <c r="I434" s="232"/>
      <c r="J434" s="228"/>
      <c r="K434" s="228"/>
      <c r="L434" s="233"/>
      <c r="M434" s="234"/>
      <c r="N434" s="235"/>
      <c r="O434" s="235"/>
      <c r="P434" s="235"/>
      <c r="Q434" s="235"/>
      <c r="R434" s="235"/>
      <c r="S434" s="235"/>
      <c r="T434" s="236"/>
      <c r="AT434" s="237" t="s">
        <v>184</v>
      </c>
      <c r="AU434" s="237" t="s">
        <v>182</v>
      </c>
      <c r="AV434" s="13" t="s">
        <v>85</v>
      </c>
      <c r="AW434" s="13" t="s">
        <v>35</v>
      </c>
      <c r="AX434" s="13" t="s">
        <v>76</v>
      </c>
      <c r="AY434" s="237" t="s">
        <v>172</v>
      </c>
    </row>
    <row r="435" spans="2:51" s="13" customFormat="1" ht="13.5">
      <c r="B435" s="227"/>
      <c r="C435" s="228"/>
      <c r="D435" s="218" t="s">
        <v>184</v>
      </c>
      <c r="E435" s="229" t="s">
        <v>21</v>
      </c>
      <c r="F435" s="230" t="s">
        <v>794</v>
      </c>
      <c r="G435" s="228"/>
      <c r="H435" s="231">
        <v>0.32</v>
      </c>
      <c r="I435" s="232"/>
      <c r="J435" s="228"/>
      <c r="K435" s="228"/>
      <c r="L435" s="233"/>
      <c r="M435" s="234"/>
      <c r="N435" s="235"/>
      <c r="O435" s="235"/>
      <c r="P435" s="235"/>
      <c r="Q435" s="235"/>
      <c r="R435" s="235"/>
      <c r="S435" s="235"/>
      <c r="T435" s="236"/>
      <c r="AT435" s="237" t="s">
        <v>184</v>
      </c>
      <c r="AU435" s="237" t="s">
        <v>182</v>
      </c>
      <c r="AV435" s="13" t="s">
        <v>85</v>
      </c>
      <c r="AW435" s="13" t="s">
        <v>35</v>
      </c>
      <c r="AX435" s="13" t="s">
        <v>76</v>
      </c>
      <c r="AY435" s="237" t="s">
        <v>172</v>
      </c>
    </row>
    <row r="436" spans="2:51" s="14" customFormat="1" ht="13.5">
      <c r="B436" s="238"/>
      <c r="C436" s="239"/>
      <c r="D436" s="218" t="s">
        <v>184</v>
      </c>
      <c r="E436" s="240" t="s">
        <v>21</v>
      </c>
      <c r="F436" s="241" t="s">
        <v>199</v>
      </c>
      <c r="G436" s="239"/>
      <c r="H436" s="242">
        <v>16.32</v>
      </c>
      <c r="I436" s="243"/>
      <c r="J436" s="239"/>
      <c r="K436" s="239"/>
      <c r="L436" s="244"/>
      <c r="M436" s="245"/>
      <c r="N436" s="246"/>
      <c r="O436" s="246"/>
      <c r="P436" s="246"/>
      <c r="Q436" s="246"/>
      <c r="R436" s="246"/>
      <c r="S436" s="246"/>
      <c r="T436" s="247"/>
      <c r="AT436" s="248" t="s">
        <v>184</v>
      </c>
      <c r="AU436" s="248" t="s">
        <v>182</v>
      </c>
      <c r="AV436" s="14" t="s">
        <v>181</v>
      </c>
      <c r="AW436" s="14" t="s">
        <v>35</v>
      </c>
      <c r="AX436" s="14" t="s">
        <v>83</v>
      </c>
      <c r="AY436" s="248" t="s">
        <v>172</v>
      </c>
    </row>
    <row r="437" spans="2:65" s="1" customFormat="1" ht="16.5" customHeight="1">
      <c r="B437" s="42"/>
      <c r="C437" s="260" t="s">
        <v>795</v>
      </c>
      <c r="D437" s="260" t="s">
        <v>252</v>
      </c>
      <c r="E437" s="261" t="s">
        <v>796</v>
      </c>
      <c r="F437" s="262" t="s">
        <v>797</v>
      </c>
      <c r="G437" s="263" t="s">
        <v>511</v>
      </c>
      <c r="H437" s="264">
        <v>77.704</v>
      </c>
      <c r="I437" s="265"/>
      <c r="J437" s="266">
        <f>ROUND(I437*H437,2)</f>
        <v>0</v>
      </c>
      <c r="K437" s="262" t="s">
        <v>180</v>
      </c>
      <c r="L437" s="267"/>
      <c r="M437" s="268" t="s">
        <v>21</v>
      </c>
      <c r="N437" s="269" t="s">
        <v>47</v>
      </c>
      <c r="O437" s="43"/>
      <c r="P437" s="213">
        <f>O437*H437</f>
        <v>0</v>
      </c>
      <c r="Q437" s="213">
        <v>0.081</v>
      </c>
      <c r="R437" s="213">
        <f>Q437*H437</f>
        <v>6.294023999999999</v>
      </c>
      <c r="S437" s="213">
        <v>0</v>
      </c>
      <c r="T437" s="214">
        <f>S437*H437</f>
        <v>0</v>
      </c>
      <c r="AR437" s="25" t="s">
        <v>233</v>
      </c>
      <c r="AT437" s="25" t="s">
        <v>252</v>
      </c>
      <c r="AU437" s="25" t="s">
        <v>182</v>
      </c>
      <c r="AY437" s="25" t="s">
        <v>172</v>
      </c>
      <c r="BE437" s="215">
        <f>IF(N437="základní",J437,0)</f>
        <v>0</v>
      </c>
      <c r="BF437" s="215">
        <f>IF(N437="snížená",J437,0)</f>
        <v>0</v>
      </c>
      <c r="BG437" s="215">
        <f>IF(N437="zákl. přenesená",J437,0)</f>
        <v>0</v>
      </c>
      <c r="BH437" s="215">
        <f>IF(N437="sníž. přenesená",J437,0)</f>
        <v>0</v>
      </c>
      <c r="BI437" s="215">
        <f>IF(N437="nulová",J437,0)</f>
        <v>0</v>
      </c>
      <c r="BJ437" s="25" t="s">
        <v>83</v>
      </c>
      <c r="BK437" s="215">
        <f>ROUND(I437*H437,2)</f>
        <v>0</v>
      </c>
      <c r="BL437" s="25" t="s">
        <v>181</v>
      </c>
      <c r="BM437" s="25" t="s">
        <v>798</v>
      </c>
    </row>
    <row r="438" spans="2:51" s="13" customFormat="1" ht="13.5">
      <c r="B438" s="227"/>
      <c r="C438" s="228"/>
      <c r="D438" s="218" t="s">
        <v>184</v>
      </c>
      <c r="E438" s="229" t="s">
        <v>21</v>
      </c>
      <c r="F438" s="230" t="s">
        <v>782</v>
      </c>
      <c r="G438" s="228"/>
      <c r="H438" s="231">
        <v>146</v>
      </c>
      <c r="I438" s="232"/>
      <c r="J438" s="228"/>
      <c r="K438" s="228"/>
      <c r="L438" s="233"/>
      <c r="M438" s="234"/>
      <c r="N438" s="235"/>
      <c r="O438" s="235"/>
      <c r="P438" s="235"/>
      <c r="Q438" s="235"/>
      <c r="R438" s="235"/>
      <c r="S438" s="235"/>
      <c r="T438" s="236"/>
      <c r="AT438" s="237" t="s">
        <v>184</v>
      </c>
      <c r="AU438" s="237" t="s">
        <v>182</v>
      </c>
      <c r="AV438" s="13" t="s">
        <v>85</v>
      </c>
      <c r="AW438" s="13" t="s">
        <v>35</v>
      </c>
      <c r="AX438" s="13" t="s">
        <v>76</v>
      </c>
      <c r="AY438" s="237" t="s">
        <v>172</v>
      </c>
    </row>
    <row r="439" spans="2:51" s="13" customFormat="1" ht="13.5">
      <c r="B439" s="227"/>
      <c r="C439" s="228"/>
      <c r="D439" s="218" t="s">
        <v>184</v>
      </c>
      <c r="E439" s="229" t="s">
        <v>21</v>
      </c>
      <c r="F439" s="230" t="s">
        <v>799</v>
      </c>
      <c r="G439" s="228"/>
      <c r="H439" s="231">
        <v>-32</v>
      </c>
      <c r="I439" s="232"/>
      <c r="J439" s="228"/>
      <c r="K439" s="228"/>
      <c r="L439" s="233"/>
      <c r="M439" s="234"/>
      <c r="N439" s="235"/>
      <c r="O439" s="235"/>
      <c r="P439" s="235"/>
      <c r="Q439" s="235"/>
      <c r="R439" s="235"/>
      <c r="S439" s="235"/>
      <c r="T439" s="236"/>
      <c r="AT439" s="237" t="s">
        <v>184</v>
      </c>
      <c r="AU439" s="237" t="s">
        <v>182</v>
      </c>
      <c r="AV439" s="13" t="s">
        <v>85</v>
      </c>
      <c r="AW439" s="13" t="s">
        <v>35</v>
      </c>
      <c r="AX439" s="13" t="s">
        <v>76</v>
      </c>
      <c r="AY439" s="237" t="s">
        <v>172</v>
      </c>
    </row>
    <row r="440" spans="2:51" s="13" customFormat="1" ht="13.5">
      <c r="B440" s="227"/>
      <c r="C440" s="228"/>
      <c r="D440" s="218" t="s">
        <v>184</v>
      </c>
      <c r="E440" s="229" t="s">
        <v>21</v>
      </c>
      <c r="F440" s="230" t="s">
        <v>800</v>
      </c>
      <c r="G440" s="228"/>
      <c r="H440" s="231">
        <v>-16</v>
      </c>
      <c r="I440" s="232"/>
      <c r="J440" s="228"/>
      <c r="K440" s="228"/>
      <c r="L440" s="233"/>
      <c r="M440" s="234"/>
      <c r="N440" s="235"/>
      <c r="O440" s="235"/>
      <c r="P440" s="235"/>
      <c r="Q440" s="235"/>
      <c r="R440" s="235"/>
      <c r="S440" s="235"/>
      <c r="T440" s="236"/>
      <c r="AT440" s="237" t="s">
        <v>184</v>
      </c>
      <c r="AU440" s="237" t="s">
        <v>182</v>
      </c>
      <c r="AV440" s="13" t="s">
        <v>85</v>
      </c>
      <c r="AW440" s="13" t="s">
        <v>35</v>
      </c>
      <c r="AX440" s="13" t="s">
        <v>76</v>
      </c>
      <c r="AY440" s="237" t="s">
        <v>172</v>
      </c>
    </row>
    <row r="441" spans="2:51" s="13" customFormat="1" ht="13.5">
      <c r="B441" s="227"/>
      <c r="C441" s="228"/>
      <c r="D441" s="218" t="s">
        <v>184</v>
      </c>
      <c r="E441" s="229" t="s">
        <v>21</v>
      </c>
      <c r="F441" s="230" t="s">
        <v>801</v>
      </c>
      <c r="G441" s="228"/>
      <c r="H441" s="231">
        <v>-21.82</v>
      </c>
      <c r="I441" s="232"/>
      <c r="J441" s="228"/>
      <c r="K441" s="228"/>
      <c r="L441" s="233"/>
      <c r="M441" s="234"/>
      <c r="N441" s="235"/>
      <c r="O441" s="235"/>
      <c r="P441" s="235"/>
      <c r="Q441" s="235"/>
      <c r="R441" s="235"/>
      <c r="S441" s="235"/>
      <c r="T441" s="236"/>
      <c r="AT441" s="237" t="s">
        <v>184</v>
      </c>
      <c r="AU441" s="237" t="s">
        <v>182</v>
      </c>
      <c r="AV441" s="13" t="s">
        <v>85</v>
      </c>
      <c r="AW441" s="13" t="s">
        <v>35</v>
      </c>
      <c r="AX441" s="13" t="s">
        <v>76</v>
      </c>
      <c r="AY441" s="237" t="s">
        <v>172</v>
      </c>
    </row>
    <row r="442" spans="2:51" s="15" customFormat="1" ht="13.5">
      <c r="B442" s="249"/>
      <c r="C442" s="250"/>
      <c r="D442" s="218" t="s">
        <v>184</v>
      </c>
      <c r="E442" s="251" t="s">
        <v>21</v>
      </c>
      <c r="F442" s="252" t="s">
        <v>228</v>
      </c>
      <c r="G442" s="250"/>
      <c r="H442" s="253">
        <v>76.18</v>
      </c>
      <c r="I442" s="254"/>
      <c r="J442" s="250"/>
      <c r="K442" s="250"/>
      <c r="L442" s="255"/>
      <c r="M442" s="256"/>
      <c r="N442" s="257"/>
      <c r="O442" s="257"/>
      <c r="P442" s="257"/>
      <c r="Q442" s="257"/>
      <c r="R442" s="257"/>
      <c r="S442" s="257"/>
      <c r="T442" s="258"/>
      <c r="AT442" s="259" t="s">
        <v>184</v>
      </c>
      <c r="AU442" s="259" t="s">
        <v>182</v>
      </c>
      <c r="AV442" s="15" t="s">
        <v>182</v>
      </c>
      <c r="AW442" s="15" t="s">
        <v>35</v>
      </c>
      <c r="AX442" s="15" t="s">
        <v>76</v>
      </c>
      <c r="AY442" s="259" t="s">
        <v>172</v>
      </c>
    </row>
    <row r="443" spans="2:51" s="13" customFormat="1" ht="13.5">
      <c r="B443" s="227"/>
      <c r="C443" s="228"/>
      <c r="D443" s="218" t="s">
        <v>184</v>
      </c>
      <c r="E443" s="229" t="s">
        <v>21</v>
      </c>
      <c r="F443" s="230" t="s">
        <v>802</v>
      </c>
      <c r="G443" s="228"/>
      <c r="H443" s="231">
        <v>1.524</v>
      </c>
      <c r="I443" s="232"/>
      <c r="J443" s="228"/>
      <c r="K443" s="228"/>
      <c r="L443" s="233"/>
      <c r="M443" s="234"/>
      <c r="N443" s="235"/>
      <c r="O443" s="235"/>
      <c r="P443" s="235"/>
      <c r="Q443" s="235"/>
      <c r="R443" s="235"/>
      <c r="S443" s="235"/>
      <c r="T443" s="236"/>
      <c r="AT443" s="237" t="s">
        <v>184</v>
      </c>
      <c r="AU443" s="237" t="s">
        <v>182</v>
      </c>
      <c r="AV443" s="13" t="s">
        <v>85</v>
      </c>
      <c r="AW443" s="13" t="s">
        <v>35</v>
      </c>
      <c r="AX443" s="13" t="s">
        <v>76</v>
      </c>
      <c r="AY443" s="237" t="s">
        <v>172</v>
      </c>
    </row>
    <row r="444" spans="2:51" s="14" customFormat="1" ht="13.5">
      <c r="B444" s="238"/>
      <c r="C444" s="239"/>
      <c r="D444" s="218" t="s">
        <v>184</v>
      </c>
      <c r="E444" s="240" t="s">
        <v>21</v>
      </c>
      <c r="F444" s="241" t="s">
        <v>199</v>
      </c>
      <c r="G444" s="239"/>
      <c r="H444" s="242">
        <v>77.704</v>
      </c>
      <c r="I444" s="243"/>
      <c r="J444" s="239"/>
      <c r="K444" s="239"/>
      <c r="L444" s="244"/>
      <c r="M444" s="245"/>
      <c r="N444" s="246"/>
      <c r="O444" s="246"/>
      <c r="P444" s="246"/>
      <c r="Q444" s="246"/>
      <c r="R444" s="246"/>
      <c r="S444" s="246"/>
      <c r="T444" s="247"/>
      <c r="AT444" s="248" t="s">
        <v>184</v>
      </c>
      <c r="AU444" s="248" t="s">
        <v>182</v>
      </c>
      <c r="AV444" s="14" t="s">
        <v>181</v>
      </c>
      <c r="AW444" s="14" t="s">
        <v>35</v>
      </c>
      <c r="AX444" s="14" t="s">
        <v>83</v>
      </c>
      <c r="AY444" s="248" t="s">
        <v>172</v>
      </c>
    </row>
    <row r="445" spans="2:65" s="1" customFormat="1" ht="16.5" customHeight="1">
      <c r="B445" s="42"/>
      <c r="C445" s="260" t="s">
        <v>803</v>
      </c>
      <c r="D445" s="260" t="s">
        <v>252</v>
      </c>
      <c r="E445" s="261" t="s">
        <v>804</v>
      </c>
      <c r="F445" s="262" t="s">
        <v>805</v>
      </c>
      <c r="G445" s="263" t="s">
        <v>511</v>
      </c>
      <c r="H445" s="264">
        <v>22.256</v>
      </c>
      <c r="I445" s="265"/>
      <c r="J445" s="266">
        <f>ROUND(I445*H445,2)</f>
        <v>0</v>
      </c>
      <c r="K445" s="262" t="s">
        <v>180</v>
      </c>
      <c r="L445" s="267"/>
      <c r="M445" s="268" t="s">
        <v>21</v>
      </c>
      <c r="N445" s="269" t="s">
        <v>47</v>
      </c>
      <c r="O445" s="43"/>
      <c r="P445" s="213">
        <f>O445*H445</f>
        <v>0</v>
      </c>
      <c r="Q445" s="213">
        <v>0.0782</v>
      </c>
      <c r="R445" s="213">
        <f>Q445*H445</f>
        <v>1.7404192</v>
      </c>
      <c r="S445" s="213">
        <v>0</v>
      </c>
      <c r="T445" s="214">
        <f>S445*H445</f>
        <v>0</v>
      </c>
      <c r="AR445" s="25" t="s">
        <v>233</v>
      </c>
      <c r="AT445" s="25" t="s">
        <v>252</v>
      </c>
      <c r="AU445" s="25" t="s">
        <v>182</v>
      </c>
      <c r="AY445" s="25" t="s">
        <v>172</v>
      </c>
      <c r="BE445" s="215">
        <f>IF(N445="základní",J445,0)</f>
        <v>0</v>
      </c>
      <c r="BF445" s="215">
        <f>IF(N445="snížená",J445,0)</f>
        <v>0</v>
      </c>
      <c r="BG445" s="215">
        <f>IF(N445="zákl. přenesená",J445,0)</f>
        <v>0</v>
      </c>
      <c r="BH445" s="215">
        <f>IF(N445="sníž. přenesená",J445,0)</f>
        <v>0</v>
      </c>
      <c r="BI445" s="215">
        <f>IF(N445="nulová",J445,0)</f>
        <v>0</v>
      </c>
      <c r="BJ445" s="25" t="s">
        <v>83</v>
      </c>
      <c r="BK445" s="215">
        <f>ROUND(I445*H445,2)</f>
        <v>0</v>
      </c>
      <c r="BL445" s="25" t="s">
        <v>181</v>
      </c>
      <c r="BM445" s="25" t="s">
        <v>806</v>
      </c>
    </row>
    <row r="446" spans="2:51" s="12" customFormat="1" ht="13.5">
      <c r="B446" s="216"/>
      <c r="C446" s="217"/>
      <c r="D446" s="218" t="s">
        <v>184</v>
      </c>
      <c r="E446" s="219" t="s">
        <v>21</v>
      </c>
      <c r="F446" s="220" t="s">
        <v>807</v>
      </c>
      <c r="G446" s="217"/>
      <c r="H446" s="219" t="s">
        <v>21</v>
      </c>
      <c r="I446" s="221"/>
      <c r="J446" s="217"/>
      <c r="K446" s="217"/>
      <c r="L446" s="222"/>
      <c r="M446" s="223"/>
      <c r="N446" s="224"/>
      <c r="O446" s="224"/>
      <c r="P446" s="224"/>
      <c r="Q446" s="224"/>
      <c r="R446" s="224"/>
      <c r="S446" s="224"/>
      <c r="T446" s="225"/>
      <c r="AT446" s="226" t="s">
        <v>184</v>
      </c>
      <c r="AU446" s="226" t="s">
        <v>182</v>
      </c>
      <c r="AV446" s="12" t="s">
        <v>83</v>
      </c>
      <c r="AW446" s="12" t="s">
        <v>35</v>
      </c>
      <c r="AX446" s="12" t="s">
        <v>76</v>
      </c>
      <c r="AY446" s="226" t="s">
        <v>172</v>
      </c>
    </row>
    <row r="447" spans="2:51" s="13" customFormat="1" ht="13.5">
      <c r="B447" s="227"/>
      <c r="C447" s="228"/>
      <c r="D447" s="218" t="s">
        <v>184</v>
      </c>
      <c r="E447" s="229" t="s">
        <v>21</v>
      </c>
      <c r="F447" s="230" t="s">
        <v>808</v>
      </c>
      <c r="G447" s="228"/>
      <c r="H447" s="231">
        <v>9.72</v>
      </c>
      <c r="I447" s="232"/>
      <c r="J447" s="228"/>
      <c r="K447" s="228"/>
      <c r="L447" s="233"/>
      <c r="M447" s="234"/>
      <c r="N447" s="235"/>
      <c r="O447" s="235"/>
      <c r="P447" s="235"/>
      <c r="Q447" s="235"/>
      <c r="R447" s="235"/>
      <c r="S447" s="235"/>
      <c r="T447" s="236"/>
      <c r="AT447" s="237" t="s">
        <v>184</v>
      </c>
      <c r="AU447" s="237" t="s">
        <v>182</v>
      </c>
      <c r="AV447" s="13" t="s">
        <v>85</v>
      </c>
      <c r="AW447" s="13" t="s">
        <v>35</v>
      </c>
      <c r="AX447" s="13" t="s">
        <v>76</v>
      </c>
      <c r="AY447" s="237" t="s">
        <v>172</v>
      </c>
    </row>
    <row r="448" spans="2:51" s="13" customFormat="1" ht="13.5">
      <c r="B448" s="227"/>
      <c r="C448" s="228"/>
      <c r="D448" s="218" t="s">
        <v>184</v>
      </c>
      <c r="E448" s="229" t="s">
        <v>21</v>
      </c>
      <c r="F448" s="230" t="s">
        <v>809</v>
      </c>
      <c r="G448" s="228"/>
      <c r="H448" s="231">
        <v>12.1</v>
      </c>
      <c r="I448" s="232"/>
      <c r="J448" s="228"/>
      <c r="K448" s="228"/>
      <c r="L448" s="233"/>
      <c r="M448" s="234"/>
      <c r="N448" s="235"/>
      <c r="O448" s="235"/>
      <c r="P448" s="235"/>
      <c r="Q448" s="235"/>
      <c r="R448" s="235"/>
      <c r="S448" s="235"/>
      <c r="T448" s="236"/>
      <c r="AT448" s="237" t="s">
        <v>184</v>
      </c>
      <c r="AU448" s="237" t="s">
        <v>182</v>
      </c>
      <c r="AV448" s="13" t="s">
        <v>85</v>
      </c>
      <c r="AW448" s="13" t="s">
        <v>35</v>
      </c>
      <c r="AX448" s="13" t="s">
        <v>76</v>
      </c>
      <c r="AY448" s="237" t="s">
        <v>172</v>
      </c>
    </row>
    <row r="449" spans="2:51" s="15" customFormat="1" ht="13.5">
      <c r="B449" s="249"/>
      <c r="C449" s="250"/>
      <c r="D449" s="218" t="s">
        <v>184</v>
      </c>
      <c r="E449" s="251" t="s">
        <v>21</v>
      </c>
      <c r="F449" s="252" t="s">
        <v>228</v>
      </c>
      <c r="G449" s="250"/>
      <c r="H449" s="253">
        <v>21.82</v>
      </c>
      <c r="I449" s="254"/>
      <c r="J449" s="250"/>
      <c r="K449" s="250"/>
      <c r="L449" s="255"/>
      <c r="M449" s="256"/>
      <c r="N449" s="257"/>
      <c r="O449" s="257"/>
      <c r="P449" s="257"/>
      <c r="Q449" s="257"/>
      <c r="R449" s="257"/>
      <c r="S449" s="257"/>
      <c r="T449" s="258"/>
      <c r="AT449" s="259" t="s">
        <v>184</v>
      </c>
      <c r="AU449" s="259" t="s">
        <v>182</v>
      </c>
      <c r="AV449" s="15" t="s">
        <v>182</v>
      </c>
      <c r="AW449" s="15" t="s">
        <v>35</v>
      </c>
      <c r="AX449" s="15" t="s">
        <v>76</v>
      </c>
      <c r="AY449" s="259" t="s">
        <v>172</v>
      </c>
    </row>
    <row r="450" spans="2:51" s="13" customFormat="1" ht="13.5">
      <c r="B450" s="227"/>
      <c r="C450" s="228"/>
      <c r="D450" s="218" t="s">
        <v>184</v>
      </c>
      <c r="E450" s="229" t="s">
        <v>21</v>
      </c>
      <c r="F450" s="230" t="s">
        <v>810</v>
      </c>
      <c r="G450" s="228"/>
      <c r="H450" s="231">
        <v>0.436</v>
      </c>
      <c r="I450" s="232"/>
      <c r="J450" s="228"/>
      <c r="K450" s="228"/>
      <c r="L450" s="233"/>
      <c r="M450" s="234"/>
      <c r="N450" s="235"/>
      <c r="O450" s="235"/>
      <c r="P450" s="235"/>
      <c r="Q450" s="235"/>
      <c r="R450" s="235"/>
      <c r="S450" s="235"/>
      <c r="T450" s="236"/>
      <c r="AT450" s="237" t="s">
        <v>184</v>
      </c>
      <c r="AU450" s="237" t="s">
        <v>182</v>
      </c>
      <c r="AV450" s="13" t="s">
        <v>85</v>
      </c>
      <c r="AW450" s="13" t="s">
        <v>35</v>
      </c>
      <c r="AX450" s="13" t="s">
        <v>76</v>
      </c>
      <c r="AY450" s="237" t="s">
        <v>172</v>
      </c>
    </row>
    <row r="451" spans="2:51" s="14" customFormat="1" ht="13.5">
      <c r="B451" s="238"/>
      <c r="C451" s="239"/>
      <c r="D451" s="218" t="s">
        <v>184</v>
      </c>
      <c r="E451" s="240" t="s">
        <v>21</v>
      </c>
      <c r="F451" s="241" t="s">
        <v>199</v>
      </c>
      <c r="G451" s="239"/>
      <c r="H451" s="242">
        <v>22.256</v>
      </c>
      <c r="I451" s="243"/>
      <c r="J451" s="239"/>
      <c r="K451" s="239"/>
      <c r="L451" s="244"/>
      <c r="M451" s="245"/>
      <c r="N451" s="246"/>
      <c r="O451" s="246"/>
      <c r="P451" s="246"/>
      <c r="Q451" s="246"/>
      <c r="R451" s="246"/>
      <c r="S451" s="246"/>
      <c r="T451" s="247"/>
      <c r="AT451" s="248" t="s">
        <v>184</v>
      </c>
      <c r="AU451" s="248" t="s">
        <v>182</v>
      </c>
      <c r="AV451" s="14" t="s">
        <v>181</v>
      </c>
      <c r="AW451" s="14" t="s">
        <v>35</v>
      </c>
      <c r="AX451" s="14" t="s">
        <v>83</v>
      </c>
      <c r="AY451" s="248" t="s">
        <v>172</v>
      </c>
    </row>
    <row r="452" spans="2:65" s="1" customFormat="1" ht="16.5" customHeight="1">
      <c r="B452" s="42"/>
      <c r="C452" s="204" t="s">
        <v>811</v>
      </c>
      <c r="D452" s="204" t="s">
        <v>176</v>
      </c>
      <c r="E452" s="205" t="s">
        <v>812</v>
      </c>
      <c r="F452" s="206" t="s">
        <v>813</v>
      </c>
      <c r="G452" s="207" t="s">
        <v>511</v>
      </c>
      <c r="H452" s="208">
        <v>17</v>
      </c>
      <c r="I452" s="209"/>
      <c r="J452" s="210">
        <f>ROUND(I452*H452,2)</f>
        <v>0</v>
      </c>
      <c r="K452" s="206" t="s">
        <v>180</v>
      </c>
      <c r="L452" s="62"/>
      <c r="M452" s="211" t="s">
        <v>21</v>
      </c>
      <c r="N452" s="212" t="s">
        <v>47</v>
      </c>
      <c r="O452" s="43"/>
      <c r="P452" s="213">
        <f>O452*H452</f>
        <v>0</v>
      </c>
      <c r="Q452" s="213">
        <v>0.10095</v>
      </c>
      <c r="R452" s="213">
        <f>Q452*H452</f>
        <v>1.71615</v>
      </c>
      <c r="S452" s="213">
        <v>0</v>
      </c>
      <c r="T452" s="214">
        <f>S452*H452</f>
        <v>0</v>
      </c>
      <c r="AR452" s="25" t="s">
        <v>181</v>
      </c>
      <c r="AT452" s="25" t="s">
        <v>176</v>
      </c>
      <c r="AU452" s="25" t="s">
        <v>182</v>
      </c>
      <c r="AY452" s="25" t="s">
        <v>172</v>
      </c>
      <c r="BE452" s="215">
        <f>IF(N452="základní",J452,0)</f>
        <v>0</v>
      </c>
      <c r="BF452" s="215">
        <f>IF(N452="snížená",J452,0)</f>
        <v>0</v>
      </c>
      <c r="BG452" s="215">
        <f>IF(N452="zákl. přenesená",J452,0)</f>
        <v>0</v>
      </c>
      <c r="BH452" s="215">
        <f>IF(N452="sníž. přenesená",J452,0)</f>
        <v>0</v>
      </c>
      <c r="BI452" s="215">
        <f>IF(N452="nulová",J452,0)</f>
        <v>0</v>
      </c>
      <c r="BJ452" s="25" t="s">
        <v>83</v>
      </c>
      <c r="BK452" s="215">
        <f>ROUND(I452*H452,2)</f>
        <v>0</v>
      </c>
      <c r="BL452" s="25" t="s">
        <v>181</v>
      </c>
      <c r="BM452" s="25" t="s">
        <v>814</v>
      </c>
    </row>
    <row r="453" spans="2:51" s="13" customFormat="1" ht="13.5">
      <c r="B453" s="227"/>
      <c r="C453" s="228"/>
      <c r="D453" s="218" t="s">
        <v>184</v>
      </c>
      <c r="E453" s="229" t="s">
        <v>21</v>
      </c>
      <c r="F453" s="230" t="s">
        <v>815</v>
      </c>
      <c r="G453" s="228"/>
      <c r="H453" s="231">
        <v>17</v>
      </c>
      <c r="I453" s="232"/>
      <c r="J453" s="228"/>
      <c r="K453" s="228"/>
      <c r="L453" s="233"/>
      <c r="M453" s="234"/>
      <c r="N453" s="235"/>
      <c r="O453" s="235"/>
      <c r="P453" s="235"/>
      <c r="Q453" s="235"/>
      <c r="R453" s="235"/>
      <c r="S453" s="235"/>
      <c r="T453" s="236"/>
      <c r="AT453" s="237" t="s">
        <v>184</v>
      </c>
      <c r="AU453" s="237" t="s">
        <v>182</v>
      </c>
      <c r="AV453" s="13" t="s">
        <v>85</v>
      </c>
      <c r="AW453" s="13" t="s">
        <v>35</v>
      </c>
      <c r="AX453" s="13" t="s">
        <v>83</v>
      </c>
      <c r="AY453" s="237" t="s">
        <v>172</v>
      </c>
    </row>
    <row r="454" spans="2:65" s="1" customFormat="1" ht="16.5" customHeight="1">
      <c r="B454" s="42"/>
      <c r="C454" s="260" t="s">
        <v>816</v>
      </c>
      <c r="D454" s="260" t="s">
        <v>252</v>
      </c>
      <c r="E454" s="261" t="s">
        <v>817</v>
      </c>
      <c r="F454" s="262" t="s">
        <v>818</v>
      </c>
      <c r="G454" s="263" t="s">
        <v>511</v>
      </c>
      <c r="H454" s="264">
        <v>17.34</v>
      </c>
      <c r="I454" s="265"/>
      <c r="J454" s="266">
        <f>ROUND(I454*H454,2)</f>
        <v>0</v>
      </c>
      <c r="K454" s="262" t="s">
        <v>180</v>
      </c>
      <c r="L454" s="267"/>
      <c r="M454" s="268" t="s">
        <v>21</v>
      </c>
      <c r="N454" s="269" t="s">
        <v>47</v>
      </c>
      <c r="O454" s="43"/>
      <c r="P454" s="213">
        <f>O454*H454</f>
        <v>0</v>
      </c>
      <c r="Q454" s="213">
        <v>0.024</v>
      </c>
      <c r="R454" s="213">
        <f>Q454*H454</f>
        <v>0.41616000000000003</v>
      </c>
      <c r="S454" s="213">
        <v>0</v>
      </c>
      <c r="T454" s="214">
        <f>S454*H454</f>
        <v>0</v>
      </c>
      <c r="AR454" s="25" t="s">
        <v>233</v>
      </c>
      <c r="AT454" s="25" t="s">
        <v>252</v>
      </c>
      <c r="AU454" s="25" t="s">
        <v>182</v>
      </c>
      <c r="AY454" s="25" t="s">
        <v>172</v>
      </c>
      <c r="BE454" s="215">
        <f>IF(N454="základní",J454,0)</f>
        <v>0</v>
      </c>
      <c r="BF454" s="215">
        <f>IF(N454="snížená",J454,0)</f>
        <v>0</v>
      </c>
      <c r="BG454" s="215">
        <f>IF(N454="zákl. přenesená",J454,0)</f>
        <v>0</v>
      </c>
      <c r="BH454" s="215">
        <f>IF(N454="sníž. přenesená",J454,0)</f>
        <v>0</v>
      </c>
      <c r="BI454" s="215">
        <f>IF(N454="nulová",J454,0)</f>
        <v>0</v>
      </c>
      <c r="BJ454" s="25" t="s">
        <v>83</v>
      </c>
      <c r="BK454" s="215">
        <f>ROUND(I454*H454,2)</f>
        <v>0</v>
      </c>
      <c r="BL454" s="25" t="s">
        <v>181</v>
      </c>
      <c r="BM454" s="25" t="s">
        <v>819</v>
      </c>
    </row>
    <row r="455" spans="2:51" s="13" customFormat="1" ht="13.5">
      <c r="B455" s="227"/>
      <c r="C455" s="228"/>
      <c r="D455" s="218" t="s">
        <v>184</v>
      </c>
      <c r="E455" s="229" t="s">
        <v>21</v>
      </c>
      <c r="F455" s="230" t="s">
        <v>820</v>
      </c>
      <c r="G455" s="228"/>
      <c r="H455" s="231">
        <v>17</v>
      </c>
      <c r="I455" s="232"/>
      <c r="J455" s="228"/>
      <c r="K455" s="228"/>
      <c r="L455" s="233"/>
      <c r="M455" s="234"/>
      <c r="N455" s="235"/>
      <c r="O455" s="235"/>
      <c r="P455" s="235"/>
      <c r="Q455" s="235"/>
      <c r="R455" s="235"/>
      <c r="S455" s="235"/>
      <c r="T455" s="236"/>
      <c r="AT455" s="237" t="s">
        <v>184</v>
      </c>
      <c r="AU455" s="237" t="s">
        <v>182</v>
      </c>
      <c r="AV455" s="13" t="s">
        <v>85</v>
      </c>
      <c r="AW455" s="13" t="s">
        <v>35</v>
      </c>
      <c r="AX455" s="13" t="s">
        <v>76</v>
      </c>
      <c r="AY455" s="237" t="s">
        <v>172</v>
      </c>
    </row>
    <row r="456" spans="2:51" s="13" customFormat="1" ht="13.5">
      <c r="B456" s="227"/>
      <c r="C456" s="228"/>
      <c r="D456" s="218" t="s">
        <v>184</v>
      </c>
      <c r="E456" s="229" t="s">
        <v>21</v>
      </c>
      <c r="F456" s="230" t="s">
        <v>821</v>
      </c>
      <c r="G456" s="228"/>
      <c r="H456" s="231">
        <v>0.34</v>
      </c>
      <c r="I456" s="232"/>
      <c r="J456" s="228"/>
      <c r="K456" s="228"/>
      <c r="L456" s="233"/>
      <c r="M456" s="234"/>
      <c r="N456" s="235"/>
      <c r="O456" s="235"/>
      <c r="P456" s="235"/>
      <c r="Q456" s="235"/>
      <c r="R456" s="235"/>
      <c r="S456" s="235"/>
      <c r="T456" s="236"/>
      <c r="AT456" s="237" t="s">
        <v>184</v>
      </c>
      <c r="AU456" s="237" t="s">
        <v>182</v>
      </c>
      <c r="AV456" s="13" t="s">
        <v>85</v>
      </c>
      <c r="AW456" s="13" t="s">
        <v>35</v>
      </c>
      <c r="AX456" s="13" t="s">
        <v>76</v>
      </c>
      <c r="AY456" s="237" t="s">
        <v>172</v>
      </c>
    </row>
    <row r="457" spans="2:51" s="14" customFormat="1" ht="13.5">
      <c r="B457" s="238"/>
      <c r="C457" s="239"/>
      <c r="D457" s="218" t="s">
        <v>184</v>
      </c>
      <c r="E457" s="240" t="s">
        <v>21</v>
      </c>
      <c r="F457" s="241" t="s">
        <v>199</v>
      </c>
      <c r="G457" s="239"/>
      <c r="H457" s="242">
        <v>17.34</v>
      </c>
      <c r="I457" s="243"/>
      <c r="J457" s="239"/>
      <c r="K457" s="239"/>
      <c r="L457" s="244"/>
      <c r="M457" s="245"/>
      <c r="N457" s="246"/>
      <c r="O457" s="246"/>
      <c r="P457" s="246"/>
      <c r="Q457" s="246"/>
      <c r="R457" s="246"/>
      <c r="S457" s="246"/>
      <c r="T457" s="247"/>
      <c r="AT457" s="248" t="s">
        <v>184</v>
      </c>
      <c r="AU457" s="248" t="s">
        <v>182</v>
      </c>
      <c r="AV457" s="14" t="s">
        <v>181</v>
      </c>
      <c r="AW457" s="14" t="s">
        <v>35</v>
      </c>
      <c r="AX457" s="14" t="s">
        <v>83</v>
      </c>
      <c r="AY457" s="248" t="s">
        <v>172</v>
      </c>
    </row>
    <row r="458" spans="2:65" s="1" customFormat="1" ht="25.5" customHeight="1">
      <c r="B458" s="42"/>
      <c r="C458" s="204" t="s">
        <v>822</v>
      </c>
      <c r="D458" s="204" t="s">
        <v>176</v>
      </c>
      <c r="E458" s="205" t="s">
        <v>823</v>
      </c>
      <c r="F458" s="206" t="s">
        <v>824</v>
      </c>
      <c r="G458" s="207" t="s">
        <v>511</v>
      </c>
      <c r="H458" s="208">
        <v>81</v>
      </c>
      <c r="I458" s="209"/>
      <c r="J458" s="210">
        <f>ROUND(I458*H458,2)</f>
        <v>0</v>
      </c>
      <c r="K458" s="206" t="s">
        <v>180</v>
      </c>
      <c r="L458" s="62"/>
      <c r="M458" s="211" t="s">
        <v>21</v>
      </c>
      <c r="N458" s="212" t="s">
        <v>47</v>
      </c>
      <c r="O458" s="43"/>
      <c r="P458" s="213">
        <f>O458*H458</f>
        <v>0</v>
      </c>
      <c r="Q458" s="213">
        <v>0.10988</v>
      </c>
      <c r="R458" s="213">
        <f>Q458*H458</f>
        <v>8.90028</v>
      </c>
      <c r="S458" s="213">
        <v>0</v>
      </c>
      <c r="T458" s="214">
        <f>S458*H458</f>
        <v>0</v>
      </c>
      <c r="AR458" s="25" t="s">
        <v>181</v>
      </c>
      <c r="AT458" s="25" t="s">
        <v>176</v>
      </c>
      <c r="AU458" s="25" t="s">
        <v>182</v>
      </c>
      <c r="AY458" s="25" t="s">
        <v>172</v>
      </c>
      <c r="BE458" s="215">
        <f>IF(N458="základní",J458,0)</f>
        <v>0</v>
      </c>
      <c r="BF458" s="215">
        <f>IF(N458="snížená",J458,0)</f>
        <v>0</v>
      </c>
      <c r="BG458" s="215">
        <f>IF(N458="zákl. přenesená",J458,0)</f>
        <v>0</v>
      </c>
      <c r="BH458" s="215">
        <f>IF(N458="sníž. přenesená",J458,0)</f>
        <v>0</v>
      </c>
      <c r="BI458" s="215">
        <f>IF(N458="nulová",J458,0)</f>
        <v>0</v>
      </c>
      <c r="BJ458" s="25" t="s">
        <v>83</v>
      </c>
      <c r="BK458" s="215">
        <f>ROUND(I458*H458,2)</f>
        <v>0</v>
      </c>
      <c r="BL458" s="25" t="s">
        <v>181</v>
      </c>
      <c r="BM458" s="25" t="s">
        <v>825</v>
      </c>
    </row>
    <row r="459" spans="2:51" s="13" customFormat="1" ht="13.5">
      <c r="B459" s="227"/>
      <c r="C459" s="228"/>
      <c r="D459" s="218" t="s">
        <v>184</v>
      </c>
      <c r="E459" s="229" t="s">
        <v>21</v>
      </c>
      <c r="F459" s="230" t="s">
        <v>826</v>
      </c>
      <c r="G459" s="228"/>
      <c r="H459" s="231">
        <v>81</v>
      </c>
      <c r="I459" s="232"/>
      <c r="J459" s="228"/>
      <c r="K459" s="228"/>
      <c r="L459" s="233"/>
      <c r="M459" s="234"/>
      <c r="N459" s="235"/>
      <c r="O459" s="235"/>
      <c r="P459" s="235"/>
      <c r="Q459" s="235"/>
      <c r="R459" s="235"/>
      <c r="S459" s="235"/>
      <c r="T459" s="236"/>
      <c r="AT459" s="237" t="s">
        <v>184</v>
      </c>
      <c r="AU459" s="237" t="s">
        <v>182</v>
      </c>
      <c r="AV459" s="13" t="s">
        <v>85</v>
      </c>
      <c r="AW459" s="13" t="s">
        <v>35</v>
      </c>
      <c r="AX459" s="13" t="s">
        <v>83</v>
      </c>
      <c r="AY459" s="237" t="s">
        <v>172</v>
      </c>
    </row>
    <row r="460" spans="2:65" s="1" customFormat="1" ht="25.5" customHeight="1">
      <c r="B460" s="42"/>
      <c r="C460" s="204" t="s">
        <v>827</v>
      </c>
      <c r="D460" s="204" t="s">
        <v>176</v>
      </c>
      <c r="E460" s="205" t="s">
        <v>828</v>
      </c>
      <c r="F460" s="206" t="s">
        <v>829</v>
      </c>
      <c r="G460" s="207" t="s">
        <v>511</v>
      </c>
      <c r="H460" s="208">
        <v>81</v>
      </c>
      <c r="I460" s="209"/>
      <c r="J460" s="210">
        <f>ROUND(I460*H460,2)</f>
        <v>0</v>
      </c>
      <c r="K460" s="206" t="s">
        <v>180</v>
      </c>
      <c r="L460" s="62"/>
      <c r="M460" s="211" t="s">
        <v>21</v>
      </c>
      <c r="N460" s="212" t="s">
        <v>47</v>
      </c>
      <c r="O460" s="43"/>
      <c r="P460" s="213">
        <f>O460*H460</f>
        <v>0</v>
      </c>
      <c r="Q460" s="213">
        <v>0.08084</v>
      </c>
      <c r="R460" s="213">
        <f>Q460*H460</f>
        <v>6.548039999999999</v>
      </c>
      <c r="S460" s="213">
        <v>0</v>
      </c>
      <c r="T460" s="214">
        <f>S460*H460</f>
        <v>0</v>
      </c>
      <c r="AR460" s="25" t="s">
        <v>181</v>
      </c>
      <c r="AT460" s="25" t="s">
        <v>176</v>
      </c>
      <c r="AU460" s="25" t="s">
        <v>182</v>
      </c>
      <c r="AY460" s="25" t="s">
        <v>172</v>
      </c>
      <c r="BE460" s="215">
        <f>IF(N460="základní",J460,0)</f>
        <v>0</v>
      </c>
      <c r="BF460" s="215">
        <f>IF(N460="snížená",J460,0)</f>
        <v>0</v>
      </c>
      <c r="BG460" s="215">
        <f>IF(N460="zákl. přenesená",J460,0)</f>
        <v>0</v>
      </c>
      <c r="BH460" s="215">
        <f>IF(N460="sníž. přenesená",J460,0)</f>
        <v>0</v>
      </c>
      <c r="BI460" s="215">
        <f>IF(N460="nulová",J460,0)</f>
        <v>0</v>
      </c>
      <c r="BJ460" s="25" t="s">
        <v>83</v>
      </c>
      <c r="BK460" s="215">
        <f>ROUND(I460*H460,2)</f>
        <v>0</v>
      </c>
      <c r="BL460" s="25" t="s">
        <v>181</v>
      </c>
      <c r="BM460" s="25" t="s">
        <v>830</v>
      </c>
    </row>
    <row r="461" spans="2:51" s="13" customFormat="1" ht="13.5">
      <c r="B461" s="227"/>
      <c r="C461" s="228"/>
      <c r="D461" s="218" t="s">
        <v>184</v>
      </c>
      <c r="E461" s="229" t="s">
        <v>21</v>
      </c>
      <c r="F461" s="230" t="s">
        <v>826</v>
      </c>
      <c r="G461" s="228"/>
      <c r="H461" s="231">
        <v>81</v>
      </c>
      <c r="I461" s="232"/>
      <c r="J461" s="228"/>
      <c r="K461" s="228"/>
      <c r="L461" s="233"/>
      <c r="M461" s="234"/>
      <c r="N461" s="235"/>
      <c r="O461" s="235"/>
      <c r="P461" s="235"/>
      <c r="Q461" s="235"/>
      <c r="R461" s="235"/>
      <c r="S461" s="235"/>
      <c r="T461" s="236"/>
      <c r="AT461" s="237" t="s">
        <v>184</v>
      </c>
      <c r="AU461" s="237" t="s">
        <v>182</v>
      </c>
      <c r="AV461" s="13" t="s">
        <v>85</v>
      </c>
      <c r="AW461" s="13" t="s">
        <v>35</v>
      </c>
      <c r="AX461" s="13" t="s">
        <v>83</v>
      </c>
      <c r="AY461" s="237" t="s">
        <v>172</v>
      </c>
    </row>
    <row r="462" spans="2:65" s="1" customFormat="1" ht="16.5" customHeight="1">
      <c r="B462" s="42"/>
      <c r="C462" s="260" t="s">
        <v>831</v>
      </c>
      <c r="D462" s="260" t="s">
        <v>252</v>
      </c>
      <c r="E462" s="261" t="s">
        <v>832</v>
      </c>
      <c r="F462" s="262" t="s">
        <v>833</v>
      </c>
      <c r="G462" s="263" t="s">
        <v>207</v>
      </c>
      <c r="H462" s="264">
        <v>10.53</v>
      </c>
      <c r="I462" s="265"/>
      <c r="J462" s="266">
        <f>ROUND(I462*H462,2)</f>
        <v>0</v>
      </c>
      <c r="K462" s="262" t="s">
        <v>180</v>
      </c>
      <c r="L462" s="267"/>
      <c r="M462" s="268" t="s">
        <v>21</v>
      </c>
      <c r="N462" s="269" t="s">
        <v>47</v>
      </c>
      <c r="O462" s="43"/>
      <c r="P462" s="213">
        <f>O462*H462</f>
        <v>0</v>
      </c>
      <c r="Q462" s="213">
        <v>1</v>
      </c>
      <c r="R462" s="213">
        <f>Q462*H462</f>
        <v>10.53</v>
      </c>
      <c r="S462" s="213">
        <v>0</v>
      </c>
      <c r="T462" s="214">
        <f>S462*H462</f>
        <v>0</v>
      </c>
      <c r="AR462" s="25" t="s">
        <v>233</v>
      </c>
      <c r="AT462" s="25" t="s">
        <v>252</v>
      </c>
      <c r="AU462" s="25" t="s">
        <v>182</v>
      </c>
      <c r="AY462" s="25" t="s">
        <v>172</v>
      </c>
      <c r="BE462" s="215">
        <f>IF(N462="základní",J462,0)</f>
        <v>0</v>
      </c>
      <c r="BF462" s="215">
        <f>IF(N462="snížená",J462,0)</f>
        <v>0</v>
      </c>
      <c r="BG462" s="215">
        <f>IF(N462="zákl. přenesená",J462,0)</f>
        <v>0</v>
      </c>
      <c r="BH462" s="215">
        <f>IF(N462="sníž. přenesená",J462,0)</f>
        <v>0</v>
      </c>
      <c r="BI462" s="215">
        <f>IF(N462="nulová",J462,0)</f>
        <v>0</v>
      </c>
      <c r="BJ462" s="25" t="s">
        <v>83</v>
      </c>
      <c r="BK462" s="215">
        <f>ROUND(I462*H462,2)</f>
        <v>0</v>
      </c>
      <c r="BL462" s="25" t="s">
        <v>181</v>
      </c>
      <c r="BM462" s="25" t="s">
        <v>834</v>
      </c>
    </row>
    <row r="463" spans="2:51" s="13" customFormat="1" ht="13.5">
      <c r="B463" s="227"/>
      <c r="C463" s="228"/>
      <c r="D463" s="218" t="s">
        <v>184</v>
      </c>
      <c r="E463" s="229" t="s">
        <v>21</v>
      </c>
      <c r="F463" s="230" t="s">
        <v>835</v>
      </c>
      <c r="G463" s="228"/>
      <c r="H463" s="231">
        <v>10.53</v>
      </c>
      <c r="I463" s="232"/>
      <c r="J463" s="228"/>
      <c r="K463" s="228"/>
      <c r="L463" s="233"/>
      <c r="M463" s="234"/>
      <c r="N463" s="235"/>
      <c r="O463" s="235"/>
      <c r="P463" s="235"/>
      <c r="Q463" s="235"/>
      <c r="R463" s="235"/>
      <c r="S463" s="235"/>
      <c r="T463" s="236"/>
      <c r="AT463" s="237" t="s">
        <v>184</v>
      </c>
      <c r="AU463" s="237" t="s">
        <v>182</v>
      </c>
      <c r="AV463" s="13" t="s">
        <v>85</v>
      </c>
      <c r="AW463" s="13" t="s">
        <v>35</v>
      </c>
      <c r="AX463" s="13" t="s">
        <v>83</v>
      </c>
      <c r="AY463" s="237" t="s">
        <v>172</v>
      </c>
    </row>
    <row r="464" spans="2:63" s="11" customFormat="1" ht="22.35" customHeight="1">
      <c r="B464" s="188"/>
      <c r="C464" s="189"/>
      <c r="D464" s="190" t="s">
        <v>75</v>
      </c>
      <c r="E464" s="202" t="s">
        <v>836</v>
      </c>
      <c r="F464" s="202" t="s">
        <v>837</v>
      </c>
      <c r="G464" s="189"/>
      <c r="H464" s="189"/>
      <c r="I464" s="192"/>
      <c r="J464" s="203">
        <f>BK464</f>
        <v>0</v>
      </c>
      <c r="K464" s="189"/>
      <c r="L464" s="194"/>
      <c r="M464" s="195"/>
      <c r="N464" s="196"/>
      <c r="O464" s="196"/>
      <c r="P464" s="197">
        <f>SUM(P465:P485)</f>
        <v>0</v>
      </c>
      <c r="Q464" s="196"/>
      <c r="R464" s="197">
        <f>SUM(R465:R485)</f>
        <v>1.05573</v>
      </c>
      <c r="S464" s="196"/>
      <c r="T464" s="198">
        <f>SUM(T465:T485)</f>
        <v>15259.245499999999</v>
      </c>
      <c r="AR464" s="199" t="s">
        <v>83</v>
      </c>
      <c r="AT464" s="200" t="s">
        <v>75</v>
      </c>
      <c r="AU464" s="200" t="s">
        <v>85</v>
      </c>
      <c r="AY464" s="199" t="s">
        <v>172</v>
      </c>
      <c r="BK464" s="201">
        <f>SUM(BK465:BK485)</f>
        <v>0</v>
      </c>
    </row>
    <row r="465" spans="2:65" s="1" customFormat="1" ht="25.5" customHeight="1">
      <c r="B465" s="42"/>
      <c r="C465" s="204" t="s">
        <v>838</v>
      </c>
      <c r="D465" s="204" t="s">
        <v>176</v>
      </c>
      <c r="E465" s="205" t="s">
        <v>839</v>
      </c>
      <c r="F465" s="206" t="s">
        <v>840</v>
      </c>
      <c r="G465" s="207" t="s">
        <v>213</v>
      </c>
      <c r="H465" s="208">
        <v>17595.5</v>
      </c>
      <c r="I465" s="209"/>
      <c r="J465" s="210">
        <f>ROUND(I465*H465,2)</f>
        <v>0</v>
      </c>
      <c r="K465" s="206" t="s">
        <v>180</v>
      </c>
      <c r="L465" s="62"/>
      <c r="M465" s="211" t="s">
        <v>21</v>
      </c>
      <c r="N465" s="212" t="s">
        <v>47</v>
      </c>
      <c r="O465" s="43"/>
      <c r="P465" s="213">
        <f>O465*H465</f>
        <v>0</v>
      </c>
      <c r="Q465" s="213">
        <v>6E-05</v>
      </c>
      <c r="R465" s="213">
        <f>Q465*H465</f>
        <v>1.05573</v>
      </c>
      <c r="S465" s="213">
        <v>0.103</v>
      </c>
      <c r="T465" s="214">
        <f>S465*H465</f>
        <v>1812.3365</v>
      </c>
      <c r="AR465" s="25" t="s">
        <v>181</v>
      </c>
      <c r="AT465" s="25" t="s">
        <v>176</v>
      </c>
      <c r="AU465" s="25" t="s">
        <v>182</v>
      </c>
      <c r="AY465" s="25" t="s">
        <v>172</v>
      </c>
      <c r="BE465" s="215">
        <f>IF(N465="základní",J465,0)</f>
        <v>0</v>
      </c>
      <c r="BF465" s="215">
        <f>IF(N465="snížená",J465,0)</f>
        <v>0</v>
      </c>
      <c r="BG465" s="215">
        <f>IF(N465="zákl. přenesená",J465,0)</f>
        <v>0</v>
      </c>
      <c r="BH465" s="215">
        <f>IF(N465="sníž. přenesená",J465,0)</f>
        <v>0</v>
      </c>
      <c r="BI465" s="215">
        <f>IF(N465="nulová",J465,0)</f>
        <v>0</v>
      </c>
      <c r="BJ465" s="25" t="s">
        <v>83</v>
      </c>
      <c r="BK465" s="215">
        <f>ROUND(I465*H465,2)</f>
        <v>0</v>
      </c>
      <c r="BL465" s="25" t="s">
        <v>181</v>
      </c>
      <c r="BM465" s="25" t="s">
        <v>841</v>
      </c>
    </row>
    <row r="466" spans="2:51" s="13" customFormat="1" ht="13.5">
      <c r="B466" s="227"/>
      <c r="C466" s="228"/>
      <c r="D466" s="218" t="s">
        <v>184</v>
      </c>
      <c r="E466" s="229" t="s">
        <v>21</v>
      </c>
      <c r="F466" s="230" t="s">
        <v>842</v>
      </c>
      <c r="G466" s="228"/>
      <c r="H466" s="231">
        <v>17595.5</v>
      </c>
      <c r="I466" s="232"/>
      <c r="J466" s="228"/>
      <c r="K466" s="228"/>
      <c r="L466" s="233"/>
      <c r="M466" s="234"/>
      <c r="N466" s="235"/>
      <c r="O466" s="235"/>
      <c r="P466" s="235"/>
      <c r="Q466" s="235"/>
      <c r="R466" s="235"/>
      <c r="S466" s="235"/>
      <c r="T466" s="236"/>
      <c r="AT466" s="237" t="s">
        <v>184</v>
      </c>
      <c r="AU466" s="237" t="s">
        <v>182</v>
      </c>
      <c r="AV466" s="13" t="s">
        <v>85</v>
      </c>
      <c r="AW466" s="13" t="s">
        <v>35</v>
      </c>
      <c r="AX466" s="13" t="s">
        <v>83</v>
      </c>
      <c r="AY466" s="237" t="s">
        <v>172</v>
      </c>
    </row>
    <row r="467" spans="2:65" s="1" customFormat="1" ht="16.5" customHeight="1">
      <c r="B467" s="42"/>
      <c r="C467" s="204" t="s">
        <v>843</v>
      </c>
      <c r="D467" s="204" t="s">
        <v>176</v>
      </c>
      <c r="E467" s="205" t="s">
        <v>844</v>
      </c>
      <c r="F467" s="206" t="s">
        <v>845</v>
      </c>
      <c r="G467" s="207" t="s">
        <v>213</v>
      </c>
      <c r="H467" s="208">
        <v>17599</v>
      </c>
      <c r="I467" s="209"/>
      <c r="J467" s="210">
        <f>ROUND(I467*H467,2)</f>
        <v>0</v>
      </c>
      <c r="K467" s="206" t="s">
        <v>180</v>
      </c>
      <c r="L467" s="62"/>
      <c r="M467" s="211" t="s">
        <v>21</v>
      </c>
      <c r="N467" s="212" t="s">
        <v>47</v>
      </c>
      <c r="O467" s="43"/>
      <c r="P467" s="213">
        <f>O467*H467</f>
        <v>0</v>
      </c>
      <c r="Q467" s="213">
        <v>0</v>
      </c>
      <c r="R467" s="213">
        <f>Q467*H467</f>
        <v>0</v>
      </c>
      <c r="S467" s="213">
        <v>0.316</v>
      </c>
      <c r="T467" s="214">
        <f>S467*H467</f>
        <v>5561.284</v>
      </c>
      <c r="AR467" s="25" t="s">
        <v>181</v>
      </c>
      <c r="AT467" s="25" t="s">
        <v>176</v>
      </c>
      <c r="AU467" s="25" t="s">
        <v>182</v>
      </c>
      <c r="AY467" s="25" t="s">
        <v>172</v>
      </c>
      <c r="BE467" s="215">
        <f>IF(N467="základní",J467,0)</f>
        <v>0</v>
      </c>
      <c r="BF467" s="215">
        <f>IF(N467="snížená",J467,0)</f>
        <v>0</v>
      </c>
      <c r="BG467" s="215">
        <f>IF(N467="zákl. přenesená",J467,0)</f>
        <v>0</v>
      </c>
      <c r="BH467" s="215">
        <f>IF(N467="sníž. přenesená",J467,0)</f>
        <v>0</v>
      </c>
      <c r="BI467" s="215">
        <f>IF(N467="nulová",J467,0)</f>
        <v>0</v>
      </c>
      <c r="BJ467" s="25" t="s">
        <v>83</v>
      </c>
      <c r="BK467" s="215">
        <f>ROUND(I467*H467,2)</f>
        <v>0</v>
      </c>
      <c r="BL467" s="25" t="s">
        <v>181</v>
      </c>
      <c r="BM467" s="25" t="s">
        <v>846</v>
      </c>
    </row>
    <row r="468" spans="2:51" s="12" customFormat="1" ht="13.5">
      <c r="B468" s="216"/>
      <c r="C468" s="217"/>
      <c r="D468" s="218" t="s">
        <v>184</v>
      </c>
      <c r="E468" s="219" t="s">
        <v>21</v>
      </c>
      <c r="F468" s="220" t="s">
        <v>393</v>
      </c>
      <c r="G468" s="217"/>
      <c r="H468" s="219" t="s">
        <v>21</v>
      </c>
      <c r="I468" s="221"/>
      <c r="J468" s="217"/>
      <c r="K468" s="217"/>
      <c r="L468" s="222"/>
      <c r="M468" s="223"/>
      <c r="N468" s="224"/>
      <c r="O468" s="224"/>
      <c r="P468" s="224"/>
      <c r="Q468" s="224"/>
      <c r="R468" s="224"/>
      <c r="S468" s="224"/>
      <c r="T468" s="225"/>
      <c r="AT468" s="226" t="s">
        <v>184</v>
      </c>
      <c r="AU468" s="226" t="s">
        <v>182</v>
      </c>
      <c r="AV468" s="12" t="s">
        <v>83</v>
      </c>
      <c r="AW468" s="12" t="s">
        <v>35</v>
      </c>
      <c r="AX468" s="12" t="s">
        <v>76</v>
      </c>
      <c r="AY468" s="226" t="s">
        <v>172</v>
      </c>
    </row>
    <row r="469" spans="2:51" s="13" customFormat="1" ht="13.5">
      <c r="B469" s="227"/>
      <c r="C469" s="228"/>
      <c r="D469" s="218" t="s">
        <v>184</v>
      </c>
      <c r="E469" s="229" t="s">
        <v>21</v>
      </c>
      <c r="F469" s="230" t="s">
        <v>842</v>
      </c>
      <c r="G469" s="228"/>
      <c r="H469" s="231">
        <v>17595.5</v>
      </c>
      <c r="I469" s="232"/>
      <c r="J469" s="228"/>
      <c r="K469" s="228"/>
      <c r="L469" s="233"/>
      <c r="M469" s="234"/>
      <c r="N469" s="235"/>
      <c r="O469" s="235"/>
      <c r="P469" s="235"/>
      <c r="Q469" s="235"/>
      <c r="R469" s="235"/>
      <c r="S469" s="235"/>
      <c r="T469" s="236"/>
      <c r="AT469" s="237" t="s">
        <v>184</v>
      </c>
      <c r="AU469" s="237" t="s">
        <v>182</v>
      </c>
      <c r="AV469" s="13" t="s">
        <v>85</v>
      </c>
      <c r="AW469" s="13" t="s">
        <v>35</v>
      </c>
      <c r="AX469" s="13" t="s">
        <v>76</v>
      </c>
      <c r="AY469" s="237" t="s">
        <v>172</v>
      </c>
    </row>
    <row r="470" spans="2:51" s="12" customFormat="1" ht="13.5">
      <c r="B470" s="216"/>
      <c r="C470" s="217"/>
      <c r="D470" s="218" t="s">
        <v>184</v>
      </c>
      <c r="E470" s="219" t="s">
        <v>21</v>
      </c>
      <c r="F470" s="220" t="s">
        <v>847</v>
      </c>
      <c r="G470" s="217"/>
      <c r="H470" s="219" t="s">
        <v>21</v>
      </c>
      <c r="I470" s="221"/>
      <c r="J470" s="217"/>
      <c r="K470" s="217"/>
      <c r="L470" s="222"/>
      <c r="M470" s="223"/>
      <c r="N470" s="224"/>
      <c r="O470" s="224"/>
      <c r="P470" s="224"/>
      <c r="Q470" s="224"/>
      <c r="R470" s="224"/>
      <c r="S470" s="224"/>
      <c r="T470" s="225"/>
      <c r="AT470" s="226" t="s">
        <v>184</v>
      </c>
      <c r="AU470" s="226" t="s">
        <v>182</v>
      </c>
      <c r="AV470" s="12" t="s">
        <v>83</v>
      </c>
      <c r="AW470" s="12" t="s">
        <v>35</v>
      </c>
      <c r="AX470" s="12" t="s">
        <v>76</v>
      </c>
      <c r="AY470" s="226" t="s">
        <v>172</v>
      </c>
    </row>
    <row r="471" spans="2:51" s="13" customFormat="1" ht="13.5">
      <c r="B471" s="227"/>
      <c r="C471" s="228"/>
      <c r="D471" s="218" t="s">
        <v>184</v>
      </c>
      <c r="E471" s="229" t="s">
        <v>21</v>
      </c>
      <c r="F471" s="230" t="s">
        <v>848</v>
      </c>
      <c r="G471" s="228"/>
      <c r="H471" s="231">
        <v>3.5</v>
      </c>
      <c r="I471" s="232"/>
      <c r="J471" s="228"/>
      <c r="K471" s="228"/>
      <c r="L471" s="233"/>
      <c r="M471" s="234"/>
      <c r="N471" s="235"/>
      <c r="O471" s="235"/>
      <c r="P471" s="235"/>
      <c r="Q471" s="235"/>
      <c r="R471" s="235"/>
      <c r="S471" s="235"/>
      <c r="T471" s="236"/>
      <c r="AT471" s="237" t="s">
        <v>184</v>
      </c>
      <c r="AU471" s="237" t="s">
        <v>182</v>
      </c>
      <c r="AV471" s="13" t="s">
        <v>85</v>
      </c>
      <c r="AW471" s="13" t="s">
        <v>35</v>
      </c>
      <c r="AX471" s="13" t="s">
        <v>76</v>
      </c>
      <c r="AY471" s="237" t="s">
        <v>172</v>
      </c>
    </row>
    <row r="472" spans="2:51" s="14" customFormat="1" ht="13.5">
      <c r="B472" s="238"/>
      <c r="C472" s="239"/>
      <c r="D472" s="218" t="s">
        <v>184</v>
      </c>
      <c r="E472" s="240" t="s">
        <v>21</v>
      </c>
      <c r="F472" s="241" t="s">
        <v>199</v>
      </c>
      <c r="G472" s="239"/>
      <c r="H472" s="242">
        <v>17599</v>
      </c>
      <c r="I472" s="243"/>
      <c r="J472" s="239"/>
      <c r="K472" s="239"/>
      <c r="L472" s="244"/>
      <c r="M472" s="245"/>
      <c r="N472" s="246"/>
      <c r="O472" s="246"/>
      <c r="P472" s="246"/>
      <c r="Q472" s="246"/>
      <c r="R472" s="246"/>
      <c r="S472" s="246"/>
      <c r="T472" s="247"/>
      <c r="AT472" s="248" t="s">
        <v>184</v>
      </c>
      <c r="AU472" s="248" t="s">
        <v>182</v>
      </c>
      <c r="AV472" s="14" t="s">
        <v>181</v>
      </c>
      <c r="AW472" s="14" t="s">
        <v>35</v>
      </c>
      <c r="AX472" s="14" t="s">
        <v>83</v>
      </c>
      <c r="AY472" s="248" t="s">
        <v>172</v>
      </c>
    </row>
    <row r="473" spans="2:65" s="1" customFormat="1" ht="25.5" customHeight="1">
      <c r="B473" s="42"/>
      <c r="C473" s="204" t="s">
        <v>849</v>
      </c>
      <c r="D473" s="204" t="s">
        <v>176</v>
      </c>
      <c r="E473" s="205" t="s">
        <v>850</v>
      </c>
      <c r="F473" s="206" t="s">
        <v>851</v>
      </c>
      <c r="G473" s="207" t="s">
        <v>213</v>
      </c>
      <c r="H473" s="208">
        <v>17595.5</v>
      </c>
      <c r="I473" s="209"/>
      <c r="J473" s="210">
        <f>ROUND(I473*H473,2)</f>
        <v>0</v>
      </c>
      <c r="K473" s="206" t="s">
        <v>180</v>
      </c>
      <c r="L473" s="62"/>
      <c r="M473" s="211" t="s">
        <v>21</v>
      </c>
      <c r="N473" s="212" t="s">
        <v>47</v>
      </c>
      <c r="O473" s="43"/>
      <c r="P473" s="213">
        <f>O473*H473</f>
        <v>0</v>
      </c>
      <c r="Q473" s="213">
        <v>0</v>
      </c>
      <c r="R473" s="213">
        <f>Q473*H473</f>
        <v>0</v>
      </c>
      <c r="S473" s="213">
        <v>0.44</v>
      </c>
      <c r="T473" s="214">
        <f>S473*H473</f>
        <v>7742.02</v>
      </c>
      <c r="AR473" s="25" t="s">
        <v>181</v>
      </c>
      <c r="AT473" s="25" t="s">
        <v>176</v>
      </c>
      <c r="AU473" s="25" t="s">
        <v>182</v>
      </c>
      <c r="AY473" s="25" t="s">
        <v>172</v>
      </c>
      <c r="BE473" s="215">
        <f>IF(N473="základní",J473,0)</f>
        <v>0</v>
      </c>
      <c r="BF473" s="215">
        <f>IF(N473="snížená",J473,0)</f>
        <v>0</v>
      </c>
      <c r="BG473" s="215">
        <f>IF(N473="zákl. přenesená",J473,0)</f>
        <v>0</v>
      </c>
      <c r="BH473" s="215">
        <f>IF(N473="sníž. přenesená",J473,0)</f>
        <v>0</v>
      </c>
      <c r="BI473" s="215">
        <f>IF(N473="nulová",J473,0)</f>
        <v>0</v>
      </c>
      <c r="BJ473" s="25" t="s">
        <v>83</v>
      </c>
      <c r="BK473" s="215">
        <f>ROUND(I473*H473,2)</f>
        <v>0</v>
      </c>
      <c r="BL473" s="25" t="s">
        <v>181</v>
      </c>
      <c r="BM473" s="25" t="s">
        <v>852</v>
      </c>
    </row>
    <row r="474" spans="2:51" s="12" customFormat="1" ht="13.5">
      <c r="B474" s="216"/>
      <c r="C474" s="217"/>
      <c r="D474" s="218" t="s">
        <v>184</v>
      </c>
      <c r="E474" s="219" t="s">
        <v>21</v>
      </c>
      <c r="F474" s="220" t="s">
        <v>853</v>
      </c>
      <c r="G474" s="217"/>
      <c r="H474" s="219" t="s">
        <v>21</v>
      </c>
      <c r="I474" s="221"/>
      <c r="J474" s="217"/>
      <c r="K474" s="217"/>
      <c r="L474" s="222"/>
      <c r="M474" s="223"/>
      <c r="N474" s="224"/>
      <c r="O474" s="224"/>
      <c r="P474" s="224"/>
      <c r="Q474" s="224"/>
      <c r="R474" s="224"/>
      <c r="S474" s="224"/>
      <c r="T474" s="225"/>
      <c r="AT474" s="226" t="s">
        <v>184</v>
      </c>
      <c r="AU474" s="226" t="s">
        <v>182</v>
      </c>
      <c r="AV474" s="12" t="s">
        <v>83</v>
      </c>
      <c r="AW474" s="12" t="s">
        <v>35</v>
      </c>
      <c r="AX474" s="12" t="s">
        <v>76</v>
      </c>
      <c r="AY474" s="226" t="s">
        <v>172</v>
      </c>
    </row>
    <row r="475" spans="2:51" s="13" customFormat="1" ht="13.5">
      <c r="B475" s="227"/>
      <c r="C475" s="228"/>
      <c r="D475" s="218" t="s">
        <v>184</v>
      </c>
      <c r="E475" s="229" t="s">
        <v>21</v>
      </c>
      <c r="F475" s="230" t="s">
        <v>854</v>
      </c>
      <c r="G475" s="228"/>
      <c r="H475" s="231">
        <v>17595.5</v>
      </c>
      <c r="I475" s="232"/>
      <c r="J475" s="228"/>
      <c r="K475" s="228"/>
      <c r="L475" s="233"/>
      <c r="M475" s="234"/>
      <c r="N475" s="235"/>
      <c r="O475" s="235"/>
      <c r="P475" s="235"/>
      <c r="Q475" s="235"/>
      <c r="R475" s="235"/>
      <c r="S475" s="235"/>
      <c r="T475" s="236"/>
      <c r="AT475" s="237" t="s">
        <v>184</v>
      </c>
      <c r="AU475" s="237" t="s">
        <v>182</v>
      </c>
      <c r="AV475" s="13" t="s">
        <v>85</v>
      </c>
      <c r="AW475" s="13" t="s">
        <v>35</v>
      </c>
      <c r="AX475" s="13" t="s">
        <v>83</v>
      </c>
      <c r="AY475" s="237" t="s">
        <v>172</v>
      </c>
    </row>
    <row r="476" spans="2:65" s="1" customFormat="1" ht="25.5" customHeight="1">
      <c r="B476" s="42"/>
      <c r="C476" s="204" t="s">
        <v>855</v>
      </c>
      <c r="D476" s="204" t="s">
        <v>176</v>
      </c>
      <c r="E476" s="205" t="s">
        <v>856</v>
      </c>
      <c r="F476" s="206" t="s">
        <v>857</v>
      </c>
      <c r="G476" s="207" t="s">
        <v>213</v>
      </c>
      <c r="H476" s="208">
        <v>33.5</v>
      </c>
      <c r="I476" s="209"/>
      <c r="J476" s="210">
        <f>ROUND(I476*H476,2)</f>
        <v>0</v>
      </c>
      <c r="K476" s="206" t="s">
        <v>180</v>
      </c>
      <c r="L476" s="62"/>
      <c r="M476" s="211" t="s">
        <v>21</v>
      </c>
      <c r="N476" s="212" t="s">
        <v>47</v>
      </c>
      <c r="O476" s="43"/>
      <c r="P476" s="213">
        <f>O476*H476</f>
        <v>0</v>
      </c>
      <c r="Q476" s="213">
        <v>0</v>
      </c>
      <c r="R476" s="213">
        <f>Q476*H476</f>
        <v>0</v>
      </c>
      <c r="S476" s="213">
        <v>0.425</v>
      </c>
      <c r="T476" s="214">
        <f>S476*H476</f>
        <v>14.237499999999999</v>
      </c>
      <c r="AR476" s="25" t="s">
        <v>181</v>
      </c>
      <c r="AT476" s="25" t="s">
        <v>176</v>
      </c>
      <c r="AU476" s="25" t="s">
        <v>182</v>
      </c>
      <c r="AY476" s="25" t="s">
        <v>172</v>
      </c>
      <c r="BE476" s="215">
        <f>IF(N476="základní",J476,0)</f>
        <v>0</v>
      </c>
      <c r="BF476" s="215">
        <f>IF(N476="snížená",J476,0)</f>
        <v>0</v>
      </c>
      <c r="BG476" s="215">
        <f>IF(N476="zákl. přenesená",J476,0)</f>
        <v>0</v>
      </c>
      <c r="BH476" s="215">
        <f>IF(N476="sníž. přenesená",J476,0)</f>
        <v>0</v>
      </c>
      <c r="BI476" s="215">
        <f>IF(N476="nulová",J476,0)</f>
        <v>0</v>
      </c>
      <c r="BJ476" s="25" t="s">
        <v>83</v>
      </c>
      <c r="BK476" s="215">
        <f>ROUND(I476*H476,2)</f>
        <v>0</v>
      </c>
      <c r="BL476" s="25" t="s">
        <v>181</v>
      </c>
      <c r="BM476" s="25" t="s">
        <v>858</v>
      </c>
    </row>
    <row r="477" spans="2:51" s="13" customFormat="1" ht="13.5">
      <c r="B477" s="227"/>
      <c r="C477" s="228"/>
      <c r="D477" s="218" t="s">
        <v>184</v>
      </c>
      <c r="E477" s="229" t="s">
        <v>21</v>
      </c>
      <c r="F477" s="230" t="s">
        <v>859</v>
      </c>
      <c r="G477" s="228"/>
      <c r="H477" s="231">
        <v>33.5</v>
      </c>
      <c r="I477" s="232"/>
      <c r="J477" s="228"/>
      <c r="K477" s="228"/>
      <c r="L477" s="233"/>
      <c r="M477" s="234"/>
      <c r="N477" s="235"/>
      <c r="O477" s="235"/>
      <c r="P477" s="235"/>
      <c r="Q477" s="235"/>
      <c r="R477" s="235"/>
      <c r="S477" s="235"/>
      <c r="T477" s="236"/>
      <c r="AT477" s="237" t="s">
        <v>184</v>
      </c>
      <c r="AU477" s="237" t="s">
        <v>182</v>
      </c>
      <c r="AV477" s="13" t="s">
        <v>85</v>
      </c>
      <c r="AW477" s="13" t="s">
        <v>35</v>
      </c>
      <c r="AX477" s="13" t="s">
        <v>83</v>
      </c>
      <c r="AY477" s="237" t="s">
        <v>172</v>
      </c>
    </row>
    <row r="478" spans="2:65" s="1" customFormat="1" ht="25.5" customHeight="1">
      <c r="B478" s="42"/>
      <c r="C478" s="204" t="s">
        <v>860</v>
      </c>
      <c r="D478" s="204" t="s">
        <v>176</v>
      </c>
      <c r="E478" s="205" t="s">
        <v>861</v>
      </c>
      <c r="F478" s="206" t="s">
        <v>862</v>
      </c>
      <c r="G478" s="207" t="s">
        <v>213</v>
      </c>
      <c r="H478" s="208">
        <v>154.5</v>
      </c>
      <c r="I478" s="209"/>
      <c r="J478" s="210">
        <f>ROUND(I478*H478,2)</f>
        <v>0</v>
      </c>
      <c r="K478" s="206" t="s">
        <v>180</v>
      </c>
      <c r="L478" s="62"/>
      <c r="M478" s="211" t="s">
        <v>21</v>
      </c>
      <c r="N478" s="212" t="s">
        <v>47</v>
      </c>
      <c r="O478" s="43"/>
      <c r="P478" s="213">
        <f>O478*H478</f>
        <v>0</v>
      </c>
      <c r="Q478" s="213">
        <v>0</v>
      </c>
      <c r="R478" s="213">
        <f>Q478*H478</f>
        <v>0</v>
      </c>
      <c r="S478" s="213">
        <v>0.29</v>
      </c>
      <c r="T478" s="214">
        <f>S478*H478</f>
        <v>44.805</v>
      </c>
      <c r="AR478" s="25" t="s">
        <v>181</v>
      </c>
      <c r="AT478" s="25" t="s">
        <v>176</v>
      </c>
      <c r="AU478" s="25" t="s">
        <v>182</v>
      </c>
      <c r="AY478" s="25" t="s">
        <v>172</v>
      </c>
      <c r="BE478" s="215">
        <f>IF(N478="základní",J478,0)</f>
        <v>0</v>
      </c>
      <c r="BF478" s="215">
        <f>IF(N478="snížená",J478,0)</f>
        <v>0</v>
      </c>
      <c r="BG478" s="215">
        <f>IF(N478="zákl. přenesená",J478,0)</f>
        <v>0</v>
      </c>
      <c r="BH478" s="215">
        <f>IF(N478="sníž. přenesená",J478,0)</f>
        <v>0</v>
      </c>
      <c r="BI478" s="215">
        <f>IF(N478="nulová",J478,0)</f>
        <v>0</v>
      </c>
      <c r="BJ478" s="25" t="s">
        <v>83</v>
      </c>
      <c r="BK478" s="215">
        <f>ROUND(I478*H478,2)</f>
        <v>0</v>
      </c>
      <c r="BL478" s="25" t="s">
        <v>181</v>
      </c>
      <c r="BM478" s="25" t="s">
        <v>863</v>
      </c>
    </row>
    <row r="479" spans="2:51" s="12" customFormat="1" ht="13.5">
      <c r="B479" s="216"/>
      <c r="C479" s="217"/>
      <c r="D479" s="218" t="s">
        <v>184</v>
      </c>
      <c r="E479" s="219" t="s">
        <v>21</v>
      </c>
      <c r="F479" s="220" t="s">
        <v>393</v>
      </c>
      <c r="G479" s="217"/>
      <c r="H479" s="219" t="s">
        <v>21</v>
      </c>
      <c r="I479" s="221"/>
      <c r="J479" s="217"/>
      <c r="K479" s="217"/>
      <c r="L479" s="222"/>
      <c r="M479" s="223"/>
      <c r="N479" s="224"/>
      <c r="O479" s="224"/>
      <c r="P479" s="224"/>
      <c r="Q479" s="224"/>
      <c r="R479" s="224"/>
      <c r="S479" s="224"/>
      <c r="T479" s="225"/>
      <c r="AT479" s="226" t="s">
        <v>184</v>
      </c>
      <c r="AU479" s="226" t="s">
        <v>182</v>
      </c>
      <c r="AV479" s="12" t="s">
        <v>83</v>
      </c>
      <c r="AW479" s="12" t="s">
        <v>35</v>
      </c>
      <c r="AX479" s="12" t="s">
        <v>76</v>
      </c>
      <c r="AY479" s="226" t="s">
        <v>172</v>
      </c>
    </row>
    <row r="480" spans="2:51" s="13" customFormat="1" ht="13.5">
      <c r="B480" s="227"/>
      <c r="C480" s="228"/>
      <c r="D480" s="218" t="s">
        <v>184</v>
      </c>
      <c r="E480" s="229" t="s">
        <v>21</v>
      </c>
      <c r="F480" s="230" t="s">
        <v>864</v>
      </c>
      <c r="G480" s="228"/>
      <c r="H480" s="231">
        <v>33.5</v>
      </c>
      <c r="I480" s="232"/>
      <c r="J480" s="228"/>
      <c r="K480" s="228"/>
      <c r="L480" s="233"/>
      <c r="M480" s="234"/>
      <c r="N480" s="235"/>
      <c r="O480" s="235"/>
      <c r="P480" s="235"/>
      <c r="Q480" s="235"/>
      <c r="R480" s="235"/>
      <c r="S480" s="235"/>
      <c r="T480" s="236"/>
      <c r="AT480" s="237" t="s">
        <v>184</v>
      </c>
      <c r="AU480" s="237" t="s">
        <v>182</v>
      </c>
      <c r="AV480" s="13" t="s">
        <v>85</v>
      </c>
      <c r="AW480" s="13" t="s">
        <v>35</v>
      </c>
      <c r="AX480" s="13" t="s">
        <v>76</v>
      </c>
      <c r="AY480" s="237" t="s">
        <v>172</v>
      </c>
    </row>
    <row r="481" spans="2:51" s="12" customFormat="1" ht="13.5">
      <c r="B481" s="216"/>
      <c r="C481" s="217"/>
      <c r="D481" s="218" t="s">
        <v>184</v>
      </c>
      <c r="E481" s="219" t="s">
        <v>21</v>
      </c>
      <c r="F481" s="220" t="s">
        <v>847</v>
      </c>
      <c r="G481" s="217"/>
      <c r="H481" s="219" t="s">
        <v>21</v>
      </c>
      <c r="I481" s="221"/>
      <c r="J481" s="217"/>
      <c r="K481" s="217"/>
      <c r="L481" s="222"/>
      <c r="M481" s="223"/>
      <c r="N481" s="224"/>
      <c r="O481" s="224"/>
      <c r="P481" s="224"/>
      <c r="Q481" s="224"/>
      <c r="R481" s="224"/>
      <c r="S481" s="224"/>
      <c r="T481" s="225"/>
      <c r="AT481" s="226" t="s">
        <v>184</v>
      </c>
      <c r="AU481" s="226" t="s">
        <v>182</v>
      </c>
      <c r="AV481" s="12" t="s">
        <v>83</v>
      </c>
      <c r="AW481" s="12" t="s">
        <v>35</v>
      </c>
      <c r="AX481" s="12" t="s">
        <v>76</v>
      </c>
      <c r="AY481" s="226" t="s">
        <v>172</v>
      </c>
    </row>
    <row r="482" spans="2:51" s="13" customFormat="1" ht="13.5">
      <c r="B482" s="227"/>
      <c r="C482" s="228"/>
      <c r="D482" s="218" t="s">
        <v>184</v>
      </c>
      <c r="E482" s="229" t="s">
        <v>21</v>
      </c>
      <c r="F482" s="230" t="s">
        <v>865</v>
      </c>
      <c r="G482" s="228"/>
      <c r="H482" s="231">
        <v>121</v>
      </c>
      <c r="I482" s="232"/>
      <c r="J482" s="228"/>
      <c r="K482" s="228"/>
      <c r="L482" s="233"/>
      <c r="M482" s="234"/>
      <c r="N482" s="235"/>
      <c r="O482" s="235"/>
      <c r="P482" s="235"/>
      <c r="Q482" s="235"/>
      <c r="R482" s="235"/>
      <c r="S482" s="235"/>
      <c r="T482" s="236"/>
      <c r="AT482" s="237" t="s">
        <v>184</v>
      </c>
      <c r="AU482" s="237" t="s">
        <v>182</v>
      </c>
      <c r="AV482" s="13" t="s">
        <v>85</v>
      </c>
      <c r="AW482" s="13" t="s">
        <v>35</v>
      </c>
      <c r="AX482" s="13" t="s">
        <v>76</v>
      </c>
      <c r="AY482" s="237" t="s">
        <v>172</v>
      </c>
    </row>
    <row r="483" spans="2:51" s="14" customFormat="1" ht="13.5">
      <c r="B483" s="238"/>
      <c r="C483" s="239"/>
      <c r="D483" s="218" t="s">
        <v>184</v>
      </c>
      <c r="E483" s="240" t="s">
        <v>21</v>
      </c>
      <c r="F483" s="241" t="s">
        <v>199</v>
      </c>
      <c r="G483" s="239"/>
      <c r="H483" s="242">
        <v>154.5</v>
      </c>
      <c r="I483" s="243"/>
      <c r="J483" s="239"/>
      <c r="K483" s="239"/>
      <c r="L483" s="244"/>
      <c r="M483" s="245"/>
      <c r="N483" s="246"/>
      <c r="O483" s="246"/>
      <c r="P483" s="246"/>
      <c r="Q483" s="246"/>
      <c r="R483" s="246"/>
      <c r="S483" s="246"/>
      <c r="T483" s="247"/>
      <c r="AT483" s="248" t="s">
        <v>184</v>
      </c>
      <c r="AU483" s="248" t="s">
        <v>182</v>
      </c>
      <c r="AV483" s="14" t="s">
        <v>181</v>
      </c>
      <c r="AW483" s="14" t="s">
        <v>35</v>
      </c>
      <c r="AX483" s="14" t="s">
        <v>83</v>
      </c>
      <c r="AY483" s="248" t="s">
        <v>172</v>
      </c>
    </row>
    <row r="484" spans="2:65" s="1" customFormat="1" ht="16.5" customHeight="1">
      <c r="B484" s="42"/>
      <c r="C484" s="204" t="s">
        <v>866</v>
      </c>
      <c r="D484" s="204" t="s">
        <v>176</v>
      </c>
      <c r="E484" s="205" t="s">
        <v>867</v>
      </c>
      <c r="F484" s="206" t="s">
        <v>868</v>
      </c>
      <c r="G484" s="207" t="s">
        <v>511</v>
      </c>
      <c r="H484" s="208">
        <v>412.5</v>
      </c>
      <c r="I484" s="209"/>
      <c r="J484" s="210">
        <f>ROUND(I484*H484,2)</f>
        <v>0</v>
      </c>
      <c r="K484" s="206" t="s">
        <v>180</v>
      </c>
      <c r="L484" s="62"/>
      <c r="M484" s="211" t="s">
        <v>21</v>
      </c>
      <c r="N484" s="212" t="s">
        <v>47</v>
      </c>
      <c r="O484" s="43"/>
      <c r="P484" s="213">
        <f>O484*H484</f>
        <v>0</v>
      </c>
      <c r="Q484" s="213">
        <v>0</v>
      </c>
      <c r="R484" s="213">
        <f>Q484*H484</f>
        <v>0</v>
      </c>
      <c r="S484" s="213">
        <v>0.205</v>
      </c>
      <c r="T484" s="214">
        <f>S484*H484</f>
        <v>84.5625</v>
      </c>
      <c r="AR484" s="25" t="s">
        <v>181</v>
      </c>
      <c r="AT484" s="25" t="s">
        <v>176</v>
      </c>
      <c r="AU484" s="25" t="s">
        <v>182</v>
      </c>
      <c r="AY484" s="25" t="s">
        <v>172</v>
      </c>
      <c r="BE484" s="215">
        <f>IF(N484="základní",J484,0)</f>
        <v>0</v>
      </c>
      <c r="BF484" s="215">
        <f>IF(N484="snížená",J484,0)</f>
        <v>0</v>
      </c>
      <c r="BG484" s="215">
        <f>IF(N484="zákl. přenesená",J484,0)</f>
        <v>0</v>
      </c>
      <c r="BH484" s="215">
        <f>IF(N484="sníž. přenesená",J484,0)</f>
        <v>0</v>
      </c>
      <c r="BI484" s="215">
        <f>IF(N484="nulová",J484,0)</f>
        <v>0</v>
      </c>
      <c r="BJ484" s="25" t="s">
        <v>83</v>
      </c>
      <c r="BK484" s="215">
        <f>ROUND(I484*H484,2)</f>
        <v>0</v>
      </c>
      <c r="BL484" s="25" t="s">
        <v>181</v>
      </c>
      <c r="BM484" s="25" t="s">
        <v>869</v>
      </c>
    </row>
    <row r="485" spans="2:51" s="13" customFormat="1" ht="13.5">
      <c r="B485" s="227"/>
      <c r="C485" s="228"/>
      <c r="D485" s="218" t="s">
        <v>184</v>
      </c>
      <c r="E485" s="229" t="s">
        <v>21</v>
      </c>
      <c r="F485" s="230" t="s">
        <v>870</v>
      </c>
      <c r="G485" s="228"/>
      <c r="H485" s="231">
        <v>412.5</v>
      </c>
      <c r="I485" s="232"/>
      <c r="J485" s="228"/>
      <c r="K485" s="228"/>
      <c r="L485" s="233"/>
      <c r="M485" s="234"/>
      <c r="N485" s="235"/>
      <c r="O485" s="235"/>
      <c r="P485" s="235"/>
      <c r="Q485" s="235"/>
      <c r="R485" s="235"/>
      <c r="S485" s="235"/>
      <c r="T485" s="236"/>
      <c r="AT485" s="237" t="s">
        <v>184</v>
      </c>
      <c r="AU485" s="237" t="s">
        <v>182</v>
      </c>
      <c r="AV485" s="13" t="s">
        <v>85</v>
      </c>
      <c r="AW485" s="13" t="s">
        <v>35</v>
      </c>
      <c r="AX485" s="13" t="s">
        <v>83</v>
      </c>
      <c r="AY485" s="237" t="s">
        <v>172</v>
      </c>
    </row>
    <row r="486" spans="2:63" s="11" customFormat="1" ht="22.35" customHeight="1">
      <c r="B486" s="188"/>
      <c r="C486" s="189"/>
      <c r="D486" s="190" t="s">
        <v>75</v>
      </c>
      <c r="E486" s="202" t="s">
        <v>871</v>
      </c>
      <c r="F486" s="202" t="s">
        <v>872</v>
      </c>
      <c r="G486" s="189"/>
      <c r="H486" s="189"/>
      <c r="I486" s="192"/>
      <c r="J486" s="203">
        <f>BK486</f>
        <v>0</v>
      </c>
      <c r="K486" s="189"/>
      <c r="L486" s="194"/>
      <c r="M486" s="195"/>
      <c r="N486" s="196"/>
      <c r="O486" s="196"/>
      <c r="P486" s="197">
        <f>SUM(P487:P497)</f>
        <v>0</v>
      </c>
      <c r="Q486" s="196"/>
      <c r="R486" s="197">
        <f>SUM(R487:R497)</f>
        <v>0.03375</v>
      </c>
      <c r="S486" s="196"/>
      <c r="T486" s="198">
        <f>SUM(T487:T497)</f>
        <v>103.71000000000001</v>
      </c>
      <c r="AR486" s="199" t="s">
        <v>83</v>
      </c>
      <c r="AT486" s="200" t="s">
        <v>75</v>
      </c>
      <c r="AU486" s="200" t="s">
        <v>85</v>
      </c>
      <c r="AY486" s="199" t="s">
        <v>172</v>
      </c>
      <c r="BK486" s="201">
        <f>SUM(BK487:BK497)</f>
        <v>0</v>
      </c>
    </row>
    <row r="487" spans="2:65" s="1" customFormat="1" ht="16.5" customHeight="1">
      <c r="B487" s="42"/>
      <c r="C487" s="204" t="s">
        <v>873</v>
      </c>
      <c r="D487" s="204" t="s">
        <v>176</v>
      </c>
      <c r="E487" s="205" t="s">
        <v>874</v>
      </c>
      <c r="F487" s="206" t="s">
        <v>875</v>
      </c>
      <c r="G487" s="207" t="s">
        <v>329</v>
      </c>
      <c r="H487" s="208">
        <v>58</v>
      </c>
      <c r="I487" s="209"/>
      <c r="J487" s="210">
        <f>ROUND(I487*H487,2)</f>
        <v>0</v>
      </c>
      <c r="K487" s="206" t="s">
        <v>21</v>
      </c>
      <c r="L487" s="62"/>
      <c r="M487" s="211" t="s">
        <v>21</v>
      </c>
      <c r="N487" s="212" t="s">
        <v>47</v>
      </c>
      <c r="O487" s="43"/>
      <c r="P487" s="213">
        <f>O487*H487</f>
        <v>0</v>
      </c>
      <c r="Q487" s="213">
        <v>0</v>
      </c>
      <c r="R487" s="213">
        <f>Q487*H487</f>
        <v>0</v>
      </c>
      <c r="S487" s="213">
        <v>0.32</v>
      </c>
      <c r="T487" s="214">
        <f>S487*H487</f>
        <v>18.56</v>
      </c>
      <c r="AR487" s="25" t="s">
        <v>181</v>
      </c>
      <c r="AT487" s="25" t="s">
        <v>176</v>
      </c>
      <c r="AU487" s="25" t="s">
        <v>182</v>
      </c>
      <c r="AY487" s="25" t="s">
        <v>172</v>
      </c>
      <c r="BE487" s="215">
        <f>IF(N487="základní",J487,0)</f>
        <v>0</v>
      </c>
      <c r="BF487" s="215">
        <f>IF(N487="snížená",J487,0)</f>
        <v>0</v>
      </c>
      <c r="BG487" s="215">
        <f>IF(N487="zákl. přenesená",J487,0)</f>
        <v>0</v>
      </c>
      <c r="BH487" s="215">
        <f>IF(N487="sníž. přenesená",J487,0)</f>
        <v>0</v>
      </c>
      <c r="BI487" s="215">
        <f>IF(N487="nulová",J487,0)</f>
        <v>0</v>
      </c>
      <c r="BJ487" s="25" t="s">
        <v>83</v>
      </c>
      <c r="BK487" s="215">
        <f>ROUND(I487*H487,2)</f>
        <v>0</v>
      </c>
      <c r="BL487" s="25" t="s">
        <v>181</v>
      </c>
      <c r="BM487" s="25" t="s">
        <v>876</v>
      </c>
    </row>
    <row r="488" spans="2:65" s="1" customFormat="1" ht="25.5" customHeight="1">
      <c r="B488" s="42"/>
      <c r="C488" s="204" t="s">
        <v>877</v>
      </c>
      <c r="D488" s="204" t="s">
        <v>176</v>
      </c>
      <c r="E488" s="205" t="s">
        <v>878</v>
      </c>
      <c r="F488" s="206" t="s">
        <v>879</v>
      </c>
      <c r="G488" s="207" t="s">
        <v>329</v>
      </c>
      <c r="H488" s="208">
        <v>18</v>
      </c>
      <c r="I488" s="209"/>
      <c r="J488" s="210">
        <f>ROUND(I488*H488,2)</f>
        <v>0</v>
      </c>
      <c r="K488" s="206" t="s">
        <v>180</v>
      </c>
      <c r="L488" s="62"/>
      <c r="M488" s="211" t="s">
        <v>21</v>
      </c>
      <c r="N488" s="212" t="s">
        <v>47</v>
      </c>
      <c r="O488" s="43"/>
      <c r="P488" s="213">
        <f>O488*H488</f>
        <v>0</v>
      </c>
      <c r="Q488" s="213">
        <v>0</v>
      </c>
      <c r="R488" s="213">
        <f>Q488*H488</f>
        <v>0</v>
      </c>
      <c r="S488" s="213">
        <v>0.082</v>
      </c>
      <c r="T488" s="214">
        <f>S488*H488</f>
        <v>1.476</v>
      </c>
      <c r="AR488" s="25" t="s">
        <v>181</v>
      </c>
      <c r="AT488" s="25" t="s">
        <v>176</v>
      </c>
      <c r="AU488" s="25" t="s">
        <v>182</v>
      </c>
      <c r="AY488" s="25" t="s">
        <v>172</v>
      </c>
      <c r="BE488" s="215">
        <f>IF(N488="základní",J488,0)</f>
        <v>0</v>
      </c>
      <c r="BF488" s="215">
        <f>IF(N488="snížená",J488,0)</f>
        <v>0</v>
      </c>
      <c r="BG488" s="215">
        <f>IF(N488="zákl. přenesená",J488,0)</f>
        <v>0</v>
      </c>
      <c r="BH488" s="215">
        <f>IF(N488="sníž. přenesená",J488,0)</f>
        <v>0</v>
      </c>
      <c r="BI488" s="215">
        <f>IF(N488="nulová",J488,0)</f>
        <v>0</v>
      </c>
      <c r="BJ488" s="25" t="s">
        <v>83</v>
      </c>
      <c r="BK488" s="215">
        <f>ROUND(I488*H488,2)</f>
        <v>0</v>
      </c>
      <c r="BL488" s="25" t="s">
        <v>181</v>
      </c>
      <c r="BM488" s="25" t="s">
        <v>880</v>
      </c>
    </row>
    <row r="489" spans="2:51" s="13" customFormat="1" ht="13.5">
      <c r="B489" s="227"/>
      <c r="C489" s="228"/>
      <c r="D489" s="218" t="s">
        <v>184</v>
      </c>
      <c r="E489" s="229" t="s">
        <v>21</v>
      </c>
      <c r="F489" s="230" t="s">
        <v>881</v>
      </c>
      <c r="G489" s="228"/>
      <c r="H489" s="231">
        <v>18</v>
      </c>
      <c r="I489" s="232"/>
      <c r="J489" s="228"/>
      <c r="K489" s="228"/>
      <c r="L489" s="233"/>
      <c r="M489" s="234"/>
      <c r="N489" s="235"/>
      <c r="O489" s="235"/>
      <c r="P489" s="235"/>
      <c r="Q489" s="235"/>
      <c r="R489" s="235"/>
      <c r="S489" s="235"/>
      <c r="T489" s="236"/>
      <c r="AT489" s="237" t="s">
        <v>184</v>
      </c>
      <c r="AU489" s="237" t="s">
        <v>182</v>
      </c>
      <c r="AV489" s="13" t="s">
        <v>85</v>
      </c>
      <c r="AW489" s="13" t="s">
        <v>35</v>
      </c>
      <c r="AX489" s="13" t="s">
        <v>83</v>
      </c>
      <c r="AY489" s="237" t="s">
        <v>172</v>
      </c>
    </row>
    <row r="490" spans="2:65" s="1" customFormat="1" ht="16.5" customHeight="1">
      <c r="B490" s="42"/>
      <c r="C490" s="204" t="s">
        <v>882</v>
      </c>
      <c r="D490" s="204" t="s">
        <v>176</v>
      </c>
      <c r="E490" s="205" t="s">
        <v>883</v>
      </c>
      <c r="F490" s="206" t="s">
        <v>884</v>
      </c>
      <c r="G490" s="207" t="s">
        <v>329</v>
      </c>
      <c r="H490" s="208">
        <v>23</v>
      </c>
      <c r="I490" s="209"/>
      <c r="J490" s="210">
        <f>ROUND(I490*H490,2)</f>
        <v>0</v>
      </c>
      <c r="K490" s="206" t="s">
        <v>180</v>
      </c>
      <c r="L490" s="62"/>
      <c r="M490" s="211" t="s">
        <v>21</v>
      </c>
      <c r="N490" s="212" t="s">
        <v>47</v>
      </c>
      <c r="O490" s="43"/>
      <c r="P490" s="213">
        <f>O490*H490</f>
        <v>0</v>
      </c>
      <c r="Q490" s="213">
        <v>0</v>
      </c>
      <c r="R490" s="213">
        <f>Q490*H490</f>
        <v>0</v>
      </c>
      <c r="S490" s="213">
        <v>0.004</v>
      </c>
      <c r="T490" s="214">
        <f>S490*H490</f>
        <v>0.092</v>
      </c>
      <c r="AR490" s="25" t="s">
        <v>181</v>
      </c>
      <c r="AT490" s="25" t="s">
        <v>176</v>
      </c>
      <c r="AU490" s="25" t="s">
        <v>182</v>
      </c>
      <c r="AY490" s="25" t="s">
        <v>172</v>
      </c>
      <c r="BE490" s="215">
        <f>IF(N490="základní",J490,0)</f>
        <v>0</v>
      </c>
      <c r="BF490" s="215">
        <f>IF(N490="snížená",J490,0)</f>
        <v>0</v>
      </c>
      <c r="BG490" s="215">
        <f>IF(N490="zákl. přenesená",J490,0)</f>
        <v>0</v>
      </c>
      <c r="BH490" s="215">
        <f>IF(N490="sníž. přenesená",J490,0)</f>
        <v>0</v>
      </c>
      <c r="BI490" s="215">
        <f>IF(N490="nulová",J490,0)</f>
        <v>0</v>
      </c>
      <c r="BJ490" s="25" t="s">
        <v>83</v>
      </c>
      <c r="BK490" s="215">
        <f>ROUND(I490*H490,2)</f>
        <v>0</v>
      </c>
      <c r="BL490" s="25" t="s">
        <v>181</v>
      </c>
      <c r="BM490" s="25" t="s">
        <v>885</v>
      </c>
    </row>
    <row r="491" spans="2:51" s="13" customFormat="1" ht="13.5">
      <c r="B491" s="227"/>
      <c r="C491" s="228"/>
      <c r="D491" s="218" t="s">
        <v>184</v>
      </c>
      <c r="E491" s="229" t="s">
        <v>21</v>
      </c>
      <c r="F491" s="230" t="s">
        <v>886</v>
      </c>
      <c r="G491" s="228"/>
      <c r="H491" s="231">
        <v>20</v>
      </c>
      <c r="I491" s="232"/>
      <c r="J491" s="228"/>
      <c r="K491" s="228"/>
      <c r="L491" s="233"/>
      <c r="M491" s="234"/>
      <c r="N491" s="235"/>
      <c r="O491" s="235"/>
      <c r="P491" s="235"/>
      <c r="Q491" s="235"/>
      <c r="R491" s="235"/>
      <c r="S491" s="235"/>
      <c r="T491" s="236"/>
      <c r="AT491" s="237" t="s">
        <v>184</v>
      </c>
      <c r="AU491" s="237" t="s">
        <v>182</v>
      </c>
      <c r="AV491" s="13" t="s">
        <v>85</v>
      </c>
      <c r="AW491" s="13" t="s">
        <v>35</v>
      </c>
      <c r="AX491" s="13" t="s">
        <v>76</v>
      </c>
      <c r="AY491" s="237" t="s">
        <v>172</v>
      </c>
    </row>
    <row r="492" spans="2:51" s="13" customFormat="1" ht="13.5">
      <c r="B492" s="227"/>
      <c r="C492" s="228"/>
      <c r="D492" s="218" t="s">
        <v>184</v>
      </c>
      <c r="E492" s="229" t="s">
        <v>21</v>
      </c>
      <c r="F492" s="230" t="s">
        <v>887</v>
      </c>
      <c r="G492" s="228"/>
      <c r="H492" s="231">
        <v>3</v>
      </c>
      <c r="I492" s="232"/>
      <c r="J492" s="228"/>
      <c r="K492" s="228"/>
      <c r="L492" s="233"/>
      <c r="M492" s="234"/>
      <c r="N492" s="235"/>
      <c r="O492" s="235"/>
      <c r="P492" s="235"/>
      <c r="Q492" s="235"/>
      <c r="R492" s="235"/>
      <c r="S492" s="235"/>
      <c r="T492" s="236"/>
      <c r="AT492" s="237" t="s">
        <v>184</v>
      </c>
      <c r="AU492" s="237" t="s">
        <v>182</v>
      </c>
      <c r="AV492" s="13" t="s">
        <v>85</v>
      </c>
      <c r="AW492" s="13" t="s">
        <v>35</v>
      </c>
      <c r="AX492" s="13" t="s">
        <v>76</v>
      </c>
      <c r="AY492" s="237" t="s">
        <v>172</v>
      </c>
    </row>
    <row r="493" spans="2:51" s="14" customFormat="1" ht="13.5">
      <c r="B493" s="238"/>
      <c r="C493" s="239"/>
      <c r="D493" s="218" t="s">
        <v>184</v>
      </c>
      <c r="E493" s="240" t="s">
        <v>21</v>
      </c>
      <c r="F493" s="241" t="s">
        <v>199</v>
      </c>
      <c r="G493" s="239"/>
      <c r="H493" s="242">
        <v>23</v>
      </c>
      <c r="I493" s="243"/>
      <c r="J493" s="239"/>
      <c r="K493" s="239"/>
      <c r="L493" s="244"/>
      <c r="M493" s="245"/>
      <c r="N493" s="246"/>
      <c r="O493" s="246"/>
      <c r="P493" s="246"/>
      <c r="Q493" s="246"/>
      <c r="R493" s="246"/>
      <c r="S493" s="246"/>
      <c r="T493" s="247"/>
      <c r="AT493" s="248" t="s">
        <v>184</v>
      </c>
      <c r="AU493" s="248" t="s">
        <v>182</v>
      </c>
      <c r="AV493" s="14" t="s">
        <v>181</v>
      </c>
      <c r="AW493" s="14" t="s">
        <v>35</v>
      </c>
      <c r="AX493" s="14" t="s">
        <v>83</v>
      </c>
      <c r="AY493" s="248" t="s">
        <v>172</v>
      </c>
    </row>
    <row r="494" spans="2:65" s="1" customFormat="1" ht="16.5" customHeight="1">
      <c r="B494" s="42"/>
      <c r="C494" s="204" t="s">
        <v>888</v>
      </c>
      <c r="D494" s="204" t="s">
        <v>176</v>
      </c>
      <c r="E494" s="205" t="s">
        <v>889</v>
      </c>
      <c r="F494" s="206" t="s">
        <v>890</v>
      </c>
      <c r="G494" s="207" t="s">
        <v>511</v>
      </c>
      <c r="H494" s="208">
        <v>122</v>
      </c>
      <c r="I494" s="209"/>
      <c r="J494" s="210">
        <f>ROUND(I494*H494,2)</f>
        <v>0</v>
      </c>
      <c r="K494" s="206" t="s">
        <v>180</v>
      </c>
      <c r="L494" s="62"/>
      <c r="M494" s="211" t="s">
        <v>21</v>
      </c>
      <c r="N494" s="212" t="s">
        <v>47</v>
      </c>
      <c r="O494" s="43"/>
      <c r="P494" s="213">
        <f>O494*H494</f>
        <v>0</v>
      </c>
      <c r="Q494" s="213">
        <v>0</v>
      </c>
      <c r="R494" s="213">
        <f>Q494*H494</f>
        <v>0</v>
      </c>
      <c r="S494" s="213">
        <v>0.556</v>
      </c>
      <c r="T494" s="214">
        <f>S494*H494</f>
        <v>67.83200000000001</v>
      </c>
      <c r="AR494" s="25" t="s">
        <v>181</v>
      </c>
      <c r="AT494" s="25" t="s">
        <v>176</v>
      </c>
      <c r="AU494" s="25" t="s">
        <v>182</v>
      </c>
      <c r="AY494" s="25" t="s">
        <v>172</v>
      </c>
      <c r="BE494" s="215">
        <f>IF(N494="základní",J494,0)</f>
        <v>0</v>
      </c>
      <c r="BF494" s="215">
        <f>IF(N494="snížená",J494,0)</f>
        <v>0</v>
      </c>
      <c r="BG494" s="215">
        <f>IF(N494="zákl. přenesená",J494,0)</f>
        <v>0</v>
      </c>
      <c r="BH494" s="215">
        <f>IF(N494="sníž. přenesená",J494,0)</f>
        <v>0</v>
      </c>
      <c r="BI494" s="215">
        <f>IF(N494="nulová",J494,0)</f>
        <v>0</v>
      </c>
      <c r="BJ494" s="25" t="s">
        <v>83</v>
      </c>
      <c r="BK494" s="215">
        <f>ROUND(I494*H494,2)</f>
        <v>0</v>
      </c>
      <c r="BL494" s="25" t="s">
        <v>181</v>
      </c>
      <c r="BM494" s="25" t="s">
        <v>891</v>
      </c>
    </row>
    <row r="495" spans="2:51" s="13" customFormat="1" ht="13.5">
      <c r="B495" s="227"/>
      <c r="C495" s="228"/>
      <c r="D495" s="218" t="s">
        <v>184</v>
      </c>
      <c r="E495" s="229" t="s">
        <v>21</v>
      </c>
      <c r="F495" s="230" t="s">
        <v>892</v>
      </c>
      <c r="G495" s="228"/>
      <c r="H495" s="231">
        <v>122</v>
      </c>
      <c r="I495" s="232"/>
      <c r="J495" s="228"/>
      <c r="K495" s="228"/>
      <c r="L495" s="233"/>
      <c r="M495" s="234"/>
      <c r="N495" s="235"/>
      <c r="O495" s="235"/>
      <c r="P495" s="235"/>
      <c r="Q495" s="235"/>
      <c r="R495" s="235"/>
      <c r="S495" s="235"/>
      <c r="T495" s="236"/>
      <c r="AT495" s="237" t="s">
        <v>184</v>
      </c>
      <c r="AU495" s="237" t="s">
        <v>182</v>
      </c>
      <c r="AV495" s="13" t="s">
        <v>85</v>
      </c>
      <c r="AW495" s="13" t="s">
        <v>35</v>
      </c>
      <c r="AX495" s="13" t="s">
        <v>83</v>
      </c>
      <c r="AY495" s="237" t="s">
        <v>172</v>
      </c>
    </row>
    <row r="496" spans="2:65" s="1" customFormat="1" ht="16.5" customHeight="1">
      <c r="B496" s="42"/>
      <c r="C496" s="204" t="s">
        <v>893</v>
      </c>
      <c r="D496" s="204" t="s">
        <v>176</v>
      </c>
      <c r="E496" s="205" t="s">
        <v>894</v>
      </c>
      <c r="F496" s="206" t="s">
        <v>895</v>
      </c>
      <c r="G496" s="207" t="s">
        <v>511</v>
      </c>
      <c r="H496" s="208">
        <v>375</v>
      </c>
      <c r="I496" s="209"/>
      <c r="J496" s="210">
        <f>ROUND(I496*H496,2)</f>
        <v>0</v>
      </c>
      <c r="K496" s="206" t="s">
        <v>180</v>
      </c>
      <c r="L496" s="62"/>
      <c r="M496" s="211" t="s">
        <v>21</v>
      </c>
      <c r="N496" s="212" t="s">
        <v>47</v>
      </c>
      <c r="O496" s="43"/>
      <c r="P496" s="213">
        <f>O496*H496</f>
        <v>0</v>
      </c>
      <c r="Q496" s="213">
        <v>9E-05</v>
      </c>
      <c r="R496" s="213">
        <f>Q496*H496</f>
        <v>0.03375</v>
      </c>
      <c r="S496" s="213">
        <v>0.042</v>
      </c>
      <c r="T496" s="214">
        <f>S496*H496</f>
        <v>15.750000000000002</v>
      </c>
      <c r="AR496" s="25" t="s">
        <v>181</v>
      </c>
      <c r="AT496" s="25" t="s">
        <v>176</v>
      </c>
      <c r="AU496" s="25" t="s">
        <v>182</v>
      </c>
      <c r="AY496" s="25" t="s">
        <v>172</v>
      </c>
      <c r="BE496" s="215">
        <f>IF(N496="základní",J496,0)</f>
        <v>0</v>
      </c>
      <c r="BF496" s="215">
        <f>IF(N496="snížená",J496,0)</f>
        <v>0</v>
      </c>
      <c r="BG496" s="215">
        <f>IF(N496="zákl. přenesená",J496,0)</f>
        <v>0</v>
      </c>
      <c r="BH496" s="215">
        <f>IF(N496="sníž. přenesená",J496,0)</f>
        <v>0</v>
      </c>
      <c r="BI496" s="215">
        <f>IF(N496="nulová",J496,0)</f>
        <v>0</v>
      </c>
      <c r="BJ496" s="25" t="s">
        <v>83</v>
      </c>
      <c r="BK496" s="215">
        <f>ROUND(I496*H496,2)</f>
        <v>0</v>
      </c>
      <c r="BL496" s="25" t="s">
        <v>181</v>
      </c>
      <c r="BM496" s="25" t="s">
        <v>896</v>
      </c>
    </row>
    <row r="497" spans="2:51" s="13" customFormat="1" ht="13.5">
      <c r="B497" s="227"/>
      <c r="C497" s="228"/>
      <c r="D497" s="218" t="s">
        <v>184</v>
      </c>
      <c r="E497" s="229" t="s">
        <v>21</v>
      </c>
      <c r="F497" s="230" t="s">
        <v>897</v>
      </c>
      <c r="G497" s="228"/>
      <c r="H497" s="231">
        <v>375</v>
      </c>
      <c r="I497" s="232"/>
      <c r="J497" s="228"/>
      <c r="K497" s="228"/>
      <c r="L497" s="233"/>
      <c r="M497" s="234"/>
      <c r="N497" s="235"/>
      <c r="O497" s="235"/>
      <c r="P497" s="235"/>
      <c r="Q497" s="235"/>
      <c r="R497" s="235"/>
      <c r="S497" s="235"/>
      <c r="T497" s="236"/>
      <c r="AT497" s="237" t="s">
        <v>184</v>
      </c>
      <c r="AU497" s="237" t="s">
        <v>182</v>
      </c>
      <c r="AV497" s="13" t="s">
        <v>85</v>
      </c>
      <c r="AW497" s="13" t="s">
        <v>35</v>
      </c>
      <c r="AX497" s="13" t="s">
        <v>83</v>
      </c>
      <c r="AY497" s="237" t="s">
        <v>172</v>
      </c>
    </row>
    <row r="498" spans="2:63" s="11" customFormat="1" ht="22.35" customHeight="1">
      <c r="B498" s="188"/>
      <c r="C498" s="189"/>
      <c r="D498" s="190" t="s">
        <v>75</v>
      </c>
      <c r="E498" s="202" t="s">
        <v>898</v>
      </c>
      <c r="F498" s="202" t="s">
        <v>899</v>
      </c>
      <c r="G498" s="189"/>
      <c r="H498" s="189"/>
      <c r="I498" s="192"/>
      <c r="J498" s="203">
        <f>BK498</f>
        <v>0</v>
      </c>
      <c r="K498" s="189"/>
      <c r="L498" s="194"/>
      <c r="M498" s="195"/>
      <c r="N498" s="196"/>
      <c r="O498" s="196"/>
      <c r="P498" s="197">
        <f>SUM(P499:P567)</f>
        <v>0</v>
      </c>
      <c r="Q498" s="196"/>
      <c r="R498" s="197">
        <f>SUM(R499:R567)</f>
        <v>3.7341604999999998</v>
      </c>
      <c r="S498" s="196"/>
      <c r="T498" s="198">
        <f>SUM(T499:T567)</f>
        <v>0</v>
      </c>
      <c r="AR498" s="199" t="s">
        <v>83</v>
      </c>
      <c r="AT498" s="200" t="s">
        <v>75</v>
      </c>
      <c r="AU498" s="200" t="s">
        <v>85</v>
      </c>
      <c r="AY498" s="199" t="s">
        <v>172</v>
      </c>
      <c r="BK498" s="201">
        <f>SUM(BK499:BK567)</f>
        <v>0</v>
      </c>
    </row>
    <row r="499" spans="2:65" s="1" customFormat="1" ht="16.5" customHeight="1">
      <c r="B499" s="42"/>
      <c r="C499" s="204" t="s">
        <v>900</v>
      </c>
      <c r="D499" s="204" t="s">
        <v>176</v>
      </c>
      <c r="E499" s="205" t="s">
        <v>901</v>
      </c>
      <c r="F499" s="206" t="s">
        <v>902</v>
      </c>
      <c r="G499" s="207" t="s">
        <v>511</v>
      </c>
      <c r="H499" s="208">
        <v>4149.5</v>
      </c>
      <c r="I499" s="209"/>
      <c r="J499" s="210">
        <f>ROUND(I499*H499,2)</f>
        <v>0</v>
      </c>
      <c r="K499" s="206" t="s">
        <v>180</v>
      </c>
      <c r="L499" s="62"/>
      <c r="M499" s="211" t="s">
        <v>21</v>
      </c>
      <c r="N499" s="212" t="s">
        <v>47</v>
      </c>
      <c r="O499" s="43"/>
      <c r="P499" s="213">
        <f>O499*H499</f>
        <v>0</v>
      </c>
      <c r="Q499" s="213">
        <v>0</v>
      </c>
      <c r="R499" s="213">
        <f>Q499*H499</f>
        <v>0</v>
      </c>
      <c r="S499" s="213">
        <v>0</v>
      </c>
      <c r="T499" s="214">
        <f>S499*H499</f>
        <v>0</v>
      </c>
      <c r="AR499" s="25" t="s">
        <v>181</v>
      </c>
      <c r="AT499" s="25" t="s">
        <v>176</v>
      </c>
      <c r="AU499" s="25" t="s">
        <v>182</v>
      </c>
      <c r="AY499" s="25" t="s">
        <v>172</v>
      </c>
      <c r="BE499" s="215">
        <f>IF(N499="základní",J499,0)</f>
        <v>0</v>
      </c>
      <c r="BF499" s="215">
        <f>IF(N499="snížená",J499,0)</f>
        <v>0</v>
      </c>
      <c r="BG499" s="215">
        <f>IF(N499="zákl. přenesená",J499,0)</f>
        <v>0</v>
      </c>
      <c r="BH499" s="215">
        <f>IF(N499="sníž. přenesená",J499,0)</f>
        <v>0</v>
      </c>
      <c r="BI499" s="215">
        <f>IF(N499="nulová",J499,0)</f>
        <v>0</v>
      </c>
      <c r="BJ499" s="25" t="s">
        <v>83</v>
      </c>
      <c r="BK499" s="215">
        <f>ROUND(I499*H499,2)</f>
        <v>0</v>
      </c>
      <c r="BL499" s="25" t="s">
        <v>181</v>
      </c>
      <c r="BM499" s="25" t="s">
        <v>903</v>
      </c>
    </row>
    <row r="500" spans="2:51" s="13" customFormat="1" ht="13.5">
      <c r="B500" s="227"/>
      <c r="C500" s="228"/>
      <c r="D500" s="218" t="s">
        <v>184</v>
      </c>
      <c r="E500" s="229" t="s">
        <v>21</v>
      </c>
      <c r="F500" s="230" t="s">
        <v>904</v>
      </c>
      <c r="G500" s="228"/>
      <c r="H500" s="231">
        <v>2029</v>
      </c>
      <c r="I500" s="232"/>
      <c r="J500" s="228"/>
      <c r="K500" s="228"/>
      <c r="L500" s="233"/>
      <c r="M500" s="234"/>
      <c r="N500" s="235"/>
      <c r="O500" s="235"/>
      <c r="P500" s="235"/>
      <c r="Q500" s="235"/>
      <c r="R500" s="235"/>
      <c r="S500" s="235"/>
      <c r="T500" s="236"/>
      <c r="AT500" s="237" t="s">
        <v>184</v>
      </c>
      <c r="AU500" s="237" t="s">
        <v>182</v>
      </c>
      <c r="AV500" s="13" t="s">
        <v>85</v>
      </c>
      <c r="AW500" s="13" t="s">
        <v>35</v>
      </c>
      <c r="AX500" s="13" t="s">
        <v>76</v>
      </c>
      <c r="AY500" s="237" t="s">
        <v>172</v>
      </c>
    </row>
    <row r="501" spans="2:51" s="13" customFormat="1" ht="13.5">
      <c r="B501" s="227"/>
      <c r="C501" s="228"/>
      <c r="D501" s="218" t="s">
        <v>184</v>
      </c>
      <c r="E501" s="229" t="s">
        <v>21</v>
      </c>
      <c r="F501" s="230" t="s">
        <v>905</v>
      </c>
      <c r="G501" s="228"/>
      <c r="H501" s="231">
        <v>2063</v>
      </c>
      <c r="I501" s="232"/>
      <c r="J501" s="228"/>
      <c r="K501" s="228"/>
      <c r="L501" s="233"/>
      <c r="M501" s="234"/>
      <c r="N501" s="235"/>
      <c r="O501" s="235"/>
      <c r="P501" s="235"/>
      <c r="Q501" s="235"/>
      <c r="R501" s="235"/>
      <c r="S501" s="235"/>
      <c r="T501" s="236"/>
      <c r="AT501" s="237" t="s">
        <v>184</v>
      </c>
      <c r="AU501" s="237" t="s">
        <v>182</v>
      </c>
      <c r="AV501" s="13" t="s">
        <v>85</v>
      </c>
      <c r="AW501" s="13" t="s">
        <v>35</v>
      </c>
      <c r="AX501" s="13" t="s">
        <v>76</v>
      </c>
      <c r="AY501" s="237" t="s">
        <v>172</v>
      </c>
    </row>
    <row r="502" spans="2:51" s="13" customFormat="1" ht="13.5">
      <c r="B502" s="227"/>
      <c r="C502" s="228"/>
      <c r="D502" s="218" t="s">
        <v>184</v>
      </c>
      <c r="E502" s="229" t="s">
        <v>21</v>
      </c>
      <c r="F502" s="230" t="s">
        <v>906</v>
      </c>
      <c r="G502" s="228"/>
      <c r="H502" s="231">
        <v>57.5</v>
      </c>
      <c r="I502" s="232"/>
      <c r="J502" s="228"/>
      <c r="K502" s="228"/>
      <c r="L502" s="233"/>
      <c r="M502" s="234"/>
      <c r="N502" s="235"/>
      <c r="O502" s="235"/>
      <c r="P502" s="235"/>
      <c r="Q502" s="235"/>
      <c r="R502" s="235"/>
      <c r="S502" s="235"/>
      <c r="T502" s="236"/>
      <c r="AT502" s="237" t="s">
        <v>184</v>
      </c>
      <c r="AU502" s="237" t="s">
        <v>182</v>
      </c>
      <c r="AV502" s="13" t="s">
        <v>85</v>
      </c>
      <c r="AW502" s="13" t="s">
        <v>35</v>
      </c>
      <c r="AX502" s="13" t="s">
        <v>76</v>
      </c>
      <c r="AY502" s="237" t="s">
        <v>172</v>
      </c>
    </row>
    <row r="503" spans="2:51" s="14" customFormat="1" ht="13.5">
      <c r="B503" s="238"/>
      <c r="C503" s="239"/>
      <c r="D503" s="218" t="s">
        <v>184</v>
      </c>
      <c r="E503" s="240" t="s">
        <v>21</v>
      </c>
      <c r="F503" s="241" t="s">
        <v>199</v>
      </c>
      <c r="G503" s="239"/>
      <c r="H503" s="242">
        <v>4149.5</v>
      </c>
      <c r="I503" s="243"/>
      <c r="J503" s="239"/>
      <c r="K503" s="239"/>
      <c r="L503" s="244"/>
      <c r="M503" s="245"/>
      <c r="N503" s="246"/>
      <c r="O503" s="246"/>
      <c r="P503" s="246"/>
      <c r="Q503" s="246"/>
      <c r="R503" s="246"/>
      <c r="S503" s="246"/>
      <c r="T503" s="247"/>
      <c r="AT503" s="248" t="s">
        <v>184</v>
      </c>
      <c r="AU503" s="248" t="s">
        <v>182</v>
      </c>
      <c r="AV503" s="14" t="s">
        <v>181</v>
      </c>
      <c r="AW503" s="14" t="s">
        <v>35</v>
      </c>
      <c r="AX503" s="14" t="s">
        <v>83</v>
      </c>
      <c r="AY503" s="248" t="s">
        <v>172</v>
      </c>
    </row>
    <row r="504" spans="2:65" s="1" customFormat="1" ht="25.5" customHeight="1">
      <c r="B504" s="42"/>
      <c r="C504" s="204" t="s">
        <v>907</v>
      </c>
      <c r="D504" s="204" t="s">
        <v>176</v>
      </c>
      <c r="E504" s="205" t="s">
        <v>908</v>
      </c>
      <c r="F504" s="206" t="s">
        <v>909</v>
      </c>
      <c r="G504" s="207" t="s">
        <v>511</v>
      </c>
      <c r="H504" s="208">
        <v>1108.5</v>
      </c>
      <c r="I504" s="209"/>
      <c r="J504" s="210">
        <f>ROUND(I504*H504,2)</f>
        <v>0</v>
      </c>
      <c r="K504" s="206" t="s">
        <v>180</v>
      </c>
      <c r="L504" s="62"/>
      <c r="M504" s="211" t="s">
        <v>21</v>
      </c>
      <c r="N504" s="212" t="s">
        <v>47</v>
      </c>
      <c r="O504" s="43"/>
      <c r="P504" s="213">
        <f>O504*H504</f>
        <v>0</v>
      </c>
      <c r="Q504" s="213">
        <v>0.00011</v>
      </c>
      <c r="R504" s="213">
        <f>Q504*H504</f>
        <v>0.121935</v>
      </c>
      <c r="S504" s="213">
        <v>0</v>
      </c>
      <c r="T504" s="214">
        <f>S504*H504</f>
        <v>0</v>
      </c>
      <c r="AR504" s="25" t="s">
        <v>181</v>
      </c>
      <c r="AT504" s="25" t="s">
        <v>176</v>
      </c>
      <c r="AU504" s="25" t="s">
        <v>182</v>
      </c>
      <c r="AY504" s="25" t="s">
        <v>172</v>
      </c>
      <c r="BE504" s="215">
        <f>IF(N504="základní",J504,0)</f>
        <v>0</v>
      </c>
      <c r="BF504" s="215">
        <f>IF(N504="snížená",J504,0)</f>
        <v>0</v>
      </c>
      <c r="BG504" s="215">
        <f>IF(N504="zákl. přenesená",J504,0)</f>
        <v>0</v>
      </c>
      <c r="BH504" s="215">
        <f>IF(N504="sníž. přenesená",J504,0)</f>
        <v>0</v>
      </c>
      <c r="BI504" s="215">
        <f>IF(N504="nulová",J504,0)</f>
        <v>0</v>
      </c>
      <c r="BJ504" s="25" t="s">
        <v>83</v>
      </c>
      <c r="BK504" s="215">
        <f>ROUND(I504*H504,2)</f>
        <v>0</v>
      </c>
      <c r="BL504" s="25" t="s">
        <v>181</v>
      </c>
      <c r="BM504" s="25" t="s">
        <v>910</v>
      </c>
    </row>
    <row r="505" spans="2:51" s="12" customFormat="1" ht="13.5">
      <c r="B505" s="216"/>
      <c r="C505" s="217"/>
      <c r="D505" s="218" t="s">
        <v>184</v>
      </c>
      <c r="E505" s="219" t="s">
        <v>21</v>
      </c>
      <c r="F505" s="220" t="s">
        <v>911</v>
      </c>
      <c r="G505" s="217"/>
      <c r="H505" s="219" t="s">
        <v>21</v>
      </c>
      <c r="I505" s="221"/>
      <c r="J505" s="217"/>
      <c r="K505" s="217"/>
      <c r="L505" s="222"/>
      <c r="M505" s="223"/>
      <c r="N505" s="224"/>
      <c r="O505" s="224"/>
      <c r="P505" s="224"/>
      <c r="Q505" s="224"/>
      <c r="R505" s="224"/>
      <c r="S505" s="224"/>
      <c r="T505" s="225"/>
      <c r="AT505" s="226" t="s">
        <v>184</v>
      </c>
      <c r="AU505" s="226" t="s">
        <v>182</v>
      </c>
      <c r="AV505" s="12" t="s">
        <v>83</v>
      </c>
      <c r="AW505" s="12" t="s">
        <v>35</v>
      </c>
      <c r="AX505" s="12" t="s">
        <v>76</v>
      </c>
      <c r="AY505" s="226" t="s">
        <v>172</v>
      </c>
    </row>
    <row r="506" spans="2:51" s="13" customFormat="1" ht="27">
      <c r="B506" s="227"/>
      <c r="C506" s="228"/>
      <c r="D506" s="218" t="s">
        <v>184</v>
      </c>
      <c r="E506" s="229" t="s">
        <v>21</v>
      </c>
      <c r="F506" s="230" t="s">
        <v>912</v>
      </c>
      <c r="G506" s="228"/>
      <c r="H506" s="231">
        <v>605.5</v>
      </c>
      <c r="I506" s="232"/>
      <c r="J506" s="228"/>
      <c r="K506" s="228"/>
      <c r="L506" s="233"/>
      <c r="M506" s="234"/>
      <c r="N506" s="235"/>
      <c r="O506" s="235"/>
      <c r="P506" s="235"/>
      <c r="Q506" s="235"/>
      <c r="R506" s="235"/>
      <c r="S506" s="235"/>
      <c r="T506" s="236"/>
      <c r="AT506" s="237" t="s">
        <v>184</v>
      </c>
      <c r="AU506" s="237" t="s">
        <v>182</v>
      </c>
      <c r="AV506" s="13" t="s">
        <v>85</v>
      </c>
      <c r="AW506" s="13" t="s">
        <v>35</v>
      </c>
      <c r="AX506" s="13" t="s">
        <v>76</v>
      </c>
      <c r="AY506" s="237" t="s">
        <v>172</v>
      </c>
    </row>
    <row r="507" spans="2:51" s="13" customFormat="1" ht="13.5">
      <c r="B507" s="227"/>
      <c r="C507" s="228"/>
      <c r="D507" s="218" t="s">
        <v>184</v>
      </c>
      <c r="E507" s="229" t="s">
        <v>21</v>
      </c>
      <c r="F507" s="230" t="s">
        <v>913</v>
      </c>
      <c r="G507" s="228"/>
      <c r="H507" s="231">
        <v>431</v>
      </c>
      <c r="I507" s="232"/>
      <c r="J507" s="228"/>
      <c r="K507" s="228"/>
      <c r="L507" s="233"/>
      <c r="M507" s="234"/>
      <c r="N507" s="235"/>
      <c r="O507" s="235"/>
      <c r="P507" s="235"/>
      <c r="Q507" s="235"/>
      <c r="R507" s="235"/>
      <c r="S507" s="235"/>
      <c r="T507" s="236"/>
      <c r="AT507" s="237" t="s">
        <v>184</v>
      </c>
      <c r="AU507" s="237" t="s">
        <v>182</v>
      </c>
      <c r="AV507" s="13" t="s">
        <v>85</v>
      </c>
      <c r="AW507" s="13" t="s">
        <v>35</v>
      </c>
      <c r="AX507" s="13" t="s">
        <v>76</v>
      </c>
      <c r="AY507" s="237" t="s">
        <v>172</v>
      </c>
    </row>
    <row r="508" spans="2:51" s="13" customFormat="1" ht="13.5">
      <c r="B508" s="227"/>
      <c r="C508" s="228"/>
      <c r="D508" s="218" t="s">
        <v>184</v>
      </c>
      <c r="E508" s="229" t="s">
        <v>21</v>
      </c>
      <c r="F508" s="230" t="s">
        <v>914</v>
      </c>
      <c r="G508" s="228"/>
      <c r="H508" s="231">
        <v>72</v>
      </c>
      <c r="I508" s="232"/>
      <c r="J508" s="228"/>
      <c r="K508" s="228"/>
      <c r="L508" s="233"/>
      <c r="M508" s="234"/>
      <c r="N508" s="235"/>
      <c r="O508" s="235"/>
      <c r="P508" s="235"/>
      <c r="Q508" s="235"/>
      <c r="R508" s="235"/>
      <c r="S508" s="235"/>
      <c r="T508" s="236"/>
      <c r="AT508" s="237" t="s">
        <v>184</v>
      </c>
      <c r="AU508" s="237" t="s">
        <v>182</v>
      </c>
      <c r="AV508" s="13" t="s">
        <v>85</v>
      </c>
      <c r="AW508" s="13" t="s">
        <v>35</v>
      </c>
      <c r="AX508" s="13" t="s">
        <v>76</v>
      </c>
      <c r="AY508" s="237" t="s">
        <v>172</v>
      </c>
    </row>
    <row r="509" spans="2:51" s="14" customFormat="1" ht="13.5">
      <c r="B509" s="238"/>
      <c r="C509" s="239"/>
      <c r="D509" s="218" t="s">
        <v>184</v>
      </c>
      <c r="E509" s="240" t="s">
        <v>21</v>
      </c>
      <c r="F509" s="241" t="s">
        <v>199</v>
      </c>
      <c r="G509" s="239"/>
      <c r="H509" s="242">
        <v>1108.5</v>
      </c>
      <c r="I509" s="243"/>
      <c r="J509" s="239"/>
      <c r="K509" s="239"/>
      <c r="L509" s="244"/>
      <c r="M509" s="245"/>
      <c r="N509" s="246"/>
      <c r="O509" s="246"/>
      <c r="P509" s="246"/>
      <c r="Q509" s="246"/>
      <c r="R509" s="246"/>
      <c r="S509" s="246"/>
      <c r="T509" s="247"/>
      <c r="AT509" s="248" t="s">
        <v>184</v>
      </c>
      <c r="AU509" s="248" t="s">
        <v>182</v>
      </c>
      <c r="AV509" s="14" t="s">
        <v>181</v>
      </c>
      <c r="AW509" s="14" t="s">
        <v>35</v>
      </c>
      <c r="AX509" s="14" t="s">
        <v>83</v>
      </c>
      <c r="AY509" s="248" t="s">
        <v>172</v>
      </c>
    </row>
    <row r="510" spans="2:65" s="1" customFormat="1" ht="25.5" customHeight="1">
      <c r="B510" s="42"/>
      <c r="C510" s="204" t="s">
        <v>915</v>
      </c>
      <c r="D510" s="204" t="s">
        <v>176</v>
      </c>
      <c r="E510" s="205" t="s">
        <v>916</v>
      </c>
      <c r="F510" s="206" t="s">
        <v>917</v>
      </c>
      <c r="G510" s="207" t="s">
        <v>511</v>
      </c>
      <c r="H510" s="208">
        <v>920.5</v>
      </c>
      <c r="I510" s="209"/>
      <c r="J510" s="210">
        <f>ROUND(I510*H510,2)</f>
        <v>0</v>
      </c>
      <c r="K510" s="206" t="s">
        <v>180</v>
      </c>
      <c r="L510" s="62"/>
      <c r="M510" s="211" t="s">
        <v>21</v>
      </c>
      <c r="N510" s="212" t="s">
        <v>47</v>
      </c>
      <c r="O510" s="43"/>
      <c r="P510" s="213">
        <f>O510*H510</f>
        <v>0</v>
      </c>
      <c r="Q510" s="213">
        <v>4E-05</v>
      </c>
      <c r="R510" s="213">
        <f>Q510*H510</f>
        <v>0.036820000000000006</v>
      </c>
      <c r="S510" s="213">
        <v>0</v>
      </c>
      <c r="T510" s="214">
        <f>S510*H510</f>
        <v>0</v>
      </c>
      <c r="AR510" s="25" t="s">
        <v>181</v>
      </c>
      <c r="AT510" s="25" t="s">
        <v>176</v>
      </c>
      <c r="AU510" s="25" t="s">
        <v>182</v>
      </c>
      <c r="AY510" s="25" t="s">
        <v>172</v>
      </c>
      <c r="BE510" s="215">
        <f>IF(N510="základní",J510,0)</f>
        <v>0</v>
      </c>
      <c r="BF510" s="215">
        <f>IF(N510="snížená",J510,0)</f>
        <v>0</v>
      </c>
      <c r="BG510" s="215">
        <f>IF(N510="zákl. přenesená",J510,0)</f>
        <v>0</v>
      </c>
      <c r="BH510" s="215">
        <f>IF(N510="sníž. přenesená",J510,0)</f>
        <v>0</v>
      </c>
      <c r="BI510" s="215">
        <f>IF(N510="nulová",J510,0)</f>
        <v>0</v>
      </c>
      <c r="BJ510" s="25" t="s">
        <v>83</v>
      </c>
      <c r="BK510" s="215">
        <f>ROUND(I510*H510,2)</f>
        <v>0</v>
      </c>
      <c r="BL510" s="25" t="s">
        <v>181</v>
      </c>
      <c r="BM510" s="25" t="s">
        <v>918</v>
      </c>
    </row>
    <row r="511" spans="2:51" s="12" customFormat="1" ht="13.5">
      <c r="B511" s="216"/>
      <c r="C511" s="217"/>
      <c r="D511" s="218" t="s">
        <v>184</v>
      </c>
      <c r="E511" s="219" t="s">
        <v>21</v>
      </c>
      <c r="F511" s="220" t="s">
        <v>911</v>
      </c>
      <c r="G511" s="217"/>
      <c r="H511" s="219" t="s">
        <v>21</v>
      </c>
      <c r="I511" s="221"/>
      <c r="J511" s="217"/>
      <c r="K511" s="217"/>
      <c r="L511" s="222"/>
      <c r="M511" s="223"/>
      <c r="N511" s="224"/>
      <c r="O511" s="224"/>
      <c r="P511" s="224"/>
      <c r="Q511" s="224"/>
      <c r="R511" s="224"/>
      <c r="S511" s="224"/>
      <c r="T511" s="225"/>
      <c r="AT511" s="226" t="s">
        <v>184</v>
      </c>
      <c r="AU511" s="226" t="s">
        <v>182</v>
      </c>
      <c r="AV511" s="12" t="s">
        <v>83</v>
      </c>
      <c r="AW511" s="12" t="s">
        <v>35</v>
      </c>
      <c r="AX511" s="12" t="s">
        <v>76</v>
      </c>
      <c r="AY511" s="226" t="s">
        <v>172</v>
      </c>
    </row>
    <row r="512" spans="2:51" s="13" customFormat="1" ht="27">
      <c r="B512" s="227"/>
      <c r="C512" s="228"/>
      <c r="D512" s="218" t="s">
        <v>184</v>
      </c>
      <c r="E512" s="229" t="s">
        <v>21</v>
      </c>
      <c r="F512" s="230" t="s">
        <v>919</v>
      </c>
      <c r="G512" s="228"/>
      <c r="H512" s="231">
        <v>920.5</v>
      </c>
      <c r="I512" s="232"/>
      <c r="J512" s="228"/>
      <c r="K512" s="228"/>
      <c r="L512" s="233"/>
      <c r="M512" s="234"/>
      <c r="N512" s="235"/>
      <c r="O512" s="235"/>
      <c r="P512" s="235"/>
      <c r="Q512" s="235"/>
      <c r="R512" s="235"/>
      <c r="S512" s="235"/>
      <c r="T512" s="236"/>
      <c r="AT512" s="237" t="s">
        <v>184</v>
      </c>
      <c r="AU512" s="237" t="s">
        <v>182</v>
      </c>
      <c r="AV512" s="13" t="s">
        <v>85</v>
      </c>
      <c r="AW512" s="13" t="s">
        <v>35</v>
      </c>
      <c r="AX512" s="13" t="s">
        <v>83</v>
      </c>
      <c r="AY512" s="237" t="s">
        <v>172</v>
      </c>
    </row>
    <row r="513" spans="2:65" s="1" customFormat="1" ht="25.5" customHeight="1">
      <c r="B513" s="42"/>
      <c r="C513" s="204" t="s">
        <v>920</v>
      </c>
      <c r="D513" s="204" t="s">
        <v>176</v>
      </c>
      <c r="E513" s="205" t="s">
        <v>921</v>
      </c>
      <c r="F513" s="206" t="s">
        <v>922</v>
      </c>
      <c r="G513" s="207" t="s">
        <v>511</v>
      </c>
      <c r="H513" s="208">
        <v>1034</v>
      </c>
      <c r="I513" s="209"/>
      <c r="J513" s="210">
        <f>ROUND(I513*H513,2)</f>
        <v>0</v>
      </c>
      <c r="K513" s="206" t="s">
        <v>180</v>
      </c>
      <c r="L513" s="62"/>
      <c r="M513" s="211" t="s">
        <v>21</v>
      </c>
      <c r="N513" s="212" t="s">
        <v>47</v>
      </c>
      <c r="O513" s="43"/>
      <c r="P513" s="213">
        <f>O513*H513</f>
        <v>0</v>
      </c>
      <c r="Q513" s="213">
        <v>0.00021</v>
      </c>
      <c r="R513" s="213">
        <f>Q513*H513</f>
        <v>0.21714</v>
      </c>
      <c r="S513" s="213">
        <v>0</v>
      </c>
      <c r="T513" s="214">
        <f>S513*H513</f>
        <v>0</v>
      </c>
      <c r="AR513" s="25" t="s">
        <v>181</v>
      </c>
      <c r="AT513" s="25" t="s">
        <v>176</v>
      </c>
      <c r="AU513" s="25" t="s">
        <v>182</v>
      </c>
      <c r="AY513" s="25" t="s">
        <v>172</v>
      </c>
      <c r="BE513" s="215">
        <f>IF(N513="základní",J513,0)</f>
        <v>0</v>
      </c>
      <c r="BF513" s="215">
        <f>IF(N513="snížená",J513,0)</f>
        <v>0</v>
      </c>
      <c r="BG513" s="215">
        <f>IF(N513="zákl. přenesená",J513,0)</f>
        <v>0</v>
      </c>
      <c r="BH513" s="215">
        <f>IF(N513="sníž. přenesená",J513,0)</f>
        <v>0</v>
      </c>
      <c r="BI513" s="215">
        <f>IF(N513="nulová",J513,0)</f>
        <v>0</v>
      </c>
      <c r="BJ513" s="25" t="s">
        <v>83</v>
      </c>
      <c r="BK513" s="215">
        <f>ROUND(I513*H513,2)</f>
        <v>0</v>
      </c>
      <c r="BL513" s="25" t="s">
        <v>181</v>
      </c>
      <c r="BM513" s="25" t="s">
        <v>923</v>
      </c>
    </row>
    <row r="514" spans="2:51" s="12" customFormat="1" ht="13.5">
      <c r="B514" s="216"/>
      <c r="C514" s="217"/>
      <c r="D514" s="218" t="s">
        <v>184</v>
      </c>
      <c r="E514" s="219" t="s">
        <v>21</v>
      </c>
      <c r="F514" s="220" t="s">
        <v>911</v>
      </c>
      <c r="G514" s="217"/>
      <c r="H514" s="219" t="s">
        <v>21</v>
      </c>
      <c r="I514" s="221"/>
      <c r="J514" s="217"/>
      <c r="K514" s="217"/>
      <c r="L514" s="222"/>
      <c r="M514" s="223"/>
      <c r="N514" s="224"/>
      <c r="O514" s="224"/>
      <c r="P514" s="224"/>
      <c r="Q514" s="224"/>
      <c r="R514" s="224"/>
      <c r="S514" s="224"/>
      <c r="T514" s="225"/>
      <c r="AT514" s="226" t="s">
        <v>184</v>
      </c>
      <c r="AU514" s="226" t="s">
        <v>182</v>
      </c>
      <c r="AV514" s="12" t="s">
        <v>83</v>
      </c>
      <c r="AW514" s="12" t="s">
        <v>35</v>
      </c>
      <c r="AX514" s="12" t="s">
        <v>76</v>
      </c>
      <c r="AY514" s="226" t="s">
        <v>172</v>
      </c>
    </row>
    <row r="515" spans="2:51" s="13" customFormat="1" ht="27">
      <c r="B515" s="227"/>
      <c r="C515" s="228"/>
      <c r="D515" s="218" t="s">
        <v>184</v>
      </c>
      <c r="E515" s="229" t="s">
        <v>21</v>
      </c>
      <c r="F515" s="230" t="s">
        <v>924</v>
      </c>
      <c r="G515" s="228"/>
      <c r="H515" s="231">
        <v>400</v>
      </c>
      <c r="I515" s="232"/>
      <c r="J515" s="228"/>
      <c r="K515" s="228"/>
      <c r="L515" s="233"/>
      <c r="M515" s="234"/>
      <c r="N515" s="235"/>
      <c r="O515" s="235"/>
      <c r="P515" s="235"/>
      <c r="Q515" s="235"/>
      <c r="R515" s="235"/>
      <c r="S515" s="235"/>
      <c r="T515" s="236"/>
      <c r="AT515" s="237" t="s">
        <v>184</v>
      </c>
      <c r="AU515" s="237" t="s">
        <v>182</v>
      </c>
      <c r="AV515" s="13" t="s">
        <v>85</v>
      </c>
      <c r="AW515" s="13" t="s">
        <v>35</v>
      </c>
      <c r="AX515" s="13" t="s">
        <v>76</v>
      </c>
      <c r="AY515" s="237" t="s">
        <v>172</v>
      </c>
    </row>
    <row r="516" spans="2:51" s="13" customFormat="1" ht="27">
      <c r="B516" s="227"/>
      <c r="C516" s="228"/>
      <c r="D516" s="218" t="s">
        <v>184</v>
      </c>
      <c r="E516" s="229" t="s">
        <v>21</v>
      </c>
      <c r="F516" s="230" t="s">
        <v>925</v>
      </c>
      <c r="G516" s="228"/>
      <c r="H516" s="231">
        <v>634</v>
      </c>
      <c r="I516" s="232"/>
      <c r="J516" s="228"/>
      <c r="K516" s="228"/>
      <c r="L516" s="233"/>
      <c r="M516" s="234"/>
      <c r="N516" s="235"/>
      <c r="O516" s="235"/>
      <c r="P516" s="235"/>
      <c r="Q516" s="235"/>
      <c r="R516" s="235"/>
      <c r="S516" s="235"/>
      <c r="T516" s="236"/>
      <c r="AT516" s="237" t="s">
        <v>184</v>
      </c>
      <c r="AU516" s="237" t="s">
        <v>182</v>
      </c>
      <c r="AV516" s="13" t="s">
        <v>85</v>
      </c>
      <c r="AW516" s="13" t="s">
        <v>35</v>
      </c>
      <c r="AX516" s="13" t="s">
        <v>76</v>
      </c>
      <c r="AY516" s="237" t="s">
        <v>172</v>
      </c>
    </row>
    <row r="517" spans="2:51" s="14" customFormat="1" ht="13.5">
      <c r="B517" s="238"/>
      <c r="C517" s="239"/>
      <c r="D517" s="218" t="s">
        <v>184</v>
      </c>
      <c r="E517" s="240" t="s">
        <v>21</v>
      </c>
      <c r="F517" s="241" t="s">
        <v>199</v>
      </c>
      <c r="G517" s="239"/>
      <c r="H517" s="242">
        <v>1034</v>
      </c>
      <c r="I517" s="243"/>
      <c r="J517" s="239"/>
      <c r="K517" s="239"/>
      <c r="L517" s="244"/>
      <c r="M517" s="245"/>
      <c r="N517" s="246"/>
      <c r="O517" s="246"/>
      <c r="P517" s="246"/>
      <c r="Q517" s="246"/>
      <c r="R517" s="246"/>
      <c r="S517" s="246"/>
      <c r="T517" s="247"/>
      <c r="AT517" s="248" t="s">
        <v>184</v>
      </c>
      <c r="AU517" s="248" t="s">
        <v>182</v>
      </c>
      <c r="AV517" s="14" t="s">
        <v>181</v>
      </c>
      <c r="AW517" s="14" t="s">
        <v>35</v>
      </c>
      <c r="AX517" s="14" t="s">
        <v>83</v>
      </c>
      <c r="AY517" s="248" t="s">
        <v>172</v>
      </c>
    </row>
    <row r="518" spans="2:65" s="1" customFormat="1" ht="25.5" customHeight="1">
      <c r="B518" s="42"/>
      <c r="C518" s="204" t="s">
        <v>926</v>
      </c>
      <c r="D518" s="204" t="s">
        <v>176</v>
      </c>
      <c r="E518" s="205" t="s">
        <v>927</v>
      </c>
      <c r="F518" s="206" t="s">
        <v>928</v>
      </c>
      <c r="G518" s="207" t="s">
        <v>511</v>
      </c>
      <c r="H518" s="208">
        <v>1029</v>
      </c>
      <c r="I518" s="209"/>
      <c r="J518" s="210">
        <f>ROUND(I518*H518,2)</f>
        <v>0</v>
      </c>
      <c r="K518" s="206" t="s">
        <v>180</v>
      </c>
      <c r="L518" s="62"/>
      <c r="M518" s="211" t="s">
        <v>21</v>
      </c>
      <c r="N518" s="212" t="s">
        <v>47</v>
      </c>
      <c r="O518" s="43"/>
      <c r="P518" s="213">
        <f>O518*H518</f>
        <v>0</v>
      </c>
      <c r="Q518" s="213">
        <v>0.00011</v>
      </c>
      <c r="R518" s="213">
        <f>Q518*H518</f>
        <v>0.11319</v>
      </c>
      <c r="S518" s="213">
        <v>0</v>
      </c>
      <c r="T518" s="214">
        <f>S518*H518</f>
        <v>0</v>
      </c>
      <c r="AR518" s="25" t="s">
        <v>181</v>
      </c>
      <c r="AT518" s="25" t="s">
        <v>176</v>
      </c>
      <c r="AU518" s="25" t="s">
        <v>182</v>
      </c>
      <c r="AY518" s="25" t="s">
        <v>172</v>
      </c>
      <c r="BE518" s="215">
        <f>IF(N518="základní",J518,0)</f>
        <v>0</v>
      </c>
      <c r="BF518" s="215">
        <f>IF(N518="snížená",J518,0)</f>
        <v>0</v>
      </c>
      <c r="BG518" s="215">
        <f>IF(N518="zákl. přenesená",J518,0)</f>
        <v>0</v>
      </c>
      <c r="BH518" s="215">
        <f>IF(N518="sníž. přenesená",J518,0)</f>
        <v>0</v>
      </c>
      <c r="BI518" s="215">
        <f>IF(N518="nulová",J518,0)</f>
        <v>0</v>
      </c>
      <c r="BJ518" s="25" t="s">
        <v>83</v>
      </c>
      <c r="BK518" s="215">
        <f>ROUND(I518*H518,2)</f>
        <v>0</v>
      </c>
      <c r="BL518" s="25" t="s">
        <v>181</v>
      </c>
      <c r="BM518" s="25" t="s">
        <v>929</v>
      </c>
    </row>
    <row r="519" spans="2:51" s="12" customFormat="1" ht="13.5">
      <c r="B519" s="216"/>
      <c r="C519" s="217"/>
      <c r="D519" s="218" t="s">
        <v>184</v>
      </c>
      <c r="E519" s="219" t="s">
        <v>21</v>
      </c>
      <c r="F519" s="220" t="s">
        <v>911</v>
      </c>
      <c r="G519" s="217"/>
      <c r="H519" s="219" t="s">
        <v>21</v>
      </c>
      <c r="I519" s="221"/>
      <c r="J519" s="217"/>
      <c r="K519" s="217"/>
      <c r="L519" s="222"/>
      <c r="M519" s="223"/>
      <c r="N519" s="224"/>
      <c r="O519" s="224"/>
      <c r="P519" s="224"/>
      <c r="Q519" s="224"/>
      <c r="R519" s="224"/>
      <c r="S519" s="224"/>
      <c r="T519" s="225"/>
      <c r="AT519" s="226" t="s">
        <v>184</v>
      </c>
      <c r="AU519" s="226" t="s">
        <v>182</v>
      </c>
      <c r="AV519" s="12" t="s">
        <v>83</v>
      </c>
      <c r="AW519" s="12" t="s">
        <v>35</v>
      </c>
      <c r="AX519" s="12" t="s">
        <v>76</v>
      </c>
      <c r="AY519" s="226" t="s">
        <v>172</v>
      </c>
    </row>
    <row r="520" spans="2:51" s="13" customFormat="1" ht="27">
      <c r="B520" s="227"/>
      <c r="C520" s="228"/>
      <c r="D520" s="218" t="s">
        <v>184</v>
      </c>
      <c r="E520" s="229" t="s">
        <v>21</v>
      </c>
      <c r="F520" s="230" t="s">
        <v>930</v>
      </c>
      <c r="G520" s="228"/>
      <c r="H520" s="231">
        <v>467</v>
      </c>
      <c r="I520" s="232"/>
      <c r="J520" s="228"/>
      <c r="K520" s="228"/>
      <c r="L520" s="233"/>
      <c r="M520" s="234"/>
      <c r="N520" s="235"/>
      <c r="O520" s="235"/>
      <c r="P520" s="235"/>
      <c r="Q520" s="235"/>
      <c r="R520" s="235"/>
      <c r="S520" s="235"/>
      <c r="T520" s="236"/>
      <c r="AT520" s="237" t="s">
        <v>184</v>
      </c>
      <c r="AU520" s="237" t="s">
        <v>182</v>
      </c>
      <c r="AV520" s="13" t="s">
        <v>85</v>
      </c>
      <c r="AW520" s="13" t="s">
        <v>35</v>
      </c>
      <c r="AX520" s="13" t="s">
        <v>76</v>
      </c>
      <c r="AY520" s="237" t="s">
        <v>172</v>
      </c>
    </row>
    <row r="521" spans="2:51" s="13" customFormat="1" ht="27">
      <c r="B521" s="227"/>
      <c r="C521" s="228"/>
      <c r="D521" s="218" t="s">
        <v>184</v>
      </c>
      <c r="E521" s="229" t="s">
        <v>21</v>
      </c>
      <c r="F521" s="230" t="s">
        <v>931</v>
      </c>
      <c r="G521" s="228"/>
      <c r="H521" s="231">
        <v>377</v>
      </c>
      <c r="I521" s="232"/>
      <c r="J521" s="228"/>
      <c r="K521" s="228"/>
      <c r="L521" s="233"/>
      <c r="M521" s="234"/>
      <c r="N521" s="235"/>
      <c r="O521" s="235"/>
      <c r="P521" s="235"/>
      <c r="Q521" s="235"/>
      <c r="R521" s="235"/>
      <c r="S521" s="235"/>
      <c r="T521" s="236"/>
      <c r="AT521" s="237" t="s">
        <v>184</v>
      </c>
      <c r="AU521" s="237" t="s">
        <v>182</v>
      </c>
      <c r="AV521" s="13" t="s">
        <v>85</v>
      </c>
      <c r="AW521" s="13" t="s">
        <v>35</v>
      </c>
      <c r="AX521" s="13" t="s">
        <v>76</v>
      </c>
      <c r="AY521" s="237" t="s">
        <v>172</v>
      </c>
    </row>
    <row r="522" spans="2:51" s="13" customFormat="1" ht="27">
      <c r="B522" s="227"/>
      <c r="C522" s="228"/>
      <c r="D522" s="218" t="s">
        <v>184</v>
      </c>
      <c r="E522" s="229" t="s">
        <v>21</v>
      </c>
      <c r="F522" s="230" t="s">
        <v>932</v>
      </c>
      <c r="G522" s="228"/>
      <c r="H522" s="231">
        <v>185</v>
      </c>
      <c r="I522" s="232"/>
      <c r="J522" s="228"/>
      <c r="K522" s="228"/>
      <c r="L522" s="233"/>
      <c r="M522" s="234"/>
      <c r="N522" s="235"/>
      <c r="O522" s="235"/>
      <c r="P522" s="235"/>
      <c r="Q522" s="235"/>
      <c r="R522" s="235"/>
      <c r="S522" s="235"/>
      <c r="T522" s="236"/>
      <c r="AT522" s="237" t="s">
        <v>184</v>
      </c>
      <c r="AU522" s="237" t="s">
        <v>182</v>
      </c>
      <c r="AV522" s="13" t="s">
        <v>85</v>
      </c>
      <c r="AW522" s="13" t="s">
        <v>35</v>
      </c>
      <c r="AX522" s="13" t="s">
        <v>76</v>
      </c>
      <c r="AY522" s="237" t="s">
        <v>172</v>
      </c>
    </row>
    <row r="523" spans="2:51" s="14" customFormat="1" ht="13.5">
      <c r="B523" s="238"/>
      <c r="C523" s="239"/>
      <c r="D523" s="218" t="s">
        <v>184</v>
      </c>
      <c r="E523" s="240" t="s">
        <v>21</v>
      </c>
      <c r="F523" s="241" t="s">
        <v>199</v>
      </c>
      <c r="G523" s="239"/>
      <c r="H523" s="242">
        <v>1029</v>
      </c>
      <c r="I523" s="243"/>
      <c r="J523" s="239"/>
      <c r="K523" s="239"/>
      <c r="L523" s="244"/>
      <c r="M523" s="245"/>
      <c r="N523" s="246"/>
      <c r="O523" s="246"/>
      <c r="P523" s="246"/>
      <c r="Q523" s="246"/>
      <c r="R523" s="246"/>
      <c r="S523" s="246"/>
      <c r="T523" s="247"/>
      <c r="AT523" s="248" t="s">
        <v>184</v>
      </c>
      <c r="AU523" s="248" t="s">
        <v>182</v>
      </c>
      <c r="AV523" s="14" t="s">
        <v>181</v>
      </c>
      <c r="AW523" s="14" t="s">
        <v>35</v>
      </c>
      <c r="AX523" s="14" t="s">
        <v>83</v>
      </c>
      <c r="AY523" s="248" t="s">
        <v>172</v>
      </c>
    </row>
    <row r="524" spans="2:65" s="1" customFormat="1" ht="25.5" customHeight="1">
      <c r="B524" s="42"/>
      <c r="C524" s="204" t="s">
        <v>933</v>
      </c>
      <c r="D524" s="204" t="s">
        <v>176</v>
      </c>
      <c r="E524" s="205" t="s">
        <v>934</v>
      </c>
      <c r="F524" s="206" t="s">
        <v>935</v>
      </c>
      <c r="G524" s="207" t="s">
        <v>511</v>
      </c>
      <c r="H524" s="208">
        <v>1036.5</v>
      </c>
      <c r="I524" s="209"/>
      <c r="J524" s="210">
        <f>ROUND(I524*H524,2)</f>
        <v>0</v>
      </c>
      <c r="K524" s="206" t="s">
        <v>180</v>
      </c>
      <c r="L524" s="62"/>
      <c r="M524" s="211" t="s">
        <v>21</v>
      </c>
      <c r="N524" s="212" t="s">
        <v>47</v>
      </c>
      <c r="O524" s="43"/>
      <c r="P524" s="213">
        <f>O524*H524</f>
        <v>0</v>
      </c>
      <c r="Q524" s="213">
        <v>0.00033</v>
      </c>
      <c r="R524" s="213">
        <f>Q524*H524</f>
        <v>0.342045</v>
      </c>
      <c r="S524" s="213">
        <v>0</v>
      </c>
      <c r="T524" s="214">
        <f>S524*H524</f>
        <v>0</v>
      </c>
      <c r="AR524" s="25" t="s">
        <v>181</v>
      </c>
      <c r="AT524" s="25" t="s">
        <v>176</v>
      </c>
      <c r="AU524" s="25" t="s">
        <v>182</v>
      </c>
      <c r="AY524" s="25" t="s">
        <v>172</v>
      </c>
      <c r="BE524" s="215">
        <f>IF(N524="základní",J524,0)</f>
        <v>0</v>
      </c>
      <c r="BF524" s="215">
        <f>IF(N524="snížená",J524,0)</f>
        <v>0</v>
      </c>
      <c r="BG524" s="215">
        <f>IF(N524="zákl. přenesená",J524,0)</f>
        <v>0</v>
      </c>
      <c r="BH524" s="215">
        <f>IF(N524="sníž. přenesená",J524,0)</f>
        <v>0</v>
      </c>
      <c r="BI524" s="215">
        <f>IF(N524="nulová",J524,0)</f>
        <v>0</v>
      </c>
      <c r="BJ524" s="25" t="s">
        <v>83</v>
      </c>
      <c r="BK524" s="215">
        <f>ROUND(I524*H524,2)</f>
        <v>0</v>
      </c>
      <c r="BL524" s="25" t="s">
        <v>181</v>
      </c>
      <c r="BM524" s="25" t="s">
        <v>936</v>
      </c>
    </row>
    <row r="525" spans="2:51" s="12" customFormat="1" ht="13.5">
      <c r="B525" s="216"/>
      <c r="C525" s="217"/>
      <c r="D525" s="218" t="s">
        <v>184</v>
      </c>
      <c r="E525" s="219" t="s">
        <v>21</v>
      </c>
      <c r="F525" s="220" t="s">
        <v>937</v>
      </c>
      <c r="G525" s="217"/>
      <c r="H525" s="219" t="s">
        <v>21</v>
      </c>
      <c r="I525" s="221"/>
      <c r="J525" s="217"/>
      <c r="K525" s="217"/>
      <c r="L525" s="222"/>
      <c r="M525" s="223"/>
      <c r="N525" s="224"/>
      <c r="O525" s="224"/>
      <c r="P525" s="224"/>
      <c r="Q525" s="224"/>
      <c r="R525" s="224"/>
      <c r="S525" s="224"/>
      <c r="T525" s="225"/>
      <c r="AT525" s="226" t="s">
        <v>184</v>
      </c>
      <c r="AU525" s="226" t="s">
        <v>182</v>
      </c>
      <c r="AV525" s="12" t="s">
        <v>83</v>
      </c>
      <c r="AW525" s="12" t="s">
        <v>35</v>
      </c>
      <c r="AX525" s="12" t="s">
        <v>76</v>
      </c>
      <c r="AY525" s="226" t="s">
        <v>172</v>
      </c>
    </row>
    <row r="526" spans="2:51" s="13" customFormat="1" ht="27">
      <c r="B526" s="227"/>
      <c r="C526" s="228"/>
      <c r="D526" s="218" t="s">
        <v>184</v>
      </c>
      <c r="E526" s="229" t="s">
        <v>21</v>
      </c>
      <c r="F526" s="230" t="s">
        <v>912</v>
      </c>
      <c r="G526" s="228"/>
      <c r="H526" s="231">
        <v>605.5</v>
      </c>
      <c r="I526" s="232"/>
      <c r="J526" s="228"/>
      <c r="K526" s="228"/>
      <c r="L526" s="233"/>
      <c r="M526" s="234"/>
      <c r="N526" s="235"/>
      <c r="O526" s="235"/>
      <c r="P526" s="235"/>
      <c r="Q526" s="235"/>
      <c r="R526" s="235"/>
      <c r="S526" s="235"/>
      <c r="T526" s="236"/>
      <c r="AT526" s="237" t="s">
        <v>184</v>
      </c>
      <c r="AU526" s="237" t="s">
        <v>182</v>
      </c>
      <c r="AV526" s="13" t="s">
        <v>85</v>
      </c>
      <c r="AW526" s="13" t="s">
        <v>35</v>
      </c>
      <c r="AX526" s="13" t="s">
        <v>76</v>
      </c>
      <c r="AY526" s="237" t="s">
        <v>172</v>
      </c>
    </row>
    <row r="527" spans="2:51" s="13" customFormat="1" ht="13.5">
      <c r="B527" s="227"/>
      <c r="C527" s="228"/>
      <c r="D527" s="218" t="s">
        <v>184</v>
      </c>
      <c r="E527" s="229" t="s">
        <v>21</v>
      </c>
      <c r="F527" s="230" t="s">
        <v>913</v>
      </c>
      <c r="G527" s="228"/>
      <c r="H527" s="231">
        <v>431</v>
      </c>
      <c r="I527" s="232"/>
      <c r="J527" s="228"/>
      <c r="K527" s="228"/>
      <c r="L527" s="233"/>
      <c r="M527" s="234"/>
      <c r="N527" s="235"/>
      <c r="O527" s="235"/>
      <c r="P527" s="235"/>
      <c r="Q527" s="235"/>
      <c r="R527" s="235"/>
      <c r="S527" s="235"/>
      <c r="T527" s="236"/>
      <c r="AT527" s="237" t="s">
        <v>184</v>
      </c>
      <c r="AU527" s="237" t="s">
        <v>182</v>
      </c>
      <c r="AV527" s="13" t="s">
        <v>85</v>
      </c>
      <c r="AW527" s="13" t="s">
        <v>35</v>
      </c>
      <c r="AX527" s="13" t="s">
        <v>76</v>
      </c>
      <c r="AY527" s="237" t="s">
        <v>172</v>
      </c>
    </row>
    <row r="528" spans="2:51" s="14" customFormat="1" ht="13.5">
      <c r="B528" s="238"/>
      <c r="C528" s="239"/>
      <c r="D528" s="218" t="s">
        <v>184</v>
      </c>
      <c r="E528" s="240" t="s">
        <v>21</v>
      </c>
      <c r="F528" s="241" t="s">
        <v>199</v>
      </c>
      <c r="G528" s="239"/>
      <c r="H528" s="242">
        <v>1036.5</v>
      </c>
      <c r="I528" s="243"/>
      <c r="J528" s="239"/>
      <c r="K528" s="239"/>
      <c r="L528" s="244"/>
      <c r="M528" s="245"/>
      <c r="N528" s="246"/>
      <c r="O528" s="246"/>
      <c r="P528" s="246"/>
      <c r="Q528" s="246"/>
      <c r="R528" s="246"/>
      <c r="S528" s="246"/>
      <c r="T528" s="247"/>
      <c r="AT528" s="248" t="s">
        <v>184</v>
      </c>
      <c r="AU528" s="248" t="s">
        <v>182</v>
      </c>
      <c r="AV528" s="14" t="s">
        <v>181</v>
      </c>
      <c r="AW528" s="14" t="s">
        <v>35</v>
      </c>
      <c r="AX528" s="14" t="s">
        <v>83</v>
      </c>
      <c r="AY528" s="248" t="s">
        <v>172</v>
      </c>
    </row>
    <row r="529" spans="2:65" s="1" customFormat="1" ht="25.5" customHeight="1">
      <c r="B529" s="42"/>
      <c r="C529" s="204" t="s">
        <v>938</v>
      </c>
      <c r="D529" s="204" t="s">
        <v>176</v>
      </c>
      <c r="E529" s="205" t="s">
        <v>939</v>
      </c>
      <c r="F529" s="206" t="s">
        <v>940</v>
      </c>
      <c r="G529" s="207" t="s">
        <v>511</v>
      </c>
      <c r="H529" s="208">
        <v>920.5</v>
      </c>
      <c r="I529" s="209"/>
      <c r="J529" s="210">
        <f>ROUND(I529*H529,2)</f>
        <v>0</v>
      </c>
      <c r="K529" s="206" t="s">
        <v>180</v>
      </c>
      <c r="L529" s="62"/>
      <c r="M529" s="211" t="s">
        <v>21</v>
      </c>
      <c r="N529" s="212" t="s">
        <v>47</v>
      </c>
      <c r="O529" s="43"/>
      <c r="P529" s="213">
        <f>O529*H529</f>
        <v>0</v>
      </c>
      <c r="Q529" s="213">
        <v>0.00011</v>
      </c>
      <c r="R529" s="213">
        <f>Q529*H529</f>
        <v>0.101255</v>
      </c>
      <c r="S529" s="213">
        <v>0</v>
      </c>
      <c r="T529" s="214">
        <f>S529*H529</f>
        <v>0</v>
      </c>
      <c r="AR529" s="25" t="s">
        <v>181</v>
      </c>
      <c r="AT529" s="25" t="s">
        <v>176</v>
      </c>
      <c r="AU529" s="25" t="s">
        <v>182</v>
      </c>
      <c r="AY529" s="25" t="s">
        <v>172</v>
      </c>
      <c r="BE529" s="215">
        <f>IF(N529="základní",J529,0)</f>
        <v>0</v>
      </c>
      <c r="BF529" s="215">
        <f>IF(N529="snížená",J529,0)</f>
        <v>0</v>
      </c>
      <c r="BG529" s="215">
        <f>IF(N529="zákl. přenesená",J529,0)</f>
        <v>0</v>
      </c>
      <c r="BH529" s="215">
        <f>IF(N529="sníž. přenesená",J529,0)</f>
        <v>0</v>
      </c>
      <c r="BI529" s="215">
        <f>IF(N529="nulová",J529,0)</f>
        <v>0</v>
      </c>
      <c r="BJ529" s="25" t="s">
        <v>83</v>
      </c>
      <c r="BK529" s="215">
        <f>ROUND(I529*H529,2)</f>
        <v>0</v>
      </c>
      <c r="BL529" s="25" t="s">
        <v>181</v>
      </c>
      <c r="BM529" s="25" t="s">
        <v>941</v>
      </c>
    </row>
    <row r="530" spans="2:51" s="12" customFormat="1" ht="13.5">
      <c r="B530" s="216"/>
      <c r="C530" s="217"/>
      <c r="D530" s="218" t="s">
        <v>184</v>
      </c>
      <c r="E530" s="219" t="s">
        <v>21</v>
      </c>
      <c r="F530" s="220" t="s">
        <v>937</v>
      </c>
      <c r="G530" s="217"/>
      <c r="H530" s="219" t="s">
        <v>21</v>
      </c>
      <c r="I530" s="221"/>
      <c r="J530" s="217"/>
      <c r="K530" s="217"/>
      <c r="L530" s="222"/>
      <c r="M530" s="223"/>
      <c r="N530" s="224"/>
      <c r="O530" s="224"/>
      <c r="P530" s="224"/>
      <c r="Q530" s="224"/>
      <c r="R530" s="224"/>
      <c r="S530" s="224"/>
      <c r="T530" s="225"/>
      <c r="AT530" s="226" t="s">
        <v>184</v>
      </c>
      <c r="AU530" s="226" t="s">
        <v>182</v>
      </c>
      <c r="AV530" s="12" t="s">
        <v>83</v>
      </c>
      <c r="AW530" s="12" t="s">
        <v>35</v>
      </c>
      <c r="AX530" s="12" t="s">
        <v>76</v>
      </c>
      <c r="AY530" s="226" t="s">
        <v>172</v>
      </c>
    </row>
    <row r="531" spans="2:51" s="13" customFormat="1" ht="27">
      <c r="B531" s="227"/>
      <c r="C531" s="228"/>
      <c r="D531" s="218" t="s">
        <v>184</v>
      </c>
      <c r="E531" s="229" t="s">
        <v>21</v>
      </c>
      <c r="F531" s="230" t="s">
        <v>919</v>
      </c>
      <c r="G531" s="228"/>
      <c r="H531" s="231">
        <v>920.5</v>
      </c>
      <c r="I531" s="232"/>
      <c r="J531" s="228"/>
      <c r="K531" s="228"/>
      <c r="L531" s="233"/>
      <c r="M531" s="234"/>
      <c r="N531" s="235"/>
      <c r="O531" s="235"/>
      <c r="P531" s="235"/>
      <c r="Q531" s="235"/>
      <c r="R531" s="235"/>
      <c r="S531" s="235"/>
      <c r="T531" s="236"/>
      <c r="AT531" s="237" t="s">
        <v>184</v>
      </c>
      <c r="AU531" s="237" t="s">
        <v>182</v>
      </c>
      <c r="AV531" s="13" t="s">
        <v>85</v>
      </c>
      <c r="AW531" s="13" t="s">
        <v>35</v>
      </c>
      <c r="AX531" s="13" t="s">
        <v>83</v>
      </c>
      <c r="AY531" s="237" t="s">
        <v>172</v>
      </c>
    </row>
    <row r="532" spans="2:65" s="1" customFormat="1" ht="25.5" customHeight="1">
      <c r="B532" s="42"/>
      <c r="C532" s="204" t="s">
        <v>942</v>
      </c>
      <c r="D532" s="204" t="s">
        <v>176</v>
      </c>
      <c r="E532" s="205" t="s">
        <v>943</v>
      </c>
      <c r="F532" s="206" t="s">
        <v>944</v>
      </c>
      <c r="G532" s="207" t="s">
        <v>511</v>
      </c>
      <c r="H532" s="208">
        <v>1034</v>
      </c>
      <c r="I532" s="209"/>
      <c r="J532" s="210">
        <f>ROUND(I532*H532,2)</f>
        <v>0</v>
      </c>
      <c r="K532" s="206" t="s">
        <v>180</v>
      </c>
      <c r="L532" s="62"/>
      <c r="M532" s="211" t="s">
        <v>21</v>
      </c>
      <c r="N532" s="212" t="s">
        <v>47</v>
      </c>
      <c r="O532" s="43"/>
      <c r="P532" s="213">
        <f>O532*H532</f>
        <v>0</v>
      </c>
      <c r="Q532" s="213">
        <v>0.00065</v>
      </c>
      <c r="R532" s="213">
        <f>Q532*H532</f>
        <v>0.6720999999999999</v>
      </c>
      <c r="S532" s="213">
        <v>0</v>
      </c>
      <c r="T532" s="214">
        <f>S532*H532</f>
        <v>0</v>
      </c>
      <c r="AR532" s="25" t="s">
        <v>181</v>
      </c>
      <c r="AT532" s="25" t="s">
        <v>176</v>
      </c>
      <c r="AU532" s="25" t="s">
        <v>182</v>
      </c>
      <c r="AY532" s="25" t="s">
        <v>172</v>
      </c>
      <c r="BE532" s="215">
        <f>IF(N532="základní",J532,0)</f>
        <v>0</v>
      </c>
      <c r="BF532" s="215">
        <f>IF(N532="snížená",J532,0)</f>
        <v>0</v>
      </c>
      <c r="BG532" s="215">
        <f>IF(N532="zákl. přenesená",J532,0)</f>
        <v>0</v>
      </c>
      <c r="BH532" s="215">
        <f>IF(N532="sníž. přenesená",J532,0)</f>
        <v>0</v>
      </c>
      <c r="BI532" s="215">
        <f>IF(N532="nulová",J532,0)</f>
        <v>0</v>
      </c>
      <c r="BJ532" s="25" t="s">
        <v>83</v>
      </c>
      <c r="BK532" s="215">
        <f>ROUND(I532*H532,2)</f>
        <v>0</v>
      </c>
      <c r="BL532" s="25" t="s">
        <v>181</v>
      </c>
      <c r="BM532" s="25" t="s">
        <v>945</v>
      </c>
    </row>
    <row r="533" spans="2:51" s="12" customFormat="1" ht="13.5">
      <c r="B533" s="216"/>
      <c r="C533" s="217"/>
      <c r="D533" s="218" t="s">
        <v>184</v>
      </c>
      <c r="E533" s="219" t="s">
        <v>21</v>
      </c>
      <c r="F533" s="220" t="s">
        <v>937</v>
      </c>
      <c r="G533" s="217"/>
      <c r="H533" s="219" t="s">
        <v>21</v>
      </c>
      <c r="I533" s="221"/>
      <c r="J533" s="217"/>
      <c r="K533" s="217"/>
      <c r="L533" s="222"/>
      <c r="M533" s="223"/>
      <c r="N533" s="224"/>
      <c r="O533" s="224"/>
      <c r="P533" s="224"/>
      <c r="Q533" s="224"/>
      <c r="R533" s="224"/>
      <c r="S533" s="224"/>
      <c r="T533" s="225"/>
      <c r="AT533" s="226" t="s">
        <v>184</v>
      </c>
      <c r="AU533" s="226" t="s">
        <v>182</v>
      </c>
      <c r="AV533" s="12" t="s">
        <v>83</v>
      </c>
      <c r="AW533" s="12" t="s">
        <v>35</v>
      </c>
      <c r="AX533" s="12" t="s">
        <v>76</v>
      </c>
      <c r="AY533" s="226" t="s">
        <v>172</v>
      </c>
    </row>
    <row r="534" spans="2:51" s="13" customFormat="1" ht="27">
      <c r="B534" s="227"/>
      <c r="C534" s="228"/>
      <c r="D534" s="218" t="s">
        <v>184</v>
      </c>
      <c r="E534" s="229" t="s">
        <v>21</v>
      </c>
      <c r="F534" s="230" t="s">
        <v>924</v>
      </c>
      <c r="G534" s="228"/>
      <c r="H534" s="231">
        <v>400</v>
      </c>
      <c r="I534" s="232"/>
      <c r="J534" s="228"/>
      <c r="K534" s="228"/>
      <c r="L534" s="233"/>
      <c r="M534" s="234"/>
      <c r="N534" s="235"/>
      <c r="O534" s="235"/>
      <c r="P534" s="235"/>
      <c r="Q534" s="235"/>
      <c r="R534" s="235"/>
      <c r="S534" s="235"/>
      <c r="T534" s="236"/>
      <c r="AT534" s="237" t="s">
        <v>184</v>
      </c>
      <c r="AU534" s="237" t="s">
        <v>182</v>
      </c>
      <c r="AV534" s="13" t="s">
        <v>85</v>
      </c>
      <c r="AW534" s="13" t="s">
        <v>35</v>
      </c>
      <c r="AX534" s="13" t="s">
        <v>76</v>
      </c>
      <c r="AY534" s="237" t="s">
        <v>172</v>
      </c>
    </row>
    <row r="535" spans="2:51" s="13" customFormat="1" ht="27">
      <c r="B535" s="227"/>
      <c r="C535" s="228"/>
      <c r="D535" s="218" t="s">
        <v>184</v>
      </c>
      <c r="E535" s="229" t="s">
        <v>21</v>
      </c>
      <c r="F535" s="230" t="s">
        <v>925</v>
      </c>
      <c r="G535" s="228"/>
      <c r="H535" s="231">
        <v>634</v>
      </c>
      <c r="I535" s="232"/>
      <c r="J535" s="228"/>
      <c r="K535" s="228"/>
      <c r="L535" s="233"/>
      <c r="M535" s="234"/>
      <c r="N535" s="235"/>
      <c r="O535" s="235"/>
      <c r="P535" s="235"/>
      <c r="Q535" s="235"/>
      <c r="R535" s="235"/>
      <c r="S535" s="235"/>
      <c r="T535" s="236"/>
      <c r="AT535" s="237" t="s">
        <v>184</v>
      </c>
      <c r="AU535" s="237" t="s">
        <v>182</v>
      </c>
      <c r="AV535" s="13" t="s">
        <v>85</v>
      </c>
      <c r="AW535" s="13" t="s">
        <v>35</v>
      </c>
      <c r="AX535" s="13" t="s">
        <v>76</v>
      </c>
      <c r="AY535" s="237" t="s">
        <v>172</v>
      </c>
    </row>
    <row r="536" spans="2:51" s="14" customFormat="1" ht="13.5">
      <c r="B536" s="238"/>
      <c r="C536" s="239"/>
      <c r="D536" s="218" t="s">
        <v>184</v>
      </c>
      <c r="E536" s="240" t="s">
        <v>21</v>
      </c>
      <c r="F536" s="241" t="s">
        <v>199</v>
      </c>
      <c r="G536" s="239"/>
      <c r="H536" s="242">
        <v>1034</v>
      </c>
      <c r="I536" s="243"/>
      <c r="J536" s="239"/>
      <c r="K536" s="239"/>
      <c r="L536" s="244"/>
      <c r="M536" s="245"/>
      <c r="N536" s="246"/>
      <c r="O536" s="246"/>
      <c r="P536" s="246"/>
      <c r="Q536" s="246"/>
      <c r="R536" s="246"/>
      <c r="S536" s="246"/>
      <c r="T536" s="247"/>
      <c r="AT536" s="248" t="s">
        <v>184</v>
      </c>
      <c r="AU536" s="248" t="s">
        <v>182</v>
      </c>
      <c r="AV536" s="14" t="s">
        <v>181</v>
      </c>
      <c r="AW536" s="14" t="s">
        <v>35</v>
      </c>
      <c r="AX536" s="14" t="s">
        <v>83</v>
      </c>
      <c r="AY536" s="248" t="s">
        <v>172</v>
      </c>
    </row>
    <row r="537" spans="2:65" s="1" customFormat="1" ht="25.5" customHeight="1">
      <c r="B537" s="42"/>
      <c r="C537" s="204" t="s">
        <v>946</v>
      </c>
      <c r="D537" s="204" t="s">
        <v>176</v>
      </c>
      <c r="E537" s="205" t="s">
        <v>947</v>
      </c>
      <c r="F537" s="206" t="s">
        <v>948</v>
      </c>
      <c r="G537" s="207" t="s">
        <v>511</v>
      </c>
      <c r="H537" s="208">
        <v>1029</v>
      </c>
      <c r="I537" s="209"/>
      <c r="J537" s="210">
        <f>ROUND(I537*H537,2)</f>
        <v>0</v>
      </c>
      <c r="K537" s="206" t="s">
        <v>180</v>
      </c>
      <c r="L537" s="62"/>
      <c r="M537" s="211" t="s">
        <v>21</v>
      </c>
      <c r="N537" s="212" t="s">
        <v>47</v>
      </c>
      <c r="O537" s="43"/>
      <c r="P537" s="213">
        <f>O537*H537</f>
        <v>0</v>
      </c>
      <c r="Q537" s="213">
        <v>0.00038</v>
      </c>
      <c r="R537" s="213">
        <f>Q537*H537</f>
        <v>0.39102000000000003</v>
      </c>
      <c r="S537" s="213">
        <v>0</v>
      </c>
      <c r="T537" s="214">
        <f>S537*H537</f>
        <v>0</v>
      </c>
      <c r="AR537" s="25" t="s">
        <v>181</v>
      </c>
      <c r="AT537" s="25" t="s">
        <v>176</v>
      </c>
      <c r="AU537" s="25" t="s">
        <v>182</v>
      </c>
      <c r="AY537" s="25" t="s">
        <v>172</v>
      </c>
      <c r="BE537" s="215">
        <f>IF(N537="základní",J537,0)</f>
        <v>0</v>
      </c>
      <c r="BF537" s="215">
        <f>IF(N537="snížená",J537,0)</f>
        <v>0</v>
      </c>
      <c r="BG537" s="215">
        <f>IF(N537="zákl. přenesená",J537,0)</f>
        <v>0</v>
      </c>
      <c r="BH537" s="215">
        <f>IF(N537="sníž. přenesená",J537,0)</f>
        <v>0</v>
      </c>
      <c r="BI537" s="215">
        <f>IF(N537="nulová",J537,0)</f>
        <v>0</v>
      </c>
      <c r="BJ537" s="25" t="s">
        <v>83</v>
      </c>
      <c r="BK537" s="215">
        <f>ROUND(I537*H537,2)</f>
        <v>0</v>
      </c>
      <c r="BL537" s="25" t="s">
        <v>181</v>
      </c>
      <c r="BM537" s="25" t="s">
        <v>949</v>
      </c>
    </row>
    <row r="538" spans="2:51" s="12" customFormat="1" ht="13.5">
      <c r="B538" s="216"/>
      <c r="C538" s="217"/>
      <c r="D538" s="218" t="s">
        <v>184</v>
      </c>
      <c r="E538" s="219" t="s">
        <v>21</v>
      </c>
      <c r="F538" s="220" t="s">
        <v>937</v>
      </c>
      <c r="G538" s="217"/>
      <c r="H538" s="219" t="s">
        <v>21</v>
      </c>
      <c r="I538" s="221"/>
      <c r="J538" s="217"/>
      <c r="K538" s="217"/>
      <c r="L538" s="222"/>
      <c r="M538" s="223"/>
      <c r="N538" s="224"/>
      <c r="O538" s="224"/>
      <c r="P538" s="224"/>
      <c r="Q538" s="224"/>
      <c r="R538" s="224"/>
      <c r="S538" s="224"/>
      <c r="T538" s="225"/>
      <c r="AT538" s="226" t="s">
        <v>184</v>
      </c>
      <c r="AU538" s="226" t="s">
        <v>182</v>
      </c>
      <c r="AV538" s="12" t="s">
        <v>83</v>
      </c>
      <c r="AW538" s="12" t="s">
        <v>35</v>
      </c>
      <c r="AX538" s="12" t="s">
        <v>76</v>
      </c>
      <c r="AY538" s="226" t="s">
        <v>172</v>
      </c>
    </row>
    <row r="539" spans="2:51" s="13" customFormat="1" ht="27">
      <c r="B539" s="227"/>
      <c r="C539" s="228"/>
      <c r="D539" s="218" t="s">
        <v>184</v>
      </c>
      <c r="E539" s="229" t="s">
        <v>21</v>
      </c>
      <c r="F539" s="230" t="s">
        <v>930</v>
      </c>
      <c r="G539" s="228"/>
      <c r="H539" s="231">
        <v>467</v>
      </c>
      <c r="I539" s="232"/>
      <c r="J539" s="228"/>
      <c r="K539" s="228"/>
      <c r="L539" s="233"/>
      <c r="M539" s="234"/>
      <c r="N539" s="235"/>
      <c r="O539" s="235"/>
      <c r="P539" s="235"/>
      <c r="Q539" s="235"/>
      <c r="R539" s="235"/>
      <c r="S539" s="235"/>
      <c r="T539" s="236"/>
      <c r="AT539" s="237" t="s">
        <v>184</v>
      </c>
      <c r="AU539" s="237" t="s">
        <v>182</v>
      </c>
      <c r="AV539" s="13" t="s">
        <v>85</v>
      </c>
      <c r="AW539" s="13" t="s">
        <v>35</v>
      </c>
      <c r="AX539" s="13" t="s">
        <v>76</v>
      </c>
      <c r="AY539" s="237" t="s">
        <v>172</v>
      </c>
    </row>
    <row r="540" spans="2:51" s="13" customFormat="1" ht="27">
      <c r="B540" s="227"/>
      <c r="C540" s="228"/>
      <c r="D540" s="218" t="s">
        <v>184</v>
      </c>
      <c r="E540" s="229" t="s">
        <v>21</v>
      </c>
      <c r="F540" s="230" t="s">
        <v>931</v>
      </c>
      <c r="G540" s="228"/>
      <c r="H540" s="231">
        <v>377</v>
      </c>
      <c r="I540" s="232"/>
      <c r="J540" s="228"/>
      <c r="K540" s="228"/>
      <c r="L540" s="233"/>
      <c r="M540" s="234"/>
      <c r="N540" s="235"/>
      <c r="O540" s="235"/>
      <c r="P540" s="235"/>
      <c r="Q540" s="235"/>
      <c r="R540" s="235"/>
      <c r="S540" s="235"/>
      <c r="T540" s="236"/>
      <c r="AT540" s="237" t="s">
        <v>184</v>
      </c>
      <c r="AU540" s="237" t="s">
        <v>182</v>
      </c>
      <c r="AV540" s="13" t="s">
        <v>85</v>
      </c>
      <c r="AW540" s="13" t="s">
        <v>35</v>
      </c>
      <c r="AX540" s="13" t="s">
        <v>76</v>
      </c>
      <c r="AY540" s="237" t="s">
        <v>172</v>
      </c>
    </row>
    <row r="541" spans="2:51" s="13" customFormat="1" ht="27">
      <c r="B541" s="227"/>
      <c r="C541" s="228"/>
      <c r="D541" s="218" t="s">
        <v>184</v>
      </c>
      <c r="E541" s="229" t="s">
        <v>21</v>
      </c>
      <c r="F541" s="230" t="s">
        <v>932</v>
      </c>
      <c r="G541" s="228"/>
      <c r="H541" s="231">
        <v>185</v>
      </c>
      <c r="I541" s="232"/>
      <c r="J541" s="228"/>
      <c r="K541" s="228"/>
      <c r="L541" s="233"/>
      <c r="M541" s="234"/>
      <c r="N541" s="235"/>
      <c r="O541" s="235"/>
      <c r="P541" s="235"/>
      <c r="Q541" s="235"/>
      <c r="R541" s="235"/>
      <c r="S541" s="235"/>
      <c r="T541" s="236"/>
      <c r="AT541" s="237" t="s">
        <v>184</v>
      </c>
      <c r="AU541" s="237" t="s">
        <v>182</v>
      </c>
      <c r="AV541" s="13" t="s">
        <v>85</v>
      </c>
      <c r="AW541" s="13" t="s">
        <v>35</v>
      </c>
      <c r="AX541" s="13" t="s">
        <v>76</v>
      </c>
      <c r="AY541" s="237" t="s">
        <v>172</v>
      </c>
    </row>
    <row r="542" spans="2:51" s="14" customFormat="1" ht="13.5">
      <c r="B542" s="238"/>
      <c r="C542" s="239"/>
      <c r="D542" s="218" t="s">
        <v>184</v>
      </c>
      <c r="E542" s="240" t="s">
        <v>21</v>
      </c>
      <c r="F542" s="241" t="s">
        <v>199</v>
      </c>
      <c r="G542" s="239"/>
      <c r="H542" s="242">
        <v>1029</v>
      </c>
      <c r="I542" s="243"/>
      <c r="J542" s="239"/>
      <c r="K542" s="239"/>
      <c r="L542" s="244"/>
      <c r="M542" s="245"/>
      <c r="N542" s="246"/>
      <c r="O542" s="246"/>
      <c r="P542" s="246"/>
      <c r="Q542" s="246"/>
      <c r="R542" s="246"/>
      <c r="S542" s="246"/>
      <c r="T542" s="247"/>
      <c r="AT542" s="248" t="s">
        <v>184</v>
      </c>
      <c r="AU542" s="248" t="s">
        <v>182</v>
      </c>
      <c r="AV542" s="14" t="s">
        <v>181</v>
      </c>
      <c r="AW542" s="14" t="s">
        <v>35</v>
      </c>
      <c r="AX542" s="14" t="s">
        <v>83</v>
      </c>
      <c r="AY542" s="248" t="s">
        <v>172</v>
      </c>
    </row>
    <row r="543" spans="2:65" s="1" customFormat="1" ht="16.5" customHeight="1">
      <c r="B543" s="42"/>
      <c r="C543" s="204" t="s">
        <v>950</v>
      </c>
      <c r="D543" s="204" t="s">
        <v>176</v>
      </c>
      <c r="E543" s="205" t="s">
        <v>951</v>
      </c>
      <c r="F543" s="206" t="s">
        <v>952</v>
      </c>
      <c r="G543" s="207" t="s">
        <v>511</v>
      </c>
      <c r="H543" s="208">
        <v>57.5</v>
      </c>
      <c r="I543" s="209"/>
      <c r="J543" s="210">
        <f>ROUND(I543*H543,2)</f>
        <v>0</v>
      </c>
      <c r="K543" s="206" t="s">
        <v>180</v>
      </c>
      <c r="L543" s="62"/>
      <c r="M543" s="211" t="s">
        <v>21</v>
      </c>
      <c r="N543" s="212" t="s">
        <v>47</v>
      </c>
      <c r="O543" s="43"/>
      <c r="P543" s="213">
        <f>O543*H543</f>
        <v>0</v>
      </c>
      <c r="Q543" s="213">
        <v>0.00014</v>
      </c>
      <c r="R543" s="213">
        <f>Q543*H543</f>
        <v>0.00805</v>
      </c>
      <c r="S543" s="213">
        <v>0</v>
      </c>
      <c r="T543" s="214">
        <f>S543*H543</f>
        <v>0</v>
      </c>
      <c r="AR543" s="25" t="s">
        <v>181</v>
      </c>
      <c r="AT543" s="25" t="s">
        <v>176</v>
      </c>
      <c r="AU543" s="25" t="s">
        <v>182</v>
      </c>
      <c r="AY543" s="25" t="s">
        <v>172</v>
      </c>
      <c r="BE543" s="215">
        <f>IF(N543="základní",J543,0)</f>
        <v>0</v>
      </c>
      <c r="BF543" s="215">
        <f>IF(N543="snížená",J543,0)</f>
        <v>0</v>
      </c>
      <c r="BG543" s="215">
        <f>IF(N543="zákl. přenesená",J543,0)</f>
        <v>0</v>
      </c>
      <c r="BH543" s="215">
        <f>IF(N543="sníž. přenesená",J543,0)</f>
        <v>0</v>
      </c>
      <c r="BI543" s="215">
        <f>IF(N543="nulová",J543,0)</f>
        <v>0</v>
      </c>
      <c r="BJ543" s="25" t="s">
        <v>83</v>
      </c>
      <c r="BK543" s="215">
        <f>ROUND(I543*H543,2)</f>
        <v>0</v>
      </c>
      <c r="BL543" s="25" t="s">
        <v>181</v>
      </c>
      <c r="BM543" s="25" t="s">
        <v>953</v>
      </c>
    </row>
    <row r="544" spans="2:51" s="13" customFormat="1" ht="13.5">
      <c r="B544" s="227"/>
      <c r="C544" s="228"/>
      <c r="D544" s="218" t="s">
        <v>184</v>
      </c>
      <c r="E544" s="229" t="s">
        <v>21</v>
      </c>
      <c r="F544" s="230" t="s">
        <v>954</v>
      </c>
      <c r="G544" s="228"/>
      <c r="H544" s="231">
        <v>57.5</v>
      </c>
      <c r="I544" s="232"/>
      <c r="J544" s="228"/>
      <c r="K544" s="228"/>
      <c r="L544" s="233"/>
      <c r="M544" s="234"/>
      <c r="N544" s="235"/>
      <c r="O544" s="235"/>
      <c r="P544" s="235"/>
      <c r="Q544" s="235"/>
      <c r="R544" s="235"/>
      <c r="S544" s="235"/>
      <c r="T544" s="236"/>
      <c r="AT544" s="237" t="s">
        <v>184</v>
      </c>
      <c r="AU544" s="237" t="s">
        <v>182</v>
      </c>
      <c r="AV544" s="13" t="s">
        <v>85</v>
      </c>
      <c r="AW544" s="13" t="s">
        <v>35</v>
      </c>
      <c r="AX544" s="13" t="s">
        <v>83</v>
      </c>
      <c r="AY544" s="237" t="s">
        <v>172</v>
      </c>
    </row>
    <row r="545" spans="2:65" s="1" customFormat="1" ht="16.5" customHeight="1">
      <c r="B545" s="42"/>
      <c r="C545" s="204" t="s">
        <v>955</v>
      </c>
      <c r="D545" s="204" t="s">
        <v>176</v>
      </c>
      <c r="E545" s="205" t="s">
        <v>956</v>
      </c>
      <c r="F545" s="206" t="s">
        <v>957</v>
      </c>
      <c r="G545" s="207" t="s">
        <v>213</v>
      </c>
      <c r="H545" s="208">
        <v>500.175</v>
      </c>
      <c r="I545" s="209"/>
      <c r="J545" s="210">
        <f>ROUND(I545*H545,2)</f>
        <v>0</v>
      </c>
      <c r="K545" s="206" t="s">
        <v>180</v>
      </c>
      <c r="L545" s="62"/>
      <c r="M545" s="211" t="s">
        <v>21</v>
      </c>
      <c r="N545" s="212" t="s">
        <v>47</v>
      </c>
      <c r="O545" s="43"/>
      <c r="P545" s="213">
        <f>O545*H545</f>
        <v>0</v>
      </c>
      <c r="Q545" s="213">
        <v>1E-05</v>
      </c>
      <c r="R545" s="213">
        <f>Q545*H545</f>
        <v>0.00500175</v>
      </c>
      <c r="S545" s="213">
        <v>0</v>
      </c>
      <c r="T545" s="214">
        <f>S545*H545</f>
        <v>0</v>
      </c>
      <c r="AR545" s="25" t="s">
        <v>181</v>
      </c>
      <c r="AT545" s="25" t="s">
        <v>176</v>
      </c>
      <c r="AU545" s="25" t="s">
        <v>182</v>
      </c>
      <c r="AY545" s="25" t="s">
        <v>172</v>
      </c>
      <c r="BE545" s="215">
        <f>IF(N545="základní",J545,0)</f>
        <v>0</v>
      </c>
      <c r="BF545" s="215">
        <f>IF(N545="snížená",J545,0)</f>
        <v>0</v>
      </c>
      <c r="BG545" s="215">
        <f>IF(N545="zákl. přenesená",J545,0)</f>
        <v>0</v>
      </c>
      <c r="BH545" s="215">
        <f>IF(N545="sníž. přenesená",J545,0)</f>
        <v>0</v>
      </c>
      <c r="BI545" s="215">
        <f>IF(N545="nulová",J545,0)</f>
        <v>0</v>
      </c>
      <c r="BJ545" s="25" t="s">
        <v>83</v>
      </c>
      <c r="BK545" s="215">
        <f>ROUND(I545*H545,2)</f>
        <v>0</v>
      </c>
      <c r="BL545" s="25" t="s">
        <v>181</v>
      </c>
      <c r="BM545" s="25" t="s">
        <v>958</v>
      </c>
    </row>
    <row r="546" spans="2:51" s="13" customFormat="1" ht="27">
      <c r="B546" s="227"/>
      <c r="C546" s="228"/>
      <c r="D546" s="218" t="s">
        <v>184</v>
      </c>
      <c r="E546" s="229" t="s">
        <v>21</v>
      </c>
      <c r="F546" s="230" t="s">
        <v>959</v>
      </c>
      <c r="G546" s="228"/>
      <c r="H546" s="231">
        <v>162.075</v>
      </c>
      <c r="I546" s="232"/>
      <c r="J546" s="228"/>
      <c r="K546" s="228"/>
      <c r="L546" s="233"/>
      <c r="M546" s="234"/>
      <c r="N546" s="235"/>
      <c r="O546" s="235"/>
      <c r="P546" s="235"/>
      <c r="Q546" s="235"/>
      <c r="R546" s="235"/>
      <c r="S546" s="235"/>
      <c r="T546" s="236"/>
      <c r="AT546" s="237" t="s">
        <v>184</v>
      </c>
      <c r="AU546" s="237" t="s">
        <v>182</v>
      </c>
      <c r="AV546" s="13" t="s">
        <v>85</v>
      </c>
      <c r="AW546" s="13" t="s">
        <v>35</v>
      </c>
      <c r="AX546" s="13" t="s">
        <v>76</v>
      </c>
      <c r="AY546" s="237" t="s">
        <v>172</v>
      </c>
    </row>
    <row r="547" spans="2:51" s="13" customFormat="1" ht="27">
      <c r="B547" s="227"/>
      <c r="C547" s="228"/>
      <c r="D547" s="218" t="s">
        <v>184</v>
      </c>
      <c r="E547" s="229" t="s">
        <v>21</v>
      </c>
      <c r="F547" s="230" t="s">
        <v>960</v>
      </c>
      <c r="G547" s="228"/>
      <c r="H547" s="231">
        <v>255</v>
      </c>
      <c r="I547" s="232"/>
      <c r="J547" s="228"/>
      <c r="K547" s="228"/>
      <c r="L547" s="233"/>
      <c r="M547" s="234"/>
      <c r="N547" s="235"/>
      <c r="O547" s="235"/>
      <c r="P547" s="235"/>
      <c r="Q547" s="235"/>
      <c r="R547" s="235"/>
      <c r="S547" s="235"/>
      <c r="T547" s="236"/>
      <c r="AT547" s="237" t="s">
        <v>184</v>
      </c>
      <c r="AU547" s="237" t="s">
        <v>182</v>
      </c>
      <c r="AV547" s="13" t="s">
        <v>85</v>
      </c>
      <c r="AW547" s="13" t="s">
        <v>35</v>
      </c>
      <c r="AX547" s="13" t="s">
        <v>76</v>
      </c>
      <c r="AY547" s="237" t="s">
        <v>172</v>
      </c>
    </row>
    <row r="548" spans="2:51" s="13" customFormat="1" ht="13.5">
      <c r="B548" s="227"/>
      <c r="C548" s="228"/>
      <c r="D548" s="218" t="s">
        <v>184</v>
      </c>
      <c r="E548" s="229" t="s">
        <v>21</v>
      </c>
      <c r="F548" s="230" t="s">
        <v>961</v>
      </c>
      <c r="G548" s="228"/>
      <c r="H548" s="231">
        <v>26.25</v>
      </c>
      <c r="I548" s="232"/>
      <c r="J548" s="228"/>
      <c r="K548" s="228"/>
      <c r="L548" s="233"/>
      <c r="M548" s="234"/>
      <c r="N548" s="235"/>
      <c r="O548" s="235"/>
      <c r="P548" s="235"/>
      <c r="Q548" s="235"/>
      <c r="R548" s="235"/>
      <c r="S548" s="235"/>
      <c r="T548" s="236"/>
      <c r="AT548" s="237" t="s">
        <v>184</v>
      </c>
      <c r="AU548" s="237" t="s">
        <v>182</v>
      </c>
      <c r="AV548" s="13" t="s">
        <v>85</v>
      </c>
      <c r="AW548" s="13" t="s">
        <v>35</v>
      </c>
      <c r="AX548" s="13" t="s">
        <v>76</v>
      </c>
      <c r="AY548" s="237" t="s">
        <v>172</v>
      </c>
    </row>
    <row r="549" spans="2:51" s="13" customFormat="1" ht="13.5">
      <c r="B549" s="227"/>
      <c r="C549" s="228"/>
      <c r="D549" s="218" t="s">
        <v>184</v>
      </c>
      <c r="E549" s="229" t="s">
        <v>21</v>
      </c>
      <c r="F549" s="230" t="s">
        <v>962</v>
      </c>
      <c r="G549" s="228"/>
      <c r="H549" s="231">
        <v>47.25</v>
      </c>
      <c r="I549" s="232"/>
      <c r="J549" s="228"/>
      <c r="K549" s="228"/>
      <c r="L549" s="233"/>
      <c r="M549" s="234"/>
      <c r="N549" s="235"/>
      <c r="O549" s="235"/>
      <c r="P549" s="235"/>
      <c r="Q549" s="235"/>
      <c r="R549" s="235"/>
      <c r="S549" s="235"/>
      <c r="T549" s="236"/>
      <c r="AT549" s="237" t="s">
        <v>184</v>
      </c>
      <c r="AU549" s="237" t="s">
        <v>182</v>
      </c>
      <c r="AV549" s="13" t="s">
        <v>85</v>
      </c>
      <c r="AW549" s="13" t="s">
        <v>35</v>
      </c>
      <c r="AX549" s="13" t="s">
        <v>76</v>
      </c>
      <c r="AY549" s="237" t="s">
        <v>172</v>
      </c>
    </row>
    <row r="550" spans="2:51" s="13" customFormat="1" ht="13.5">
      <c r="B550" s="227"/>
      <c r="C550" s="228"/>
      <c r="D550" s="218" t="s">
        <v>184</v>
      </c>
      <c r="E550" s="229" t="s">
        <v>21</v>
      </c>
      <c r="F550" s="230" t="s">
        <v>963</v>
      </c>
      <c r="G550" s="228"/>
      <c r="H550" s="231">
        <v>9.6</v>
      </c>
      <c r="I550" s="232"/>
      <c r="J550" s="228"/>
      <c r="K550" s="228"/>
      <c r="L550" s="233"/>
      <c r="M550" s="234"/>
      <c r="N550" s="235"/>
      <c r="O550" s="235"/>
      <c r="P550" s="235"/>
      <c r="Q550" s="235"/>
      <c r="R550" s="235"/>
      <c r="S550" s="235"/>
      <c r="T550" s="236"/>
      <c r="AT550" s="237" t="s">
        <v>184</v>
      </c>
      <c r="AU550" s="237" t="s">
        <v>182</v>
      </c>
      <c r="AV550" s="13" t="s">
        <v>85</v>
      </c>
      <c r="AW550" s="13" t="s">
        <v>35</v>
      </c>
      <c r="AX550" s="13" t="s">
        <v>76</v>
      </c>
      <c r="AY550" s="237" t="s">
        <v>172</v>
      </c>
    </row>
    <row r="551" spans="2:51" s="14" customFormat="1" ht="13.5">
      <c r="B551" s="238"/>
      <c r="C551" s="239"/>
      <c r="D551" s="218" t="s">
        <v>184</v>
      </c>
      <c r="E551" s="240" t="s">
        <v>21</v>
      </c>
      <c r="F551" s="241" t="s">
        <v>199</v>
      </c>
      <c r="G551" s="239"/>
      <c r="H551" s="242">
        <v>500.175</v>
      </c>
      <c r="I551" s="243"/>
      <c r="J551" s="239"/>
      <c r="K551" s="239"/>
      <c r="L551" s="244"/>
      <c r="M551" s="245"/>
      <c r="N551" s="246"/>
      <c r="O551" s="246"/>
      <c r="P551" s="246"/>
      <c r="Q551" s="246"/>
      <c r="R551" s="246"/>
      <c r="S551" s="246"/>
      <c r="T551" s="247"/>
      <c r="AT551" s="248" t="s">
        <v>184</v>
      </c>
      <c r="AU551" s="248" t="s">
        <v>182</v>
      </c>
      <c r="AV551" s="14" t="s">
        <v>181</v>
      </c>
      <c r="AW551" s="14" t="s">
        <v>35</v>
      </c>
      <c r="AX551" s="14" t="s">
        <v>83</v>
      </c>
      <c r="AY551" s="248" t="s">
        <v>172</v>
      </c>
    </row>
    <row r="552" spans="2:65" s="1" customFormat="1" ht="25.5" customHeight="1">
      <c r="B552" s="42"/>
      <c r="C552" s="204" t="s">
        <v>964</v>
      </c>
      <c r="D552" s="204" t="s">
        <v>176</v>
      </c>
      <c r="E552" s="205" t="s">
        <v>965</v>
      </c>
      <c r="F552" s="206" t="s">
        <v>966</v>
      </c>
      <c r="G552" s="207" t="s">
        <v>213</v>
      </c>
      <c r="H552" s="208">
        <v>500.175</v>
      </c>
      <c r="I552" s="209"/>
      <c r="J552" s="210">
        <f>ROUND(I552*H552,2)</f>
        <v>0</v>
      </c>
      <c r="K552" s="206" t="s">
        <v>180</v>
      </c>
      <c r="L552" s="62"/>
      <c r="M552" s="211" t="s">
        <v>21</v>
      </c>
      <c r="N552" s="212" t="s">
        <v>47</v>
      </c>
      <c r="O552" s="43"/>
      <c r="P552" s="213">
        <f>O552*H552</f>
        <v>0</v>
      </c>
      <c r="Q552" s="213">
        <v>0.00085</v>
      </c>
      <c r="R552" s="213">
        <f>Q552*H552</f>
        <v>0.42514874999999996</v>
      </c>
      <c r="S552" s="213">
        <v>0</v>
      </c>
      <c r="T552" s="214">
        <f>S552*H552</f>
        <v>0</v>
      </c>
      <c r="AR552" s="25" t="s">
        <v>181</v>
      </c>
      <c r="AT552" s="25" t="s">
        <v>176</v>
      </c>
      <c r="AU552" s="25" t="s">
        <v>182</v>
      </c>
      <c r="AY552" s="25" t="s">
        <v>172</v>
      </c>
      <c r="BE552" s="215">
        <f>IF(N552="základní",J552,0)</f>
        <v>0</v>
      </c>
      <c r="BF552" s="215">
        <f>IF(N552="snížená",J552,0)</f>
        <v>0</v>
      </c>
      <c r="BG552" s="215">
        <f>IF(N552="zákl. přenesená",J552,0)</f>
        <v>0</v>
      </c>
      <c r="BH552" s="215">
        <f>IF(N552="sníž. přenesená",J552,0)</f>
        <v>0</v>
      </c>
      <c r="BI552" s="215">
        <f>IF(N552="nulová",J552,0)</f>
        <v>0</v>
      </c>
      <c r="BJ552" s="25" t="s">
        <v>83</v>
      </c>
      <c r="BK552" s="215">
        <f>ROUND(I552*H552,2)</f>
        <v>0</v>
      </c>
      <c r="BL552" s="25" t="s">
        <v>181</v>
      </c>
      <c r="BM552" s="25" t="s">
        <v>967</v>
      </c>
    </row>
    <row r="553" spans="2:51" s="12" customFormat="1" ht="13.5">
      <c r="B553" s="216"/>
      <c r="C553" s="217"/>
      <c r="D553" s="218" t="s">
        <v>184</v>
      </c>
      <c r="E553" s="219" t="s">
        <v>21</v>
      </c>
      <c r="F553" s="220" t="s">
        <v>911</v>
      </c>
      <c r="G553" s="217"/>
      <c r="H553" s="219" t="s">
        <v>21</v>
      </c>
      <c r="I553" s="221"/>
      <c r="J553" s="217"/>
      <c r="K553" s="217"/>
      <c r="L553" s="222"/>
      <c r="M553" s="223"/>
      <c r="N553" s="224"/>
      <c r="O553" s="224"/>
      <c r="P553" s="224"/>
      <c r="Q553" s="224"/>
      <c r="R553" s="224"/>
      <c r="S553" s="224"/>
      <c r="T553" s="225"/>
      <c r="AT553" s="226" t="s">
        <v>184</v>
      </c>
      <c r="AU553" s="226" t="s">
        <v>182</v>
      </c>
      <c r="AV553" s="12" t="s">
        <v>83</v>
      </c>
      <c r="AW553" s="12" t="s">
        <v>35</v>
      </c>
      <c r="AX553" s="12" t="s">
        <v>76</v>
      </c>
      <c r="AY553" s="226" t="s">
        <v>172</v>
      </c>
    </row>
    <row r="554" spans="2:51" s="13" customFormat="1" ht="27">
      <c r="B554" s="227"/>
      <c r="C554" s="228"/>
      <c r="D554" s="218" t="s">
        <v>184</v>
      </c>
      <c r="E554" s="229" t="s">
        <v>21</v>
      </c>
      <c r="F554" s="230" t="s">
        <v>959</v>
      </c>
      <c r="G554" s="228"/>
      <c r="H554" s="231">
        <v>162.075</v>
      </c>
      <c r="I554" s="232"/>
      <c r="J554" s="228"/>
      <c r="K554" s="228"/>
      <c r="L554" s="233"/>
      <c r="M554" s="234"/>
      <c r="N554" s="235"/>
      <c r="O554" s="235"/>
      <c r="P554" s="235"/>
      <c r="Q554" s="235"/>
      <c r="R554" s="235"/>
      <c r="S554" s="235"/>
      <c r="T554" s="236"/>
      <c r="AT554" s="237" t="s">
        <v>184</v>
      </c>
      <c r="AU554" s="237" t="s">
        <v>182</v>
      </c>
      <c r="AV554" s="13" t="s">
        <v>85</v>
      </c>
      <c r="AW554" s="13" t="s">
        <v>35</v>
      </c>
      <c r="AX554" s="13" t="s">
        <v>76</v>
      </c>
      <c r="AY554" s="237" t="s">
        <v>172</v>
      </c>
    </row>
    <row r="555" spans="2:51" s="13" customFormat="1" ht="27">
      <c r="B555" s="227"/>
      <c r="C555" s="228"/>
      <c r="D555" s="218" t="s">
        <v>184</v>
      </c>
      <c r="E555" s="229" t="s">
        <v>21</v>
      </c>
      <c r="F555" s="230" t="s">
        <v>960</v>
      </c>
      <c r="G555" s="228"/>
      <c r="H555" s="231">
        <v>255</v>
      </c>
      <c r="I555" s="232"/>
      <c r="J555" s="228"/>
      <c r="K555" s="228"/>
      <c r="L555" s="233"/>
      <c r="M555" s="234"/>
      <c r="N555" s="235"/>
      <c r="O555" s="235"/>
      <c r="P555" s="235"/>
      <c r="Q555" s="235"/>
      <c r="R555" s="235"/>
      <c r="S555" s="235"/>
      <c r="T555" s="236"/>
      <c r="AT555" s="237" t="s">
        <v>184</v>
      </c>
      <c r="AU555" s="237" t="s">
        <v>182</v>
      </c>
      <c r="AV555" s="13" t="s">
        <v>85</v>
      </c>
      <c r="AW555" s="13" t="s">
        <v>35</v>
      </c>
      <c r="AX555" s="13" t="s">
        <v>76</v>
      </c>
      <c r="AY555" s="237" t="s">
        <v>172</v>
      </c>
    </row>
    <row r="556" spans="2:51" s="13" customFormat="1" ht="13.5">
      <c r="B556" s="227"/>
      <c r="C556" s="228"/>
      <c r="D556" s="218" t="s">
        <v>184</v>
      </c>
      <c r="E556" s="229" t="s">
        <v>21</v>
      </c>
      <c r="F556" s="230" t="s">
        <v>961</v>
      </c>
      <c r="G556" s="228"/>
      <c r="H556" s="231">
        <v>26.25</v>
      </c>
      <c r="I556" s="232"/>
      <c r="J556" s="228"/>
      <c r="K556" s="228"/>
      <c r="L556" s="233"/>
      <c r="M556" s="234"/>
      <c r="N556" s="235"/>
      <c r="O556" s="235"/>
      <c r="P556" s="235"/>
      <c r="Q556" s="235"/>
      <c r="R556" s="235"/>
      <c r="S556" s="235"/>
      <c r="T556" s="236"/>
      <c r="AT556" s="237" t="s">
        <v>184</v>
      </c>
      <c r="AU556" s="237" t="s">
        <v>182</v>
      </c>
      <c r="AV556" s="13" t="s">
        <v>85</v>
      </c>
      <c r="AW556" s="13" t="s">
        <v>35</v>
      </c>
      <c r="AX556" s="13" t="s">
        <v>76</v>
      </c>
      <c r="AY556" s="237" t="s">
        <v>172</v>
      </c>
    </row>
    <row r="557" spans="2:51" s="13" customFormat="1" ht="13.5">
      <c r="B557" s="227"/>
      <c r="C557" s="228"/>
      <c r="D557" s="218" t="s">
        <v>184</v>
      </c>
      <c r="E557" s="229" t="s">
        <v>21</v>
      </c>
      <c r="F557" s="230" t="s">
        <v>962</v>
      </c>
      <c r="G557" s="228"/>
      <c r="H557" s="231">
        <v>47.25</v>
      </c>
      <c r="I557" s="232"/>
      <c r="J557" s="228"/>
      <c r="K557" s="228"/>
      <c r="L557" s="233"/>
      <c r="M557" s="234"/>
      <c r="N557" s="235"/>
      <c r="O557" s="235"/>
      <c r="P557" s="235"/>
      <c r="Q557" s="235"/>
      <c r="R557" s="235"/>
      <c r="S557" s="235"/>
      <c r="T557" s="236"/>
      <c r="AT557" s="237" t="s">
        <v>184</v>
      </c>
      <c r="AU557" s="237" t="s">
        <v>182</v>
      </c>
      <c r="AV557" s="13" t="s">
        <v>85</v>
      </c>
      <c r="AW557" s="13" t="s">
        <v>35</v>
      </c>
      <c r="AX557" s="13" t="s">
        <v>76</v>
      </c>
      <c r="AY557" s="237" t="s">
        <v>172</v>
      </c>
    </row>
    <row r="558" spans="2:51" s="13" customFormat="1" ht="13.5">
      <c r="B558" s="227"/>
      <c r="C558" s="228"/>
      <c r="D558" s="218" t="s">
        <v>184</v>
      </c>
      <c r="E558" s="229" t="s">
        <v>21</v>
      </c>
      <c r="F558" s="230" t="s">
        <v>963</v>
      </c>
      <c r="G558" s="228"/>
      <c r="H558" s="231">
        <v>9.6</v>
      </c>
      <c r="I558" s="232"/>
      <c r="J558" s="228"/>
      <c r="K558" s="228"/>
      <c r="L558" s="233"/>
      <c r="M558" s="234"/>
      <c r="N558" s="235"/>
      <c r="O558" s="235"/>
      <c r="P558" s="235"/>
      <c r="Q558" s="235"/>
      <c r="R558" s="235"/>
      <c r="S558" s="235"/>
      <c r="T558" s="236"/>
      <c r="AT558" s="237" t="s">
        <v>184</v>
      </c>
      <c r="AU558" s="237" t="s">
        <v>182</v>
      </c>
      <c r="AV558" s="13" t="s">
        <v>85</v>
      </c>
      <c r="AW558" s="13" t="s">
        <v>35</v>
      </c>
      <c r="AX558" s="13" t="s">
        <v>76</v>
      </c>
      <c r="AY558" s="237" t="s">
        <v>172</v>
      </c>
    </row>
    <row r="559" spans="2:51" s="14" customFormat="1" ht="13.5">
      <c r="B559" s="238"/>
      <c r="C559" s="239"/>
      <c r="D559" s="218" t="s">
        <v>184</v>
      </c>
      <c r="E559" s="240" t="s">
        <v>21</v>
      </c>
      <c r="F559" s="241" t="s">
        <v>199</v>
      </c>
      <c r="G559" s="239"/>
      <c r="H559" s="242">
        <v>500.175</v>
      </c>
      <c r="I559" s="243"/>
      <c r="J559" s="239"/>
      <c r="K559" s="239"/>
      <c r="L559" s="244"/>
      <c r="M559" s="245"/>
      <c r="N559" s="246"/>
      <c r="O559" s="246"/>
      <c r="P559" s="246"/>
      <c r="Q559" s="246"/>
      <c r="R559" s="246"/>
      <c r="S559" s="246"/>
      <c r="T559" s="247"/>
      <c r="AT559" s="248" t="s">
        <v>184</v>
      </c>
      <c r="AU559" s="248" t="s">
        <v>182</v>
      </c>
      <c r="AV559" s="14" t="s">
        <v>181</v>
      </c>
      <c r="AW559" s="14" t="s">
        <v>35</v>
      </c>
      <c r="AX559" s="14" t="s">
        <v>83</v>
      </c>
      <c r="AY559" s="248" t="s">
        <v>172</v>
      </c>
    </row>
    <row r="560" spans="2:65" s="1" customFormat="1" ht="25.5" customHeight="1">
      <c r="B560" s="42"/>
      <c r="C560" s="204" t="s">
        <v>968</v>
      </c>
      <c r="D560" s="204" t="s">
        <v>176</v>
      </c>
      <c r="E560" s="205" t="s">
        <v>969</v>
      </c>
      <c r="F560" s="206" t="s">
        <v>970</v>
      </c>
      <c r="G560" s="207" t="s">
        <v>213</v>
      </c>
      <c r="H560" s="208">
        <v>500.175</v>
      </c>
      <c r="I560" s="209"/>
      <c r="J560" s="210">
        <f>ROUND(I560*H560,2)</f>
        <v>0</v>
      </c>
      <c r="K560" s="206" t="s">
        <v>180</v>
      </c>
      <c r="L560" s="62"/>
      <c r="M560" s="211" t="s">
        <v>21</v>
      </c>
      <c r="N560" s="212" t="s">
        <v>47</v>
      </c>
      <c r="O560" s="43"/>
      <c r="P560" s="213">
        <f>O560*H560</f>
        <v>0</v>
      </c>
      <c r="Q560" s="213">
        <v>0.0026</v>
      </c>
      <c r="R560" s="213">
        <f>Q560*H560</f>
        <v>1.300455</v>
      </c>
      <c r="S560" s="213">
        <v>0</v>
      </c>
      <c r="T560" s="214">
        <f>S560*H560</f>
        <v>0</v>
      </c>
      <c r="AR560" s="25" t="s">
        <v>181</v>
      </c>
      <c r="AT560" s="25" t="s">
        <v>176</v>
      </c>
      <c r="AU560" s="25" t="s">
        <v>182</v>
      </c>
      <c r="AY560" s="25" t="s">
        <v>172</v>
      </c>
      <c r="BE560" s="215">
        <f>IF(N560="základní",J560,0)</f>
        <v>0</v>
      </c>
      <c r="BF560" s="215">
        <f>IF(N560="snížená",J560,0)</f>
        <v>0</v>
      </c>
      <c r="BG560" s="215">
        <f>IF(N560="zákl. přenesená",J560,0)</f>
        <v>0</v>
      </c>
      <c r="BH560" s="215">
        <f>IF(N560="sníž. přenesená",J560,0)</f>
        <v>0</v>
      </c>
      <c r="BI560" s="215">
        <f>IF(N560="nulová",J560,0)</f>
        <v>0</v>
      </c>
      <c r="BJ560" s="25" t="s">
        <v>83</v>
      </c>
      <c r="BK560" s="215">
        <f>ROUND(I560*H560,2)</f>
        <v>0</v>
      </c>
      <c r="BL560" s="25" t="s">
        <v>181</v>
      </c>
      <c r="BM560" s="25" t="s">
        <v>971</v>
      </c>
    </row>
    <row r="561" spans="2:51" s="12" customFormat="1" ht="13.5">
      <c r="B561" s="216"/>
      <c r="C561" s="217"/>
      <c r="D561" s="218" t="s">
        <v>184</v>
      </c>
      <c r="E561" s="219" t="s">
        <v>21</v>
      </c>
      <c r="F561" s="220" t="s">
        <v>937</v>
      </c>
      <c r="G561" s="217"/>
      <c r="H561" s="219" t="s">
        <v>21</v>
      </c>
      <c r="I561" s="221"/>
      <c r="J561" s="217"/>
      <c r="K561" s="217"/>
      <c r="L561" s="222"/>
      <c r="M561" s="223"/>
      <c r="N561" s="224"/>
      <c r="O561" s="224"/>
      <c r="P561" s="224"/>
      <c r="Q561" s="224"/>
      <c r="R561" s="224"/>
      <c r="S561" s="224"/>
      <c r="T561" s="225"/>
      <c r="AT561" s="226" t="s">
        <v>184</v>
      </c>
      <c r="AU561" s="226" t="s">
        <v>182</v>
      </c>
      <c r="AV561" s="12" t="s">
        <v>83</v>
      </c>
      <c r="AW561" s="12" t="s">
        <v>35</v>
      </c>
      <c r="AX561" s="12" t="s">
        <v>76</v>
      </c>
      <c r="AY561" s="226" t="s">
        <v>172</v>
      </c>
    </row>
    <row r="562" spans="2:51" s="13" customFormat="1" ht="27">
      <c r="B562" s="227"/>
      <c r="C562" s="228"/>
      <c r="D562" s="218" t="s">
        <v>184</v>
      </c>
      <c r="E562" s="229" t="s">
        <v>21</v>
      </c>
      <c r="F562" s="230" t="s">
        <v>959</v>
      </c>
      <c r="G562" s="228"/>
      <c r="H562" s="231">
        <v>162.075</v>
      </c>
      <c r="I562" s="232"/>
      <c r="J562" s="228"/>
      <c r="K562" s="228"/>
      <c r="L562" s="233"/>
      <c r="M562" s="234"/>
      <c r="N562" s="235"/>
      <c r="O562" s="235"/>
      <c r="P562" s="235"/>
      <c r="Q562" s="235"/>
      <c r="R562" s="235"/>
      <c r="S562" s="235"/>
      <c r="T562" s="236"/>
      <c r="AT562" s="237" t="s">
        <v>184</v>
      </c>
      <c r="AU562" s="237" t="s">
        <v>182</v>
      </c>
      <c r="AV562" s="13" t="s">
        <v>85</v>
      </c>
      <c r="AW562" s="13" t="s">
        <v>35</v>
      </c>
      <c r="AX562" s="13" t="s">
        <v>76</v>
      </c>
      <c r="AY562" s="237" t="s">
        <v>172</v>
      </c>
    </row>
    <row r="563" spans="2:51" s="13" customFormat="1" ht="27">
      <c r="B563" s="227"/>
      <c r="C563" s="228"/>
      <c r="D563" s="218" t="s">
        <v>184</v>
      </c>
      <c r="E563" s="229" t="s">
        <v>21</v>
      </c>
      <c r="F563" s="230" t="s">
        <v>960</v>
      </c>
      <c r="G563" s="228"/>
      <c r="H563" s="231">
        <v>255</v>
      </c>
      <c r="I563" s="232"/>
      <c r="J563" s="228"/>
      <c r="K563" s="228"/>
      <c r="L563" s="233"/>
      <c r="M563" s="234"/>
      <c r="N563" s="235"/>
      <c r="O563" s="235"/>
      <c r="P563" s="235"/>
      <c r="Q563" s="235"/>
      <c r="R563" s="235"/>
      <c r="S563" s="235"/>
      <c r="T563" s="236"/>
      <c r="AT563" s="237" t="s">
        <v>184</v>
      </c>
      <c r="AU563" s="237" t="s">
        <v>182</v>
      </c>
      <c r="AV563" s="13" t="s">
        <v>85</v>
      </c>
      <c r="AW563" s="13" t="s">
        <v>35</v>
      </c>
      <c r="AX563" s="13" t="s">
        <v>76</v>
      </c>
      <c r="AY563" s="237" t="s">
        <v>172</v>
      </c>
    </row>
    <row r="564" spans="2:51" s="13" customFormat="1" ht="13.5">
      <c r="B564" s="227"/>
      <c r="C564" s="228"/>
      <c r="D564" s="218" t="s">
        <v>184</v>
      </c>
      <c r="E564" s="229" t="s">
        <v>21</v>
      </c>
      <c r="F564" s="230" t="s">
        <v>961</v>
      </c>
      <c r="G564" s="228"/>
      <c r="H564" s="231">
        <v>26.25</v>
      </c>
      <c r="I564" s="232"/>
      <c r="J564" s="228"/>
      <c r="K564" s="228"/>
      <c r="L564" s="233"/>
      <c r="M564" s="234"/>
      <c r="N564" s="235"/>
      <c r="O564" s="235"/>
      <c r="P564" s="235"/>
      <c r="Q564" s="235"/>
      <c r="R564" s="235"/>
      <c r="S564" s="235"/>
      <c r="T564" s="236"/>
      <c r="AT564" s="237" t="s">
        <v>184</v>
      </c>
      <c r="AU564" s="237" t="s">
        <v>182</v>
      </c>
      <c r="AV564" s="13" t="s">
        <v>85</v>
      </c>
      <c r="AW564" s="13" t="s">
        <v>35</v>
      </c>
      <c r="AX564" s="13" t="s">
        <v>76</v>
      </c>
      <c r="AY564" s="237" t="s">
        <v>172</v>
      </c>
    </row>
    <row r="565" spans="2:51" s="13" customFormat="1" ht="13.5">
      <c r="B565" s="227"/>
      <c r="C565" s="228"/>
      <c r="D565" s="218" t="s">
        <v>184</v>
      </c>
      <c r="E565" s="229" t="s">
        <v>21</v>
      </c>
      <c r="F565" s="230" t="s">
        <v>962</v>
      </c>
      <c r="G565" s="228"/>
      <c r="H565" s="231">
        <v>47.25</v>
      </c>
      <c r="I565" s="232"/>
      <c r="J565" s="228"/>
      <c r="K565" s="228"/>
      <c r="L565" s="233"/>
      <c r="M565" s="234"/>
      <c r="N565" s="235"/>
      <c r="O565" s="235"/>
      <c r="P565" s="235"/>
      <c r="Q565" s="235"/>
      <c r="R565" s="235"/>
      <c r="S565" s="235"/>
      <c r="T565" s="236"/>
      <c r="AT565" s="237" t="s">
        <v>184</v>
      </c>
      <c r="AU565" s="237" t="s">
        <v>182</v>
      </c>
      <c r="AV565" s="13" t="s">
        <v>85</v>
      </c>
      <c r="AW565" s="13" t="s">
        <v>35</v>
      </c>
      <c r="AX565" s="13" t="s">
        <v>76</v>
      </c>
      <c r="AY565" s="237" t="s">
        <v>172</v>
      </c>
    </row>
    <row r="566" spans="2:51" s="13" customFormat="1" ht="13.5">
      <c r="B566" s="227"/>
      <c r="C566" s="228"/>
      <c r="D566" s="218" t="s">
        <v>184</v>
      </c>
      <c r="E566" s="229" t="s">
        <v>21</v>
      </c>
      <c r="F566" s="230" t="s">
        <v>963</v>
      </c>
      <c r="G566" s="228"/>
      <c r="H566" s="231">
        <v>9.6</v>
      </c>
      <c r="I566" s="232"/>
      <c r="J566" s="228"/>
      <c r="K566" s="228"/>
      <c r="L566" s="233"/>
      <c r="M566" s="234"/>
      <c r="N566" s="235"/>
      <c r="O566" s="235"/>
      <c r="P566" s="235"/>
      <c r="Q566" s="235"/>
      <c r="R566" s="235"/>
      <c r="S566" s="235"/>
      <c r="T566" s="236"/>
      <c r="AT566" s="237" t="s">
        <v>184</v>
      </c>
      <c r="AU566" s="237" t="s">
        <v>182</v>
      </c>
      <c r="AV566" s="13" t="s">
        <v>85</v>
      </c>
      <c r="AW566" s="13" t="s">
        <v>35</v>
      </c>
      <c r="AX566" s="13" t="s">
        <v>76</v>
      </c>
      <c r="AY566" s="237" t="s">
        <v>172</v>
      </c>
    </row>
    <row r="567" spans="2:51" s="14" customFormat="1" ht="13.5">
      <c r="B567" s="238"/>
      <c r="C567" s="239"/>
      <c r="D567" s="218" t="s">
        <v>184</v>
      </c>
      <c r="E567" s="240" t="s">
        <v>21</v>
      </c>
      <c r="F567" s="241" t="s">
        <v>199</v>
      </c>
      <c r="G567" s="239"/>
      <c r="H567" s="242">
        <v>500.175</v>
      </c>
      <c r="I567" s="243"/>
      <c r="J567" s="239"/>
      <c r="K567" s="239"/>
      <c r="L567" s="244"/>
      <c r="M567" s="245"/>
      <c r="N567" s="246"/>
      <c r="O567" s="246"/>
      <c r="P567" s="246"/>
      <c r="Q567" s="246"/>
      <c r="R567" s="246"/>
      <c r="S567" s="246"/>
      <c r="T567" s="247"/>
      <c r="AT567" s="248" t="s">
        <v>184</v>
      </c>
      <c r="AU567" s="248" t="s">
        <v>182</v>
      </c>
      <c r="AV567" s="14" t="s">
        <v>181</v>
      </c>
      <c r="AW567" s="14" t="s">
        <v>35</v>
      </c>
      <c r="AX567" s="14" t="s">
        <v>83</v>
      </c>
      <c r="AY567" s="248" t="s">
        <v>172</v>
      </c>
    </row>
    <row r="568" spans="2:63" s="11" customFormat="1" ht="22.35" customHeight="1">
      <c r="B568" s="188"/>
      <c r="C568" s="189"/>
      <c r="D568" s="190" t="s">
        <v>75</v>
      </c>
      <c r="E568" s="202" t="s">
        <v>972</v>
      </c>
      <c r="F568" s="202" t="s">
        <v>973</v>
      </c>
      <c r="G568" s="189"/>
      <c r="H568" s="189"/>
      <c r="I568" s="192"/>
      <c r="J568" s="203">
        <f>BK568</f>
        <v>0</v>
      </c>
      <c r="K568" s="189"/>
      <c r="L568" s="194"/>
      <c r="M568" s="195"/>
      <c r="N568" s="196"/>
      <c r="O568" s="196"/>
      <c r="P568" s="197">
        <f>SUM(P569:P614)</f>
        <v>0</v>
      </c>
      <c r="Q568" s="196"/>
      <c r="R568" s="197">
        <f>SUM(R569:R614)</f>
        <v>7.035269999999998</v>
      </c>
      <c r="S568" s="196"/>
      <c r="T568" s="198">
        <f>SUM(T569:T614)</f>
        <v>0</v>
      </c>
      <c r="AR568" s="199" t="s">
        <v>83</v>
      </c>
      <c r="AT568" s="200" t="s">
        <v>75</v>
      </c>
      <c r="AU568" s="200" t="s">
        <v>85</v>
      </c>
      <c r="AY568" s="199" t="s">
        <v>172</v>
      </c>
      <c r="BK568" s="201">
        <f>SUM(BK569:BK614)</f>
        <v>0</v>
      </c>
    </row>
    <row r="569" spans="2:65" s="1" customFormat="1" ht="25.5" customHeight="1">
      <c r="B569" s="42"/>
      <c r="C569" s="204" t="s">
        <v>974</v>
      </c>
      <c r="D569" s="204" t="s">
        <v>176</v>
      </c>
      <c r="E569" s="205" t="s">
        <v>975</v>
      </c>
      <c r="F569" s="206" t="s">
        <v>976</v>
      </c>
      <c r="G569" s="207" t="s">
        <v>329</v>
      </c>
      <c r="H569" s="208">
        <v>57</v>
      </c>
      <c r="I569" s="209"/>
      <c r="J569" s="210">
        <f>ROUND(I569*H569,2)</f>
        <v>0</v>
      </c>
      <c r="K569" s="206" t="s">
        <v>180</v>
      </c>
      <c r="L569" s="62"/>
      <c r="M569" s="211" t="s">
        <v>21</v>
      </c>
      <c r="N569" s="212" t="s">
        <v>47</v>
      </c>
      <c r="O569" s="43"/>
      <c r="P569" s="213">
        <f>O569*H569</f>
        <v>0</v>
      </c>
      <c r="Q569" s="213">
        <v>0.11241</v>
      </c>
      <c r="R569" s="213">
        <f>Q569*H569</f>
        <v>6.407369999999999</v>
      </c>
      <c r="S569" s="213">
        <v>0</v>
      </c>
      <c r="T569" s="214">
        <f>S569*H569</f>
        <v>0</v>
      </c>
      <c r="AR569" s="25" t="s">
        <v>181</v>
      </c>
      <c r="AT569" s="25" t="s">
        <v>176</v>
      </c>
      <c r="AU569" s="25" t="s">
        <v>182</v>
      </c>
      <c r="AY569" s="25" t="s">
        <v>172</v>
      </c>
      <c r="BE569" s="215">
        <f>IF(N569="základní",J569,0)</f>
        <v>0</v>
      </c>
      <c r="BF569" s="215">
        <f>IF(N569="snížená",J569,0)</f>
        <v>0</v>
      </c>
      <c r="BG569" s="215">
        <f>IF(N569="zákl. přenesená",J569,0)</f>
        <v>0</v>
      </c>
      <c r="BH569" s="215">
        <f>IF(N569="sníž. přenesená",J569,0)</f>
        <v>0</v>
      </c>
      <c r="BI569" s="215">
        <f>IF(N569="nulová",J569,0)</f>
        <v>0</v>
      </c>
      <c r="BJ569" s="25" t="s">
        <v>83</v>
      </c>
      <c r="BK569" s="215">
        <f>ROUND(I569*H569,2)</f>
        <v>0</v>
      </c>
      <c r="BL569" s="25" t="s">
        <v>181</v>
      </c>
      <c r="BM569" s="25" t="s">
        <v>977</v>
      </c>
    </row>
    <row r="570" spans="2:51" s="13" customFormat="1" ht="13.5">
      <c r="B570" s="227"/>
      <c r="C570" s="228"/>
      <c r="D570" s="218" t="s">
        <v>184</v>
      </c>
      <c r="E570" s="229" t="s">
        <v>21</v>
      </c>
      <c r="F570" s="230" t="s">
        <v>978</v>
      </c>
      <c r="G570" s="228"/>
      <c r="H570" s="231">
        <v>57</v>
      </c>
      <c r="I570" s="232"/>
      <c r="J570" s="228"/>
      <c r="K570" s="228"/>
      <c r="L570" s="233"/>
      <c r="M570" s="234"/>
      <c r="N570" s="235"/>
      <c r="O570" s="235"/>
      <c r="P570" s="235"/>
      <c r="Q570" s="235"/>
      <c r="R570" s="235"/>
      <c r="S570" s="235"/>
      <c r="T570" s="236"/>
      <c r="AT570" s="237" t="s">
        <v>184</v>
      </c>
      <c r="AU570" s="237" t="s">
        <v>182</v>
      </c>
      <c r="AV570" s="13" t="s">
        <v>85</v>
      </c>
      <c r="AW570" s="13" t="s">
        <v>35</v>
      </c>
      <c r="AX570" s="13" t="s">
        <v>83</v>
      </c>
      <c r="AY570" s="237" t="s">
        <v>172</v>
      </c>
    </row>
    <row r="571" spans="2:65" s="1" customFormat="1" ht="16.5" customHeight="1">
      <c r="B571" s="42"/>
      <c r="C571" s="260" t="s">
        <v>979</v>
      </c>
      <c r="D571" s="260" t="s">
        <v>252</v>
      </c>
      <c r="E571" s="261" t="s">
        <v>980</v>
      </c>
      <c r="F571" s="262" t="s">
        <v>981</v>
      </c>
      <c r="G571" s="263" t="s">
        <v>329</v>
      </c>
      <c r="H571" s="264">
        <v>57</v>
      </c>
      <c r="I571" s="265"/>
      <c r="J571" s="266">
        <f>ROUND(I571*H571,2)</f>
        <v>0</v>
      </c>
      <c r="K571" s="262" t="s">
        <v>180</v>
      </c>
      <c r="L571" s="267"/>
      <c r="M571" s="268" t="s">
        <v>21</v>
      </c>
      <c r="N571" s="269" t="s">
        <v>47</v>
      </c>
      <c r="O571" s="43"/>
      <c r="P571" s="213">
        <f>O571*H571</f>
        <v>0</v>
      </c>
      <c r="Q571" s="213">
        <v>0.0061</v>
      </c>
      <c r="R571" s="213">
        <f>Q571*H571</f>
        <v>0.3477</v>
      </c>
      <c r="S571" s="213">
        <v>0</v>
      </c>
      <c r="T571" s="214">
        <f>S571*H571</f>
        <v>0</v>
      </c>
      <c r="AR571" s="25" t="s">
        <v>233</v>
      </c>
      <c r="AT571" s="25" t="s">
        <v>252</v>
      </c>
      <c r="AU571" s="25" t="s">
        <v>182</v>
      </c>
      <c r="AY571" s="25" t="s">
        <v>172</v>
      </c>
      <c r="BE571" s="215">
        <f>IF(N571="základní",J571,0)</f>
        <v>0</v>
      </c>
      <c r="BF571" s="215">
        <f>IF(N571="snížená",J571,0)</f>
        <v>0</v>
      </c>
      <c r="BG571" s="215">
        <f>IF(N571="zákl. přenesená",J571,0)</f>
        <v>0</v>
      </c>
      <c r="BH571" s="215">
        <f>IF(N571="sníž. přenesená",J571,0)</f>
        <v>0</v>
      </c>
      <c r="BI571" s="215">
        <f>IF(N571="nulová",J571,0)</f>
        <v>0</v>
      </c>
      <c r="BJ571" s="25" t="s">
        <v>83</v>
      </c>
      <c r="BK571" s="215">
        <f>ROUND(I571*H571,2)</f>
        <v>0</v>
      </c>
      <c r="BL571" s="25" t="s">
        <v>181</v>
      </c>
      <c r="BM571" s="25" t="s">
        <v>982</v>
      </c>
    </row>
    <row r="572" spans="2:51" s="13" customFormat="1" ht="13.5">
      <c r="B572" s="227"/>
      <c r="C572" s="228"/>
      <c r="D572" s="218" t="s">
        <v>184</v>
      </c>
      <c r="E572" s="229" t="s">
        <v>21</v>
      </c>
      <c r="F572" s="230" t="s">
        <v>983</v>
      </c>
      <c r="G572" s="228"/>
      <c r="H572" s="231">
        <v>38</v>
      </c>
      <c r="I572" s="232"/>
      <c r="J572" s="228"/>
      <c r="K572" s="228"/>
      <c r="L572" s="233"/>
      <c r="M572" s="234"/>
      <c r="N572" s="235"/>
      <c r="O572" s="235"/>
      <c r="P572" s="235"/>
      <c r="Q572" s="235"/>
      <c r="R572" s="235"/>
      <c r="S572" s="235"/>
      <c r="T572" s="236"/>
      <c r="AT572" s="237" t="s">
        <v>184</v>
      </c>
      <c r="AU572" s="237" t="s">
        <v>182</v>
      </c>
      <c r="AV572" s="13" t="s">
        <v>85</v>
      </c>
      <c r="AW572" s="13" t="s">
        <v>35</v>
      </c>
      <c r="AX572" s="13" t="s">
        <v>76</v>
      </c>
      <c r="AY572" s="237" t="s">
        <v>172</v>
      </c>
    </row>
    <row r="573" spans="2:51" s="13" customFormat="1" ht="13.5">
      <c r="B573" s="227"/>
      <c r="C573" s="228"/>
      <c r="D573" s="218" t="s">
        <v>184</v>
      </c>
      <c r="E573" s="229" t="s">
        <v>21</v>
      </c>
      <c r="F573" s="230" t="s">
        <v>984</v>
      </c>
      <c r="G573" s="228"/>
      <c r="H573" s="231">
        <v>6</v>
      </c>
      <c r="I573" s="232"/>
      <c r="J573" s="228"/>
      <c r="K573" s="228"/>
      <c r="L573" s="233"/>
      <c r="M573" s="234"/>
      <c r="N573" s="235"/>
      <c r="O573" s="235"/>
      <c r="P573" s="235"/>
      <c r="Q573" s="235"/>
      <c r="R573" s="235"/>
      <c r="S573" s="235"/>
      <c r="T573" s="236"/>
      <c r="AT573" s="237" t="s">
        <v>184</v>
      </c>
      <c r="AU573" s="237" t="s">
        <v>182</v>
      </c>
      <c r="AV573" s="13" t="s">
        <v>85</v>
      </c>
      <c r="AW573" s="13" t="s">
        <v>35</v>
      </c>
      <c r="AX573" s="13" t="s">
        <v>76</v>
      </c>
      <c r="AY573" s="237" t="s">
        <v>172</v>
      </c>
    </row>
    <row r="574" spans="2:51" s="13" customFormat="1" ht="13.5">
      <c r="B574" s="227"/>
      <c r="C574" s="228"/>
      <c r="D574" s="218" t="s">
        <v>184</v>
      </c>
      <c r="E574" s="229" t="s">
        <v>21</v>
      </c>
      <c r="F574" s="230" t="s">
        <v>985</v>
      </c>
      <c r="G574" s="228"/>
      <c r="H574" s="231">
        <v>1</v>
      </c>
      <c r="I574" s="232"/>
      <c r="J574" s="228"/>
      <c r="K574" s="228"/>
      <c r="L574" s="233"/>
      <c r="M574" s="234"/>
      <c r="N574" s="235"/>
      <c r="O574" s="235"/>
      <c r="P574" s="235"/>
      <c r="Q574" s="235"/>
      <c r="R574" s="235"/>
      <c r="S574" s="235"/>
      <c r="T574" s="236"/>
      <c r="AT574" s="237" t="s">
        <v>184</v>
      </c>
      <c r="AU574" s="237" t="s">
        <v>182</v>
      </c>
      <c r="AV574" s="13" t="s">
        <v>85</v>
      </c>
      <c r="AW574" s="13" t="s">
        <v>35</v>
      </c>
      <c r="AX574" s="13" t="s">
        <v>76</v>
      </c>
      <c r="AY574" s="237" t="s">
        <v>172</v>
      </c>
    </row>
    <row r="575" spans="2:51" s="13" customFormat="1" ht="13.5">
      <c r="B575" s="227"/>
      <c r="C575" s="228"/>
      <c r="D575" s="218" t="s">
        <v>184</v>
      </c>
      <c r="E575" s="229" t="s">
        <v>21</v>
      </c>
      <c r="F575" s="230" t="s">
        <v>986</v>
      </c>
      <c r="G575" s="228"/>
      <c r="H575" s="231">
        <v>12</v>
      </c>
      <c r="I575" s="232"/>
      <c r="J575" s="228"/>
      <c r="K575" s="228"/>
      <c r="L575" s="233"/>
      <c r="M575" s="234"/>
      <c r="N575" s="235"/>
      <c r="O575" s="235"/>
      <c r="P575" s="235"/>
      <c r="Q575" s="235"/>
      <c r="R575" s="235"/>
      <c r="S575" s="235"/>
      <c r="T575" s="236"/>
      <c r="AT575" s="237" t="s">
        <v>184</v>
      </c>
      <c r="AU575" s="237" t="s">
        <v>182</v>
      </c>
      <c r="AV575" s="13" t="s">
        <v>85</v>
      </c>
      <c r="AW575" s="13" t="s">
        <v>35</v>
      </c>
      <c r="AX575" s="13" t="s">
        <v>76</v>
      </c>
      <c r="AY575" s="237" t="s">
        <v>172</v>
      </c>
    </row>
    <row r="576" spans="2:51" s="14" customFormat="1" ht="13.5">
      <c r="B576" s="238"/>
      <c r="C576" s="239"/>
      <c r="D576" s="218" t="s">
        <v>184</v>
      </c>
      <c r="E576" s="240" t="s">
        <v>21</v>
      </c>
      <c r="F576" s="241" t="s">
        <v>199</v>
      </c>
      <c r="G576" s="239"/>
      <c r="H576" s="242">
        <v>57</v>
      </c>
      <c r="I576" s="243"/>
      <c r="J576" s="239"/>
      <c r="K576" s="239"/>
      <c r="L576" s="244"/>
      <c r="M576" s="245"/>
      <c r="N576" s="246"/>
      <c r="O576" s="246"/>
      <c r="P576" s="246"/>
      <c r="Q576" s="246"/>
      <c r="R576" s="246"/>
      <c r="S576" s="246"/>
      <c r="T576" s="247"/>
      <c r="AT576" s="248" t="s">
        <v>184</v>
      </c>
      <c r="AU576" s="248" t="s">
        <v>182</v>
      </c>
      <c r="AV576" s="14" t="s">
        <v>181</v>
      </c>
      <c r="AW576" s="14" t="s">
        <v>35</v>
      </c>
      <c r="AX576" s="14" t="s">
        <v>83</v>
      </c>
      <c r="AY576" s="248" t="s">
        <v>172</v>
      </c>
    </row>
    <row r="577" spans="2:65" s="1" customFormat="1" ht="25.5" customHeight="1">
      <c r="B577" s="42"/>
      <c r="C577" s="204" t="s">
        <v>987</v>
      </c>
      <c r="D577" s="204" t="s">
        <v>176</v>
      </c>
      <c r="E577" s="205" t="s">
        <v>988</v>
      </c>
      <c r="F577" s="206" t="s">
        <v>989</v>
      </c>
      <c r="G577" s="207" t="s">
        <v>329</v>
      </c>
      <c r="H577" s="208">
        <v>60</v>
      </c>
      <c r="I577" s="209"/>
      <c r="J577" s="210">
        <f>ROUND(I577*H577,2)</f>
        <v>0</v>
      </c>
      <c r="K577" s="206" t="s">
        <v>180</v>
      </c>
      <c r="L577" s="62"/>
      <c r="M577" s="211" t="s">
        <v>21</v>
      </c>
      <c r="N577" s="212" t="s">
        <v>47</v>
      </c>
      <c r="O577" s="43"/>
      <c r="P577" s="213">
        <f>O577*H577</f>
        <v>0</v>
      </c>
      <c r="Q577" s="213">
        <v>0.0007</v>
      </c>
      <c r="R577" s="213">
        <f>Q577*H577</f>
        <v>0.042</v>
      </c>
      <c r="S577" s="213">
        <v>0</v>
      </c>
      <c r="T577" s="214">
        <f>S577*H577</f>
        <v>0</v>
      </c>
      <c r="AR577" s="25" t="s">
        <v>181</v>
      </c>
      <c r="AT577" s="25" t="s">
        <v>176</v>
      </c>
      <c r="AU577" s="25" t="s">
        <v>182</v>
      </c>
      <c r="AY577" s="25" t="s">
        <v>172</v>
      </c>
      <c r="BE577" s="215">
        <f>IF(N577="základní",J577,0)</f>
        <v>0</v>
      </c>
      <c r="BF577" s="215">
        <f>IF(N577="snížená",J577,0)</f>
        <v>0</v>
      </c>
      <c r="BG577" s="215">
        <f>IF(N577="zákl. přenesená",J577,0)</f>
        <v>0</v>
      </c>
      <c r="BH577" s="215">
        <f>IF(N577="sníž. přenesená",J577,0)</f>
        <v>0</v>
      </c>
      <c r="BI577" s="215">
        <f>IF(N577="nulová",J577,0)</f>
        <v>0</v>
      </c>
      <c r="BJ577" s="25" t="s">
        <v>83</v>
      </c>
      <c r="BK577" s="215">
        <f>ROUND(I577*H577,2)</f>
        <v>0</v>
      </c>
      <c r="BL577" s="25" t="s">
        <v>181</v>
      </c>
      <c r="BM577" s="25" t="s">
        <v>990</v>
      </c>
    </row>
    <row r="578" spans="2:65" s="1" customFormat="1" ht="16.5" customHeight="1">
      <c r="B578" s="42"/>
      <c r="C578" s="260" t="s">
        <v>991</v>
      </c>
      <c r="D578" s="260" t="s">
        <v>252</v>
      </c>
      <c r="E578" s="261" t="s">
        <v>992</v>
      </c>
      <c r="F578" s="262" t="s">
        <v>993</v>
      </c>
      <c r="G578" s="263" t="s">
        <v>329</v>
      </c>
      <c r="H578" s="264">
        <v>5</v>
      </c>
      <c r="I578" s="265"/>
      <c r="J578" s="266">
        <f>ROUND(I578*H578,2)</f>
        <v>0</v>
      </c>
      <c r="K578" s="262" t="s">
        <v>180</v>
      </c>
      <c r="L578" s="267"/>
      <c r="M578" s="268" t="s">
        <v>21</v>
      </c>
      <c r="N578" s="269" t="s">
        <v>47</v>
      </c>
      <c r="O578" s="43"/>
      <c r="P578" s="213">
        <f>O578*H578</f>
        <v>0</v>
      </c>
      <c r="Q578" s="213">
        <v>0.004</v>
      </c>
      <c r="R578" s="213">
        <f>Q578*H578</f>
        <v>0.02</v>
      </c>
      <c r="S578" s="213">
        <v>0</v>
      </c>
      <c r="T578" s="214">
        <f>S578*H578</f>
        <v>0</v>
      </c>
      <c r="AR578" s="25" t="s">
        <v>233</v>
      </c>
      <c r="AT578" s="25" t="s">
        <v>252</v>
      </c>
      <c r="AU578" s="25" t="s">
        <v>182</v>
      </c>
      <c r="AY578" s="25" t="s">
        <v>172</v>
      </c>
      <c r="BE578" s="215">
        <f>IF(N578="základní",J578,0)</f>
        <v>0</v>
      </c>
      <c r="BF578" s="215">
        <f>IF(N578="snížená",J578,0)</f>
        <v>0</v>
      </c>
      <c r="BG578" s="215">
        <f>IF(N578="zákl. přenesená",J578,0)</f>
        <v>0</v>
      </c>
      <c r="BH578" s="215">
        <f>IF(N578="sníž. přenesená",J578,0)</f>
        <v>0</v>
      </c>
      <c r="BI578" s="215">
        <f>IF(N578="nulová",J578,0)</f>
        <v>0</v>
      </c>
      <c r="BJ578" s="25" t="s">
        <v>83</v>
      </c>
      <c r="BK578" s="215">
        <f>ROUND(I578*H578,2)</f>
        <v>0</v>
      </c>
      <c r="BL578" s="25" t="s">
        <v>181</v>
      </c>
      <c r="BM578" s="25" t="s">
        <v>994</v>
      </c>
    </row>
    <row r="579" spans="2:51" s="13" customFormat="1" ht="13.5">
      <c r="B579" s="227"/>
      <c r="C579" s="228"/>
      <c r="D579" s="218" t="s">
        <v>184</v>
      </c>
      <c r="E579" s="229" t="s">
        <v>21</v>
      </c>
      <c r="F579" s="230" t="s">
        <v>995</v>
      </c>
      <c r="G579" s="228"/>
      <c r="H579" s="231">
        <v>3</v>
      </c>
      <c r="I579" s="232"/>
      <c r="J579" s="228"/>
      <c r="K579" s="228"/>
      <c r="L579" s="233"/>
      <c r="M579" s="234"/>
      <c r="N579" s="235"/>
      <c r="O579" s="235"/>
      <c r="P579" s="235"/>
      <c r="Q579" s="235"/>
      <c r="R579" s="235"/>
      <c r="S579" s="235"/>
      <c r="T579" s="236"/>
      <c r="AT579" s="237" t="s">
        <v>184</v>
      </c>
      <c r="AU579" s="237" t="s">
        <v>182</v>
      </c>
      <c r="AV579" s="13" t="s">
        <v>85</v>
      </c>
      <c r="AW579" s="13" t="s">
        <v>35</v>
      </c>
      <c r="AX579" s="13" t="s">
        <v>76</v>
      </c>
      <c r="AY579" s="237" t="s">
        <v>172</v>
      </c>
    </row>
    <row r="580" spans="2:51" s="13" customFormat="1" ht="13.5">
      <c r="B580" s="227"/>
      <c r="C580" s="228"/>
      <c r="D580" s="218" t="s">
        <v>184</v>
      </c>
      <c r="E580" s="229" t="s">
        <v>21</v>
      </c>
      <c r="F580" s="230" t="s">
        <v>996</v>
      </c>
      <c r="G580" s="228"/>
      <c r="H580" s="231">
        <v>1</v>
      </c>
      <c r="I580" s="232"/>
      <c r="J580" s="228"/>
      <c r="K580" s="228"/>
      <c r="L580" s="233"/>
      <c r="M580" s="234"/>
      <c r="N580" s="235"/>
      <c r="O580" s="235"/>
      <c r="P580" s="235"/>
      <c r="Q580" s="235"/>
      <c r="R580" s="235"/>
      <c r="S580" s="235"/>
      <c r="T580" s="236"/>
      <c r="AT580" s="237" t="s">
        <v>184</v>
      </c>
      <c r="AU580" s="237" t="s">
        <v>182</v>
      </c>
      <c r="AV580" s="13" t="s">
        <v>85</v>
      </c>
      <c r="AW580" s="13" t="s">
        <v>35</v>
      </c>
      <c r="AX580" s="13" t="s">
        <v>76</v>
      </c>
      <c r="AY580" s="237" t="s">
        <v>172</v>
      </c>
    </row>
    <row r="581" spans="2:51" s="13" customFormat="1" ht="13.5">
      <c r="B581" s="227"/>
      <c r="C581" s="228"/>
      <c r="D581" s="218" t="s">
        <v>184</v>
      </c>
      <c r="E581" s="229" t="s">
        <v>21</v>
      </c>
      <c r="F581" s="230" t="s">
        <v>997</v>
      </c>
      <c r="G581" s="228"/>
      <c r="H581" s="231">
        <v>1</v>
      </c>
      <c r="I581" s="232"/>
      <c r="J581" s="228"/>
      <c r="K581" s="228"/>
      <c r="L581" s="233"/>
      <c r="M581" s="234"/>
      <c r="N581" s="235"/>
      <c r="O581" s="235"/>
      <c r="P581" s="235"/>
      <c r="Q581" s="235"/>
      <c r="R581" s="235"/>
      <c r="S581" s="235"/>
      <c r="T581" s="236"/>
      <c r="AT581" s="237" t="s">
        <v>184</v>
      </c>
      <c r="AU581" s="237" t="s">
        <v>182</v>
      </c>
      <c r="AV581" s="13" t="s">
        <v>85</v>
      </c>
      <c r="AW581" s="13" t="s">
        <v>35</v>
      </c>
      <c r="AX581" s="13" t="s">
        <v>76</v>
      </c>
      <c r="AY581" s="237" t="s">
        <v>172</v>
      </c>
    </row>
    <row r="582" spans="2:51" s="14" customFormat="1" ht="13.5">
      <c r="B582" s="238"/>
      <c r="C582" s="239"/>
      <c r="D582" s="218" t="s">
        <v>184</v>
      </c>
      <c r="E582" s="240" t="s">
        <v>21</v>
      </c>
      <c r="F582" s="241" t="s">
        <v>199</v>
      </c>
      <c r="G582" s="239"/>
      <c r="H582" s="242">
        <v>5</v>
      </c>
      <c r="I582" s="243"/>
      <c r="J582" s="239"/>
      <c r="K582" s="239"/>
      <c r="L582" s="244"/>
      <c r="M582" s="245"/>
      <c r="N582" s="246"/>
      <c r="O582" s="246"/>
      <c r="P582" s="246"/>
      <c r="Q582" s="246"/>
      <c r="R582" s="246"/>
      <c r="S582" s="246"/>
      <c r="T582" s="247"/>
      <c r="AT582" s="248" t="s">
        <v>184</v>
      </c>
      <c r="AU582" s="248" t="s">
        <v>182</v>
      </c>
      <c r="AV582" s="14" t="s">
        <v>181</v>
      </c>
      <c r="AW582" s="14" t="s">
        <v>35</v>
      </c>
      <c r="AX582" s="14" t="s">
        <v>83</v>
      </c>
      <c r="AY582" s="248" t="s">
        <v>172</v>
      </c>
    </row>
    <row r="583" spans="2:65" s="1" customFormat="1" ht="16.5" customHeight="1">
      <c r="B583" s="42"/>
      <c r="C583" s="260" t="s">
        <v>998</v>
      </c>
      <c r="D583" s="260" t="s">
        <v>252</v>
      </c>
      <c r="E583" s="261" t="s">
        <v>999</v>
      </c>
      <c r="F583" s="262" t="s">
        <v>1000</v>
      </c>
      <c r="G583" s="263" t="s">
        <v>329</v>
      </c>
      <c r="H583" s="264">
        <v>10</v>
      </c>
      <c r="I583" s="265"/>
      <c r="J583" s="266">
        <f>ROUND(I583*H583,2)</f>
        <v>0</v>
      </c>
      <c r="K583" s="262" t="s">
        <v>21</v>
      </c>
      <c r="L583" s="267"/>
      <c r="M583" s="268" t="s">
        <v>21</v>
      </c>
      <c r="N583" s="269" t="s">
        <v>47</v>
      </c>
      <c r="O583" s="43"/>
      <c r="P583" s="213">
        <f>O583*H583</f>
        <v>0</v>
      </c>
      <c r="Q583" s="213">
        <v>0.003</v>
      </c>
      <c r="R583" s="213">
        <f>Q583*H583</f>
        <v>0.03</v>
      </c>
      <c r="S583" s="213">
        <v>0</v>
      </c>
      <c r="T583" s="214">
        <f>S583*H583</f>
        <v>0</v>
      </c>
      <c r="AR583" s="25" t="s">
        <v>233</v>
      </c>
      <c r="AT583" s="25" t="s">
        <v>252</v>
      </c>
      <c r="AU583" s="25" t="s">
        <v>182</v>
      </c>
      <c r="AY583" s="25" t="s">
        <v>172</v>
      </c>
      <c r="BE583" s="215">
        <f>IF(N583="základní",J583,0)</f>
        <v>0</v>
      </c>
      <c r="BF583" s="215">
        <f>IF(N583="snížená",J583,0)</f>
        <v>0</v>
      </c>
      <c r="BG583" s="215">
        <f>IF(N583="zákl. přenesená",J583,0)</f>
        <v>0</v>
      </c>
      <c r="BH583" s="215">
        <f>IF(N583="sníž. přenesená",J583,0)</f>
        <v>0</v>
      </c>
      <c r="BI583" s="215">
        <f>IF(N583="nulová",J583,0)</f>
        <v>0</v>
      </c>
      <c r="BJ583" s="25" t="s">
        <v>83</v>
      </c>
      <c r="BK583" s="215">
        <f>ROUND(I583*H583,2)</f>
        <v>0</v>
      </c>
      <c r="BL583" s="25" t="s">
        <v>181</v>
      </c>
      <c r="BM583" s="25" t="s">
        <v>1001</v>
      </c>
    </row>
    <row r="584" spans="2:51" s="13" customFormat="1" ht="13.5">
      <c r="B584" s="227"/>
      <c r="C584" s="228"/>
      <c r="D584" s="218" t="s">
        <v>184</v>
      </c>
      <c r="E584" s="229" t="s">
        <v>21</v>
      </c>
      <c r="F584" s="230" t="s">
        <v>1002</v>
      </c>
      <c r="G584" s="228"/>
      <c r="H584" s="231">
        <v>10</v>
      </c>
      <c r="I584" s="232"/>
      <c r="J584" s="228"/>
      <c r="K584" s="228"/>
      <c r="L584" s="233"/>
      <c r="M584" s="234"/>
      <c r="N584" s="235"/>
      <c r="O584" s="235"/>
      <c r="P584" s="235"/>
      <c r="Q584" s="235"/>
      <c r="R584" s="235"/>
      <c r="S584" s="235"/>
      <c r="T584" s="236"/>
      <c r="AT584" s="237" t="s">
        <v>184</v>
      </c>
      <c r="AU584" s="237" t="s">
        <v>182</v>
      </c>
      <c r="AV584" s="13" t="s">
        <v>85</v>
      </c>
      <c r="AW584" s="13" t="s">
        <v>35</v>
      </c>
      <c r="AX584" s="13" t="s">
        <v>83</v>
      </c>
      <c r="AY584" s="237" t="s">
        <v>172</v>
      </c>
    </row>
    <row r="585" spans="2:65" s="1" customFormat="1" ht="16.5" customHeight="1">
      <c r="B585" s="42"/>
      <c r="C585" s="260" t="s">
        <v>1003</v>
      </c>
      <c r="D585" s="260" t="s">
        <v>252</v>
      </c>
      <c r="E585" s="261" t="s">
        <v>1004</v>
      </c>
      <c r="F585" s="262" t="s">
        <v>1005</v>
      </c>
      <c r="G585" s="263" t="s">
        <v>329</v>
      </c>
      <c r="H585" s="264">
        <v>2</v>
      </c>
      <c r="I585" s="265"/>
      <c r="J585" s="266">
        <f>ROUND(I585*H585,2)</f>
        <v>0</v>
      </c>
      <c r="K585" s="262" t="s">
        <v>180</v>
      </c>
      <c r="L585" s="267"/>
      <c r="M585" s="268" t="s">
        <v>21</v>
      </c>
      <c r="N585" s="269" t="s">
        <v>47</v>
      </c>
      <c r="O585" s="43"/>
      <c r="P585" s="213">
        <f>O585*H585</f>
        <v>0</v>
      </c>
      <c r="Q585" s="213">
        <v>0.005</v>
      </c>
      <c r="R585" s="213">
        <f>Q585*H585</f>
        <v>0.01</v>
      </c>
      <c r="S585" s="213">
        <v>0</v>
      </c>
      <c r="T585" s="214">
        <f>S585*H585</f>
        <v>0</v>
      </c>
      <c r="AR585" s="25" t="s">
        <v>233</v>
      </c>
      <c r="AT585" s="25" t="s">
        <v>252</v>
      </c>
      <c r="AU585" s="25" t="s">
        <v>182</v>
      </c>
      <c r="AY585" s="25" t="s">
        <v>172</v>
      </c>
      <c r="BE585" s="215">
        <f>IF(N585="základní",J585,0)</f>
        <v>0</v>
      </c>
      <c r="BF585" s="215">
        <f>IF(N585="snížená",J585,0)</f>
        <v>0</v>
      </c>
      <c r="BG585" s="215">
        <f>IF(N585="zákl. přenesená",J585,0)</f>
        <v>0</v>
      </c>
      <c r="BH585" s="215">
        <f>IF(N585="sníž. přenesená",J585,0)</f>
        <v>0</v>
      </c>
      <c r="BI585" s="215">
        <f>IF(N585="nulová",J585,0)</f>
        <v>0</v>
      </c>
      <c r="BJ585" s="25" t="s">
        <v>83</v>
      </c>
      <c r="BK585" s="215">
        <f>ROUND(I585*H585,2)</f>
        <v>0</v>
      </c>
      <c r="BL585" s="25" t="s">
        <v>181</v>
      </c>
      <c r="BM585" s="25" t="s">
        <v>1006</v>
      </c>
    </row>
    <row r="586" spans="2:51" s="13" customFormat="1" ht="13.5">
      <c r="B586" s="227"/>
      <c r="C586" s="228"/>
      <c r="D586" s="218" t="s">
        <v>184</v>
      </c>
      <c r="E586" s="229" t="s">
        <v>21</v>
      </c>
      <c r="F586" s="230" t="s">
        <v>1007</v>
      </c>
      <c r="G586" s="228"/>
      <c r="H586" s="231">
        <v>2</v>
      </c>
      <c r="I586" s="232"/>
      <c r="J586" s="228"/>
      <c r="K586" s="228"/>
      <c r="L586" s="233"/>
      <c r="M586" s="234"/>
      <c r="N586" s="235"/>
      <c r="O586" s="235"/>
      <c r="P586" s="235"/>
      <c r="Q586" s="235"/>
      <c r="R586" s="235"/>
      <c r="S586" s="235"/>
      <c r="T586" s="236"/>
      <c r="AT586" s="237" t="s">
        <v>184</v>
      </c>
      <c r="AU586" s="237" t="s">
        <v>182</v>
      </c>
      <c r="AV586" s="13" t="s">
        <v>85</v>
      </c>
      <c r="AW586" s="13" t="s">
        <v>35</v>
      </c>
      <c r="AX586" s="13" t="s">
        <v>83</v>
      </c>
      <c r="AY586" s="237" t="s">
        <v>172</v>
      </c>
    </row>
    <row r="587" spans="2:65" s="1" customFormat="1" ht="16.5" customHeight="1">
      <c r="B587" s="42"/>
      <c r="C587" s="260" t="s">
        <v>1008</v>
      </c>
      <c r="D587" s="260" t="s">
        <v>252</v>
      </c>
      <c r="E587" s="261" t="s">
        <v>1009</v>
      </c>
      <c r="F587" s="262" t="s">
        <v>1010</v>
      </c>
      <c r="G587" s="263" t="s">
        <v>329</v>
      </c>
      <c r="H587" s="264">
        <v>25</v>
      </c>
      <c r="I587" s="265"/>
      <c r="J587" s="266">
        <f>ROUND(I587*H587,2)</f>
        <v>0</v>
      </c>
      <c r="K587" s="262" t="s">
        <v>180</v>
      </c>
      <c r="L587" s="267"/>
      <c r="M587" s="268" t="s">
        <v>21</v>
      </c>
      <c r="N587" s="269" t="s">
        <v>47</v>
      </c>
      <c r="O587" s="43"/>
      <c r="P587" s="213">
        <f>O587*H587</f>
        <v>0</v>
      </c>
      <c r="Q587" s="213">
        <v>0.004</v>
      </c>
      <c r="R587" s="213">
        <f>Q587*H587</f>
        <v>0.1</v>
      </c>
      <c r="S587" s="213">
        <v>0</v>
      </c>
      <c r="T587" s="214">
        <f>S587*H587</f>
        <v>0</v>
      </c>
      <c r="AR587" s="25" t="s">
        <v>233</v>
      </c>
      <c r="AT587" s="25" t="s">
        <v>252</v>
      </c>
      <c r="AU587" s="25" t="s">
        <v>182</v>
      </c>
      <c r="AY587" s="25" t="s">
        <v>172</v>
      </c>
      <c r="BE587" s="215">
        <f>IF(N587="základní",J587,0)</f>
        <v>0</v>
      </c>
      <c r="BF587" s="215">
        <f>IF(N587="snížená",J587,0)</f>
        <v>0</v>
      </c>
      <c r="BG587" s="215">
        <f>IF(N587="zákl. přenesená",J587,0)</f>
        <v>0</v>
      </c>
      <c r="BH587" s="215">
        <f>IF(N587="sníž. přenesená",J587,0)</f>
        <v>0</v>
      </c>
      <c r="BI587" s="215">
        <f>IF(N587="nulová",J587,0)</f>
        <v>0</v>
      </c>
      <c r="BJ587" s="25" t="s">
        <v>83</v>
      </c>
      <c r="BK587" s="215">
        <f>ROUND(I587*H587,2)</f>
        <v>0</v>
      </c>
      <c r="BL587" s="25" t="s">
        <v>181</v>
      </c>
      <c r="BM587" s="25" t="s">
        <v>1011</v>
      </c>
    </row>
    <row r="588" spans="2:51" s="13" customFormat="1" ht="13.5">
      <c r="B588" s="227"/>
      <c r="C588" s="228"/>
      <c r="D588" s="218" t="s">
        <v>184</v>
      </c>
      <c r="E588" s="229" t="s">
        <v>21</v>
      </c>
      <c r="F588" s="230" t="s">
        <v>1012</v>
      </c>
      <c r="G588" s="228"/>
      <c r="H588" s="231">
        <v>1</v>
      </c>
      <c r="I588" s="232"/>
      <c r="J588" s="228"/>
      <c r="K588" s="228"/>
      <c r="L588" s="233"/>
      <c r="M588" s="234"/>
      <c r="N588" s="235"/>
      <c r="O588" s="235"/>
      <c r="P588" s="235"/>
      <c r="Q588" s="235"/>
      <c r="R588" s="235"/>
      <c r="S588" s="235"/>
      <c r="T588" s="236"/>
      <c r="AT588" s="237" t="s">
        <v>184</v>
      </c>
      <c r="AU588" s="237" t="s">
        <v>182</v>
      </c>
      <c r="AV588" s="13" t="s">
        <v>85</v>
      </c>
      <c r="AW588" s="13" t="s">
        <v>35</v>
      </c>
      <c r="AX588" s="13" t="s">
        <v>76</v>
      </c>
      <c r="AY588" s="237" t="s">
        <v>172</v>
      </c>
    </row>
    <row r="589" spans="2:51" s="13" customFormat="1" ht="13.5">
      <c r="B589" s="227"/>
      <c r="C589" s="228"/>
      <c r="D589" s="218" t="s">
        <v>184</v>
      </c>
      <c r="E589" s="229" t="s">
        <v>21</v>
      </c>
      <c r="F589" s="230" t="s">
        <v>1013</v>
      </c>
      <c r="G589" s="228"/>
      <c r="H589" s="231">
        <v>10</v>
      </c>
      <c r="I589" s="232"/>
      <c r="J589" s="228"/>
      <c r="K589" s="228"/>
      <c r="L589" s="233"/>
      <c r="M589" s="234"/>
      <c r="N589" s="235"/>
      <c r="O589" s="235"/>
      <c r="P589" s="235"/>
      <c r="Q589" s="235"/>
      <c r="R589" s="235"/>
      <c r="S589" s="235"/>
      <c r="T589" s="236"/>
      <c r="AT589" s="237" t="s">
        <v>184</v>
      </c>
      <c r="AU589" s="237" t="s">
        <v>182</v>
      </c>
      <c r="AV589" s="13" t="s">
        <v>85</v>
      </c>
      <c r="AW589" s="13" t="s">
        <v>35</v>
      </c>
      <c r="AX589" s="13" t="s">
        <v>76</v>
      </c>
      <c r="AY589" s="237" t="s">
        <v>172</v>
      </c>
    </row>
    <row r="590" spans="2:51" s="13" customFormat="1" ht="13.5">
      <c r="B590" s="227"/>
      <c r="C590" s="228"/>
      <c r="D590" s="218" t="s">
        <v>184</v>
      </c>
      <c r="E590" s="229" t="s">
        <v>21</v>
      </c>
      <c r="F590" s="230" t="s">
        <v>1014</v>
      </c>
      <c r="G590" s="228"/>
      <c r="H590" s="231">
        <v>11</v>
      </c>
      <c r="I590" s="232"/>
      <c r="J590" s="228"/>
      <c r="K590" s="228"/>
      <c r="L590" s="233"/>
      <c r="M590" s="234"/>
      <c r="N590" s="235"/>
      <c r="O590" s="235"/>
      <c r="P590" s="235"/>
      <c r="Q590" s="235"/>
      <c r="R590" s="235"/>
      <c r="S590" s="235"/>
      <c r="T590" s="236"/>
      <c r="AT590" s="237" t="s">
        <v>184</v>
      </c>
      <c r="AU590" s="237" t="s">
        <v>182</v>
      </c>
      <c r="AV590" s="13" t="s">
        <v>85</v>
      </c>
      <c r="AW590" s="13" t="s">
        <v>35</v>
      </c>
      <c r="AX590" s="13" t="s">
        <v>76</v>
      </c>
      <c r="AY590" s="237" t="s">
        <v>172</v>
      </c>
    </row>
    <row r="591" spans="2:51" s="13" customFormat="1" ht="13.5">
      <c r="B591" s="227"/>
      <c r="C591" s="228"/>
      <c r="D591" s="218" t="s">
        <v>184</v>
      </c>
      <c r="E591" s="229" t="s">
        <v>21</v>
      </c>
      <c r="F591" s="230" t="s">
        <v>1015</v>
      </c>
      <c r="G591" s="228"/>
      <c r="H591" s="231">
        <v>3</v>
      </c>
      <c r="I591" s="232"/>
      <c r="J591" s="228"/>
      <c r="K591" s="228"/>
      <c r="L591" s="233"/>
      <c r="M591" s="234"/>
      <c r="N591" s="235"/>
      <c r="O591" s="235"/>
      <c r="P591" s="235"/>
      <c r="Q591" s="235"/>
      <c r="R591" s="235"/>
      <c r="S591" s="235"/>
      <c r="T591" s="236"/>
      <c r="AT591" s="237" t="s">
        <v>184</v>
      </c>
      <c r="AU591" s="237" t="s">
        <v>182</v>
      </c>
      <c r="AV591" s="13" t="s">
        <v>85</v>
      </c>
      <c r="AW591" s="13" t="s">
        <v>35</v>
      </c>
      <c r="AX591" s="13" t="s">
        <v>76</v>
      </c>
      <c r="AY591" s="237" t="s">
        <v>172</v>
      </c>
    </row>
    <row r="592" spans="2:51" s="14" customFormat="1" ht="13.5">
      <c r="B592" s="238"/>
      <c r="C592" s="239"/>
      <c r="D592" s="218" t="s">
        <v>184</v>
      </c>
      <c r="E592" s="240" t="s">
        <v>21</v>
      </c>
      <c r="F592" s="241" t="s">
        <v>199</v>
      </c>
      <c r="G592" s="239"/>
      <c r="H592" s="242">
        <v>25</v>
      </c>
      <c r="I592" s="243"/>
      <c r="J592" s="239"/>
      <c r="K592" s="239"/>
      <c r="L592" s="244"/>
      <c r="M592" s="245"/>
      <c r="N592" s="246"/>
      <c r="O592" s="246"/>
      <c r="P592" s="246"/>
      <c r="Q592" s="246"/>
      <c r="R592" s="246"/>
      <c r="S592" s="246"/>
      <c r="T592" s="247"/>
      <c r="AT592" s="248" t="s">
        <v>184</v>
      </c>
      <c r="AU592" s="248" t="s">
        <v>182</v>
      </c>
      <c r="AV592" s="14" t="s">
        <v>181</v>
      </c>
      <c r="AW592" s="14" t="s">
        <v>35</v>
      </c>
      <c r="AX592" s="14" t="s">
        <v>83</v>
      </c>
      <c r="AY592" s="248" t="s">
        <v>172</v>
      </c>
    </row>
    <row r="593" spans="2:65" s="1" customFormat="1" ht="16.5" customHeight="1">
      <c r="B593" s="42"/>
      <c r="C593" s="260" t="s">
        <v>1016</v>
      </c>
      <c r="D593" s="260" t="s">
        <v>252</v>
      </c>
      <c r="E593" s="261" t="s">
        <v>1017</v>
      </c>
      <c r="F593" s="262" t="s">
        <v>1018</v>
      </c>
      <c r="G593" s="263" t="s">
        <v>329</v>
      </c>
      <c r="H593" s="264">
        <v>3</v>
      </c>
      <c r="I593" s="265"/>
      <c r="J593" s="266">
        <f>ROUND(I593*H593,2)</f>
        <v>0</v>
      </c>
      <c r="K593" s="262" t="s">
        <v>180</v>
      </c>
      <c r="L593" s="267"/>
      <c r="M593" s="268" t="s">
        <v>21</v>
      </c>
      <c r="N593" s="269" t="s">
        <v>47</v>
      </c>
      <c r="O593" s="43"/>
      <c r="P593" s="213">
        <f>O593*H593</f>
        <v>0</v>
      </c>
      <c r="Q593" s="213">
        <v>0.004</v>
      </c>
      <c r="R593" s="213">
        <f>Q593*H593</f>
        <v>0.012</v>
      </c>
      <c r="S593" s="213">
        <v>0</v>
      </c>
      <c r="T593" s="214">
        <f>S593*H593</f>
        <v>0</v>
      </c>
      <c r="AR593" s="25" t="s">
        <v>233</v>
      </c>
      <c r="AT593" s="25" t="s">
        <v>252</v>
      </c>
      <c r="AU593" s="25" t="s">
        <v>182</v>
      </c>
      <c r="AY593" s="25" t="s">
        <v>172</v>
      </c>
      <c r="BE593" s="215">
        <f>IF(N593="základní",J593,0)</f>
        <v>0</v>
      </c>
      <c r="BF593" s="215">
        <f>IF(N593="snížená",J593,0)</f>
        <v>0</v>
      </c>
      <c r="BG593" s="215">
        <f>IF(N593="zákl. přenesená",J593,0)</f>
        <v>0</v>
      </c>
      <c r="BH593" s="215">
        <f>IF(N593="sníž. přenesená",J593,0)</f>
        <v>0</v>
      </c>
      <c r="BI593" s="215">
        <f>IF(N593="nulová",J593,0)</f>
        <v>0</v>
      </c>
      <c r="BJ593" s="25" t="s">
        <v>83</v>
      </c>
      <c r="BK593" s="215">
        <f>ROUND(I593*H593,2)</f>
        <v>0</v>
      </c>
      <c r="BL593" s="25" t="s">
        <v>181</v>
      </c>
      <c r="BM593" s="25" t="s">
        <v>1019</v>
      </c>
    </row>
    <row r="594" spans="2:51" s="13" customFormat="1" ht="13.5">
      <c r="B594" s="227"/>
      <c r="C594" s="228"/>
      <c r="D594" s="218" t="s">
        <v>184</v>
      </c>
      <c r="E594" s="229" t="s">
        <v>21</v>
      </c>
      <c r="F594" s="230" t="s">
        <v>1020</v>
      </c>
      <c r="G594" s="228"/>
      <c r="H594" s="231">
        <v>3</v>
      </c>
      <c r="I594" s="232"/>
      <c r="J594" s="228"/>
      <c r="K594" s="228"/>
      <c r="L594" s="233"/>
      <c r="M594" s="234"/>
      <c r="N594" s="235"/>
      <c r="O594" s="235"/>
      <c r="P594" s="235"/>
      <c r="Q594" s="235"/>
      <c r="R594" s="235"/>
      <c r="S594" s="235"/>
      <c r="T594" s="236"/>
      <c r="AT594" s="237" t="s">
        <v>184</v>
      </c>
      <c r="AU594" s="237" t="s">
        <v>182</v>
      </c>
      <c r="AV594" s="13" t="s">
        <v>85</v>
      </c>
      <c r="AW594" s="13" t="s">
        <v>35</v>
      </c>
      <c r="AX594" s="13" t="s">
        <v>83</v>
      </c>
      <c r="AY594" s="237" t="s">
        <v>172</v>
      </c>
    </row>
    <row r="595" spans="2:65" s="1" customFormat="1" ht="16.5" customHeight="1">
      <c r="B595" s="42"/>
      <c r="C595" s="260" t="s">
        <v>1021</v>
      </c>
      <c r="D595" s="260" t="s">
        <v>252</v>
      </c>
      <c r="E595" s="261" t="s">
        <v>1022</v>
      </c>
      <c r="F595" s="262" t="s">
        <v>1023</v>
      </c>
      <c r="G595" s="263" t="s">
        <v>329</v>
      </c>
      <c r="H595" s="264">
        <v>1</v>
      </c>
      <c r="I595" s="265"/>
      <c r="J595" s="266">
        <f>ROUND(I595*H595,2)</f>
        <v>0</v>
      </c>
      <c r="K595" s="262" t="s">
        <v>180</v>
      </c>
      <c r="L595" s="267"/>
      <c r="M595" s="268" t="s">
        <v>21</v>
      </c>
      <c r="N595" s="269" t="s">
        <v>47</v>
      </c>
      <c r="O595" s="43"/>
      <c r="P595" s="213">
        <f>O595*H595</f>
        <v>0</v>
      </c>
      <c r="Q595" s="213">
        <v>0.0015</v>
      </c>
      <c r="R595" s="213">
        <f>Q595*H595</f>
        <v>0.0015</v>
      </c>
      <c r="S595" s="213">
        <v>0</v>
      </c>
      <c r="T595" s="214">
        <f>S595*H595</f>
        <v>0</v>
      </c>
      <c r="AR595" s="25" t="s">
        <v>233</v>
      </c>
      <c r="AT595" s="25" t="s">
        <v>252</v>
      </c>
      <c r="AU595" s="25" t="s">
        <v>182</v>
      </c>
      <c r="AY595" s="25" t="s">
        <v>172</v>
      </c>
      <c r="BE595" s="215">
        <f>IF(N595="základní",J595,0)</f>
        <v>0</v>
      </c>
      <c r="BF595" s="215">
        <f>IF(N595="snížená",J595,0)</f>
        <v>0</v>
      </c>
      <c r="BG595" s="215">
        <f>IF(N595="zákl. přenesená",J595,0)</f>
        <v>0</v>
      </c>
      <c r="BH595" s="215">
        <f>IF(N595="sníž. přenesená",J595,0)</f>
        <v>0</v>
      </c>
      <c r="BI595" s="215">
        <f>IF(N595="nulová",J595,0)</f>
        <v>0</v>
      </c>
      <c r="BJ595" s="25" t="s">
        <v>83</v>
      </c>
      <c r="BK595" s="215">
        <f>ROUND(I595*H595,2)</f>
        <v>0</v>
      </c>
      <c r="BL595" s="25" t="s">
        <v>181</v>
      </c>
      <c r="BM595" s="25" t="s">
        <v>1024</v>
      </c>
    </row>
    <row r="596" spans="2:51" s="13" customFormat="1" ht="13.5">
      <c r="B596" s="227"/>
      <c r="C596" s="228"/>
      <c r="D596" s="218" t="s">
        <v>184</v>
      </c>
      <c r="E596" s="229" t="s">
        <v>21</v>
      </c>
      <c r="F596" s="230" t="s">
        <v>1025</v>
      </c>
      <c r="G596" s="228"/>
      <c r="H596" s="231">
        <v>1</v>
      </c>
      <c r="I596" s="232"/>
      <c r="J596" s="228"/>
      <c r="K596" s="228"/>
      <c r="L596" s="233"/>
      <c r="M596" s="234"/>
      <c r="N596" s="235"/>
      <c r="O596" s="235"/>
      <c r="P596" s="235"/>
      <c r="Q596" s="235"/>
      <c r="R596" s="235"/>
      <c r="S596" s="235"/>
      <c r="T596" s="236"/>
      <c r="AT596" s="237" t="s">
        <v>184</v>
      </c>
      <c r="AU596" s="237" t="s">
        <v>182</v>
      </c>
      <c r="AV596" s="13" t="s">
        <v>85</v>
      </c>
      <c r="AW596" s="13" t="s">
        <v>35</v>
      </c>
      <c r="AX596" s="13" t="s">
        <v>83</v>
      </c>
      <c r="AY596" s="237" t="s">
        <v>172</v>
      </c>
    </row>
    <row r="597" spans="2:65" s="1" customFormat="1" ht="16.5" customHeight="1">
      <c r="B597" s="42"/>
      <c r="C597" s="260" t="s">
        <v>1026</v>
      </c>
      <c r="D597" s="260" t="s">
        <v>252</v>
      </c>
      <c r="E597" s="261" t="s">
        <v>1027</v>
      </c>
      <c r="F597" s="262" t="s">
        <v>1028</v>
      </c>
      <c r="G597" s="263" t="s">
        <v>329</v>
      </c>
      <c r="H597" s="264">
        <v>6</v>
      </c>
      <c r="I597" s="265"/>
      <c r="J597" s="266">
        <f>ROUND(I597*H597,2)</f>
        <v>0</v>
      </c>
      <c r="K597" s="262" t="s">
        <v>180</v>
      </c>
      <c r="L597" s="267"/>
      <c r="M597" s="268" t="s">
        <v>21</v>
      </c>
      <c r="N597" s="269" t="s">
        <v>47</v>
      </c>
      <c r="O597" s="43"/>
      <c r="P597" s="213">
        <f>O597*H597</f>
        <v>0</v>
      </c>
      <c r="Q597" s="213">
        <v>0.0052</v>
      </c>
      <c r="R597" s="213">
        <f>Q597*H597</f>
        <v>0.0312</v>
      </c>
      <c r="S597" s="213">
        <v>0</v>
      </c>
      <c r="T597" s="214">
        <f>S597*H597</f>
        <v>0</v>
      </c>
      <c r="AR597" s="25" t="s">
        <v>233</v>
      </c>
      <c r="AT597" s="25" t="s">
        <v>252</v>
      </c>
      <c r="AU597" s="25" t="s">
        <v>182</v>
      </c>
      <c r="AY597" s="25" t="s">
        <v>172</v>
      </c>
      <c r="BE597" s="215">
        <f>IF(N597="základní",J597,0)</f>
        <v>0</v>
      </c>
      <c r="BF597" s="215">
        <f>IF(N597="snížená",J597,0)</f>
        <v>0</v>
      </c>
      <c r="BG597" s="215">
        <f>IF(N597="zákl. přenesená",J597,0)</f>
        <v>0</v>
      </c>
      <c r="BH597" s="215">
        <f>IF(N597="sníž. přenesená",J597,0)</f>
        <v>0</v>
      </c>
      <c r="BI597" s="215">
        <f>IF(N597="nulová",J597,0)</f>
        <v>0</v>
      </c>
      <c r="BJ597" s="25" t="s">
        <v>83</v>
      </c>
      <c r="BK597" s="215">
        <f>ROUND(I597*H597,2)</f>
        <v>0</v>
      </c>
      <c r="BL597" s="25" t="s">
        <v>181</v>
      </c>
      <c r="BM597" s="25" t="s">
        <v>1029</v>
      </c>
    </row>
    <row r="598" spans="2:51" s="13" customFormat="1" ht="13.5">
      <c r="B598" s="227"/>
      <c r="C598" s="228"/>
      <c r="D598" s="218" t="s">
        <v>184</v>
      </c>
      <c r="E598" s="229" t="s">
        <v>21</v>
      </c>
      <c r="F598" s="230" t="s">
        <v>1030</v>
      </c>
      <c r="G598" s="228"/>
      <c r="H598" s="231">
        <v>1</v>
      </c>
      <c r="I598" s="232"/>
      <c r="J598" s="228"/>
      <c r="K598" s="228"/>
      <c r="L598" s="233"/>
      <c r="M598" s="234"/>
      <c r="N598" s="235"/>
      <c r="O598" s="235"/>
      <c r="P598" s="235"/>
      <c r="Q598" s="235"/>
      <c r="R598" s="235"/>
      <c r="S598" s="235"/>
      <c r="T598" s="236"/>
      <c r="AT598" s="237" t="s">
        <v>184</v>
      </c>
      <c r="AU598" s="237" t="s">
        <v>182</v>
      </c>
      <c r="AV598" s="13" t="s">
        <v>85</v>
      </c>
      <c r="AW598" s="13" t="s">
        <v>35</v>
      </c>
      <c r="AX598" s="13" t="s">
        <v>76</v>
      </c>
      <c r="AY598" s="237" t="s">
        <v>172</v>
      </c>
    </row>
    <row r="599" spans="2:51" s="13" customFormat="1" ht="13.5">
      <c r="B599" s="227"/>
      <c r="C599" s="228"/>
      <c r="D599" s="218" t="s">
        <v>184</v>
      </c>
      <c r="E599" s="229" t="s">
        <v>21</v>
      </c>
      <c r="F599" s="230" t="s">
        <v>1031</v>
      </c>
      <c r="G599" s="228"/>
      <c r="H599" s="231">
        <v>2</v>
      </c>
      <c r="I599" s="232"/>
      <c r="J599" s="228"/>
      <c r="K599" s="228"/>
      <c r="L599" s="233"/>
      <c r="M599" s="234"/>
      <c r="N599" s="235"/>
      <c r="O599" s="235"/>
      <c r="P599" s="235"/>
      <c r="Q599" s="235"/>
      <c r="R599" s="235"/>
      <c r="S599" s="235"/>
      <c r="T599" s="236"/>
      <c r="AT599" s="237" t="s">
        <v>184</v>
      </c>
      <c r="AU599" s="237" t="s">
        <v>182</v>
      </c>
      <c r="AV599" s="13" t="s">
        <v>85</v>
      </c>
      <c r="AW599" s="13" t="s">
        <v>35</v>
      </c>
      <c r="AX599" s="13" t="s">
        <v>76</v>
      </c>
      <c r="AY599" s="237" t="s">
        <v>172</v>
      </c>
    </row>
    <row r="600" spans="2:51" s="13" customFormat="1" ht="13.5">
      <c r="B600" s="227"/>
      <c r="C600" s="228"/>
      <c r="D600" s="218" t="s">
        <v>184</v>
      </c>
      <c r="E600" s="229" t="s">
        <v>21</v>
      </c>
      <c r="F600" s="230" t="s">
        <v>1032</v>
      </c>
      <c r="G600" s="228"/>
      <c r="H600" s="231">
        <v>2</v>
      </c>
      <c r="I600" s="232"/>
      <c r="J600" s="228"/>
      <c r="K600" s="228"/>
      <c r="L600" s="233"/>
      <c r="M600" s="234"/>
      <c r="N600" s="235"/>
      <c r="O600" s="235"/>
      <c r="P600" s="235"/>
      <c r="Q600" s="235"/>
      <c r="R600" s="235"/>
      <c r="S600" s="235"/>
      <c r="T600" s="236"/>
      <c r="AT600" s="237" t="s">
        <v>184</v>
      </c>
      <c r="AU600" s="237" t="s">
        <v>182</v>
      </c>
      <c r="AV600" s="13" t="s">
        <v>85</v>
      </c>
      <c r="AW600" s="13" t="s">
        <v>35</v>
      </c>
      <c r="AX600" s="13" t="s">
        <v>76</v>
      </c>
      <c r="AY600" s="237" t="s">
        <v>172</v>
      </c>
    </row>
    <row r="601" spans="2:51" s="13" customFormat="1" ht="13.5">
      <c r="B601" s="227"/>
      <c r="C601" s="228"/>
      <c r="D601" s="218" t="s">
        <v>184</v>
      </c>
      <c r="E601" s="229" t="s">
        <v>21</v>
      </c>
      <c r="F601" s="230" t="s">
        <v>1033</v>
      </c>
      <c r="G601" s="228"/>
      <c r="H601" s="231">
        <v>1</v>
      </c>
      <c r="I601" s="232"/>
      <c r="J601" s="228"/>
      <c r="K601" s="228"/>
      <c r="L601" s="233"/>
      <c r="M601" s="234"/>
      <c r="N601" s="235"/>
      <c r="O601" s="235"/>
      <c r="P601" s="235"/>
      <c r="Q601" s="235"/>
      <c r="R601" s="235"/>
      <c r="S601" s="235"/>
      <c r="T601" s="236"/>
      <c r="AT601" s="237" t="s">
        <v>184</v>
      </c>
      <c r="AU601" s="237" t="s">
        <v>182</v>
      </c>
      <c r="AV601" s="13" t="s">
        <v>85</v>
      </c>
      <c r="AW601" s="13" t="s">
        <v>35</v>
      </c>
      <c r="AX601" s="13" t="s">
        <v>76</v>
      </c>
      <c r="AY601" s="237" t="s">
        <v>172</v>
      </c>
    </row>
    <row r="602" spans="2:51" s="14" customFormat="1" ht="13.5">
      <c r="B602" s="238"/>
      <c r="C602" s="239"/>
      <c r="D602" s="218" t="s">
        <v>184</v>
      </c>
      <c r="E602" s="240" t="s">
        <v>21</v>
      </c>
      <c r="F602" s="241" t="s">
        <v>199</v>
      </c>
      <c r="G602" s="239"/>
      <c r="H602" s="242">
        <v>6</v>
      </c>
      <c r="I602" s="243"/>
      <c r="J602" s="239"/>
      <c r="K602" s="239"/>
      <c r="L602" s="244"/>
      <c r="M602" s="245"/>
      <c r="N602" s="246"/>
      <c r="O602" s="246"/>
      <c r="P602" s="246"/>
      <c r="Q602" s="246"/>
      <c r="R602" s="246"/>
      <c r="S602" s="246"/>
      <c r="T602" s="247"/>
      <c r="AT602" s="248" t="s">
        <v>184</v>
      </c>
      <c r="AU602" s="248" t="s">
        <v>182</v>
      </c>
      <c r="AV602" s="14" t="s">
        <v>181</v>
      </c>
      <c r="AW602" s="14" t="s">
        <v>35</v>
      </c>
      <c r="AX602" s="14" t="s">
        <v>83</v>
      </c>
      <c r="AY602" s="248" t="s">
        <v>172</v>
      </c>
    </row>
    <row r="603" spans="2:65" s="1" customFormat="1" ht="16.5" customHeight="1">
      <c r="B603" s="42"/>
      <c r="C603" s="260" t="s">
        <v>1034</v>
      </c>
      <c r="D603" s="260" t="s">
        <v>252</v>
      </c>
      <c r="E603" s="261" t="s">
        <v>1035</v>
      </c>
      <c r="F603" s="262" t="s">
        <v>1036</v>
      </c>
      <c r="G603" s="263" t="s">
        <v>329</v>
      </c>
      <c r="H603" s="264">
        <v>2</v>
      </c>
      <c r="I603" s="265"/>
      <c r="J603" s="266">
        <f>ROUND(I603*H603,2)</f>
        <v>0</v>
      </c>
      <c r="K603" s="262" t="s">
        <v>180</v>
      </c>
      <c r="L603" s="267"/>
      <c r="M603" s="268" t="s">
        <v>21</v>
      </c>
      <c r="N603" s="269" t="s">
        <v>47</v>
      </c>
      <c r="O603" s="43"/>
      <c r="P603" s="213">
        <f>O603*H603</f>
        <v>0</v>
      </c>
      <c r="Q603" s="213">
        <v>0.0025</v>
      </c>
      <c r="R603" s="213">
        <f>Q603*H603</f>
        <v>0.005</v>
      </c>
      <c r="S603" s="213">
        <v>0</v>
      </c>
      <c r="T603" s="214">
        <f>S603*H603</f>
        <v>0</v>
      </c>
      <c r="AR603" s="25" t="s">
        <v>233</v>
      </c>
      <c r="AT603" s="25" t="s">
        <v>252</v>
      </c>
      <c r="AU603" s="25" t="s">
        <v>182</v>
      </c>
      <c r="AY603" s="25" t="s">
        <v>172</v>
      </c>
      <c r="BE603" s="215">
        <f>IF(N603="základní",J603,0)</f>
        <v>0</v>
      </c>
      <c r="BF603" s="215">
        <f>IF(N603="snížená",J603,0)</f>
        <v>0</v>
      </c>
      <c r="BG603" s="215">
        <f>IF(N603="zákl. přenesená",J603,0)</f>
        <v>0</v>
      </c>
      <c r="BH603" s="215">
        <f>IF(N603="sníž. přenesená",J603,0)</f>
        <v>0</v>
      </c>
      <c r="BI603" s="215">
        <f>IF(N603="nulová",J603,0)</f>
        <v>0</v>
      </c>
      <c r="BJ603" s="25" t="s">
        <v>83</v>
      </c>
      <c r="BK603" s="215">
        <f>ROUND(I603*H603,2)</f>
        <v>0</v>
      </c>
      <c r="BL603" s="25" t="s">
        <v>181</v>
      </c>
      <c r="BM603" s="25" t="s">
        <v>1037</v>
      </c>
    </row>
    <row r="604" spans="2:51" s="13" customFormat="1" ht="13.5">
      <c r="B604" s="227"/>
      <c r="C604" s="228"/>
      <c r="D604" s="218" t="s">
        <v>184</v>
      </c>
      <c r="E604" s="229" t="s">
        <v>21</v>
      </c>
      <c r="F604" s="230" t="s">
        <v>1038</v>
      </c>
      <c r="G604" s="228"/>
      <c r="H604" s="231">
        <v>2</v>
      </c>
      <c r="I604" s="232"/>
      <c r="J604" s="228"/>
      <c r="K604" s="228"/>
      <c r="L604" s="233"/>
      <c r="M604" s="234"/>
      <c r="N604" s="235"/>
      <c r="O604" s="235"/>
      <c r="P604" s="235"/>
      <c r="Q604" s="235"/>
      <c r="R604" s="235"/>
      <c r="S604" s="235"/>
      <c r="T604" s="236"/>
      <c r="AT604" s="237" t="s">
        <v>184</v>
      </c>
      <c r="AU604" s="237" t="s">
        <v>182</v>
      </c>
      <c r="AV604" s="13" t="s">
        <v>85</v>
      </c>
      <c r="AW604" s="13" t="s">
        <v>35</v>
      </c>
      <c r="AX604" s="13" t="s">
        <v>83</v>
      </c>
      <c r="AY604" s="237" t="s">
        <v>172</v>
      </c>
    </row>
    <row r="605" spans="2:65" s="1" customFormat="1" ht="16.5" customHeight="1">
      <c r="B605" s="42"/>
      <c r="C605" s="260" t="s">
        <v>1039</v>
      </c>
      <c r="D605" s="260" t="s">
        <v>252</v>
      </c>
      <c r="E605" s="261" t="s">
        <v>1040</v>
      </c>
      <c r="F605" s="262" t="s">
        <v>1041</v>
      </c>
      <c r="G605" s="263" t="s">
        <v>329</v>
      </c>
      <c r="H605" s="264">
        <v>1</v>
      </c>
      <c r="I605" s="265"/>
      <c r="J605" s="266">
        <f>ROUND(I605*H605,2)</f>
        <v>0</v>
      </c>
      <c r="K605" s="262" t="s">
        <v>180</v>
      </c>
      <c r="L605" s="267"/>
      <c r="M605" s="268" t="s">
        <v>21</v>
      </c>
      <c r="N605" s="269" t="s">
        <v>47</v>
      </c>
      <c r="O605" s="43"/>
      <c r="P605" s="213">
        <f>O605*H605</f>
        <v>0</v>
      </c>
      <c r="Q605" s="213">
        <v>0.0037</v>
      </c>
      <c r="R605" s="213">
        <f>Q605*H605</f>
        <v>0.0037</v>
      </c>
      <c r="S605" s="213">
        <v>0</v>
      </c>
      <c r="T605" s="214">
        <f>S605*H605</f>
        <v>0</v>
      </c>
      <c r="AR605" s="25" t="s">
        <v>233</v>
      </c>
      <c r="AT605" s="25" t="s">
        <v>252</v>
      </c>
      <c r="AU605" s="25" t="s">
        <v>182</v>
      </c>
      <c r="AY605" s="25" t="s">
        <v>172</v>
      </c>
      <c r="BE605" s="215">
        <f>IF(N605="základní",J605,0)</f>
        <v>0</v>
      </c>
      <c r="BF605" s="215">
        <f>IF(N605="snížená",J605,0)</f>
        <v>0</v>
      </c>
      <c r="BG605" s="215">
        <f>IF(N605="zákl. přenesená",J605,0)</f>
        <v>0</v>
      </c>
      <c r="BH605" s="215">
        <f>IF(N605="sníž. přenesená",J605,0)</f>
        <v>0</v>
      </c>
      <c r="BI605" s="215">
        <f>IF(N605="nulová",J605,0)</f>
        <v>0</v>
      </c>
      <c r="BJ605" s="25" t="s">
        <v>83</v>
      </c>
      <c r="BK605" s="215">
        <f>ROUND(I605*H605,2)</f>
        <v>0</v>
      </c>
      <c r="BL605" s="25" t="s">
        <v>181</v>
      </c>
      <c r="BM605" s="25" t="s">
        <v>1042</v>
      </c>
    </row>
    <row r="606" spans="2:51" s="13" customFormat="1" ht="13.5">
      <c r="B606" s="227"/>
      <c r="C606" s="228"/>
      <c r="D606" s="218" t="s">
        <v>184</v>
      </c>
      <c r="E606" s="229" t="s">
        <v>21</v>
      </c>
      <c r="F606" s="230" t="s">
        <v>1043</v>
      </c>
      <c r="G606" s="228"/>
      <c r="H606" s="231">
        <v>1</v>
      </c>
      <c r="I606" s="232"/>
      <c r="J606" s="228"/>
      <c r="K606" s="228"/>
      <c r="L606" s="233"/>
      <c r="M606" s="234"/>
      <c r="N606" s="235"/>
      <c r="O606" s="235"/>
      <c r="P606" s="235"/>
      <c r="Q606" s="235"/>
      <c r="R606" s="235"/>
      <c r="S606" s="235"/>
      <c r="T606" s="236"/>
      <c r="AT606" s="237" t="s">
        <v>184</v>
      </c>
      <c r="AU606" s="237" t="s">
        <v>182</v>
      </c>
      <c r="AV606" s="13" t="s">
        <v>85</v>
      </c>
      <c r="AW606" s="13" t="s">
        <v>35</v>
      </c>
      <c r="AX606" s="13" t="s">
        <v>83</v>
      </c>
      <c r="AY606" s="237" t="s">
        <v>172</v>
      </c>
    </row>
    <row r="607" spans="2:65" s="1" customFormat="1" ht="16.5" customHeight="1">
      <c r="B607" s="42"/>
      <c r="C607" s="260" t="s">
        <v>1044</v>
      </c>
      <c r="D607" s="260" t="s">
        <v>252</v>
      </c>
      <c r="E607" s="261" t="s">
        <v>1045</v>
      </c>
      <c r="F607" s="262" t="s">
        <v>1046</v>
      </c>
      <c r="G607" s="263" t="s">
        <v>329</v>
      </c>
      <c r="H607" s="264">
        <v>2</v>
      </c>
      <c r="I607" s="265"/>
      <c r="J607" s="266">
        <f>ROUND(I607*H607,2)</f>
        <v>0</v>
      </c>
      <c r="K607" s="262" t="s">
        <v>180</v>
      </c>
      <c r="L607" s="267"/>
      <c r="M607" s="268" t="s">
        <v>21</v>
      </c>
      <c r="N607" s="269" t="s">
        <v>47</v>
      </c>
      <c r="O607" s="43"/>
      <c r="P607" s="213">
        <f>O607*H607</f>
        <v>0</v>
      </c>
      <c r="Q607" s="213">
        <v>0.0069</v>
      </c>
      <c r="R607" s="213">
        <f>Q607*H607</f>
        <v>0.0138</v>
      </c>
      <c r="S607" s="213">
        <v>0</v>
      </c>
      <c r="T607" s="214">
        <f>S607*H607</f>
        <v>0</v>
      </c>
      <c r="AR607" s="25" t="s">
        <v>233</v>
      </c>
      <c r="AT607" s="25" t="s">
        <v>252</v>
      </c>
      <c r="AU607" s="25" t="s">
        <v>182</v>
      </c>
      <c r="AY607" s="25" t="s">
        <v>172</v>
      </c>
      <c r="BE607" s="215">
        <f>IF(N607="základní",J607,0)</f>
        <v>0</v>
      </c>
      <c r="BF607" s="215">
        <f>IF(N607="snížená",J607,0)</f>
        <v>0</v>
      </c>
      <c r="BG607" s="215">
        <f>IF(N607="zákl. přenesená",J607,0)</f>
        <v>0</v>
      </c>
      <c r="BH607" s="215">
        <f>IF(N607="sníž. přenesená",J607,0)</f>
        <v>0</v>
      </c>
      <c r="BI607" s="215">
        <f>IF(N607="nulová",J607,0)</f>
        <v>0</v>
      </c>
      <c r="BJ607" s="25" t="s">
        <v>83</v>
      </c>
      <c r="BK607" s="215">
        <f>ROUND(I607*H607,2)</f>
        <v>0</v>
      </c>
      <c r="BL607" s="25" t="s">
        <v>181</v>
      </c>
      <c r="BM607" s="25" t="s">
        <v>1047</v>
      </c>
    </row>
    <row r="608" spans="2:51" s="13" customFormat="1" ht="13.5">
      <c r="B608" s="227"/>
      <c r="C608" s="228"/>
      <c r="D608" s="218" t="s">
        <v>184</v>
      </c>
      <c r="E608" s="229" t="s">
        <v>21</v>
      </c>
      <c r="F608" s="230" t="s">
        <v>1048</v>
      </c>
      <c r="G608" s="228"/>
      <c r="H608" s="231">
        <v>1</v>
      </c>
      <c r="I608" s="232"/>
      <c r="J608" s="228"/>
      <c r="K608" s="228"/>
      <c r="L608" s="233"/>
      <c r="M608" s="234"/>
      <c r="N608" s="235"/>
      <c r="O608" s="235"/>
      <c r="P608" s="235"/>
      <c r="Q608" s="235"/>
      <c r="R608" s="235"/>
      <c r="S608" s="235"/>
      <c r="T608" s="236"/>
      <c r="AT608" s="237" t="s">
        <v>184</v>
      </c>
      <c r="AU608" s="237" t="s">
        <v>182</v>
      </c>
      <c r="AV608" s="13" t="s">
        <v>85</v>
      </c>
      <c r="AW608" s="13" t="s">
        <v>35</v>
      </c>
      <c r="AX608" s="13" t="s">
        <v>76</v>
      </c>
      <c r="AY608" s="237" t="s">
        <v>172</v>
      </c>
    </row>
    <row r="609" spans="2:51" s="13" customFormat="1" ht="13.5">
      <c r="B609" s="227"/>
      <c r="C609" s="228"/>
      <c r="D609" s="218" t="s">
        <v>184</v>
      </c>
      <c r="E609" s="229" t="s">
        <v>21</v>
      </c>
      <c r="F609" s="230" t="s">
        <v>1049</v>
      </c>
      <c r="G609" s="228"/>
      <c r="H609" s="231">
        <v>1</v>
      </c>
      <c r="I609" s="232"/>
      <c r="J609" s="228"/>
      <c r="K609" s="228"/>
      <c r="L609" s="233"/>
      <c r="M609" s="234"/>
      <c r="N609" s="235"/>
      <c r="O609" s="235"/>
      <c r="P609" s="235"/>
      <c r="Q609" s="235"/>
      <c r="R609" s="235"/>
      <c r="S609" s="235"/>
      <c r="T609" s="236"/>
      <c r="AT609" s="237" t="s">
        <v>184</v>
      </c>
      <c r="AU609" s="237" t="s">
        <v>182</v>
      </c>
      <c r="AV609" s="13" t="s">
        <v>85</v>
      </c>
      <c r="AW609" s="13" t="s">
        <v>35</v>
      </c>
      <c r="AX609" s="13" t="s">
        <v>76</v>
      </c>
      <c r="AY609" s="237" t="s">
        <v>172</v>
      </c>
    </row>
    <row r="610" spans="2:51" s="14" customFormat="1" ht="13.5">
      <c r="B610" s="238"/>
      <c r="C610" s="239"/>
      <c r="D610" s="218" t="s">
        <v>184</v>
      </c>
      <c r="E610" s="240" t="s">
        <v>21</v>
      </c>
      <c r="F610" s="241" t="s">
        <v>199</v>
      </c>
      <c r="G610" s="239"/>
      <c r="H610" s="242">
        <v>2</v>
      </c>
      <c r="I610" s="243"/>
      <c r="J610" s="239"/>
      <c r="K610" s="239"/>
      <c r="L610" s="244"/>
      <c r="M610" s="245"/>
      <c r="N610" s="246"/>
      <c r="O610" s="246"/>
      <c r="P610" s="246"/>
      <c r="Q610" s="246"/>
      <c r="R610" s="246"/>
      <c r="S610" s="246"/>
      <c r="T610" s="247"/>
      <c r="AT610" s="248" t="s">
        <v>184</v>
      </c>
      <c r="AU610" s="248" t="s">
        <v>182</v>
      </c>
      <c r="AV610" s="14" t="s">
        <v>181</v>
      </c>
      <c r="AW610" s="14" t="s">
        <v>35</v>
      </c>
      <c r="AX610" s="14" t="s">
        <v>83</v>
      </c>
      <c r="AY610" s="248" t="s">
        <v>172</v>
      </c>
    </row>
    <row r="611" spans="2:65" s="1" customFormat="1" ht="16.5" customHeight="1">
      <c r="B611" s="42"/>
      <c r="C611" s="260" t="s">
        <v>1050</v>
      </c>
      <c r="D611" s="260" t="s">
        <v>252</v>
      </c>
      <c r="E611" s="261" t="s">
        <v>1051</v>
      </c>
      <c r="F611" s="262" t="s">
        <v>1052</v>
      </c>
      <c r="G611" s="263" t="s">
        <v>329</v>
      </c>
      <c r="H611" s="264">
        <v>2</v>
      </c>
      <c r="I611" s="265"/>
      <c r="J611" s="266">
        <f>ROUND(I611*H611,2)</f>
        <v>0</v>
      </c>
      <c r="K611" s="262" t="s">
        <v>180</v>
      </c>
      <c r="L611" s="267"/>
      <c r="M611" s="268" t="s">
        <v>21</v>
      </c>
      <c r="N611" s="269" t="s">
        <v>47</v>
      </c>
      <c r="O611" s="43"/>
      <c r="P611" s="213">
        <f>O611*H611</f>
        <v>0</v>
      </c>
      <c r="Q611" s="213">
        <v>0.0045</v>
      </c>
      <c r="R611" s="213">
        <f>Q611*H611</f>
        <v>0.009</v>
      </c>
      <c r="S611" s="213">
        <v>0</v>
      </c>
      <c r="T611" s="214">
        <f>S611*H611</f>
        <v>0</v>
      </c>
      <c r="AR611" s="25" t="s">
        <v>233</v>
      </c>
      <c r="AT611" s="25" t="s">
        <v>252</v>
      </c>
      <c r="AU611" s="25" t="s">
        <v>182</v>
      </c>
      <c r="AY611" s="25" t="s">
        <v>172</v>
      </c>
      <c r="BE611" s="215">
        <f>IF(N611="základní",J611,0)</f>
        <v>0</v>
      </c>
      <c r="BF611" s="215">
        <f>IF(N611="snížená",J611,0)</f>
        <v>0</v>
      </c>
      <c r="BG611" s="215">
        <f>IF(N611="zákl. přenesená",J611,0)</f>
        <v>0</v>
      </c>
      <c r="BH611" s="215">
        <f>IF(N611="sníž. přenesená",J611,0)</f>
        <v>0</v>
      </c>
      <c r="BI611" s="215">
        <f>IF(N611="nulová",J611,0)</f>
        <v>0</v>
      </c>
      <c r="BJ611" s="25" t="s">
        <v>83</v>
      </c>
      <c r="BK611" s="215">
        <f>ROUND(I611*H611,2)</f>
        <v>0</v>
      </c>
      <c r="BL611" s="25" t="s">
        <v>181</v>
      </c>
      <c r="BM611" s="25" t="s">
        <v>1053</v>
      </c>
    </row>
    <row r="612" spans="2:51" s="13" customFormat="1" ht="13.5">
      <c r="B612" s="227"/>
      <c r="C612" s="228"/>
      <c r="D612" s="218" t="s">
        <v>184</v>
      </c>
      <c r="E612" s="229" t="s">
        <v>21</v>
      </c>
      <c r="F612" s="230" t="s">
        <v>1054</v>
      </c>
      <c r="G612" s="228"/>
      <c r="H612" s="231">
        <v>2</v>
      </c>
      <c r="I612" s="232"/>
      <c r="J612" s="228"/>
      <c r="K612" s="228"/>
      <c r="L612" s="233"/>
      <c r="M612" s="234"/>
      <c r="N612" s="235"/>
      <c r="O612" s="235"/>
      <c r="P612" s="235"/>
      <c r="Q612" s="235"/>
      <c r="R612" s="235"/>
      <c r="S612" s="235"/>
      <c r="T612" s="236"/>
      <c r="AT612" s="237" t="s">
        <v>184</v>
      </c>
      <c r="AU612" s="237" t="s">
        <v>182</v>
      </c>
      <c r="AV612" s="13" t="s">
        <v>85</v>
      </c>
      <c r="AW612" s="13" t="s">
        <v>35</v>
      </c>
      <c r="AX612" s="13" t="s">
        <v>83</v>
      </c>
      <c r="AY612" s="237" t="s">
        <v>172</v>
      </c>
    </row>
    <row r="613" spans="2:65" s="1" customFormat="1" ht="16.5" customHeight="1">
      <c r="B613" s="42"/>
      <c r="C613" s="260" t="s">
        <v>1055</v>
      </c>
      <c r="D613" s="260" t="s">
        <v>252</v>
      </c>
      <c r="E613" s="261" t="s">
        <v>1056</v>
      </c>
      <c r="F613" s="262" t="s">
        <v>1057</v>
      </c>
      <c r="G613" s="263" t="s">
        <v>329</v>
      </c>
      <c r="H613" s="264">
        <v>1</v>
      </c>
      <c r="I613" s="265"/>
      <c r="J613" s="266">
        <f>ROUND(I613*H613,2)</f>
        <v>0</v>
      </c>
      <c r="K613" s="262" t="s">
        <v>180</v>
      </c>
      <c r="L613" s="267"/>
      <c r="M613" s="268" t="s">
        <v>21</v>
      </c>
      <c r="N613" s="269" t="s">
        <v>47</v>
      </c>
      <c r="O613" s="43"/>
      <c r="P613" s="213">
        <f>O613*H613</f>
        <v>0</v>
      </c>
      <c r="Q613" s="213">
        <v>0.002</v>
      </c>
      <c r="R613" s="213">
        <f>Q613*H613</f>
        <v>0.002</v>
      </c>
      <c r="S613" s="213">
        <v>0</v>
      </c>
      <c r="T613" s="214">
        <f>S613*H613</f>
        <v>0</v>
      </c>
      <c r="AR613" s="25" t="s">
        <v>233</v>
      </c>
      <c r="AT613" s="25" t="s">
        <v>252</v>
      </c>
      <c r="AU613" s="25" t="s">
        <v>182</v>
      </c>
      <c r="AY613" s="25" t="s">
        <v>172</v>
      </c>
      <c r="BE613" s="215">
        <f>IF(N613="základní",J613,0)</f>
        <v>0</v>
      </c>
      <c r="BF613" s="215">
        <f>IF(N613="snížená",J613,0)</f>
        <v>0</v>
      </c>
      <c r="BG613" s="215">
        <f>IF(N613="zákl. přenesená",J613,0)</f>
        <v>0</v>
      </c>
      <c r="BH613" s="215">
        <f>IF(N613="sníž. přenesená",J613,0)</f>
        <v>0</v>
      </c>
      <c r="BI613" s="215">
        <f>IF(N613="nulová",J613,0)</f>
        <v>0</v>
      </c>
      <c r="BJ613" s="25" t="s">
        <v>83</v>
      </c>
      <c r="BK613" s="215">
        <f>ROUND(I613*H613,2)</f>
        <v>0</v>
      </c>
      <c r="BL613" s="25" t="s">
        <v>181</v>
      </c>
      <c r="BM613" s="25" t="s">
        <v>1058</v>
      </c>
    </row>
    <row r="614" spans="2:51" s="13" customFormat="1" ht="13.5">
      <c r="B614" s="227"/>
      <c r="C614" s="228"/>
      <c r="D614" s="218" t="s">
        <v>184</v>
      </c>
      <c r="E614" s="229" t="s">
        <v>21</v>
      </c>
      <c r="F614" s="230" t="s">
        <v>1059</v>
      </c>
      <c r="G614" s="228"/>
      <c r="H614" s="231">
        <v>1</v>
      </c>
      <c r="I614" s="232"/>
      <c r="J614" s="228"/>
      <c r="K614" s="228"/>
      <c r="L614" s="233"/>
      <c r="M614" s="234"/>
      <c r="N614" s="235"/>
      <c r="O614" s="235"/>
      <c r="P614" s="235"/>
      <c r="Q614" s="235"/>
      <c r="R614" s="235"/>
      <c r="S614" s="235"/>
      <c r="T614" s="236"/>
      <c r="AT614" s="237" t="s">
        <v>184</v>
      </c>
      <c r="AU614" s="237" t="s">
        <v>182</v>
      </c>
      <c r="AV614" s="13" t="s">
        <v>85</v>
      </c>
      <c r="AW614" s="13" t="s">
        <v>35</v>
      </c>
      <c r="AX614" s="13" t="s">
        <v>83</v>
      </c>
      <c r="AY614" s="237" t="s">
        <v>172</v>
      </c>
    </row>
    <row r="615" spans="2:63" s="11" customFormat="1" ht="22.35" customHeight="1">
      <c r="B615" s="188"/>
      <c r="C615" s="189"/>
      <c r="D615" s="190" t="s">
        <v>75</v>
      </c>
      <c r="E615" s="202" t="s">
        <v>718</v>
      </c>
      <c r="F615" s="202" t="s">
        <v>1060</v>
      </c>
      <c r="G615" s="189"/>
      <c r="H615" s="189"/>
      <c r="I615" s="192"/>
      <c r="J615" s="203">
        <f>BK615</f>
        <v>0</v>
      </c>
      <c r="K615" s="189"/>
      <c r="L615" s="194"/>
      <c r="M615" s="195"/>
      <c r="N615" s="196"/>
      <c r="O615" s="196"/>
      <c r="P615" s="197">
        <f>SUM(P616:P619)</f>
        <v>0</v>
      </c>
      <c r="Q615" s="196"/>
      <c r="R615" s="197">
        <f>SUM(R616:R619)</f>
        <v>0</v>
      </c>
      <c r="S615" s="196"/>
      <c r="T615" s="198">
        <f>SUM(T616:T619)</f>
        <v>0</v>
      </c>
      <c r="AR615" s="199" t="s">
        <v>83</v>
      </c>
      <c r="AT615" s="200" t="s">
        <v>75</v>
      </c>
      <c r="AU615" s="200" t="s">
        <v>85</v>
      </c>
      <c r="AY615" s="199" t="s">
        <v>172</v>
      </c>
      <c r="BK615" s="201">
        <f>SUM(BK616:BK619)</f>
        <v>0</v>
      </c>
    </row>
    <row r="616" spans="2:65" s="1" customFormat="1" ht="16.5" customHeight="1">
      <c r="B616" s="42"/>
      <c r="C616" s="204" t="s">
        <v>1061</v>
      </c>
      <c r="D616" s="204" t="s">
        <v>176</v>
      </c>
      <c r="E616" s="205" t="s">
        <v>1062</v>
      </c>
      <c r="F616" s="206" t="s">
        <v>1063</v>
      </c>
      <c r="G616" s="207" t="s">
        <v>207</v>
      </c>
      <c r="H616" s="208">
        <v>15362.956</v>
      </c>
      <c r="I616" s="209"/>
      <c r="J616" s="210">
        <f>ROUND(I616*H616,2)</f>
        <v>0</v>
      </c>
      <c r="K616" s="206" t="s">
        <v>180</v>
      </c>
      <c r="L616" s="62"/>
      <c r="M616" s="211" t="s">
        <v>21</v>
      </c>
      <c r="N616" s="212" t="s">
        <v>47</v>
      </c>
      <c r="O616" s="43"/>
      <c r="P616" s="213">
        <f>O616*H616</f>
        <v>0</v>
      </c>
      <c r="Q616" s="213">
        <v>0</v>
      </c>
      <c r="R616" s="213">
        <f>Q616*H616</f>
        <v>0</v>
      </c>
      <c r="S616" s="213">
        <v>0</v>
      </c>
      <c r="T616" s="214">
        <f>S616*H616</f>
        <v>0</v>
      </c>
      <c r="AR616" s="25" t="s">
        <v>181</v>
      </c>
      <c r="AT616" s="25" t="s">
        <v>176</v>
      </c>
      <c r="AU616" s="25" t="s">
        <v>182</v>
      </c>
      <c r="AY616" s="25" t="s">
        <v>172</v>
      </c>
      <c r="BE616" s="215">
        <f>IF(N616="základní",J616,0)</f>
        <v>0</v>
      </c>
      <c r="BF616" s="215">
        <f>IF(N616="snížená",J616,0)</f>
        <v>0</v>
      </c>
      <c r="BG616" s="215">
        <f>IF(N616="zákl. přenesená",J616,0)</f>
        <v>0</v>
      </c>
      <c r="BH616" s="215">
        <f>IF(N616="sníž. přenesená",J616,0)</f>
        <v>0</v>
      </c>
      <c r="BI616" s="215">
        <f>IF(N616="nulová",J616,0)</f>
        <v>0</v>
      </c>
      <c r="BJ616" s="25" t="s">
        <v>83</v>
      </c>
      <c r="BK616" s="215">
        <f>ROUND(I616*H616,2)</f>
        <v>0</v>
      </c>
      <c r="BL616" s="25" t="s">
        <v>181</v>
      </c>
      <c r="BM616" s="25" t="s">
        <v>1064</v>
      </c>
    </row>
    <row r="617" spans="2:65" s="1" customFormat="1" ht="16.5" customHeight="1">
      <c r="B617" s="42"/>
      <c r="C617" s="204" t="s">
        <v>1065</v>
      </c>
      <c r="D617" s="204" t="s">
        <v>176</v>
      </c>
      <c r="E617" s="205" t="s">
        <v>1066</v>
      </c>
      <c r="F617" s="206" t="s">
        <v>1067</v>
      </c>
      <c r="G617" s="207" t="s">
        <v>207</v>
      </c>
      <c r="H617" s="208">
        <v>15362.956</v>
      </c>
      <c r="I617" s="209"/>
      <c r="J617" s="210">
        <f>ROUND(I617*H617,2)</f>
        <v>0</v>
      </c>
      <c r="K617" s="206" t="s">
        <v>21</v>
      </c>
      <c r="L617" s="62"/>
      <c r="M617" s="211" t="s">
        <v>21</v>
      </c>
      <c r="N617" s="212" t="s">
        <v>47</v>
      </c>
      <c r="O617" s="43"/>
      <c r="P617" s="213">
        <f>O617*H617</f>
        <v>0</v>
      </c>
      <c r="Q617" s="213">
        <v>0</v>
      </c>
      <c r="R617" s="213">
        <f>Q617*H617</f>
        <v>0</v>
      </c>
      <c r="S617" s="213">
        <v>0</v>
      </c>
      <c r="T617" s="214">
        <f>S617*H617</f>
        <v>0</v>
      </c>
      <c r="AR617" s="25" t="s">
        <v>181</v>
      </c>
      <c r="AT617" s="25" t="s">
        <v>176</v>
      </c>
      <c r="AU617" s="25" t="s">
        <v>182</v>
      </c>
      <c r="AY617" s="25" t="s">
        <v>172</v>
      </c>
      <c r="BE617" s="215">
        <f>IF(N617="základní",J617,0)</f>
        <v>0</v>
      </c>
      <c r="BF617" s="215">
        <f>IF(N617="snížená",J617,0)</f>
        <v>0</v>
      </c>
      <c r="BG617" s="215">
        <f>IF(N617="zákl. přenesená",J617,0)</f>
        <v>0</v>
      </c>
      <c r="BH617" s="215">
        <f>IF(N617="sníž. přenesená",J617,0)</f>
        <v>0</v>
      </c>
      <c r="BI617" s="215">
        <f>IF(N617="nulová",J617,0)</f>
        <v>0</v>
      </c>
      <c r="BJ617" s="25" t="s">
        <v>83</v>
      </c>
      <c r="BK617" s="215">
        <f>ROUND(I617*H617,2)</f>
        <v>0</v>
      </c>
      <c r="BL617" s="25" t="s">
        <v>181</v>
      </c>
      <c r="BM617" s="25" t="s">
        <v>1068</v>
      </c>
    </row>
    <row r="618" spans="2:65" s="1" customFormat="1" ht="16.5" customHeight="1">
      <c r="B618" s="42"/>
      <c r="C618" s="204" t="s">
        <v>1069</v>
      </c>
      <c r="D618" s="204" t="s">
        <v>176</v>
      </c>
      <c r="E618" s="205" t="s">
        <v>1070</v>
      </c>
      <c r="F618" s="206" t="s">
        <v>1071</v>
      </c>
      <c r="G618" s="207" t="s">
        <v>207</v>
      </c>
      <c r="H618" s="208">
        <v>15362.956</v>
      </c>
      <c r="I618" s="209"/>
      <c r="J618" s="210">
        <f>ROUND(I618*H618,2)</f>
        <v>0</v>
      </c>
      <c r="K618" s="206" t="s">
        <v>21</v>
      </c>
      <c r="L618" s="62"/>
      <c r="M618" s="211" t="s">
        <v>21</v>
      </c>
      <c r="N618" s="212" t="s">
        <v>47</v>
      </c>
      <c r="O618" s="43"/>
      <c r="P618" s="213">
        <f>O618*H618</f>
        <v>0</v>
      </c>
      <c r="Q618" s="213">
        <v>0</v>
      </c>
      <c r="R618" s="213">
        <f>Q618*H618</f>
        <v>0</v>
      </c>
      <c r="S618" s="213">
        <v>0</v>
      </c>
      <c r="T618" s="214">
        <f>S618*H618</f>
        <v>0</v>
      </c>
      <c r="AR618" s="25" t="s">
        <v>181</v>
      </c>
      <c r="AT618" s="25" t="s">
        <v>176</v>
      </c>
      <c r="AU618" s="25" t="s">
        <v>182</v>
      </c>
      <c r="AY618" s="25" t="s">
        <v>172</v>
      </c>
      <c r="BE618" s="215">
        <f>IF(N618="základní",J618,0)</f>
        <v>0</v>
      </c>
      <c r="BF618" s="215">
        <f>IF(N618="snížená",J618,0)</f>
        <v>0</v>
      </c>
      <c r="BG618" s="215">
        <f>IF(N618="zákl. přenesená",J618,0)</f>
        <v>0</v>
      </c>
      <c r="BH618" s="215">
        <f>IF(N618="sníž. přenesená",J618,0)</f>
        <v>0</v>
      </c>
      <c r="BI618" s="215">
        <f>IF(N618="nulová",J618,0)</f>
        <v>0</v>
      </c>
      <c r="BJ618" s="25" t="s">
        <v>83</v>
      </c>
      <c r="BK618" s="215">
        <f>ROUND(I618*H618,2)</f>
        <v>0</v>
      </c>
      <c r="BL618" s="25" t="s">
        <v>181</v>
      </c>
      <c r="BM618" s="25" t="s">
        <v>1072</v>
      </c>
    </row>
    <row r="619" spans="2:65" s="1" customFormat="1" ht="25.5" customHeight="1">
      <c r="B619" s="42"/>
      <c r="C619" s="204" t="s">
        <v>1073</v>
      </c>
      <c r="D619" s="204" t="s">
        <v>176</v>
      </c>
      <c r="E619" s="205" t="s">
        <v>1074</v>
      </c>
      <c r="F619" s="206" t="s">
        <v>1075</v>
      </c>
      <c r="G619" s="207" t="s">
        <v>207</v>
      </c>
      <c r="H619" s="208">
        <v>9555.299</v>
      </c>
      <c r="I619" s="209"/>
      <c r="J619" s="210">
        <f>ROUND(I619*H619,2)</f>
        <v>0</v>
      </c>
      <c r="K619" s="206" t="s">
        <v>180</v>
      </c>
      <c r="L619" s="62"/>
      <c r="M619" s="211" t="s">
        <v>21</v>
      </c>
      <c r="N619" s="270" t="s">
        <v>47</v>
      </c>
      <c r="O619" s="271"/>
      <c r="P619" s="272">
        <f>O619*H619</f>
        <v>0</v>
      </c>
      <c r="Q619" s="272">
        <v>0</v>
      </c>
      <c r="R619" s="272">
        <f>Q619*H619</f>
        <v>0</v>
      </c>
      <c r="S619" s="272">
        <v>0</v>
      </c>
      <c r="T619" s="273">
        <f>S619*H619</f>
        <v>0</v>
      </c>
      <c r="AR619" s="25" t="s">
        <v>181</v>
      </c>
      <c r="AT619" s="25" t="s">
        <v>176</v>
      </c>
      <c r="AU619" s="25" t="s">
        <v>182</v>
      </c>
      <c r="AY619" s="25" t="s">
        <v>172</v>
      </c>
      <c r="BE619" s="215">
        <f>IF(N619="základní",J619,0)</f>
        <v>0</v>
      </c>
      <c r="BF619" s="215">
        <f>IF(N619="snížená",J619,0)</f>
        <v>0</v>
      </c>
      <c r="BG619" s="215">
        <f>IF(N619="zákl. přenesená",J619,0)</f>
        <v>0</v>
      </c>
      <c r="BH619" s="215">
        <f>IF(N619="sníž. přenesená",J619,0)</f>
        <v>0</v>
      </c>
      <c r="BI619" s="215">
        <f>IF(N619="nulová",J619,0)</f>
        <v>0</v>
      </c>
      <c r="BJ619" s="25" t="s">
        <v>83</v>
      </c>
      <c r="BK619" s="215">
        <f>ROUND(I619*H619,2)</f>
        <v>0</v>
      </c>
      <c r="BL619" s="25" t="s">
        <v>181</v>
      </c>
      <c r="BM619" s="25" t="s">
        <v>1076</v>
      </c>
    </row>
    <row r="620" spans="2:12" s="1" customFormat="1" ht="6.95" customHeight="1">
      <c r="B620" s="57"/>
      <c r="C620" s="58"/>
      <c r="D620" s="58"/>
      <c r="E620" s="58"/>
      <c r="F620" s="58"/>
      <c r="G620" s="58"/>
      <c r="H620" s="58"/>
      <c r="I620" s="149"/>
      <c r="J620" s="58"/>
      <c r="K620" s="58"/>
      <c r="L620" s="62"/>
    </row>
  </sheetData>
  <sheetProtection algorithmName="SHA-512" hashValue="Ji/sn5Bivk+KDjXkRu6mjZawvrIMQ1Dk104dEM6MS3TZbHKfZgku7Y6HOEmIN7S+F+FxO3OTKIrQfTwDBUjIKg==" saltValue="QKI2kary6R8EJ77k9N+YHteL1rfXSaboJ7xoVmAS8Sk4JA9lEfzcmT4Iy33k+wH/h4btmfl8MDdf1m21Jt2IdQ==" spinCount="100000" sheet="1" objects="1" scenarios="1" formatColumns="0" formatRows="0" autoFilter="0"/>
  <autoFilter ref="C108:K619"/>
  <mergeCells count="13">
    <mergeCell ref="E101:H101"/>
    <mergeCell ref="G1:H1"/>
    <mergeCell ref="L2:V2"/>
    <mergeCell ref="E49:H49"/>
    <mergeCell ref="E51:H51"/>
    <mergeCell ref="J55:J56"/>
    <mergeCell ref="E97:H97"/>
    <mergeCell ref="E99:H99"/>
    <mergeCell ref="E7:H7"/>
    <mergeCell ref="E9:H9"/>
    <mergeCell ref="E11:H11"/>
    <mergeCell ref="E26:H26"/>
    <mergeCell ref="E47:H47"/>
  </mergeCells>
  <hyperlinks>
    <hyperlink ref="F1:G1" location="C2" display="1) Krycí list soupisu"/>
    <hyperlink ref="G1:H1" location="C58" display="2) Rekapitulace"/>
    <hyperlink ref="J1" location="C108"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8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93</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120</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1077</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ROUND(J83,2)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ROUND(SUM(BE83:BE85),2)</f>
        <v>0</v>
      </c>
      <c r="G32" s="43"/>
      <c r="H32" s="43"/>
      <c r="I32" s="141">
        <v>0.21</v>
      </c>
      <c r="J32" s="140">
        <f>ROUND(ROUND((SUM(BE83:BE85)),2)*I32,2)</f>
        <v>0</v>
      </c>
      <c r="K32" s="46"/>
    </row>
    <row r="33" spans="2:11" s="1" customFormat="1" ht="14.45" customHeight="1">
      <c r="B33" s="42"/>
      <c r="C33" s="43"/>
      <c r="D33" s="43"/>
      <c r="E33" s="50" t="s">
        <v>48</v>
      </c>
      <c r="F33" s="140">
        <f>ROUND(SUM(BF83:BF85),2)</f>
        <v>0</v>
      </c>
      <c r="G33" s="43"/>
      <c r="H33" s="43"/>
      <c r="I33" s="141">
        <v>0.15</v>
      </c>
      <c r="J33" s="140">
        <f>ROUND(ROUND((SUM(BF83:BF85)),2)*I33,2)</f>
        <v>0</v>
      </c>
      <c r="K33" s="46"/>
    </row>
    <row r="34" spans="2:11" s="1" customFormat="1" ht="14.45" customHeight="1" hidden="1">
      <c r="B34" s="42"/>
      <c r="C34" s="43"/>
      <c r="D34" s="43"/>
      <c r="E34" s="50" t="s">
        <v>49</v>
      </c>
      <c r="F34" s="140">
        <f>ROUND(SUM(BG83:BG85),2)</f>
        <v>0</v>
      </c>
      <c r="G34" s="43"/>
      <c r="H34" s="43"/>
      <c r="I34" s="141">
        <v>0.21</v>
      </c>
      <c r="J34" s="140">
        <v>0</v>
      </c>
      <c r="K34" s="46"/>
    </row>
    <row r="35" spans="2:11" s="1" customFormat="1" ht="14.45" customHeight="1" hidden="1">
      <c r="B35" s="42"/>
      <c r="C35" s="43"/>
      <c r="D35" s="43"/>
      <c r="E35" s="50" t="s">
        <v>50</v>
      </c>
      <c r="F35" s="140">
        <f>ROUND(SUM(BH83:BH85),2)</f>
        <v>0</v>
      </c>
      <c r="G35" s="43"/>
      <c r="H35" s="43"/>
      <c r="I35" s="141">
        <v>0.15</v>
      </c>
      <c r="J35" s="140">
        <v>0</v>
      </c>
      <c r="K35" s="46"/>
    </row>
    <row r="36" spans="2:11" s="1" customFormat="1" ht="14.45" customHeight="1" hidden="1">
      <c r="B36" s="42"/>
      <c r="C36" s="43"/>
      <c r="D36" s="43"/>
      <c r="E36" s="50" t="s">
        <v>51</v>
      </c>
      <c r="F36" s="140">
        <f>ROUND(SUM(BI83:BI85),2)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120</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SO.453 - SO.453 - Přeložky sdělovacích vedení - NENÍ SOUČÁSTÍ VŘ</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J83</f>
        <v>0</v>
      </c>
      <c r="K60" s="46"/>
      <c r="AU60" s="25" t="s">
        <v>128</v>
      </c>
    </row>
    <row r="61" spans="2:11" s="8" customFormat="1" ht="24.95" customHeight="1">
      <c r="B61" s="159"/>
      <c r="C61" s="160"/>
      <c r="D61" s="161" t="s">
        <v>1078</v>
      </c>
      <c r="E61" s="162"/>
      <c r="F61" s="162"/>
      <c r="G61" s="162"/>
      <c r="H61" s="162"/>
      <c r="I61" s="163"/>
      <c r="J61" s="164">
        <f>J84</f>
        <v>0</v>
      </c>
      <c r="K61" s="165"/>
    </row>
    <row r="62" spans="2:11" s="1" customFormat="1" ht="21.75" customHeight="1">
      <c r="B62" s="42"/>
      <c r="C62" s="43"/>
      <c r="D62" s="43"/>
      <c r="E62" s="43"/>
      <c r="F62" s="43"/>
      <c r="G62" s="43"/>
      <c r="H62" s="43"/>
      <c r="I62" s="128"/>
      <c r="J62" s="43"/>
      <c r="K62" s="46"/>
    </row>
    <row r="63" spans="2:11" s="1" customFormat="1" ht="6.95" customHeight="1">
      <c r="B63" s="57"/>
      <c r="C63" s="58"/>
      <c r="D63" s="58"/>
      <c r="E63" s="58"/>
      <c r="F63" s="58"/>
      <c r="G63" s="58"/>
      <c r="H63" s="58"/>
      <c r="I63" s="149"/>
      <c r="J63" s="58"/>
      <c r="K63" s="59"/>
    </row>
    <row r="67" spans="2:12" s="1" customFormat="1" ht="6.95" customHeight="1">
      <c r="B67" s="60"/>
      <c r="C67" s="61"/>
      <c r="D67" s="61"/>
      <c r="E67" s="61"/>
      <c r="F67" s="61"/>
      <c r="G67" s="61"/>
      <c r="H67" s="61"/>
      <c r="I67" s="152"/>
      <c r="J67" s="61"/>
      <c r="K67" s="61"/>
      <c r="L67" s="62"/>
    </row>
    <row r="68" spans="2:12" s="1" customFormat="1" ht="36.95" customHeight="1">
      <c r="B68" s="42"/>
      <c r="C68" s="63" t="s">
        <v>156</v>
      </c>
      <c r="D68" s="64"/>
      <c r="E68" s="64"/>
      <c r="F68" s="64"/>
      <c r="G68" s="64"/>
      <c r="H68" s="64"/>
      <c r="I68" s="173"/>
      <c r="J68" s="64"/>
      <c r="K68" s="64"/>
      <c r="L68" s="62"/>
    </row>
    <row r="69" spans="2:12" s="1" customFormat="1" ht="6.95" customHeight="1">
      <c r="B69" s="42"/>
      <c r="C69" s="64"/>
      <c r="D69" s="64"/>
      <c r="E69" s="64"/>
      <c r="F69" s="64"/>
      <c r="G69" s="64"/>
      <c r="H69" s="64"/>
      <c r="I69" s="173"/>
      <c r="J69" s="64"/>
      <c r="K69" s="64"/>
      <c r="L69" s="62"/>
    </row>
    <row r="70" spans="2:12" s="1" customFormat="1" ht="14.45" customHeight="1">
      <c r="B70" s="42"/>
      <c r="C70" s="66" t="s">
        <v>18</v>
      </c>
      <c r="D70" s="64"/>
      <c r="E70" s="64"/>
      <c r="F70" s="64"/>
      <c r="G70" s="64"/>
      <c r="H70" s="64"/>
      <c r="I70" s="173"/>
      <c r="J70" s="64"/>
      <c r="K70" s="64"/>
      <c r="L70" s="62"/>
    </row>
    <row r="71" spans="2:12" s="1" customFormat="1" ht="16.5" customHeight="1">
      <c r="B71" s="42"/>
      <c r="C71" s="64"/>
      <c r="D71" s="64"/>
      <c r="E71" s="401" t="str">
        <f>E7</f>
        <v>II/610 Tuřice - Kbel, I. etapa</v>
      </c>
      <c r="F71" s="402"/>
      <c r="G71" s="402"/>
      <c r="H71" s="402"/>
      <c r="I71" s="173"/>
      <c r="J71" s="64"/>
      <c r="K71" s="64"/>
      <c r="L71" s="62"/>
    </row>
    <row r="72" spans="2:12" ht="13.5">
      <c r="B72" s="29"/>
      <c r="C72" s="66" t="s">
        <v>119</v>
      </c>
      <c r="D72" s="174"/>
      <c r="E72" s="174"/>
      <c r="F72" s="174"/>
      <c r="G72" s="174"/>
      <c r="H72" s="174"/>
      <c r="J72" s="174"/>
      <c r="K72" s="174"/>
      <c r="L72" s="175"/>
    </row>
    <row r="73" spans="2:12" s="1" customFormat="1" ht="16.5" customHeight="1">
      <c r="B73" s="42"/>
      <c r="C73" s="64"/>
      <c r="D73" s="64"/>
      <c r="E73" s="401" t="s">
        <v>120</v>
      </c>
      <c r="F73" s="403"/>
      <c r="G73" s="403"/>
      <c r="H73" s="403"/>
      <c r="I73" s="173"/>
      <c r="J73" s="64"/>
      <c r="K73" s="64"/>
      <c r="L73" s="62"/>
    </row>
    <row r="74" spans="2:12" s="1" customFormat="1" ht="14.45" customHeight="1">
      <c r="B74" s="42"/>
      <c r="C74" s="66" t="s">
        <v>121</v>
      </c>
      <c r="D74" s="64"/>
      <c r="E74" s="64"/>
      <c r="F74" s="64"/>
      <c r="G74" s="64"/>
      <c r="H74" s="64"/>
      <c r="I74" s="173"/>
      <c r="J74" s="64"/>
      <c r="K74" s="64"/>
      <c r="L74" s="62"/>
    </row>
    <row r="75" spans="2:12" s="1" customFormat="1" ht="17.25" customHeight="1">
      <c r="B75" s="42"/>
      <c r="C75" s="64"/>
      <c r="D75" s="64"/>
      <c r="E75" s="389" t="str">
        <f>E11</f>
        <v>SO.453 - SO.453 - Přeložky sdělovacích vedení - NENÍ SOUČÁSTÍ VŘ</v>
      </c>
      <c r="F75" s="403"/>
      <c r="G75" s="403"/>
      <c r="H75" s="403"/>
      <c r="I75" s="173"/>
      <c r="J75" s="64"/>
      <c r="K75" s="64"/>
      <c r="L75" s="62"/>
    </row>
    <row r="76" spans="2:12" s="1" customFormat="1" ht="6.95" customHeight="1">
      <c r="B76" s="42"/>
      <c r="C76" s="64"/>
      <c r="D76" s="64"/>
      <c r="E76" s="64"/>
      <c r="F76" s="64"/>
      <c r="G76" s="64"/>
      <c r="H76" s="64"/>
      <c r="I76" s="173"/>
      <c r="J76" s="64"/>
      <c r="K76" s="64"/>
      <c r="L76" s="62"/>
    </row>
    <row r="77" spans="2:12" s="1" customFormat="1" ht="18" customHeight="1">
      <c r="B77" s="42"/>
      <c r="C77" s="66" t="s">
        <v>23</v>
      </c>
      <c r="D77" s="64"/>
      <c r="E77" s="64"/>
      <c r="F77" s="176" t="str">
        <f>F14</f>
        <v>Benátky nad Jizerou</v>
      </c>
      <c r="G77" s="64"/>
      <c r="H77" s="64"/>
      <c r="I77" s="177" t="s">
        <v>25</v>
      </c>
      <c r="J77" s="74" t="str">
        <f>IF(J14="","",J14)</f>
        <v>14. 3. 2018</v>
      </c>
      <c r="K77" s="64"/>
      <c r="L77" s="62"/>
    </row>
    <row r="78" spans="2:12" s="1" customFormat="1" ht="6.95" customHeight="1">
      <c r="B78" s="42"/>
      <c r="C78" s="64"/>
      <c r="D78" s="64"/>
      <c r="E78" s="64"/>
      <c r="F78" s="64"/>
      <c r="G78" s="64"/>
      <c r="H78" s="64"/>
      <c r="I78" s="173"/>
      <c r="J78" s="64"/>
      <c r="K78" s="64"/>
      <c r="L78" s="62"/>
    </row>
    <row r="79" spans="2:12" s="1" customFormat="1" ht="13.5">
      <c r="B79" s="42"/>
      <c r="C79" s="66" t="s">
        <v>27</v>
      </c>
      <c r="D79" s="64"/>
      <c r="E79" s="64"/>
      <c r="F79" s="176" t="str">
        <f>E17</f>
        <v>Krajská správa a údržba silnic Středočeského kraje</v>
      </c>
      <c r="G79" s="64"/>
      <c r="H79" s="64"/>
      <c r="I79" s="177" t="s">
        <v>36</v>
      </c>
      <c r="J79" s="176" t="str">
        <f>E23</f>
        <v>CR Project s.r.o.</v>
      </c>
      <c r="K79" s="64"/>
      <c r="L79" s="62"/>
    </row>
    <row r="80" spans="2:12" s="1" customFormat="1" ht="14.45" customHeight="1">
      <c r="B80" s="42"/>
      <c r="C80" s="66" t="s">
        <v>33</v>
      </c>
      <c r="D80" s="64"/>
      <c r="E80" s="64"/>
      <c r="F80" s="176" t="str">
        <f>IF(E20="","",E20)</f>
        <v/>
      </c>
      <c r="G80" s="64"/>
      <c r="H80" s="64"/>
      <c r="I80" s="173"/>
      <c r="J80" s="64"/>
      <c r="K80" s="64"/>
      <c r="L80" s="62"/>
    </row>
    <row r="81" spans="2:12" s="1" customFormat="1" ht="10.35" customHeight="1">
      <c r="B81" s="42"/>
      <c r="C81" s="64"/>
      <c r="D81" s="64"/>
      <c r="E81" s="64"/>
      <c r="F81" s="64"/>
      <c r="G81" s="64"/>
      <c r="H81" s="64"/>
      <c r="I81" s="173"/>
      <c r="J81" s="64"/>
      <c r="K81" s="64"/>
      <c r="L81" s="62"/>
    </row>
    <row r="82" spans="2:20" s="10" customFormat="1" ht="29.25" customHeight="1">
      <c r="B82" s="178"/>
      <c r="C82" s="179" t="s">
        <v>157</v>
      </c>
      <c r="D82" s="180" t="s">
        <v>61</v>
      </c>
      <c r="E82" s="180" t="s">
        <v>57</v>
      </c>
      <c r="F82" s="180" t="s">
        <v>158</v>
      </c>
      <c r="G82" s="180" t="s">
        <v>159</v>
      </c>
      <c r="H82" s="180" t="s">
        <v>160</v>
      </c>
      <c r="I82" s="181" t="s">
        <v>161</v>
      </c>
      <c r="J82" s="180" t="s">
        <v>126</v>
      </c>
      <c r="K82" s="182" t="s">
        <v>162</v>
      </c>
      <c r="L82" s="183"/>
      <c r="M82" s="82" t="s">
        <v>163</v>
      </c>
      <c r="N82" s="83" t="s">
        <v>46</v>
      </c>
      <c r="O82" s="83" t="s">
        <v>164</v>
      </c>
      <c r="P82" s="83" t="s">
        <v>165</v>
      </c>
      <c r="Q82" s="83" t="s">
        <v>166</v>
      </c>
      <c r="R82" s="83" t="s">
        <v>167</v>
      </c>
      <c r="S82" s="83" t="s">
        <v>168</v>
      </c>
      <c r="T82" s="84" t="s">
        <v>169</v>
      </c>
    </row>
    <row r="83" spans="2:63" s="1" customFormat="1" ht="29.25" customHeight="1">
      <c r="B83" s="42"/>
      <c r="C83" s="88" t="s">
        <v>127</v>
      </c>
      <c r="D83" s="64"/>
      <c r="E83" s="64"/>
      <c r="F83" s="64"/>
      <c r="G83" s="64"/>
      <c r="H83" s="64"/>
      <c r="I83" s="173"/>
      <c r="J83" s="184">
        <f>BK83</f>
        <v>0</v>
      </c>
      <c r="K83" s="64"/>
      <c r="L83" s="62"/>
      <c r="M83" s="85"/>
      <c r="N83" s="86"/>
      <c r="O83" s="86"/>
      <c r="P83" s="185">
        <f>P84</f>
        <v>0</v>
      </c>
      <c r="Q83" s="86"/>
      <c r="R83" s="185">
        <f>R84</f>
        <v>0</v>
      </c>
      <c r="S83" s="86"/>
      <c r="T83" s="186">
        <f>T84</f>
        <v>0</v>
      </c>
      <c r="AT83" s="25" t="s">
        <v>75</v>
      </c>
      <c r="AU83" s="25" t="s">
        <v>128</v>
      </c>
      <c r="BK83" s="187">
        <f>BK84</f>
        <v>0</v>
      </c>
    </row>
    <row r="84" spans="2:63" s="11" customFormat="1" ht="37.35" customHeight="1">
      <c r="B84" s="188"/>
      <c r="C84" s="189"/>
      <c r="D84" s="190" t="s">
        <v>75</v>
      </c>
      <c r="E84" s="191" t="s">
        <v>1079</v>
      </c>
      <c r="F84" s="191" t="s">
        <v>1080</v>
      </c>
      <c r="G84" s="189"/>
      <c r="H84" s="189"/>
      <c r="I84" s="192"/>
      <c r="J84" s="193">
        <f>BK84</f>
        <v>0</v>
      </c>
      <c r="K84" s="189"/>
      <c r="L84" s="194"/>
      <c r="M84" s="195"/>
      <c r="N84" s="196"/>
      <c r="O84" s="196"/>
      <c r="P84" s="197">
        <f>P85</f>
        <v>0</v>
      </c>
      <c r="Q84" s="196"/>
      <c r="R84" s="197">
        <f>R85</f>
        <v>0</v>
      </c>
      <c r="S84" s="196"/>
      <c r="T84" s="198">
        <f>T85</f>
        <v>0</v>
      </c>
      <c r="AR84" s="199" t="s">
        <v>181</v>
      </c>
      <c r="AT84" s="200" t="s">
        <v>75</v>
      </c>
      <c r="AU84" s="200" t="s">
        <v>76</v>
      </c>
      <c r="AY84" s="199" t="s">
        <v>172</v>
      </c>
      <c r="BK84" s="201">
        <f>BK85</f>
        <v>0</v>
      </c>
    </row>
    <row r="85" spans="2:65" s="1" customFormat="1" ht="25.5" customHeight="1">
      <c r="B85" s="42"/>
      <c r="C85" s="260" t="s">
        <v>83</v>
      </c>
      <c r="D85" s="260" t="s">
        <v>252</v>
      </c>
      <c r="E85" s="261" t="s">
        <v>1081</v>
      </c>
      <c r="F85" s="262" t="s">
        <v>1082</v>
      </c>
      <c r="G85" s="263" t="s">
        <v>21</v>
      </c>
      <c r="H85" s="264">
        <v>1</v>
      </c>
      <c r="I85" s="265"/>
      <c r="J85" s="266">
        <f>ROUND(I85*H85,2)</f>
        <v>0</v>
      </c>
      <c r="K85" s="262" t="s">
        <v>21</v>
      </c>
      <c r="L85" s="267"/>
      <c r="M85" s="268" t="s">
        <v>21</v>
      </c>
      <c r="N85" s="274" t="s">
        <v>47</v>
      </c>
      <c r="O85" s="271"/>
      <c r="P85" s="272">
        <f>O85*H85</f>
        <v>0</v>
      </c>
      <c r="Q85" s="272">
        <v>0</v>
      </c>
      <c r="R85" s="272">
        <f>Q85*H85</f>
        <v>0</v>
      </c>
      <c r="S85" s="272">
        <v>0</v>
      </c>
      <c r="T85" s="273">
        <f>S85*H85</f>
        <v>0</v>
      </c>
      <c r="AR85" s="25" t="s">
        <v>1083</v>
      </c>
      <c r="AT85" s="25" t="s">
        <v>252</v>
      </c>
      <c r="AU85" s="25" t="s">
        <v>83</v>
      </c>
      <c r="AY85" s="25" t="s">
        <v>172</v>
      </c>
      <c r="BE85" s="215">
        <f>IF(N85="základní",J85,0)</f>
        <v>0</v>
      </c>
      <c r="BF85" s="215">
        <f>IF(N85="snížená",J85,0)</f>
        <v>0</v>
      </c>
      <c r="BG85" s="215">
        <f>IF(N85="zákl. přenesená",J85,0)</f>
        <v>0</v>
      </c>
      <c r="BH85" s="215">
        <f>IF(N85="sníž. přenesená",J85,0)</f>
        <v>0</v>
      </c>
      <c r="BI85" s="215">
        <f>IF(N85="nulová",J85,0)</f>
        <v>0</v>
      </c>
      <c r="BJ85" s="25" t="s">
        <v>83</v>
      </c>
      <c r="BK85" s="215">
        <f>ROUND(I85*H85,2)</f>
        <v>0</v>
      </c>
      <c r="BL85" s="25" t="s">
        <v>1083</v>
      </c>
      <c r="BM85" s="25" t="s">
        <v>1084</v>
      </c>
    </row>
    <row r="86" spans="2:12" s="1" customFormat="1" ht="6.95" customHeight="1">
      <c r="B86" s="57"/>
      <c r="C86" s="58"/>
      <c r="D86" s="58"/>
      <c r="E86" s="58"/>
      <c r="F86" s="58"/>
      <c r="G86" s="58"/>
      <c r="H86" s="58"/>
      <c r="I86" s="149"/>
      <c r="J86" s="58"/>
      <c r="K86" s="58"/>
      <c r="L86" s="62"/>
    </row>
  </sheetData>
  <sheetProtection algorithmName="SHA-512" hashValue="2wqDMaurenKq7Ou5NOtmmxdpaviK1V4qDE1zPngVXeV9tnptDEThBPPFSUXJB71hNPEPUuIrpctAUzfw4D0cnw==" saltValue="Uhq4W9kg8DZVmM/K46N7VDCVcOBB3R1d2R46ThkmIgGRKODZP2gPSR+kV0izgbV8vHEVEO87y9CHK80Imbs8FQ==" spinCount="100000" sheet="1" objects="1" scenarios="1" formatColumns="0" formatRows="0" autoFilter="0"/>
  <autoFilter ref="C82:K85"/>
  <mergeCells count="13">
    <mergeCell ref="E75:H75"/>
    <mergeCell ref="G1:H1"/>
    <mergeCell ref="L2:V2"/>
    <mergeCell ref="E49:H49"/>
    <mergeCell ref="E51:H51"/>
    <mergeCell ref="J55:J56"/>
    <mergeCell ref="E71:H71"/>
    <mergeCell ref="E73:H73"/>
    <mergeCell ref="E7:H7"/>
    <mergeCell ref="E9:H9"/>
    <mergeCell ref="E11:H11"/>
    <mergeCell ref="E26:H26"/>
    <mergeCell ref="E47:H47"/>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96</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120</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1085</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ROUND(J95,2)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ROUND(SUM(BE95:BE198),2)</f>
        <v>0</v>
      </c>
      <c r="G32" s="43"/>
      <c r="H32" s="43"/>
      <c r="I32" s="141">
        <v>0.21</v>
      </c>
      <c r="J32" s="140">
        <f>ROUND(ROUND((SUM(BE95:BE198)),2)*I32,2)</f>
        <v>0</v>
      </c>
      <c r="K32" s="46"/>
    </row>
    <row r="33" spans="2:11" s="1" customFormat="1" ht="14.45" customHeight="1">
      <c r="B33" s="42"/>
      <c r="C33" s="43"/>
      <c r="D33" s="43"/>
      <c r="E33" s="50" t="s">
        <v>48</v>
      </c>
      <c r="F33" s="140">
        <f>ROUND(SUM(BF95:BF198),2)</f>
        <v>0</v>
      </c>
      <c r="G33" s="43"/>
      <c r="H33" s="43"/>
      <c r="I33" s="141">
        <v>0.15</v>
      </c>
      <c r="J33" s="140">
        <f>ROUND(ROUND((SUM(BF95:BF198)),2)*I33,2)</f>
        <v>0</v>
      </c>
      <c r="K33" s="46"/>
    </row>
    <row r="34" spans="2:11" s="1" customFormat="1" ht="14.45" customHeight="1" hidden="1">
      <c r="B34" s="42"/>
      <c r="C34" s="43"/>
      <c r="D34" s="43"/>
      <c r="E34" s="50" t="s">
        <v>49</v>
      </c>
      <c r="F34" s="140">
        <f>ROUND(SUM(BG95:BG198),2)</f>
        <v>0</v>
      </c>
      <c r="G34" s="43"/>
      <c r="H34" s="43"/>
      <c r="I34" s="141">
        <v>0.21</v>
      </c>
      <c r="J34" s="140">
        <v>0</v>
      </c>
      <c r="K34" s="46"/>
    </row>
    <row r="35" spans="2:11" s="1" customFormat="1" ht="14.45" customHeight="1" hidden="1">
      <c r="B35" s="42"/>
      <c r="C35" s="43"/>
      <c r="D35" s="43"/>
      <c r="E35" s="50" t="s">
        <v>50</v>
      </c>
      <c r="F35" s="140">
        <f>ROUND(SUM(BH95:BH198),2)</f>
        <v>0</v>
      </c>
      <c r="G35" s="43"/>
      <c r="H35" s="43"/>
      <c r="I35" s="141">
        <v>0.15</v>
      </c>
      <c r="J35" s="140">
        <v>0</v>
      </c>
      <c r="K35" s="46"/>
    </row>
    <row r="36" spans="2:11" s="1" customFormat="1" ht="14.45" customHeight="1" hidden="1">
      <c r="B36" s="42"/>
      <c r="C36" s="43"/>
      <c r="D36" s="43"/>
      <c r="E36" s="50" t="s">
        <v>51</v>
      </c>
      <c r="F36" s="140">
        <f>ROUND(SUM(BI95:BI198),2)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120</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SO.301 - SO.301 - Odvodnění</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J95</f>
        <v>0</v>
      </c>
      <c r="K60" s="46"/>
      <c r="AU60" s="25" t="s">
        <v>128</v>
      </c>
    </row>
    <row r="61" spans="2:11" s="8" customFormat="1" ht="24.95" customHeight="1">
      <c r="B61" s="159"/>
      <c r="C61" s="160"/>
      <c r="D61" s="161" t="s">
        <v>129</v>
      </c>
      <c r="E61" s="162"/>
      <c r="F61" s="162"/>
      <c r="G61" s="162"/>
      <c r="H61" s="162"/>
      <c r="I61" s="163"/>
      <c r="J61" s="164">
        <f>J96</f>
        <v>0</v>
      </c>
      <c r="K61" s="165"/>
    </row>
    <row r="62" spans="2:11" s="9" customFormat="1" ht="19.9" customHeight="1">
      <c r="B62" s="166"/>
      <c r="C62" s="167"/>
      <c r="D62" s="168" t="s">
        <v>130</v>
      </c>
      <c r="E62" s="169"/>
      <c r="F62" s="169"/>
      <c r="G62" s="169"/>
      <c r="H62" s="169"/>
      <c r="I62" s="170"/>
      <c r="J62" s="171">
        <f>J97</f>
        <v>0</v>
      </c>
      <c r="K62" s="172"/>
    </row>
    <row r="63" spans="2:11" s="9" customFormat="1" ht="19.9" customHeight="1">
      <c r="B63" s="166"/>
      <c r="C63" s="167"/>
      <c r="D63" s="168" t="s">
        <v>1086</v>
      </c>
      <c r="E63" s="169"/>
      <c r="F63" s="169"/>
      <c r="G63" s="169"/>
      <c r="H63" s="169"/>
      <c r="I63" s="170"/>
      <c r="J63" s="171">
        <f>J136</f>
        <v>0</v>
      </c>
      <c r="K63" s="172"/>
    </row>
    <row r="64" spans="2:11" s="9" customFormat="1" ht="19.9" customHeight="1">
      <c r="B64" s="166"/>
      <c r="C64" s="167"/>
      <c r="D64" s="168" t="s">
        <v>1087</v>
      </c>
      <c r="E64" s="169"/>
      <c r="F64" s="169"/>
      <c r="G64" s="169"/>
      <c r="H64" s="169"/>
      <c r="I64" s="170"/>
      <c r="J64" s="171">
        <f>J139</f>
        <v>0</v>
      </c>
      <c r="K64" s="172"/>
    </row>
    <row r="65" spans="2:11" s="9" customFormat="1" ht="19.9" customHeight="1">
      <c r="B65" s="166"/>
      <c r="C65" s="167"/>
      <c r="D65" s="168" t="s">
        <v>141</v>
      </c>
      <c r="E65" s="169"/>
      <c r="F65" s="169"/>
      <c r="G65" s="169"/>
      <c r="H65" s="169"/>
      <c r="I65" s="170"/>
      <c r="J65" s="171">
        <f>J144</f>
        <v>0</v>
      </c>
      <c r="K65" s="172"/>
    </row>
    <row r="66" spans="2:11" s="9" customFormat="1" ht="19.9" customHeight="1">
      <c r="B66" s="166"/>
      <c r="C66" s="167"/>
      <c r="D66" s="168" t="s">
        <v>1088</v>
      </c>
      <c r="E66" s="169"/>
      <c r="F66" s="169"/>
      <c r="G66" s="169"/>
      <c r="H66" s="169"/>
      <c r="I66" s="170"/>
      <c r="J66" s="171">
        <f>J170</f>
        <v>0</v>
      </c>
      <c r="K66" s="172"/>
    </row>
    <row r="67" spans="2:11" s="9" customFormat="1" ht="19.9" customHeight="1">
      <c r="B67" s="166"/>
      <c r="C67" s="167"/>
      <c r="D67" s="168" t="s">
        <v>1089</v>
      </c>
      <c r="E67" s="169"/>
      <c r="F67" s="169"/>
      <c r="G67" s="169"/>
      <c r="H67" s="169"/>
      <c r="I67" s="170"/>
      <c r="J67" s="171">
        <f>J172</f>
        <v>0</v>
      </c>
      <c r="K67" s="172"/>
    </row>
    <row r="68" spans="2:11" s="8" customFormat="1" ht="24.95" customHeight="1">
      <c r="B68" s="159"/>
      <c r="C68" s="160"/>
      <c r="D68" s="161" t="s">
        <v>1090</v>
      </c>
      <c r="E68" s="162"/>
      <c r="F68" s="162"/>
      <c r="G68" s="162"/>
      <c r="H68" s="162"/>
      <c r="I68" s="163"/>
      <c r="J68" s="164">
        <f>J174</f>
        <v>0</v>
      </c>
      <c r="K68" s="165"/>
    </row>
    <row r="69" spans="2:11" s="9" customFormat="1" ht="19.9" customHeight="1">
      <c r="B69" s="166"/>
      <c r="C69" s="167"/>
      <c r="D69" s="168" t="s">
        <v>1091</v>
      </c>
      <c r="E69" s="169"/>
      <c r="F69" s="169"/>
      <c r="G69" s="169"/>
      <c r="H69" s="169"/>
      <c r="I69" s="170"/>
      <c r="J69" s="171">
        <f>J175</f>
        <v>0</v>
      </c>
      <c r="K69" s="172"/>
    </row>
    <row r="70" spans="2:11" s="8" customFormat="1" ht="24.95" customHeight="1">
      <c r="B70" s="159"/>
      <c r="C70" s="160"/>
      <c r="D70" s="161" t="s">
        <v>1092</v>
      </c>
      <c r="E70" s="162"/>
      <c r="F70" s="162"/>
      <c r="G70" s="162"/>
      <c r="H70" s="162"/>
      <c r="I70" s="163"/>
      <c r="J70" s="164">
        <f>J178</f>
        <v>0</v>
      </c>
      <c r="K70" s="165"/>
    </row>
    <row r="71" spans="2:11" s="9" customFormat="1" ht="19.9" customHeight="1">
      <c r="B71" s="166"/>
      <c r="C71" s="167"/>
      <c r="D71" s="168" t="s">
        <v>1093</v>
      </c>
      <c r="E71" s="169"/>
      <c r="F71" s="169"/>
      <c r="G71" s="169"/>
      <c r="H71" s="169"/>
      <c r="I71" s="170"/>
      <c r="J71" s="171">
        <f>J179</f>
        <v>0</v>
      </c>
      <c r="K71" s="172"/>
    </row>
    <row r="72" spans="2:11" s="9" customFormat="1" ht="19.9" customHeight="1">
      <c r="B72" s="166"/>
      <c r="C72" s="167"/>
      <c r="D72" s="168" t="s">
        <v>1094</v>
      </c>
      <c r="E72" s="169"/>
      <c r="F72" s="169"/>
      <c r="G72" s="169"/>
      <c r="H72" s="169"/>
      <c r="I72" s="170"/>
      <c r="J72" s="171">
        <f>J184</f>
        <v>0</v>
      </c>
      <c r="K72" s="172"/>
    </row>
    <row r="73" spans="2:11" s="9" customFormat="1" ht="19.9" customHeight="1">
      <c r="B73" s="166"/>
      <c r="C73" s="167"/>
      <c r="D73" s="168" t="s">
        <v>1095</v>
      </c>
      <c r="E73" s="169"/>
      <c r="F73" s="169"/>
      <c r="G73" s="169"/>
      <c r="H73" s="169"/>
      <c r="I73" s="170"/>
      <c r="J73" s="171">
        <f>J194</f>
        <v>0</v>
      </c>
      <c r="K73" s="172"/>
    </row>
    <row r="74" spans="2:11" s="1" customFormat="1" ht="21.75" customHeight="1">
      <c r="B74" s="42"/>
      <c r="C74" s="43"/>
      <c r="D74" s="43"/>
      <c r="E74" s="43"/>
      <c r="F74" s="43"/>
      <c r="G74" s="43"/>
      <c r="H74" s="43"/>
      <c r="I74" s="128"/>
      <c r="J74" s="43"/>
      <c r="K74" s="46"/>
    </row>
    <row r="75" spans="2:11" s="1" customFormat="1" ht="6.95" customHeight="1">
      <c r="B75" s="57"/>
      <c r="C75" s="58"/>
      <c r="D75" s="58"/>
      <c r="E75" s="58"/>
      <c r="F75" s="58"/>
      <c r="G75" s="58"/>
      <c r="H75" s="58"/>
      <c r="I75" s="149"/>
      <c r="J75" s="58"/>
      <c r="K75" s="59"/>
    </row>
    <row r="79" spans="2:12" s="1" customFormat="1" ht="6.95" customHeight="1">
      <c r="B79" s="60"/>
      <c r="C79" s="61"/>
      <c r="D79" s="61"/>
      <c r="E79" s="61"/>
      <c r="F79" s="61"/>
      <c r="G79" s="61"/>
      <c r="H79" s="61"/>
      <c r="I79" s="152"/>
      <c r="J79" s="61"/>
      <c r="K79" s="61"/>
      <c r="L79" s="62"/>
    </row>
    <row r="80" spans="2:12" s="1" customFormat="1" ht="36.95" customHeight="1">
      <c r="B80" s="42"/>
      <c r="C80" s="63" t="s">
        <v>156</v>
      </c>
      <c r="D80" s="64"/>
      <c r="E80" s="64"/>
      <c r="F80" s="64"/>
      <c r="G80" s="64"/>
      <c r="H80" s="64"/>
      <c r="I80" s="173"/>
      <c r="J80" s="64"/>
      <c r="K80" s="64"/>
      <c r="L80" s="62"/>
    </row>
    <row r="81" spans="2:12" s="1" customFormat="1" ht="6.95" customHeight="1">
      <c r="B81" s="42"/>
      <c r="C81" s="64"/>
      <c r="D81" s="64"/>
      <c r="E81" s="64"/>
      <c r="F81" s="64"/>
      <c r="G81" s="64"/>
      <c r="H81" s="64"/>
      <c r="I81" s="173"/>
      <c r="J81" s="64"/>
      <c r="K81" s="64"/>
      <c r="L81" s="62"/>
    </row>
    <row r="82" spans="2:12" s="1" customFormat="1" ht="14.45" customHeight="1">
      <c r="B82" s="42"/>
      <c r="C82" s="66" t="s">
        <v>18</v>
      </c>
      <c r="D82" s="64"/>
      <c r="E82" s="64"/>
      <c r="F82" s="64"/>
      <c r="G82" s="64"/>
      <c r="H82" s="64"/>
      <c r="I82" s="173"/>
      <c r="J82" s="64"/>
      <c r="K82" s="64"/>
      <c r="L82" s="62"/>
    </row>
    <row r="83" spans="2:12" s="1" customFormat="1" ht="16.5" customHeight="1">
      <c r="B83" s="42"/>
      <c r="C83" s="64"/>
      <c r="D83" s="64"/>
      <c r="E83" s="401" t="str">
        <f>E7</f>
        <v>II/610 Tuřice - Kbel, I. etapa</v>
      </c>
      <c r="F83" s="402"/>
      <c r="G83" s="402"/>
      <c r="H83" s="402"/>
      <c r="I83" s="173"/>
      <c r="J83" s="64"/>
      <c r="K83" s="64"/>
      <c r="L83" s="62"/>
    </row>
    <row r="84" spans="2:12" ht="13.5">
      <c r="B84" s="29"/>
      <c r="C84" s="66" t="s">
        <v>119</v>
      </c>
      <c r="D84" s="174"/>
      <c r="E84" s="174"/>
      <c r="F84" s="174"/>
      <c r="G84" s="174"/>
      <c r="H84" s="174"/>
      <c r="J84" s="174"/>
      <c r="K84" s="174"/>
      <c r="L84" s="175"/>
    </row>
    <row r="85" spans="2:12" s="1" customFormat="1" ht="16.5" customHeight="1">
      <c r="B85" s="42"/>
      <c r="C85" s="64"/>
      <c r="D85" s="64"/>
      <c r="E85" s="401" t="s">
        <v>120</v>
      </c>
      <c r="F85" s="403"/>
      <c r="G85" s="403"/>
      <c r="H85" s="403"/>
      <c r="I85" s="173"/>
      <c r="J85" s="64"/>
      <c r="K85" s="64"/>
      <c r="L85" s="62"/>
    </row>
    <row r="86" spans="2:12" s="1" customFormat="1" ht="14.45" customHeight="1">
      <c r="B86" s="42"/>
      <c r="C86" s="66" t="s">
        <v>121</v>
      </c>
      <c r="D86" s="64"/>
      <c r="E86" s="64"/>
      <c r="F86" s="64"/>
      <c r="G86" s="64"/>
      <c r="H86" s="64"/>
      <c r="I86" s="173"/>
      <c r="J86" s="64"/>
      <c r="K86" s="64"/>
      <c r="L86" s="62"/>
    </row>
    <row r="87" spans="2:12" s="1" customFormat="1" ht="17.25" customHeight="1">
      <c r="B87" s="42"/>
      <c r="C87" s="64"/>
      <c r="D87" s="64"/>
      <c r="E87" s="389" t="str">
        <f>E11</f>
        <v>SO.301 - SO.301 - Odvodnění</v>
      </c>
      <c r="F87" s="403"/>
      <c r="G87" s="403"/>
      <c r="H87" s="403"/>
      <c r="I87" s="173"/>
      <c r="J87" s="64"/>
      <c r="K87" s="64"/>
      <c r="L87" s="62"/>
    </row>
    <row r="88" spans="2:12" s="1" customFormat="1" ht="6.95" customHeight="1">
      <c r="B88" s="42"/>
      <c r="C88" s="64"/>
      <c r="D88" s="64"/>
      <c r="E88" s="64"/>
      <c r="F88" s="64"/>
      <c r="G88" s="64"/>
      <c r="H88" s="64"/>
      <c r="I88" s="173"/>
      <c r="J88" s="64"/>
      <c r="K88" s="64"/>
      <c r="L88" s="62"/>
    </row>
    <row r="89" spans="2:12" s="1" customFormat="1" ht="18" customHeight="1">
      <c r="B89" s="42"/>
      <c r="C89" s="66" t="s">
        <v>23</v>
      </c>
      <c r="D89" s="64"/>
      <c r="E89" s="64"/>
      <c r="F89" s="176" t="str">
        <f>F14</f>
        <v>Benátky nad Jizerou</v>
      </c>
      <c r="G89" s="64"/>
      <c r="H89" s="64"/>
      <c r="I89" s="177" t="s">
        <v>25</v>
      </c>
      <c r="J89" s="74" t="str">
        <f>IF(J14="","",J14)</f>
        <v>14. 3. 2018</v>
      </c>
      <c r="K89" s="64"/>
      <c r="L89" s="62"/>
    </row>
    <row r="90" spans="2:12" s="1" customFormat="1" ht="6.95" customHeight="1">
      <c r="B90" s="42"/>
      <c r="C90" s="64"/>
      <c r="D90" s="64"/>
      <c r="E90" s="64"/>
      <c r="F90" s="64"/>
      <c r="G90" s="64"/>
      <c r="H90" s="64"/>
      <c r="I90" s="173"/>
      <c r="J90" s="64"/>
      <c r="K90" s="64"/>
      <c r="L90" s="62"/>
    </row>
    <row r="91" spans="2:12" s="1" customFormat="1" ht="13.5">
      <c r="B91" s="42"/>
      <c r="C91" s="66" t="s">
        <v>27</v>
      </c>
      <c r="D91" s="64"/>
      <c r="E91" s="64"/>
      <c r="F91" s="176" t="str">
        <f>E17</f>
        <v>Krajská správa a údržba silnic Středočeského kraje</v>
      </c>
      <c r="G91" s="64"/>
      <c r="H91" s="64"/>
      <c r="I91" s="177" t="s">
        <v>36</v>
      </c>
      <c r="J91" s="176" t="str">
        <f>E23</f>
        <v>CR Project s.r.o.</v>
      </c>
      <c r="K91" s="64"/>
      <c r="L91" s="62"/>
    </row>
    <row r="92" spans="2:12" s="1" customFormat="1" ht="14.45" customHeight="1">
      <c r="B92" s="42"/>
      <c r="C92" s="66" t="s">
        <v>33</v>
      </c>
      <c r="D92" s="64"/>
      <c r="E92" s="64"/>
      <c r="F92" s="176" t="str">
        <f>IF(E20="","",E20)</f>
        <v/>
      </c>
      <c r="G92" s="64"/>
      <c r="H92" s="64"/>
      <c r="I92" s="173"/>
      <c r="J92" s="64"/>
      <c r="K92" s="64"/>
      <c r="L92" s="62"/>
    </row>
    <row r="93" spans="2:12" s="1" customFormat="1" ht="10.35" customHeight="1">
      <c r="B93" s="42"/>
      <c r="C93" s="64"/>
      <c r="D93" s="64"/>
      <c r="E93" s="64"/>
      <c r="F93" s="64"/>
      <c r="G93" s="64"/>
      <c r="H93" s="64"/>
      <c r="I93" s="173"/>
      <c r="J93" s="64"/>
      <c r="K93" s="64"/>
      <c r="L93" s="62"/>
    </row>
    <row r="94" spans="2:20" s="10" customFormat="1" ht="29.25" customHeight="1">
      <c r="B94" s="178"/>
      <c r="C94" s="179" t="s">
        <v>157</v>
      </c>
      <c r="D94" s="180" t="s">
        <v>61</v>
      </c>
      <c r="E94" s="180" t="s">
        <v>57</v>
      </c>
      <c r="F94" s="180" t="s">
        <v>158</v>
      </c>
      <c r="G94" s="180" t="s">
        <v>159</v>
      </c>
      <c r="H94" s="180" t="s">
        <v>160</v>
      </c>
      <c r="I94" s="181" t="s">
        <v>161</v>
      </c>
      <c r="J94" s="180" t="s">
        <v>126</v>
      </c>
      <c r="K94" s="182" t="s">
        <v>162</v>
      </c>
      <c r="L94" s="183"/>
      <c r="M94" s="82" t="s">
        <v>163</v>
      </c>
      <c r="N94" s="83" t="s">
        <v>46</v>
      </c>
      <c r="O94" s="83" t="s">
        <v>164</v>
      </c>
      <c r="P94" s="83" t="s">
        <v>165</v>
      </c>
      <c r="Q94" s="83" t="s">
        <v>166</v>
      </c>
      <c r="R94" s="83" t="s">
        <v>167</v>
      </c>
      <c r="S94" s="83" t="s">
        <v>168</v>
      </c>
      <c r="T94" s="84" t="s">
        <v>169</v>
      </c>
    </row>
    <row r="95" spans="2:63" s="1" customFormat="1" ht="29.25" customHeight="1">
      <c r="B95" s="42"/>
      <c r="C95" s="88" t="s">
        <v>127</v>
      </c>
      <c r="D95" s="64"/>
      <c r="E95" s="64"/>
      <c r="F95" s="64"/>
      <c r="G95" s="64"/>
      <c r="H95" s="64"/>
      <c r="I95" s="173"/>
      <c r="J95" s="184">
        <f>BK95</f>
        <v>0</v>
      </c>
      <c r="K95" s="64"/>
      <c r="L95" s="62"/>
      <c r="M95" s="85"/>
      <c r="N95" s="86"/>
      <c r="O95" s="86"/>
      <c r="P95" s="185">
        <f>P96+P174+P178</f>
        <v>0</v>
      </c>
      <c r="Q95" s="86"/>
      <c r="R95" s="185">
        <f>R96+R174+R178</f>
        <v>1211.7949598999999</v>
      </c>
      <c r="S95" s="86"/>
      <c r="T95" s="186">
        <f>T96+T174+T178</f>
        <v>0.384</v>
      </c>
      <c r="AT95" s="25" t="s">
        <v>75</v>
      </c>
      <c r="AU95" s="25" t="s">
        <v>128</v>
      </c>
      <c r="BK95" s="187">
        <f>BK96+BK174+BK178</f>
        <v>0</v>
      </c>
    </row>
    <row r="96" spans="2:63" s="11" customFormat="1" ht="37.35" customHeight="1">
      <c r="B96" s="188"/>
      <c r="C96" s="189"/>
      <c r="D96" s="190" t="s">
        <v>75</v>
      </c>
      <c r="E96" s="191" t="s">
        <v>170</v>
      </c>
      <c r="F96" s="191" t="s">
        <v>171</v>
      </c>
      <c r="G96" s="189"/>
      <c r="H96" s="189"/>
      <c r="I96" s="192"/>
      <c r="J96" s="193">
        <f>BK96</f>
        <v>0</v>
      </c>
      <c r="K96" s="189"/>
      <c r="L96" s="194"/>
      <c r="M96" s="195"/>
      <c r="N96" s="196"/>
      <c r="O96" s="196"/>
      <c r="P96" s="197">
        <f>P97+P136+P139+P144+P170+P172</f>
        <v>0</v>
      </c>
      <c r="Q96" s="196"/>
      <c r="R96" s="197">
        <f>R97+R136+R139+R144+R170+R172</f>
        <v>1211.7949598999999</v>
      </c>
      <c r="S96" s="196"/>
      <c r="T96" s="198">
        <f>T97+T136+T139+T144+T170+T172</f>
        <v>0.384</v>
      </c>
      <c r="AR96" s="199" t="s">
        <v>83</v>
      </c>
      <c r="AT96" s="200" t="s">
        <v>75</v>
      </c>
      <c r="AU96" s="200" t="s">
        <v>76</v>
      </c>
      <c r="AY96" s="199" t="s">
        <v>172</v>
      </c>
      <c r="BK96" s="201">
        <f>BK97+BK136+BK139+BK144+BK170+BK172</f>
        <v>0</v>
      </c>
    </row>
    <row r="97" spans="2:63" s="11" customFormat="1" ht="19.9" customHeight="1">
      <c r="B97" s="188"/>
      <c r="C97" s="189"/>
      <c r="D97" s="190" t="s">
        <v>75</v>
      </c>
      <c r="E97" s="202" t="s">
        <v>83</v>
      </c>
      <c r="F97" s="202" t="s">
        <v>173</v>
      </c>
      <c r="G97" s="189"/>
      <c r="H97" s="189"/>
      <c r="I97" s="192"/>
      <c r="J97" s="203">
        <f>BK97</f>
        <v>0</v>
      </c>
      <c r="K97" s="189"/>
      <c r="L97" s="194"/>
      <c r="M97" s="195"/>
      <c r="N97" s="196"/>
      <c r="O97" s="196"/>
      <c r="P97" s="197">
        <f>SUM(P98:P135)</f>
        <v>0</v>
      </c>
      <c r="Q97" s="196"/>
      <c r="R97" s="197">
        <f>SUM(R98:R135)</f>
        <v>7.196632000000001</v>
      </c>
      <c r="S97" s="196"/>
      <c r="T97" s="198">
        <f>SUM(T98:T135)</f>
        <v>0</v>
      </c>
      <c r="AR97" s="199" t="s">
        <v>83</v>
      </c>
      <c r="AT97" s="200" t="s">
        <v>75</v>
      </c>
      <c r="AU97" s="200" t="s">
        <v>83</v>
      </c>
      <c r="AY97" s="199" t="s">
        <v>172</v>
      </c>
      <c r="BK97" s="201">
        <f>SUM(BK98:BK135)</f>
        <v>0</v>
      </c>
    </row>
    <row r="98" spans="2:65" s="1" customFormat="1" ht="16.5" customHeight="1">
      <c r="B98" s="42"/>
      <c r="C98" s="204" t="s">
        <v>83</v>
      </c>
      <c r="D98" s="204" t="s">
        <v>176</v>
      </c>
      <c r="E98" s="205" t="s">
        <v>1096</v>
      </c>
      <c r="F98" s="206" t="s">
        <v>1097</v>
      </c>
      <c r="G98" s="207" t="s">
        <v>511</v>
      </c>
      <c r="H98" s="208">
        <v>17</v>
      </c>
      <c r="I98" s="209"/>
      <c r="J98" s="210">
        <f>ROUND(I98*H98,2)</f>
        <v>0</v>
      </c>
      <c r="K98" s="206" t="s">
        <v>180</v>
      </c>
      <c r="L98" s="62"/>
      <c r="M98" s="211" t="s">
        <v>21</v>
      </c>
      <c r="N98" s="212" t="s">
        <v>47</v>
      </c>
      <c r="O98" s="43"/>
      <c r="P98" s="213">
        <f>O98*H98</f>
        <v>0</v>
      </c>
      <c r="Q98" s="213">
        <v>0.00868</v>
      </c>
      <c r="R98" s="213">
        <f>Q98*H98</f>
        <v>0.14756</v>
      </c>
      <c r="S98" s="213">
        <v>0</v>
      </c>
      <c r="T98" s="214">
        <f>S98*H98</f>
        <v>0</v>
      </c>
      <c r="AR98" s="25" t="s">
        <v>181</v>
      </c>
      <c r="AT98" s="25" t="s">
        <v>176</v>
      </c>
      <c r="AU98" s="25" t="s">
        <v>85</v>
      </c>
      <c r="AY98" s="25" t="s">
        <v>172</v>
      </c>
      <c r="BE98" s="215">
        <f>IF(N98="základní",J98,0)</f>
        <v>0</v>
      </c>
      <c r="BF98" s="215">
        <f>IF(N98="snížená",J98,0)</f>
        <v>0</v>
      </c>
      <c r="BG98" s="215">
        <f>IF(N98="zákl. přenesená",J98,0)</f>
        <v>0</v>
      </c>
      <c r="BH98" s="215">
        <f>IF(N98="sníž. přenesená",J98,0)</f>
        <v>0</v>
      </c>
      <c r="BI98" s="215">
        <f>IF(N98="nulová",J98,0)</f>
        <v>0</v>
      </c>
      <c r="BJ98" s="25" t="s">
        <v>83</v>
      </c>
      <c r="BK98" s="215">
        <f>ROUND(I98*H98,2)</f>
        <v>0</v>
      </c>
      <c r="BL98" s="25" t="s">
        <v>181</v>
      </c>
      <c r="BM98" s="25" t="s">
        <v>1098</v>
      </c>
    </row>
    <row r="99" spans="2:65" s="1" customFormat="1" ht="16.5" customHeight="1">
      <c r="B99" s="42"/>
      <c r="C99" s="204" t="s">
        <v>85</v>
      </c>
      <c r="D99" s="204" t="s">
        <v>176</v>
      </c>
      <c r="E99" s="205" t="s">
        <v>1099</v>
      </c>
      <c r="F99" s="206" t="s">
        <v>1100</v>
      </c>
      <c r="G99" s="207" t="s">
        <v>511</v>
      </c>
      <c r="H99" s="208">
        <v>14</v>
      </c>
      <c r="I99" s="209"/>
      <c r="J99" s="210">
        <f>ROUND(I99*H99,2)</f>
        <v>0</v>
      </c>
      <c r="K99" s="206" t="s">
        <v>180</v>
      </c>
      <c r="L99" s="62"/>
      <c r="M99" s="211" t="s">
        <v>21</v>
      </c>
      <c r="N99" s="212" t="s">
        <v>47</v>
      </c>
      <c r="O99" s="43"/>
      <c r="P99" s="213">
        <f>O99*H99</f>
        <v>0</v>
      </c>
      <c r="Q99" s="213">
        <v>0.01269</v>
      </c>
      <c r="R99" s="213">
        <f>Q99*H99</f>
        <v>0.17765999999999998</v>
      </c>
      <c r="S99" s="213">
        <v>0</v>
      </c>
      <c r="T99" s="214">
        <f>S99*H99</f>
        <v>0</v>
      </c>
      <c r="AR99" s="25" t="s">
        <v>181</v>
      </c>
      <c r="AT99" s="25" t="s">
        <v>176</v>
      </c>
      <c r="AU99" s="25" t="s">
        <v>85</v>
      </c>
      <c r="AY99" s="25" t="s">
        <v>172</v>
      </c>
      <c r="BE99" s="215">
        <f>IF(N99="základní",J99,0)</f>
        <v>0</v>
      </c>
      <c r="BF99" s="215">
        <f>IF(N99="snížená",J99,0)</f>
        <v>0</v>
      </c>
      <c r="BG99" s="215">
        <f>IF(N99="zákl. přenesená",J99,0)</f>
        <v>0</v>
      </c>
      <c r="BH99" s="215">
        <f>IF(N99="sníž. přenesená",J99,0)</f>
        <v>0</v>
      </c>
      <c r="BI99" s="215">
        <f>IF(N99="nulová",J99,0)</f>
        <v>0</v>
      </c>
      <c r="BJ99" s="25" t="s">
        <v>83</v>
      </c>
      <c r="BK99" s="215">
        <f>ROUND(I99*H99,2)</f>
        <v>0</v>
      </c>
      <c r="BL99" s="25" t="s">
        <v>181</v>
      </c>
      <c r="BM99" s="25" t="s">
        <v>1101</v>
      </c>
    </row>
    <row r="100" spans="2:65" s="1" customFormat="1" ht="16.5" customHeight="1">
      <c r="B100" s="42"/>
      <c r="C100" s="204" t="s">
        <v>182</v>
      </c>
      <c r="D100" s="204" t="s">
        <v>176</v>
      </c>
      <c r="E100" s="205" t="s">
        <v>1102</v>
      </c>
      <c r="F100" s="206" t="s">
        <v>1103</v>
      </c>
      <c r="G100" s="207" t="s">
        <v>511</v>
      </c>
      <c r="H100" s="208">
        <v>16</v>
      </c>
      <c r="I100" s="209"/>
      <c r="J100" s="210">
        <f>ROUND(I100*H100,2)</f>
        <v>0</v>
      </c>
      <c r="K100" s="206" t="s">
        <v>180</v>
      </c>
      <c r="L100" s="62"/>
      <c r="M100" s="211" t="s">
        <v>21</v>
      </c>
      <c r="N100" s="212" t="s">
        <v>47</v>
      </c>
      <c r="O100" s="43"/>
      <c r="P100" s="213">
        <f>O100*H100</f>
        <v>0</v>
      </c>
      <c r="Q100" s="213">
        <v>0.0369</v>
      </c>
      <c r="R100" s="213">
        <f>Q100*H100</f>
        <v>0.5904</v>
      </c>
      <c r="S100" s="213">
        <v>0</v>
      </c>
      <c r="T100" s="214">
        <f>S100*H100</f>
        <v>0</v>
      </c>
      <c r="AR100" s="25" t="s">
        <v>181</v>
      </c>
      <c r="AT100" s="25" t="s">
        <v>176</v>
      </c>
      <c r="AU100" s="25" t="s">
        <v>85</v>
      </c>
      <c r="AY100" s="25" t="s">
        <v>172</v>
      </c>
      <c r="BE100" s="215">
        <f>IF(N100="základní",J100,0)</f>
        <v>0</v>
      </c>
      <c r="BF100" s="215">
        <f>IF(N100="snížená",J100,0)</f>
        <v>0</v>
      </c>
      <c r="BG100" s="215">
        <f>IF(N100="zákl. přenesená",J100,0)</f>
        <v>0</v>
      </c>
      <c r="BH100" s="215">
        <f>IF(N100="sníž. přenesená",J100,0)</f>
        <v>0</v>
      </c>
      <c r="BI100" s="215">
        <f>IF(N100="nulová",J100,0)</f>
        <v>0</v>
      </c>
      <c r="BJ100" s="25" t="s">
        <v>83</v>
      </c>
      <c r="BK100" s="215">
        <f>ROUND(I100*H100,2)</f>
        <v>0</v>
      </c>
      <c r="BL100" s="25" t="s">
        <v>181</v>
      </c>
      <c r="BM100" s="25" t="s">
        <v>1104</v>
      </c>
    </row>
    <row r="101" spans="2:65" s="1" customFormat="1" ht="25.5" customHeight="1">
      <c r="B101" s="42"/>
      <c r="C101" s="204" t="s">
        <v>181</v>
      </c>
      <c r="D101" s="204" t="s">
        <v>176</v>
      </c>
      <c r="E101" s="205" t="s">
        <v>239</v>
      </c>
      <c r="F101" s="206" t="s">
        <v>240</v>
      </c>
      <c r="G101" s="207" t="s">
        <v>179</v>
      </c>
      <c r="H101" s="208">
        <v>253.8</v>
      </c>
      <c r="I101" s="209"/>
      <c r="J101" s="210">
        <f>ROUND(I101*H101,2)</f>
        <v>0</v>
      </c>
      <c r="K101" s="206" t="s">
        <v>180</v>
      </c>
      <c r="L101" s="62"/>
      <c r="M101" s="211" t="s">
        <v>21</v>
      </c>
      <c r="N101" s="212" t="s">
        <v>47</v>
      </c>
      <c r="O101" s="43"/>
      <c r="P101" s="213">
        <f>O101*H101</f>
        <v>0</v>
      </c>
      <c r="Q101" s="213">
        <v>0</v>
      </c>
      <c r="R101" s="213">
        <f>Q101*H101</f>
        <v>0</v>
      </c>
      <c r="S101" s="213">
        <v>0</v>
      </c>
      <c r="T101" s="214">
        <f>S101*H101</f>
        <v>0</v>
      </c>
      <c r="AR101" s="25" t="s">
        <v>181</v>
      </c>
      <c r="AT101" s="25" t="s">
        <v>176</v>
      </c>
      <c r="AU101" s="25" t="s">
        <v>85</v>
      </c>
      <c r="AY101" s="25" t="s">
        <v>172</v>
      </c>
      <c r="BE101" s="215">
        <f>IF(N101="základní",J101,0)</f>
        <v>0</v>
      </c>
      <c r="BF101" s="215">
        <f>IF(N101="snížená",J101,0)</f>
        <v>0</v>
      </c>
      <c r="BG101" s="215">
        <f>IF(N101="zákl. přenesená",J101,0)</f>
        <v>0</v>
      </c>
      <c r="BH101" s="215">
        <f>IF(N101="sníž. přenesená",J101,0)</f>
        <v>0</v>
      </c>
      <c r="BI101" s="215">
        <f>IF(N101="nulová",J101,0)</f>
        <v>0</v>
      </c>
      <c r="BJ101" s="25" t="s">
        <v>83</v>
      </c>
      <c r="BK101" s="215">
        <f>ROUND(I101*H101,2)</f>
        <v>0</v>
      </c>
      <c r="BL101" s="25" t="s">
        <v>181</v>
      </c>
      <c r="BM101" s="25" t="s">
        <v>1105</v>
      </c>
    </row>
    <row r="102" spans="2:51" s="13" customFormat="1" ht="13.5">
      <c r="B102" s="227"/>
      <c r="C102" s="228"/>
      <c r="D102" s="218" t="s">
        <v>184</v>
      </c>
      <c r="E102" s="229" t="s">
        <v>21</v>
      </c>
      <c r="F102" s="230" t="s">
        <v>1106</v>
      </c>
      <c r="G102" s="228"/>
      <c r="H102" s="231">
        <v>253.8</v>
      </c>
      <c r="I102" s="232"/>
      <c r="J102" s="228"/>
      <c r="K102" s="228"/>
      <c r="L102" s="233"/>
      <c r="M102" s="234"/>
      <c r="N102" s="235"/>
      <c r="O102" s="235"/>
      <c r="P102" s="235"/>
      <c r="Q102" s="235"/>
      <c r="R102" s="235"/>
      <c r="S102" s="235"/>
      <c r="T102" s="236"/>
      <c r="AT102" s="237" t="s">
        <v>184</v>
      </c>
      <c r="AU102" s="237" t="s">
        <v>85</v>
      </c>
      <c r="AV102" s="13" t="s">
        <v>85</v>
      </c>
      <c r="AW102" s="13" t="s">
        <v>35</v>
      </c>
      <c r="AX102" s="13" t="s">
        <v>83</v>
      </c>
      <c r="AY102" s="237" t="s">
        <v>172</v>
      </c>
    </row>
    <row r="103" spans="2:65" s="1" customFormat="1" ht="25.5" customHeight="1">
      <c r="B103" s="42"/>
      <c r="C103" s="204" t="s">
        <v>204</v>
      </c>
      <c r="D103" s="204" t="s">
        <v>176</v>
      </c>
      <c r="E103" s="205" t="s">
        <v>1107</v>
      </c>
      <c r="F103" s="206" t="s">
        <v>1108</v>
      </c>
      <c r="G103" s="207" t="s">
        <v>179</v>
      </c>
      <c r="H103" s="208">
        <v>253.8</v>
      </c>
      <c r="I103" s="209"/>
      <c r="J103" s="210">
        <f>ROUND(I103*H103,2)</f>
        <v>0</v>
      </c>
      <c r="K103" s="206" t="s">
        <v>180</v>
      </c>
      <c r="L103" s="62"/>
      <c r="M103" s="211" t="s">
        <v>21</v>
      </c>
      <c r="N103" s="212" t="s">
        <v>47</v>
      </c>
      <c r="O103" s="43"/>
      <c r="P103" s="213">
        <f>O103*H103</f>
        <v>0</v>
      </c>
      <c r="Q103" s="213">
        <v>0</v>
      </c>
      <c r="R103" s="213">
        <f>Q103*H103</f>
        <v>0</v>
      </c>
      <c r="S103" s="213">
        <v>0</v>
      </c>
      <c r="T103" s="214">
        <f>S103*H103</f>
        <v>0</v>
      </c>
      <c r="AR103" s="25" t="s">
        <v>181</v>
      </c>
      <c r="AT103" s="25" t="s">
        <v>176</v>
      </c>
      <c r="AU103" s="25" t="s">
        <v>85</v>
      </c>
      <c r="AY103" s="25" t="s">
        <v>172</v>
      </c>
      <c r="BE103" s="215">
        <f>IF(N103="základní",J103,0)</f>
        <v>0</v>
      </c>
      <c r="BF103" s="215">
        <f>IF(N103="snížená",J103,0)</f>
        <v>0</v>
      </c>
      <c r="BG103" s="215">
        <f>IF(N103="zákl. přenesená",J103,0)</f>
        <v>0</v>
      </c>
      <c r="BH103" s="215">
        <f>IF(N103="sníž. přenesená",J103,0)</f>
        <v>0</v>
      </c>
      <c r="BI103" s="215">
        <f>IF(N103="nulová",J103,0)</f>
        <v>0</v>
      </c>
      <c r="BJ103" s="25" t="s">
        <v>83</v>
      </c>
      <c r="BK103" s="215">
        <f>ROUND(I103*H103,2)</f>
        <v>0</v>
      </c>
      <c r="BL103" s="25" t="s">
        <v>181</v>
      </c>
      <c r="BM103" s="25" t="s">
        <v>1109</v>
      </c>
    </row>
    <row r="104" spans="2:51" s="13" customFormat="1" ht="13.5">
      <c r="B104" s="227"/>
      <c r="C104" s="228"/>
      <c r="D104" s="218" t="s">
        <v>184</v>
      </c>
      <c r="E104" s="229" t="s">
        <v>21</v>
      </c>
      <c r="F104" s="230" t="s">
        <v>1106</v>
      </c>
      <c r="G104" s="228"/>
      <c r="H104" s="231">
        <v>253.8</v>
      </c>
      <c r="I104" s="232"/>
      <c r="J104" s="228"/>
      <c r="K104" s="228"/>
      <c r="L104" s="233"/>
      <c r="M104" s="234"/>
      <c r="N104" s="235"/>
      <c r="O104" s="235"/>
      <c r="P104" s="235"/>
      <c r="Q104" s="235"/>
      <c r="R104" s="235"/>
      <c r="S104" s="235"/>
      <c r="T104" s="236"/>
      <c r="AT104" s="237" t="s">
        <v>184</v>
      </c>
      <c r="AU104" s="237" t="s">
        <v>85</v>
      </c>
      <c r="AV104" s="13" t="s">
        <v>85</v>
      </c>
      <c r="AW104" s="13" t="s">
        <v>35</v>
      </c>
      <c r="AX104" s="13" t="s">
        <v>83</v>
      </c>
      <c r="AY104" s="237" t="s">
        <v>172</v>
      </c>
    </row>
    <row r="105" spans="2:65" s="1" customFormat="1" ht="16.5" customHeight="1">
      <c r="B105" s="42"/>
      <c r="C105" s="204" t="s">
        <v>210</v>
      </c>
      <c r="D105" s="204" t="s">
        <v>176</v>
      </c>
      <c r="E105" s="205" t="s">
        <v>1110</v>
      </c>
      <c r="F105" s="206" t="s">
        <v>1111</v>
      </c>
      <c r="G105" s="207" t="s">
        <v>179</v>
      </c>
      <c r="H105" s="208">
        <v>2236.1</v>
      </c>
      <c r="I105" s="209"/>
      <c r="J105" s="210">
        <f>ROUND(I105*H105,2)</f>
        <v>0</v>
      </c>
      <c r="K105" s="206" t="s">
        <v>180</v>
      </c>
      <c r="L105" s="62"/>
      <c r="M105" s="211" t="s">
        <v>21</v>
      </c>
      <c r="N105" s="212" t="s">
        <v>47</v>
      </c>
      <c r="O105" s="43"/>
      <c r="P105" s="213">
        <f>O105*H105</f>
        <v>0</v>
      </c>
      <c r="Q105" s="213">
        <v>0</v>
      </c>
      <c r="R105" s="213">
        <f>Q105*H105</f>
        <v>0</v>
      </c>
      <c r="S105" s="213">
        <v>0</v>
      </c>
      <c r="T105" s="214">
        <f>S105*H105</f>
        <v>0</v>
      </c>
      <c r="AR105" s="25" t="s">
        <v>181</v>
      </c>
      <c r="AT105" s="25" t="s">
        <v>176</v>
      </c>
      <c r="AU105" s="25" t="s">
        <v>85</v>
      </c>
      <c r="AY105" s="25" t="s">
        <v>172</v>
      </c>
      <c r="BE105" s="215">
        <f>IF(N105="základní",J105,0)</f>
        <v>0</v>
      </c>
      <c r="BF105" s="215">
        <f>IF(N105="snížená",J105,0)</f>
        <v>0</v>
      </c>
      <c r="BG105" s="215">
        <f>IF(N105="zákl. přenesená",J105,0)</f>
        <v>0</v>
      </c>
      <c r="BH105" s="215">
        <f>IF(N105="sníž. přenesená",J105,0)</f>
        <v>0</v>
      </c>
      <c r="BI105" s="215">
        <f>IF(N105="nulová",J105,0)</f>
        <v>0</v>
      </c>
      <c r="BJ105" s="25" t="s">
        <v>83</v>
      </c>
      <c r="BK105" s="215">
        <f>ROUND(I105*H105,2)</f>
        <v>0</v>
      </c>
      <c r="BL105" s="25" t="s">
        <v>181</v>
      </c>
      <c r="BM105" s="25" t="s">
        <v>1112</v>
      </c>
    </row>
    <row r="106" spans="2:51" s="13" customFormat="1" ht="13.5">
      <c r="B106" s="227"/>
      <c r="C106" s="228"/>
      <c r="D106" s="218" t="s">
        <v>184</v>
      </c>
      <c r="E106" s="229" t="s">
        <v>21</v>
      </c>
      <c r="F106" s="230" t="s">
        <v>1113</v>
      </c>
      <c r="G106" s="228"/>
      <c r="H106" s="231">
        <v>2236.1</v>
      </c>
      <c r="I106" s="232"/>
      <c r="J106" s="228"/>
      <c r="K106" s="228"/>
      <c r="L106" s="233"/>
      <c r="M106" s="234"/>
      <c r="N106" s="235"/>
      <c r="O106" s="235"/>
      <c r="P106" s="235"/>
      <c r="Q106" s="235"/>
      <c r="R106" s="235"/>
      <c r="S106" s="235"/>
      <c r="T106" s="236"/>
      <c r="AT106" s="237" t="s">
        <v>184</v>
      </c>
      <c r="AU106" s="237" t="s">
        <v>85</v>
      </c>
      <c r="AV106" s="13" t="s">
        <v>85</v>
      </c>
      <c r="AW106" s="13" t="s">
        <v>35</v>
      </c>
      <c r="AX106" s="13" t="s">
        <v>83</v>
      </c>
      <c r="AY106" s="237" t="s">
        <v>172</v>
      </c>
    </row>
    <row r="107" spans="2:65" s="1" customFormat="1" ht="16.5" customHeight="1">
      <c r="B107" s="42"/>
      <c r="C107" s="204" t="s">
        <v>221</v>
      </c>
      <c r="D107" s="204" t="s">
        <v>176</v>
      </c>
      <c r="E107" s="205" t="s">
        <v>1114</v>
      </c>
      <c r="F107" s="206" t="s">
        <v>1115</v>
      </c>
      <c r="G107" s="207" t="s">
        <v>179</v>
      </c>
      <c r="H107" s="208">
        <v>2236.1</v>
      </c>
      <c r="I107" s="209"/>
      <c r="J107" s="210">
        <f>ROUND(I107*H107,2)</f>
        <v>0</v>
      </c>
      <c r="K107" s="206" t="s">
        <v>180</v>
      </c>
      <c r="L107" s="62"/>
      <c r="M107" s="211" t="s">
        <v>21</v>
      </c>
      <c r="N107" s="212" t="s">
        <v>47</v>
      </c>
      <c r="O107" s="43"/>
      <c r="P107" s="213">
        <f>O107*H107</f>
        <v>0</v>
      </c>
      <c r="Q107" s="213">
        <v>0</v>
      </c>
      <c r="R107" s="213">
        <f>Q107*H107</f>
        <v>0</v>
      </c>
      <c r="S107" s="213">
        <v>0</v>
      </c>
      <c r="T107" s="214">
        <f>S107*H107</f>
        <v>0</v>
      </c>
      <c r="AR107" s="25" t="s">
        <v>181</v>
      </c>
      <c r="AT107" s="25" t="s">
        <v>176</v>
      </c>
      <c r="AU107" s="25" t="s">
        <v>85</v>
      </c>
      <c r="AY107" s="25" t="s">
        <v>172</v>
      </c>
      <c r="BE107" s="215">
        <f>IF(N107="základní",J107,0)</f>
        <v>0</v>
      </c>
      <c r="BF107" s="215">
        <f>IF(N107="snížená",J107,0)</f>
        <v>0</v>
      </c>
      <c r="BG107" s="215">
        <f>IF(N107="zákl. přenesená",J107,0)</f>
        <v>0</v>
      </c>
      <c r="BH107" s="215">
        <f>IF(N107="sníž. přenesená",J107,0)</f>
        <v>0</v>
      </c>
      <c r="BI107" s="215">
        <f>IF(N107="nulová",J107,0)</f>
        <v>0</v>
      </c>
      <c r="BJ107" s="25" t="s">
        <v>83</v>
      </c>
      <c r="BK107" s="215">
        <f>ROUND(I107*H107,2)</f>
        <v>0</v>
      </c>
      <c r="BL107" s="25" t="s">
        <v>181</v>
      </c>
      <c r="BM107" s="25" t="s">
        <v>1116</v>
      </c>
    </row>
    <row r="108" spans="2:51" s="13" customFormat="1" ht="13.5">
      <c r="B108" s="227"/>
      <c r="C108" s="228"/>
      <c r="D108" s="218" t="s">
        <v>184</v>
      </c>
      <c r="E108" s="229" t="s">
        <v>21</v>
      </c>
      <c r="F108" s="230" t="s">
        <v>1113</v>
      </c>
      <c r="G108" s="228"/>
      <c r="H108" s="231">
        <v>2236.1</v>
      </c>
      <c r="I108" s="232"/>
      <c r="J108" s="228"/>
      <c r="K108" s="228"/>
      <c r="L108" s="233"/>
      <c r="M108" s="234"/>
      <c r="N108" s="235"/>
      <c r="O108" s="235"/>
      <c r="P108" s="235"/>
      <c r="Q108" s="235"/>
      <c r="R108" s="235"/>
      <c r="S108" s="235"/>
      <c r="T108" s="236"/>
      <c r="AT108" s="237" t="s">
        <v>184</v>
      </c>
      <c r="AU108" s="237" t="s">
        <v>85</v>
      </c>
      <c r="AV108" s="13" t="s">
        <v>85</v>
      </c>
      <c r="AW108" s="13" t="s">
        <v>35</v>
      </c>
      <c r="AX108" s="13" t="s">
        <v>83</v>
      </c>
      <c r="AY108" s="237" t="s">
        <v>172</v>
      </c>
    </row>
    <row r="109" spans="2:65" s="1" customFormat="1" ht="16.5" customHeight="1">
      <c r="B109" s="42"/>
      <c r="C109" s="204" t="s">
        <v>233</v>
      </c>
      <c r="D109" s="204" t="s">
        <v>176</v>
      </c>
      <c r="E109" s="205" t="s">
        <v>1117</v>
      </c>
      <c r="F109" s="206" t="s">
        <v>1118</v>
      </c>
      <c r="G109" s="207" t="s">
        <v>213</v>
      </c>
      <c r="H109" s="208">
        <v>353.6</v>
      </c>
      <c r="I109" s="209"/>
      <c r="J109" s="210">
        <f>ROUND(I109*H109,2)</f>
        <v>0</v>
      </c>
      <c r="K109" s="206" t="s">
        <v>180</v>
      </c>
      <c r="L109" s="62"/>
      <c r="M109" s="211" t="s">
        <v>21</v>
      </c>
      <c r="N109" s="212" t="s">
        <v>47</v>
      </c>
      <c r="O109" s="43"/>
      <c r="P109" s="213">
        <f>O109*H109</f>
        <v>0</v>
      </c>
      <c r="Q109" s="213">
        <v>0.00199</v>
      </c>
      <c r="R109" s="213">
        <f>Q109*H109</f>
        <v>0.7036640000000001</v>
      </c>
      <c r="S109" s="213">
        <v>0</v>
      </c>
      <c r="T109" s="214">
        <f>S109*H109</f>
        <v>0</v>
      </c>
      <c r="AR109" s="25" t="s">
        <v>181</v>
      </c>
      <c r="AT109" s="25" t="s">
        <v>176</v>
      </c>
      <c r="AU109" s="25" t="s">
        <v>85</v>
      </c>
      <c r="AY109" s="25" t="s">
        <v>172</v>
      </c>
      <c r="BE109" s="215">
        <f>IF(N109="základní",J109,0)</f>
        <v>0</v>
      </c>
      <c r="BF109" s="215">
        <f>IF(N109="snížená",J109,0)</f>
        <v>0</v>
      </c>
      <c r="BG109" s="215">
        <f>IF(N109="zákl. přenesená",J109,0)</f>
        <v>0</v>
      </c>
      <c r="BH109" s="215">
        <f>IF(N109="sníž. přenesená",J109,0)</f>
        <v>0</v>
      </c>
      <c r="BI109" s="215">
        <f>IF(N109="nulová",J109,0)</f>
        <v>0</v>
      </c>
      <c r="BJ109" s="25" t="s">
        <v>83</v>
      </c>
      <c r="BK109" s="215">
        <f>ROUND(I109*H109,2)</f>
        <v>0</v>
      </c>
      <c r="BL109" s="25" t="s">
        <v>181</v>
      </c>
      <c r="BM109" s="25" t="s">
        <v>1119</v>
      </c>
    </row>
    <row r="110" spans="2:51" s="13" customFormat="1" ht="13.5">
      <c r="B110" s="227"/>
      <c r="C110" s="228"/>
      <c r="D110" s="218" t="s">
        <v>184</v>
      </c>
      <c r="E110" s="229" t="s">
        <v>21</v>
      </c>
      <c r="F110" s="230" t="s">
        <v>1120</v>
      </c>
      <c r="G110" s="228"/>
      <c r="H110" s="231">
        <v>353.6</v>
      </c>
      <c r="I110" s="232"/>
      <c r="J110" s="228"/>
      <c r="K110" s="228"/>
      <c r="L110" s="233"/>
      <c r="M110" s="234"/>
      <c r="N110" s="235"/>
      <c r="O110" s="235"/>
      <c r="P110" s="235"/>
      <c r="Q110" s="235"/>
      <c r="R110" s="235"/>
      <c r="S110" s="235"/>
      <c r="T110" s="236"/>
      <c r="AT110" s="237" t="s">
        <v>184</v>
      </c>
      <c r="AU110" s="237" t="s">
        <v>85</v>
      </c>
      <c r="AV110" s="13" t="s">
        <v>85</v>
      </c>
      <c r="AW110" s="13" t="s">
        <v>35</v>
      </c>
      <c r="AX110" s="13" t="s">
        <v>83</v>
      </c>
      <c r="AY110" s="237" t="s">
        <v>172</v>
      </c>
    </row>
    <row r="111" spans="2:65" s="1" customFormat="1" ht="16.5" customHeight="1">
      <c r="B111" s="42"/>
      <c r="C111" s="204" t="s">
        <v>238</v>
      </c>
      <c r="D111" s="204" t="s">
        <v>176</v>
      </c>
      <c r="E111" s="205" t="s">
        <v>1121</v>
      </c>
      <c r="F111" s="206" t="s">
        <v>1122</v>
      </c>
      <c r="G111" s="207" t="s">
        <v>213</v>
      </c>
      <c r="H111" s="208">
        <v>2774.8</v>
      </c>
      <c r="I111" s="209"/>
      <c r="J111" s="210">
        <f>ROUND(I111*H111,2)</f>
        <v>0</v>
      </c>
      <c r="K111" s="206" t="s">
        <v>180</v>
      </c>
      <c r="L111" s="62"/>
      <c r="M111" s="211" t="s">
        <v>21</v>
      </c>
      <c r="N111" s="212" t="s">
        <v>47</v>
      </c>
      <c r="O111" s="43"/>
      <c r="P111" s="213">
        <f>O111*H111</f>
        <v>0</v>
      </c>
      <c r="Q111" s="213">
        <v>0.00201</v>
      </c>
      <c r="R111" s="213">
        <f>Q111*H111</f>
        <v>5.577348000000001</v>
      </c>
      <c r="S111" s="213">
        <v>0</v>
      </c>
      <c r="T111" s="214">
        <f>S111*H111</f>
        <v>0</v>
      </c>
      <c r="AR111" s="25" t="s">
        <v>181</v>
      </c>
      <c r="AT111" s="25" t="s">
        <v>176</v>
      </c>
      <c r="AU111" s="25" t="s">
        <v>85</v>
      </c>
      <c r="AY111" s="25" t="s">
        <v>172</v>
      </c>
      <c r="BE111" s="215">
        <f>IF(N111="základní",J111,0)</f>
        <v>0</v>
      </c>
      <c r="BF111" s="215">
        <f>IF(N111="snížená",J111,0)</f>
        <v>0</v>
      </c>
      <c r="BG111" s="215">
        <f>IF(N111="zákl. přenesená",J111,0)</f>
        <v>0</v>
      </c>
      <c r="BH111" s="215">
        <f>IF(N111="sníž. přenesená",J111,0)</f>
        <v>0</v>
      </c>
      <c r="BI111" s="215">
        <f>IF(N111="nulová",J111,0)</f>
        <v>0</v>
      </c>
      <c r="BJ111" s="25" t="s">
        <v>83</v>
      </c>
      <c r="BK111" s="215">
        <f>ROUND(I111*H111,2)</f>
        <v>0</v>
      </c>
      <c r="BL111" s="25" t="s">
        <v>181</v>
      </c>
      <c r="BM111" s="25" t="s">
        <v>1123</v>
      </c>
    </row>
    <row r="112" spans="2:51" s="13" customFormat="1" ht="13.5">
      <c r="B112" s="227"/>
      <c r="C112" s="228"/>
      <c r="D112" s="218" t="s">
        <v>184</v>
      </c>
      <c r="E112" s="229" t="s">
        <v>21</v>
      </c>
      <c r="F112" s="230" t="s">
        <v>1124</v>
      </c>
      <c r="G112" s="228"/>
      <c r="H112" s="231">
        <v>2774.8</v>
      </c>
      <c r="I112" s="232"/>
      <c r="J112" s="228"/>
      <c r="K112" s="228"/>
      <c r="L112" s="233"/>
      <c r="M112" s="234"/>
      <c r="N112" s="235"/>
      <c r="O112" s="235"/>
      <c r="P112" s="235"/>
      <c r="Q112" s="235"/>
      <c r="R112" s="235"/>
      <c r="S112" s="235"/>
      <c r="T112" s="236"/>
      <c r="AT112" s="237" t="s">
        <v>184</v>
      </c>
      <c r="AU112" s="237" t="s">
        <v>85</v>
      </c>
      <c r="AV112" s="13" t="s">
        <v>85</v>
      </c>
      <c r="AW112" s="13" t="s">
        <v>35</v>
      </c>
      <c r="AX112" s="13" t="s">
        <v>83</v>
      </c>
      <c r="AY112" s="237" t="s">
        <v>172</v>
      </c>
    </row>
    <row r="113" spans="2:65" s="1" customFormat="1" ht="16.5" customHeight="1">
      <c r="B113" s="42"/>
      <c r="C113" s="204" t="s">
        <v>244</v>
      </c>
      <c r="D113" s="204" t="s">
        <v>176</v>
      </c>
      <c r="E113" s="205" t="s">
        <v>1125</v>
      </c>
      <c r="F113" s="206" t="s">
        <v>1126</v>
      </c>
      <c r="G113" s="207" t="s">
        <v>213</v>
      </c>
      <c r="H113" s="208">
        <v>353.6</v>
      </c>
      <c r="I113" s="209"/>
      <c r="J113" s="210">
        <f>ROUND(I113*H113,2)</f>
        <v>0</v>
      </c>
      <c r="K113" s="206" t="s">
        <v>180</v>
      </c>
      <c r="L113" s="62"/>
      <c r="M113" s="211" t="s">
        <v>21</v>
      </c>
      <c r="N113" s="212" t="s">
        <v>47</v>
      </c>
      <c r="O113" s="43"/>
      <c r="P113" s="213">
        <f>O113*H113</f>
        <v>0</v>
      </c>
      <c r="Q113" s="213">
        <v>0</v>
      </c>
      <c r="R113" s="213">
        <f>Q113*H113</f>
        <v>0</v>
      </c>
      <c r="S113" s="213">
        <v>0</v>
      </c>
      <c r="T113" s="214">
        <f>S113*H113</f>
        <v>0</v>
      </c>
      <c r="AR113" s="25" t="s">
        <v>181</v>
      </c>
      <c r="AT113" s="25" t="s">
        <v>176</v>
      </c>
      <c r="AU113" s="25" t="s">
        <v>85</v>
      </c>
      <c r="AY113" s="25" t="s">
        <v>172</v>
      </c>
      <c r="BE113" s="215">
        <f>IF(N113="základní",J113,0)</f>
        <v>0</v>
      </c>
      <c r="BF113" s="215">
        <f>IF(N113="snížená",J113,0)</f>
        <v>0</v>
      </c>
      <c r="BG113" s="215">
        <f>IF(N113="zákl. přenesená",J113,0)</f>
        <v>0</v>
      </c>
      <c r="BH113" s="215">
        <f>IF(N113="sníž. přenesená",J113,0)</f>
        <v>0</v>
      </c>
      <c r="BI113" s="215">
        <f>IF(N113="nulová",J113,0)</f>
        <v>0</v>
      </c>
      <c r="BJ113" s="25" t="s">
        <v>83</v>
      </c>
      <c r="BK113" s="215">
        <f>ROUND(I113*H113,2)</f>
        <v>0</v>
      </c>
      <c r="BL113" s="25" t="s">
        <v>181</v>
      </c>
      <c r="BM113" s="25" t="s">
        <v>1127</v>
      </c>
    </row>
    <row r="114" spans="2:51" s="13" customFormat="1" ht="13.5">
      <c r="B114" s="227"/>
      <c r="C114" s="228"/>
      <c r="D114" s="218" t="s">
        <v>184</v>
      </c>
      <c r="E114" s="229" t="s">
        <v>21</v>
      </c>
      <c r="F114" s="230" t="s">
        <v>1120</v>
      </c>
      <c r="G114" s="228"/>
      <c r="H114" s="231">
        <v>353.6</v>
      </c>
      <c r="I114" s="232"/>
      <c r="J114" s="228"/>
      <c r="K114" s="228"/>
      <c r="L114" s="233"/>
      <c r="M114" s="234"/>
      <c r="N114" s="235"/>
      <c r="O114" s="235"/>
      <c r="P114" s="235"/>
      <c r="Q114" s="235"/>
      <c r="R114" s="235"/>
      <c r="S114" s="235"/>
      <c r="T114" s="236"/>
      <c r="AT114" s="237" t="s">
        <v>184</v>
      </c>
      <c r="AU114" s="237" t="s">
        <v>85</v>
      </c>
      <c r="AV114" s="13" t="s">
        <v>85</v>
      </c>
      <c r="AW114" s="13" t="s">
        <v>35</v>
      </c>
      <c r="AX114" s="13" t="s">
        <v>83</v>
      </c>
      <c r="AY114" s="237" t="s">
        <v>172</v>
      </c>
    </row>
    <row r="115" spans="2:65" s="1" customFormat="1" ht="16.5" customHeight="1">
      <c r="B115" s="42"/>
      <c r="C115" s="204" t="s">
        <v>251</v>
      </c>
      <c r="D115" s="204" t="s">
        <v>176</v>
      </c>
      <c r="E115" s="205" t="s">
        <v>1128</v>
      </c>
      <c r="F115" s="206" t="s">
        <v>1129</v>
      </c>
      <c r="G115" s="207" t="s">
        <v>213</v>
      </c>
      <c r="H115" s="208">
        <v>2774.8</v>
      </c>
      <c r="I115" s="209"/>
      <c r="J115" s="210">
        <f>ROUND(I115*H115,2)</f>
        <v>0</v>
      </c>
      <c r="K115" s="206" t="s">
        <v>180</v>
      </c>
      <c r="L115" s="62"/>
      <c r="M115" s="211" t="s">
        <v>21</v>
      </c>
      <c r="N115" s="212" t="s">
        <v>47</v>
      </c>
      <c r="O115" s="43"/>
      <c r="P115" s="213">
        <f>O115*H115</f>
        <v>0</v>
      </c>
      <c r="Q115" s="213">
        <v>0</v>
      </c>
      <c r="R115" s="213">
        <f>Q115*H115</f>
        <v>0</v>
      </c>
      <c r="S115" s="213">
        <v>0</v>
      </c>
      <c r="T115" s="214">
        <f>S115*H115</f>
        <v>0</v>
      </c>
      <c r="AR115" s="25" t="s">
        <v>181</v>
      </c>
      <c r="AT115" s="25" t="s">
        <v>176</v>
      </c>
      <c r="AU115" s="25" t="s">
        <v>85</v>
      </c>
      <c r="AY115" s="25" t="s">
        <v>172</v>
      </c>
      <c r="BE115" s="215">
        <f>IF(N115="základní",J115,0)</f>
        <v>0</v>
      </c>
      <c r="BF115" s="215">
        <f>IF(N115="snížená",J115,0)</f>
        <v>0</v>
      </c>
      <c r="BG115" s="215">
        <f>IF(N115="zákl. přenesená",J115,0)</f>
        <v>0</v>
      </c>
      <c r="BH115" s="215">
        <f>IF(N115="sníž. přenesená",J115,0)</f>
        <v>0</v>
      </c>
      <c r="BI115" s="215">
        <f>IF(N115="nulová",J115,0)</f>
        <v>0</v>
      </c>
      <c r="BJ115" s="25" t="s">
        <v>83</v>
      </c>
      <c r="BK115" s="215">
        <f>ROUND(I115*H115,2)</f>
        <v>0</v>
      </c>
      <c r="BL115" s="25" t="s">
        <v>181</v>
      </c>
      <c r="BM115" s="25" t="s">
        <v>1130</v>
      </c>
    </row>
    <row r="116" spans="2:51" s="13" customFormat="1" ht="13.5">
      <c r="B116" s="227"/>
      <c r="C116" s="228"/>
      <c r="D116" s="218" t="s">
        <v>184</v>
      </c>
      <c r="E116" s="229" t="s">
        <v>21</v>
      </c>
      <c r="F116" s="230" t="s">
        <v>1124</v>
      </c>
      <c r="G116" s="228"/>
      <c r="H116" s="231">
        <v>2774.8</v>
      </c>
      <c r="I116" s="232"/>
      <c r="J116" s="228"/>
      <c r="K116" s="228"/>
      <c r="L116" s="233"/>
      <c r="M116" s="234"/>
      <c r="N116" s="235"/>
      <c r="O116" s="235"/>
      <c r="P116" s="235"/>
      <c r="Q116" s="235"/>
      <c r="R116" s="235"/>
      <c r="S116" s="235"/>
      <c r="T116" s="236"/>
      <c r="AT116" s="237" t="s">
        <v>184</v>
      </c>
      <c r="AU116" s="237" t="s">
        <v>85</v>
      </c>
      <c r="AV116" s="13" t="s">
        <v>85</v>
      </c>
      <c r="AW116" s="13" t="s">
        <v>35</v>
      </c>
      <c r="AX116" s="13" t="s">
        <v>83</v>
      </c>
      <c r="AY116" s="237" t="s">
        <v>172</v>
      </c>
    </row>
    <row r="117" spans="2:65" s="1" customFormat="1" ht="16.5" customHeight="1">
      <c r="B117" s="42"/>
      <c r="C117" s="204" t="s">
        <v>260</v>
      </c>
      <c r="D117" s="204" t="s">
        <v>176</v>
      </c>
      <c r="E117" s="205" t="s">
        <v>302</v>
      </c>
      <c r="F117" s="206" t="s">
        <v>303</v>
      </c>
      <c r="G117" s="207" t="s">
        <v>179</v>
      </c>
      <c r="H117" s="208">
        <v>1717</v>
      </c>
      <c r="I117" s="209"/>
      <c r="J117" s="210">
        <f>ROUND(I117*H117,2)</f>
        <v>0</v>
      </c>
      <c r="K117" s="206" t="s">
        <v>180</v>
      </c>
      <c r="L117" s="62"/>
      <c r="M117" s="211" t="s">
        <v>21</v>
      </c>
      <c r="N117" s="212" t="s">
        <v>47</v>
      </c>
      <c r="O117" s="43"/>
      <c r="P117" s="213">
        <f>O117*H117</f>
        <v>0</v>
      </c>
      <c r="Q117" s="213">
        <v>0</v>
      </c>
      <c r="R117" s="213">
        <f>Q117*H117</f>
        <v>0</v>
      </c>
      <c r="S117" s="213">
        <v>0</v>
      </c>
      <c r="T117" s="214">
        <f>S117*H117</f>
        <v>0</v>
      </c>
      <c r="AR117" s="25" t="s">
        <v>181</v>
      </c>
      <c r="AT117" s="25" t="s">
        <v>176</v>
      </c>
      <c r="AU117" s="25" t="s">
        <v>85</v>
      </c>
      <c r="AY117" s="25" t="s">
        <v>172</v>
      </c>
      <c r="BE117" s="215">
        <f>IF(N117="základní",J117,0)</f>
        <v>0</v>
      </c>
      <c r="BF117" s="215">
        <f>IF(N117="snížená",J117,0)</f>
        <v>0</v>
      </c>
      <c r="BG117" s="215">
        <f>IF(N117="zákl. přenesená",J117,0)</f>
        <v>0</v>
      </c>
      <c r="BH117" s="215">
        <f>IF(N117="sníž. přenesená",J117,0)</f>
        <v>0</v>
      </c>
      <c r="BI117" s="215">
        <f>IF(N117="nulová",J117,0)</f>
        <v>0</v>
      </c>
      <c r="BJ117" s="25" t="s">
        <v>83</v>
      </c>
      <c r="BK117" s="215">
        <f>ROUND(I117*H117,2)</f>
        <v>0</v>
      </c>
      <c r="BL117" s="25" t="s">
        <v>181</v>
      </c>
      <c r="BM117" s="25" t="s">
        <v>1131</v>
      </c>
    </row>
    <row r="118" spans="2:51" s="13" customFormat="1" ht="13.5">
      <c r="B118" s="227"/>
      <c r="C118" s="228"/>
      <c r="D118" s="218" t="s">
        <v>184</v>
      </c>
      <c r="E118" s="229" t="s">
        <v>21</v>
      </c>
      <c r="F118" s="230" t="s">
        <v>1132</v>
      </c>
      <c r="G118" s="228"/>
      <c r="H118" s="231">
        <v>1717</v>
      </c>
      <c r="I118" s="232"/>
      <c r="J118" s="228"/>
      <c r="K118" s="228"/>
      <c r="L118" s="233"/>
      <c r="M118" s="234"/>
      <c r="N118" s="235"/>
      <c r="O118" s="235"/>
      <c r="P118" s="235"/>
      <c r="Q118" s="235"/>
      <c r="R118" s="235"/>
      <c r="S118" s="235"/>
      <c r="T118" s="236"/>
      <c r="AT118" s="237" t="s">
        <v>184</v>
      </c>
      <c r="AU118" s="237" t="s">
        <v>85</v>
      </c>
      <c r="AV118" s="13" t="s">
        <v>85</v>
      </c>
      <c r="AW118" s="13" t="s">
        <v>35</v>
      </c>
      <c r="AX118" s="13" t="s">
        <v>83</v>
      </c>
      <c r="AY118" s="237" t="s">
        <v>172</v>
      </c>
    </row>
    <row r="119" spans="2:65" s="1" customFormat="1" ht="16.5" customHeight="1">
      <c r="B119" s="42"/>
      <c r="C119" s="204" t="s">
        <v>265</v>
      </c>
      <c r="D119" s="204" t="s">
        <v>176</v>
      </c>
      <c r="E119" s="205" t="s">
        <v>1133</v>
      </c>
      <c r="F119" s="206" t="s">
        <v>1134</v>
      </c>
      <c r="G119" s="207" t="s">
        <v>179</v>
      </c>
      <c r="H119" s="208">
        <v>519.1</v>
      </c>
      <c r="I119" s="209"/>
      <c r="J119" s="210">
        <f>ROUND(I119*H119,2)</f>
        <v>0</v>
      </c>
      <c r="K119" s="206" t="s">
        <v>180</v>
      </c>
      <c r="L119" s="62"/>
      <c r="M119" s="211" t="s">
        <v>21</v>
      </c>
      <c r="N119" s="212" t="s">
        <v>47</v>
      </c>
      <c r="O119" s="43"/>
      <c r="P119" s="213">
        <f>O119*H119</f>
        <v>0</v>
      </c>
      <c r="Q119" s="213">
        <v>0</v>
      </c>
      <c r="R119" s="213">
        <f>Q119*H119</f>
        <v>0</v>
      </c>
      <c r="S119" s="213">
        <v>0</v>
      </c>
      <c r="T119" s="214">
        <f>S119*H119</f>
        <v>0</v>
      </c>
      <c r="AR119" s="25" t="s">
        <v>181</v>
      </c>
      <c r="AT119" s="25" t="s">
        <v>176</v>
      </c>
      <c r="AU119" s="25" t="s">
        <v>85</v>
      </c>
      <c r="AY119" s="25" t="s">
        <v>172</v>
      </c>
      <c r="BE119" s="215">
        <f>IF(N119="základní",J119,0)</f>
        <v>0</v>
      </c>
      <c r="BF119" s="215">
        <f>IF(N119="snížená",J119,0)</f>
        <v>0</v>
      </c>
      <c r="BG119" s="215">
        <f>IF(N119="zákl. přenesená",J119,0)</f>
        <v>0</v>
      </c>
      <c r="BH119" s="215">
        <f>IF(N119="sníž. přenesená",J119,0)</f>
        <v>0</v>
      </c>
      <c r="BI119" s="215">
        <f>IF(N119="nulová",J119,0)</f>
        <v>0</v>
      </c>
      <c r="BJ119" s="25" t="s">
        <v>83</v>
      </c>
      <c r="BK119" s="215">
        <f>ROUND(I119*H119,2)</f>
        <v>0</v>
      </c>
      <c r="BL119" s="25" t="s">
        <v>181</v>
      </c>
      <c r="BM119" s="25" t="s">
        <v>1135</v>
      </c>
    </row>
    <row r="120" spans="2:51" s="13" customFormat="1" ht="13.5">
      <c r="B120" s="227"/>
      <c r="C120" s="228"/>
      <c r="D120" s="218" t="s">
        <v>184</v>
      </c>
      <c r="E120" s="229" t="s">
        <v>21</v>
      </c>
      <c r="F120" s="230" t="s">
        <v>1136</v>
      </c>
      <c r="G120" s="228"/>
      <c r="H120" s="231">
        <v>519.1</v>
      </c>
      <c r="I120" s="232"/>
      <c r="J120" s="228"/>
      <c r="K120" s="228"/>
      <c r="L120" s="233"/>
      <c r="M120" s="234"/>
      <c r="N120" s="235"/>
      <c r="O120" s="235"/>
      <c r="P120" s="235"/>
      <c r="Q120" s="235"/>
      <c r="R120" s="235"/>
      <c r="S120" s="235"/>
      <c r="T120" s="236"/>
      <c r="AT120" s="237" t="s">
        <v>184</v>
      </c>
      <c r="AU120" s="237" t="s">
        <v>85</v>
      </c>
      <c r="AV120" s="13" t="s">
        <v>85</v>
      </c>
      <c r="AW120" s="13" t="s">
        <v>35</v>
      </c>
      <c r="AX120" s="13" t="s">
        <v>83</v>
      </c>
      <c r="AY120" s="237" t="s">
        <v>172</v>
      </c>
    </row>
    <row r="121" spans="2:65" s="1" customFormat="1" ht="16.5" customHeight="1">
      <c r="B121" s="42"/>
      <c r="C121" s="204" t="s">
        <v>270</v>
      </c>
      <c r="D121" s="204" t="s">
        <v>176</v>
      </c>
      <c r="E121" s="205" t="s">
        <v>1137</v>
      </c>
      <c r="F121" s="206" t="s">
        <v>1138</v>
      </c>
      <c r="G121" s="207" t="s">
        <v>179</v>
      </c>
      <c r="H121" s="208">
        <v>646.052</v>
      </c>
      <c r="I121" s="209"/>
      <c r="J121" s="210">
        <f>ROUND(I121*H121,2)</f>
        <v>0</v>
      </c>
      <c r="K121" s="206" t="s">
        <v>180</v>
      </c>
      <c r="L121" s="62"/>
      <c r="M121" s="211" t="s">
        <v>21</v>
      </c>
      <c r="N121" s="212" t="s">
        <v>47</v>
      </c>
      <c r="O121" s="43"/>
      <c r="P121" s="213">
        <f>O121*H121</f>
        <v>0</v>
      </c>
      <c r="Q121" s="213">
        <v>0</v>
      </c>
      <c r="R121" s="213">
        <f>Q121*H121</f>
        <v>0</v>
      </c>
      <c r="S121" s="213">
        <v>0</v>
      </c>
      <c r="T121" s="214">
        <f>S121*H121</f>
        <v>0</v>
      </c>
      <c r="AR121" s="25" t="s">
        <v>181</v>
      </c>
      <c r="AT121" s="25" t="s">
        <v>176</v>
      </c>
      <c r="AU121" s="25" t="s">
        <v>85</v>
      </c>
      <c r="AY121" s="25" t="s">
        <v>172</v>
      </c>
      <c r="BE121" s="215">
        <f>IF(N121="základní",J121,0)</f>
        <v>0</v>
      </c>
      <c r="BF121" s="215">
        <f>IF(N121="snížená",J121,0)</f>
        <v>0</v>
      </c>
      <c r="BG121" s="215">
        <f>IF(N121="zákl. přenesená",J121,0)</f>
        <v>0</v>
      </c>
      <c r="BH121" s="215">
        <f>IF(N121="sníž. přenesená",J121,0)</f>
        <v>0</v>
      </c>
      <c r="BI121" s="215">
        <f>IF(N121="nulová",J121,0)</f>
        <v>0</v>
      </c>
      <c r="BJ121" s="25" t="s">
        <v>83</v>
      </c>
      <c r="BK121" s="215">
        <f>ROUND(I121*H121,2)</f>
        <v>0</v>
      </c>
      <c r="BL121" s="25" t="s">
        <v>181</v>
      </c>
      <c r="BM121" s="25" t="s">
        <v>1139</v>
      </c>
    </row>
    <row r="122" spans="2:51" s="13" customFormat="1" ht="27">
      <c r="B122" s="227"/>
      <c r="C122" s="228"/>
      <c r="D122" s="218" t="s">
        <v>184</v>
      </c>
      <c r="E122" s="229" t="s">
        <v>21</v>
      </c>
      <c r="F122" s="230" t="s">
        <v>1140</v>
      </c>
      <c r="G122" s="228"/>
      <c r="H122" s="231">
        <v>56.582</v>
      </c>
      <c r="I122" s="232"/>
      <c r="J122" s="228"/>
      <c r="K122" s="228"/>
      <c r="L122" s="233"/>
      <c r="M122" s="234"/>
      <c r="N122" s="235"/>
      <c r="O122" s="235"/>
      <c r="P122" s="235"/>
      <c r="Q122" s="235"/>
      <c r="R122" s="235"/>
      <c r="S122" s="235"/>
      <c r="T122" s="236"/>
      <c r="AT122" s="237" t="s">
        <v>184</v>
      </c>
      <c r="AU122" s="237" t="s">
        <v>85</v>
      </c>
      <c r="AV122" s="13" t="s">
        <v>85</v>
      </c>
      <c r="AW122" s="13" t="s">
        <v>35</v>
      </c>
      <c r="AX122" s="13" t="s">
        <v>76</v>
      </c>
      <c r="AY122" s="237" t="s">
        <v>172</v>
      </c>
    </row>
    <row r="123" spans="2:51" s="13" customFormat="1" ht="13.5">
      <c r="B123" s="227"/>
      <c r="C123" s="228"/>
      <c r="D123" s="218" t="s">
        <v>184</v>
      </c>
      <c r="E123" s="229" t="s">
        <v>21</v>
      </c>
      <c r="F123" s="230" t="s">
        <v>1141</v>
      </c>
      <c r="G123" s="228"/>
      <c r="H123" s="231">
        <v>589.47</v>
      </c>
      <c r="I123" s="232"/>
      <c r="J123" s="228"/>
      <c r="K123" s="228"/>
      <c r="L123" s="233"/>
      <c r="M123" s="234"/>
      <c r="N123" s="235"/>
      <c r="O123" s="235"/>
      <c r="P123" s="235"/>
      <c r="Q123" s="235"/>
      <c r="R123" s="235"/>
      <c r="S123" s="235"/>
      <c r="T123" s="236"/>
      <c r="AT123" s="237" t="s">
        <v>184</v>
      </c>
      <c r="AU123" s="237" t="s">
        <v>85</v>
      </c>
      <c r="AV123" s="13" t="s">
        <v>85</v>
      </c>
      <c r="AW123" s="13" t="s">
        <v>35</v>
      </c>
      <c r="AX123" s="13" t="s">
        <v>76</v>
      </c>
      <c r="AY123" s="237" t="s">
        <v>172</v>
      </c>
    </row>
    <row r="124" spans="2:51" s="14" customFormat="1" ht="13.5">
      <c r="B124" s="238"/>
      <c r="C124" s="239"/>
      <c r="D124" s="218" t="s">
        <v>184</v>
      </c>
      <c r="E124" s="240" t="s">
        <v>21</v>
      </c>
      <c r="F124" s="241" t="s">
        <v>199</v>
      </c>
      <c r="G124" s="239"/>
      <c r="H124" s="242">
        <v>646.052</v>
      </c>
      <c r="I124" s="243"/>
      <c r="J124" s="239"/>
      <c r="K124" s="239"/>
      <c r="L124" s="244"/>
      <c r="M124" s="245"/>
      <c r="N124" s="246"/>
      <c r="O124" s="246"/>
      <c r="P124" s="246"/>
      <c r="Q124" s="246"/>
      <c r="R124" s="246"/>
      <c r="S124" s="246"/>
      <c r="T124" s="247"/>
      <c r="AT124" s="248" t="s">
        <v>184</v>
      </c>
      <c r="AU124" s="248" t="s">
        <v>85</v>
      </c>
      <c r="AV124" s="14" t="s">
        <v>181</v>
      </c>
      <c r="AW124" s="14" t="s">
        <v>35</v>
      </c>
      <c r="AX124" s="14" t="s">
        <v>83</v>
      </c>
      <c r="AY124" s="248" t="s">
        <v>172</v>
      </c>
    </row>
    <row r="125" spans="2:65" s="1" customFormat="1" ht="16.5" customHeight="1">
      <c r="B125" s="42"/>
      <c r="C125" s="204" t="s">
        <v>10</v>
      </c>
      <c r="D125" s="204" t="s">
        <v>176</v>
      </c>
      <c r="E125" s="205" t="s">
        <v>1142</v>
      </c>
      <c r="F125" s="206" t="s">
        <v>1143</v>
      </c>
      <c r="G125" s="207" t="s">
        <v>179</v>
      </c>
      <c r="H125" s="208">
        <v>646.052</v>
      </c>
      <c r="I125" s="209"/>
      <c r="J125" s="210">
        <f>ROUND(I125*H125,2)</f>
        <v>0</v>
      </c>
      <c r="K125" s="206" t="s">
        <v>21</v>
      </c>
      <c r="L125" s="62"/>
      <c r="M125" s="211" t="s">
        <v>21</v>
      </c>
      <c r="N125" s="212" t="s">
        <v>47</v>
      </c>
      <c r="O125" s="43"/>
      <c r="P125" s="213">
        <f>O125*H125</f>
        <v>0</v>
      </c>
      <c r="Q125" s="213">
        <v>0</v>
      </c>
      <c r="R125" s="213">
        <f>Q125*H125</f>
        <v>0</v>
      </c>
      <c r="S125" s="213">
        <v>0</v>
      </c>
      <c r="T125" s="214">
        <f>S125*H125</f>
        <v>0</v>
      </c>
      <c r="AR125" s="25" t="s">
        <v>181</v>
      </c>
      <c r="AT125" s="25" t="s">
        <v>176</v>
      </c>
      <c r="AU125" s="25" t="s">
        <v>85</v>
      </c>
      <c r="AY125" s="25" t="s">
        <v>172</v>
      </c>
      <c r="BE125" s="215">
        <f>IF(N125="základní",J125,0)</f>
        <v>0</v>
      </c>
      <c r="BF125" s="215">
        <f>IF(N125="snížená",J125,0)</f>
        <v>0</v>
      </c>
      <c r="BG125" s="215">
        <f>IF(N125="zákl. přenesená",J125,0)</f>
        <v>0</v>
      </c>
      <c r="BH125" s="215">
        <f>IF(N125="sníž. přenesená",J125,0)</f>
        <v>0</v>
      </c>
      <c r="BI125" s="215">
        <f>IF(N125="nulová",J125,0)</f>
        <v>0</v>
      </c>
      <c r="BJ125" s="25" t="s">
        <v>83</v>
      </c>
      <c r="BK125" s="215">
        <f>ROUND(I125*H125,2)</f>
        <v>0</v>
      </c>
      <c r="BL125" s="25" t="s">
        <v>181</v>
      </c>
      <c r="BM125" s="25" t="s">
        <v>1144</v>
      </c>
    </row>
    <row r="126" spans="2:51" s="13" customFormat="1" ht="27">
      <c r="B126" s="227"/>
      <c r="C126" s="228"/>
      <c r="D126" s="218" t="s">
        <v>184</v>
      </c>
      <c r="E126" s="229" t="s">
        <v>21</v>
      </c>
      <c r="F126" s="230" t="s">
        <v>1140</v>
      </c>
      <c r="G126" s="228"/>
      <c r="H126" s="231">
        <v>56.582</v>
      </c>
      <c r="I126" s="232"/>
      <c r="J126" s="228"/>
      <c r="K126" s="228"/>
      <c r="L126" s="233"/>
      <c r="M126" s="234"/>
      <c r="N126" s="235"/>
      <c r="O126" s="235"/>
      <c r="P126" s="235"/>
      <c r="Q126" s="235"/>
      <c r="R126" s="235"/>
      <c r="S126" s="235"/>
      <c r="T126" s="236"/>
      <c r="AT126" s="237" t="s">
        <v>184</v>
      </c>
      <c r="AU126" s="237" t="s">
        <v>85</v>
      </c>
      <c r="AV126" s="13" t="s">
        <v>85</v>
      </c>
      <c r="AW126" s="13" t="s">
        <v>35</v>
      </c>
      <c r="AX126" s="13" t="s">
        <v>76</v>
      </c>
      <c r="AY126" s="237" t="s">
        <v>172</v>
      </c>
    </row>
    <row r="127" spans="2:51" s="13" customFormat="1" ht="13.5">
      <c r="B127" s="227"/>
      <c r="C127" s="228"/>
      <c r="D127" s="218" t="s">
        <v>184</v>
      </c>
      <c r="E127" s="229" t="s">
        <v>21</v>
      </c>
      <c r="F127" s="230" t="s">
        <v>1141</v>
      </c>
      <c r="G127" s="228"/>
      <c r="H127" s="231">
        <v>589.47</v>
      </c>
      <c r="I127" s="232"/>
      <c r="J127" s="228"/>
      <c r="K127" s="228"/>
      <c r="L127" s="233"/>
      <c r="M127" s="234"/>
      <c r="N127" s="235"/>
      <c r="O127" s="235"/>
      <c r="P127" s="235"/>
      <c r="Q127" s="235"/>
      <c r="R127" s="235"/>
      <c r="S127" s="235"/>
      <c r="T127" s="236"/>
      <c r="AT127" s="237" t="s">
        <v>184</v>
      </c>
      <c r="AU127" s="237" t="s">
        <v>85</v>
      </c>
      <c r="AV127" s="13" t="s">
        <v>85</v>
      </c>
      <c r="AW127" s="13" t="s">
        <v>35</v>
      </c>
      <c r="AX127" s="13" t="s">
        <v>76</v>
      </c>
      <c r="AY127" s="237" t="s">
        <v>172</v>
      </c>
    </row>
    <row r="128" spans="2:51" s="14" customFormat="1" ht="13.5">
      <c r="B128" s="238"/>
      <c r="C128" s="239"/>
      <c r="D128" s="218" t="s">
        <v>184</v>
      </c>
      <c r="E128" s="240" t="s">
        <v>21</v>
      </c>
      <c r="F128" s="241" t="s">
        <v>199</v>
      </c>
      <c r="G128" s="239"/>
      <c r="H128" s="242">
        <v>646.052</v>
      </c>
      <c r="I128" s="243"/>
      <c r="J128" s="239"/>
      <c r="K128" s="239"/>
      <c r="L128" s="244"/>
      <c r="M128" s="245"/>
      <c r="N128" s="246"/>
      <c r="O128" s="246"/>
      <c r="P128" s="246"/>
      <c r="Q128" s="246"/>
      <c r="R128" s="246"/>
      <c r="S128" s="246"/>
      <c r="T128" s="247"/>
      <c r="AT128" s="248" t="s">
        <v>184</v>
      </c>
      <c r="AU128" s="248" t="s">
        <v>85</v>
      </c>
      <c r="AV128" s="14" t="s">
        <v>181</v>
      </c>
      <c r="AW128" s="14" t="s">
        <v>35</v>
      </c>
      <c r="AX128" s="14" t="s">
        <v>83</v>
      </c>
      <c r="AY128" s="248" t="s">
        <v>172</v>
      </c>
    </row>
    <row r="129" spans="2:65" s="1" customFormat="1" ht="16.5" customHeight="1">
      <c r="B129" s="42"/>
      <c r="C129" s="204" t="s">
        <v>280</v>
      </c>
      <c r="D129" s="204" t="s">
        <v>176</v>
      </c>
      <c r="E129" s="205" t="s">
        <v>205</v>
      </c>
      <c r="F129" s="206" t="s">
        <v>206</v>
      </c>
      <c r="G129" s="207" t="s">
        <v>207</v>
      </c>
      <c r="H129" s="208">
        <v>1421.314</v>
      </c>
      <c r="I129" s="209"/>
      <c r="J129" s="210">
        <f>ROUND(I129*H129,2)</f>
        <v>0</v>
      </c>
      <c r="K129" s="206" t="s">
        <v>180</v>
      </c>
      <c r="L129" s="62"/>
      <c r="M129" s="211" t="s">
        <v>21</v>
      </c>
      <c r="N129" s="212" t="s">
        <v>47</v>
      </c>
      <c r="O129" s="43"/>
      <c r="P129" s="213">
        <f>O129*H129</f>
        <v>0</v>
      </c>
      <c r="Q129" s="213">
        <v>0</v>
      </c>
      <c r="R129" s="213">
        <f>Q129*H129</f>
        <v>0</v>
      </c>
      <c r="S129" s="213">
        <v>0</v>
      </c>
      <c r="T129" s="214">
        <f>S129*H129</f>
        <v>0</v>
      </c>
      <c r="AR129" s="25" t="s">
        <v>181</v>
      </c>
      <c r="AT129" s="25" t="s">
        <v>176</v>
      </c>
      <c r="AU129" s="25" t="s">
        <v>85</v>
      </c>
      <c r="AY129" s="25" t="s">
        <v>172</v>
      </c>
      <c r="BE129" s="215">
        <f>IF(N129="základní",J129,0)</f>
        <v>0</v>
      </c>
      <c r="BF129" s="215">
        <f>IF(N129="snížená",J129,0)</f>
        <v>0</v>
      </c>
      <c r="BG129" s="215">
        <f>IF(N129="zákl. přenesená",J129,0)</f>
        <v>0</v>
      </c>
      <c r="BH129" s="215">
        <f>IF(N129="sníž. přenesená",J129,0)</f>
        <v>0</v>
      </c>
      <c r="BI129" s="215">
        <f>IF(N129="nulová",J129,0)</f>
        <v>0</v>
      </c>
      <c r="BJ129" s="25" t="s">
        <v>83</v>
      </c>
      <c r="BK129" s="215">
        <f>ROUND(I129*H129,2)</f>
        <v>0</v>
      </c>
      <c r="BL129" s="25" t="s">
        <v>181</v>
      </c>
      <c r="BM129" s="25" t="s">
        <v>1145</v>
      </c>
    </row>
    <row r="130" spans="2:51" s="13" customFormat="1" ht="27">
      <c r="B130" s="227"/>
      <c r="C130" s="228"/>
      <c r="D130" s="218" t="s">
        <v>184</v>
      </c>
      <c r="E130" s="229" t="s">
        <v>21</v>
      </c>
      <c r="F130" s="230" t="s">
        <v>1140</v>
      </c>
      <c r="G130" s="228"/>
      <c r="H130" s="231">
        <v>56.582</v>
      </c>
      <c r="I130" s="232"/>
      <c r="J130" s="228"/>
      <c r="K130" s="228"/>
      <c r="L130" s="233"/>
      <c r="M130" s="234"/>
      <c r="N130" s="235"/>
      <c r="O130" s="235"/>
      <c r="P130" s="235"/>
      <c r="Q130" s="235"/>
      <c r="R130" s="235"/>
      <c r="S130" s="235"/>
      <c r="T130" s="236"/>
      <c r="AT130" s="237" t="s">
        <v>184</v>
      </c>
      <c r="AU130" s="237" t="s">
        <v>85</v>
      </c>
      <c r="AV130" s="13" t="s">
        <v>85</v>
      </c>
      <c r="AW130" s="13" t="s">
        <v>35</v>
      </c>
      <c r="AX130" s="13" t="s">
        <v>76</v>
      </c>
      <c r="AY130" s="237" t="s">
        <v>172</v>
      </c>
    </row>
    <row r="131" spans="2:51" s="13" customFormat="1" ht="13.5">
      <c r="B131" s="227"/>
      <c r="C131" s="228"/>
      <c r="D131" s="218" t="s">
        <v>184</v>
      </c>
      <c r="E131" s="229" t="s">
        <v>21</v>
      </c>
      <c r="F131" s="230" t="s">
        <v>1141</v>
      </c>
      <c r="G131" s="228"/>
      <c r="H131" s="231">
        <v>589.47</v>
      </c>
      <c r="I131" s="232"/>
      <c r="J131" s="228"/>
      <c r="K131" s="228"/>
      <c r="L131" s="233"/>
      <c r="M131" s="234"/>
      <c r="N131" s="235"/>
      <c r="O131" s="235"/>
      <c r="P131" s="235"/>
      <c r="Q131" s="235"/>
      <c r="R131" s="235"/>
      <c r="S131" s="235"/>
      <c r="T131" s="236"/>
      <c r="AT131" s="237" t="s">
        <v>184</v>
      </c>
      <c r="AU131" s="237" t="s">
        <v>85</v>
      </c>
      <c r="AV131" s="13" t="s">
        <v>85</v>
      </c>
      <c r="AW131" s="13" t="s">
        <v>35</v>
      </c>
      <c r="AX131" s="13" t="s">
        <v>76</v>
      </c>
      <c r="AY131" s="237" t="s">
        <v>172</v>
      </c>
    </row>
    <row r="132" spans="2:51" s="14" customFormat="1" ht="13.5">
      <c r="B132" s="238"/>
      <c r="C132" s="239"/>
      <c r="D132" s="218" t="s">
        <v>184</v>
      </c>
      <c r="E132" s="240" t="s">
        <v>21</v>
      </c>
      <c r="F132" s="241" t="s">
        <v>199</v>
      </c>
      <c r="G132" s="239"/>
      <c r="H132" s="242">
        <v>646.052</v>
      </c>
      <c r="I132" s="243"/>
      <c r="J132" s="239"/>
      <c r="K132" s="239"/>
      <c r="L132" s="244"/>
      <c r="M132" s="245"/>
      <c r="N132" s="246"/>
      <c r="O132" s="246"/>
      <c r="P132" s="246"/>
      <c r="Q132" s="246"/>
      <c r="R132" s="246"/>
      <c r="S132" s="246"/>
      <c r="T132" s="247"/>
      <c r="AT132" s="248" t="s">
        <v>184</v>
      </c>
      <c r="AU132" s="248" t="s">
        <v>85</v>
      </c>
      <c r="AV132" s="14" t="s">
        <v>181</v>
      </c>
      <c r="AW132" s="14" t="s">
        <v>35</v>
      </c>
      <c r="AX132" s="14" t="s">
        <v>76</v>
      </c>
      <c r="AY132" s="248" t="s">
        <v>172</v>
      </c>
    </row>
    <row r="133" spans="2:51" s="13" customFormat="1" ht="13.5">
      <c r="B133" s="227"/>
      <c r="C133" s="228"/>
      <c r="D133" s="218" t="s">
        <v>184</v>
      </c>
      <c r="E133" s="229" t="s">
        <v>21</v>
      </c>
      <c r="F133" s="230" t="s">
        <v>1146</v>
      </c>
      <c r="G133" s="228"/>
      <c r="H133" s="231">
        <v>1421.314</v>
      </c>
      <c r="I133" s="232"/>
      <c r="J133" s="228"/>
      <c r="K133" s="228"/>
      <c r="L133" s="233"/>
      <c r="M133" s="234"/>
      <c r="N133" s="235"/>
      <c r="O133" s="235"/>
      <c r="P133" s="235"/>
      <c r="Q133" s="235"/>
      <c r="R133" s="235"/>
      <c r="S133" s="235"/>
      <c r="T133" s="236"/>
      <c r="AT133" s="237" t="s">
        <v>184</v>
      </c>
      <c r="AU133" s="237" t="s">
        <v>85</v>
      </c>
      <c r="AV133" s="13" t="s">
        <v>85</v>
      </c>
      <c r="AW133" s="13" t="s">
        <v>35</v>
      </c>
      <c r="AX133" s="13" t="s">
        <v>83</v>
      </c>
      <c r="AY133" s="237" t="s">
        <v>172</v>
      </c>
    </row>
    <row r="134" spans="2:65" s="1" customFormat="1" ht="16.5" customHeight="1">
      <c r="B134" s="42"/>
      <c r="C134" s="204" t="s">
        <v>285</v>
      </c>
      <c r="D134" s="204" t="s">
        <v>176</v>
      </c>
      <c r="E134" s="205" t="s">
        <v>306</v>
      </c>
      <c r="F134" s="206" t="s">
        <v>307</v>
      </c>
      <c r="G134" s="207" t="s">
        <v>179</v>
      </c>
      <c r="H134" s="208">
        <v>1590.048</v>
      </c>
      <c r="I134" s="209"/>
      <c r="J134" s="210">
        <f>ROUND(I134*H134,2)</f>
        <v>0</v>
      </c>
      <c r="K134" s="206" t="s">
        <v>180</v>
      </c>
      <c r="L134" s="62"/>
      <c r="M134" s="211" t="s">
        <v>21</v>
      </c>
      <c r="N134" s="212" t="s">
        <v>47</v>
      </c>
      <c r="O134" s="43"/>
      <c r="P134" s="213">
        <f>O134*H134</f>
        <v>0</v>
      </c>
      <c r="Q134" s="213">
        <v>0</v>
      </c>
      <c r="R134" s="213">
        <f>Q134*H134</f>
        <v>0</v>
      </c>
      <c r="S134" s="213">
        <v>0</v>
      </c>
      <c r="T134" s="214">
        <f>S134*H134</f>
        <v>0</v>
      </c>
      <c r="AR134" s="25" t="s">
        <v>181</v>
      </c>
      <c r="AT134" s="25" t="s">
        <v>176</v>
      </c>
      <c r="AU134" s="25" t="s">
        <v>85</v>
      </c>
      <c r="AY134" s="25" t="s">
        <v>172</v>
      </c>
      <c r="BE134" s="215">
        <f>IF(N134="základní",J134,0)</f>
        <v>0</v>
      </c>
      <c r="BF134" s="215">
        <f>IF(N134="snížená",J134,0)</f>
        <v>0</v>
      </c>
      <c r="BG134" s="215">
        <f>IF(N134="zákl. přenesená",J134,0)</f>
        <v>0</v>
      </c>
      <c r="BH134" s="215">
        <f>IF(N134="sníž. přenesená",J134,0)</f>
        <v>0</v>
      </c>
      <c r="BI134" s="215">
        <f>IF(N134="nulová",J134,0)</f>
        <v>0</v>
      </c>
      <c r="BJ134" s="25" t="s">
        <v>83</v>
      </c>
      <c r="BK134" s="215">
        <f>ROUND(I134*H134,2)</f>
        <v>0</v>
      </c>
      <c r="BL134" s="25" t="s">
        <v>181</v>
      </c>
      <c r="BM134" s="25" t="s">
        <v>1147</v>
      </c>
    </row>
    <row r="135" spans="2:51" s="13" customFormat="1" ht="13.5">
      <c r="B135" s="227"/>
      <c r="C135" s="228"/>
      <c r="D135" s="218" t="s">
        <v>184</v>
      </c>
      <c r="E135" s="229" t="s">
        <v>21</v>
      </c>
      <c r="F135" s="230" t="s">
        <v>1148</v>
      </c>
      <c r="G135" s="228"/>
      <c r="H135" s="231">
        <v>1590.048</v>
      </c>
      <c r="I135" s="232"/>
      <c r="J135" s="228"/>
      <c r="K135" s="228"/>
      <c r="L135" s="233"/>
      <c r="M135" s="234"/>
      <c r="N135" s="235"/>
      <c r="O135" s="235"/>
      <c r="P135" s="235"/>
      <c r="Q135" s="235"/>
      <c r="R135" s="235"/>
      <c r="S135" s="235"/>
      <c r="T135" s="236"/>
      <c r="AT135" s="237" t="s">
        <v>184</v>
      </c>
      <c r="AU135" s="237" t="s">
        <v>85</v>
      </c>
      <c r="AV135" s="13" t="s">
        <v>85</v>
      </c>
      <c r="AW135" s="13" t="s">
        <v>35</v>
      </c>
      <c r="AX135" s="13" t="s">
        <v>83</v>
      </c>
      <c r="AY135" s="237" t="s">
        <v>172</v>
      </c>
    </row>
    <row r="136" spans="2:63" s="11" customFormat="1" ht="29.85" customHeight="1">
      <c r="B136" s="188"/>
      <c r="C136" s="189"/>
      <c r="D136" s="190" t="s">
        <v>75</v>
      </c>
      <c r="E136" s="202" t="s">
        <v>182</v>
      </c>
      <c r="F136" s="202" t="s">
        <v>1149</v>
      </c>
      <c r="G136" s="189"/>
      <c r="H136" s="189"/>
      <c r="I136" s="192"/>
      <c r="J136" s="203">
        <f>BK136</f>
        <v>0</v>
      </c>
      <c r="K136" s="189"/>
      <c r="L136" s="194"/>
      <c r="M136" s="195"/>
      <c r="N136" s="196"/>
      <c r="O136" s="196"/>
      <c r="P136" s="197">
        <f>SUM(P137:P138)</f>
        <v>0</v>
      </c>
      <c r="Q136" s="196"/>
      <c r="R136" s="197">
        <f>SUM(R137:R138)</f>
        <v>0</v>
      </c>
      <c r="S136" s="196"/>
      <c r="T136" s="198">
        <f>SUM(T137:T138)</f>
        <v>0</v>
      </c>
      <c r="AR136" s="199" t="s">
        <v>83</v>
      </c>
      <c r="AT136" s="200" t="s">
        <v>75</v>
      </c>
      <c r="AU136" s="200" t="s">
        <v>83</v>
      </c>
      <c r="AY136" s="199" t="s">
        <v>172</v>
      </c>
      <c r="BK136" s="201">
        <f>SUM(BK137:BK138)</f>
        <v>0</v>
      </c>
    </row>
    <row r="137" spans="2:65" s="1" customFormat="1" ht="16.5" customHeight="1">
      <c r="B137" s="42"/>
      <c r="C137" s="204" t="s">
        <v>290</v>
      </c>
      <c r="D137" s="204" t="s">
        <v>176</v>
      </c>
      <c r="E137" s="205" t="s">
        <v>1150</v>
      </c>
      <c r="F137" s="206" t="s">
        <v>1151</v>
      </c>
      <c r="G137" s="207" t="s">
        <v>511</v>
      </c>
      <c r="H137" s="208">
        <v>561.4</v>
      </c>
      <c r="I137" s="209"/>
      <c r="J137" s="210">
        <f>ROUND(I137*H137,2)</f>
        <v>0</v>
      </c>
      <c r="K137" s="206" t="s">
        <v>180</v>
      </c>
      <c r="L137" s="62"/>
      <c r="M137" s="211" t="s">
        <v>21</v>
      </c>
      <c r="N137" s="212" t="s">
        <v>47</v>
      </c>
      <c r="O137" s="43"/>
      <c r="P137" s="213">
        <f>O137*H137</f>
        <v>0</v>
      </c>
      <c r="Q137" s="213">
        <v>0</v>
      </c>
      <c r="R137" s="213">
        <f>Q137*H137</f>
        <v>0</v>
      </c>
      <c r="S137" s="213">
        <v>0</v>
      </c>
      <c r="T137" s="214">
        <f>S137*H137</f>
        <v>0</v>
      </c>
      <c r="AR137" s="25" t="s">
        <v>181</v>
      </c>
      <c r="AT137" s="25" t="s">
        <v>176</v>
      </c>
      <c r="AU137" s="25" t="s">
        <v>85</v>
      </c>
      <c r="AY137" s="25" t="s">
        <v>172</v>
      </c>
      <c r="BE137" s="215">
        <f>IF(N137="základní",J137,0)</f>
        <v>0</v>
      </c>
      <c r="BF137" s="215">
        <f>IF(N137="snížená",J137,0)</f>
        <v>0</v>
      </c>
      <c r="BG137" s="215">
        <f>IF(N137="zákl. přenesená",J137,0)</f>
        <v>0</v>
      </c>
      <c r="BH137" s="215">
        <f>IF(N137="sníž. přenesená",J137,0)</f>
        <v>0</v>
      </c>
      <c r="BI137" s="215">
        <f>IF(N137="nulová",J137,0)</f>
        <v>0</v>
      </c>
      <c r="BJ137" s="25" t="s">
        <v>83</v>
      </c>
      <c r="BK137" s="215">
        <f>ROUND(I137*H137,2)</f>
        <v>0</v>
      </c>
      <c r="BL137" s="25" t="s">
        <v>181</v>
      </c>
      <c r="BM137" s="25" t="s">
        <v>1152</v>
      </c>
    </row>
    <row r="138" spans="2:51" s="13" customFormat="1" ht="13.5">
      <c r="B138" s="227"/>
      <c r="C138" s="228"/>
      <c r="D138" s="218" t="s">
        <v>184</v>
      </c>
      <c r="E138" s="229" t="s">
        <v>21</v>
      </c>
      <c r="F138" s="230" t="s">
        <v>1153</v>
      </c>
      <c r="G138" s="228"/>
      <c r="H138" s="231">
        <v>561.4</v>
      </c>
      <c r="I138" s="232"/>
      <c r="J138" s="228"/>
      <c r="K138" s="228"/>
      <c r="L138" s="233"/>
      <c r="M138" s="234"/>
      <c r="N138" s="235"/>
      <c r="O138" s="235"/>
      <c r="P138" s="235"/>
      <c r="Q138" s="235"/>
      <c r="R138" s="235"/>
      <c r="S138" s="235"/>
      <c r="T138" s="236"/>
      <c r="AT138" s="237" t="s">
        <v>184</v>
      </c>
      <c r="AU138" s="237" t="s">
        <v>85</v>
      </c>
      <c r="AV138" s="13" t="s">
        <v>85</v>
      </c>
      <c r="AW138" s="13" t="s">
        <v>35</v>
      </c>
      <c r="AX138" s="13" t="s">
        <v>83</v>
      </c>
      <c r="AY138" s="237" t="s">
        <v>172</v>
      </c>
    </row>
    <row r="139" spans="2:63" s="11" customFormat="1" ht="29.85" customHeight="1">
      <c r="B139" s="188"/>
      <c r="C139" s="189"/>
      <c r="D139" s="190" t="s">
        <v>75</v>
      </c>
      <c r="E139" s="202" t="s">
        <v>181</v>
      </c>
      <c r="F139" s="202" t="s">
        <v>1154</v>
      </c>
      <c r="G139" s="189"/>
      <c r="H139" s="189"/>
      <c r="I139" s="192"/>
      <c r="J139" s="203">
        <f>BK139</f>
        <v>0</v>
      </c>
      <c r="K139" s="189"/>
      <c r="L139" s="194"/>
      <c r="M139" s="195"/>
      <c r="N139" s="196"/>
      <c r="O139" s="196"/>
      <c r="P139" s="197">
        <f>SUM(P140:P143)</f>
        <v>0</v>
      </c>
      <c r="Q139" s="196"/>
      <c r="R139" s="197">
        <f>SUM(R140:R143)</f>
        <v>1114.5521919</v>
      </c>
      <c r="S139" s="196"/>
      <c r="T139" s="198">
        <f>SUM(T140:T143)</f>
        <v>0</v>
      </c>
      <c r="AR139" s="199" t="s">
        <v>83</v>
      </c>
      <c r="AT139" s="200" t="s">
        <v>75</v>
      </c>
      <c r="AU139" s="200" t="s">
        <v>83</v>
      </c>
      <c r="AY139" s="199" t="s">
        <v>172</v>
      </c>
      <c r="BK139" s="201">
        <f>SUM(BK140:BK143)</f>
        <v>0</v>
      </c>
    </row>
    <row r="140" spans="2:65" s="1" customFormat="1" ht="16.5" customHeight="1">
      <c r="B140" s="42"/>
      <c r="C140" s="204" t="s">
        <v>296</v>
      </c>
      <c r="D140" s="204" t="s">
        <v>176</v>
      </c>
      <c r="E140" s="205" t="s">
        <v>504</v>
      </c>
      <c r="F140" s="206" t="s">
        <v>505</v>
      </c>
      <c r="G140" s="207" t="s">
        <v>179</v>
      </c>
      <c r="H140" s="208">
        <v>589.47</v>
      </c>
      <c r="I140" s="209"/>
      <c r="J140" s="210">
        <f>ROUND(I140*H140,2)</f>
        <v>0</v>
      </c>
      <c r="K140" s="206" t="s">
        <v>180</v>
      </c>
      <c r="L140" s="62"/>
      <c r="M140" s="211" t="s">
        <v>21</v>
      </c>
      <c r="N140" s="212" t="s">
        <v>47</v>
      </c>
      <c r="O140" s="43"/>
      <c r="P140" s="213">
        <f>O140*H140</f>
        <v>0</v>
      </c>
      <c r="Q140" s="213">
        <v>1.89077</v>
      </c>
      <c r="R140" s="213">
        <f>Q140*H140</f>
        <v>1114.5521919</v>
      </c>
      <c r="S140" s="213">
        <v>0</v>
      </c>
      <c r="T140" s="214">
        <f>S140*H140</f>
        <v>0</v>
      </c>
      <c r="AR140" s="25" t="s">
        <v>181</v>
      </c>
      <c r="AT140" s="25" t="s">
        <v>176</v>
      </c>
      <c r="AU140" s="25" t="s">
        <v>85</v>
      </c>
      <c r="AY140" s="25" t="s">
        <v>172</v>
      </c>
      <c r="BE140" s="215">
        <f>IF(N140="základní",J140,0)</f>
        <v>0</v>
      </c>
      <c r="BF140" s="215">
        <f>IF(N140="snížená",J140,0)</f>
        <v>0</v>
      </c>
      <c r="BG140" s="215">
        <f>IF(N140="zákl. přenesená",J140,0)</f>
        <v>0</v>
      </c>
      <c r="BH140" s="215">
        <f>IF(N140="sníž. přenesená",J140,0)</f>
        <v>0</v>
      </c>
      <c r="BI140" s="215">
        <f>IF(N140="nulová",J140,0)</f>
        <v>0</v>
      </c>
      <c r="BJ140" s="25" t="s">
        <v>83</v>
      </c>
      <c r="BK140" s="215">
        <f>ROUND(I140*H140,2)</f>
        <v>0</v>
      </c>
      <c r="BL140" s="25" t="s">
        <v>181</v>
      </c>
      <c r="BM140" s="25" t="s">
        <v>1155</v>
      </c>
    </row>
    <row r="141" spans="2:51" s="13" customFormat="1" ht="13.5">
      <c r="B141" s="227"/>
      <c r="C141" s="228"/>
      <c r="D141" s="218" t="s">
        <v>184</v>
      </c>
      <c r="E141" s="229" t="s">
        <v>21</v>
      </c>
      <c r="F141" s="230" t="s">
        <v>1141</v>
      </c>
      <c r="G141" s="228"/>
      <c r="H141" s="231">
        <v>589.47</v>
      </c>
      <c r="I141" s="232"/>
      <c r="J141" s="228"/>
      <c r="K141" s="228"/>
      <c r="L141" s="233"/>
      <c r="M141" s="234"/>
      <c r="N141" s="235"/>
      <c r="O141" s="235"/>
      <c r="P141" s="235"/>
      <c r="Q141" s="235"/>
      <c r="R141" s="235"/>
      <c r="S141" s="235"/>
      <c r="T141" s="236"/>
      <c r="AT141" s="237" t="s">
        <v>184</v>
      </c>
      <c r="AU141" s="237" t="s">
        <v>85</v>
      </c>
      <c r="AV141" s="13" t="s">
        <v>85</v>
      </c>
      <c r="AW141" s="13" t="s">
        <v>35</v>
      </c>
      <c r="AX141" s="13" t="s">
        <v>83</v>
      </c>
      <c r="AY141" s="237" t="s">
        <v>172</v>
      </c>
    </row>
    <row r="142" spans="2:65" s="1" customFormat="1" ht="16.5" customHeight="1">
      <c r="B142" s="42"/>
      <c r="C142" s="204" t="s">
        <v>301</v>
      </c>
      <c r="D142" s="204" t="s">
        <v>176</v>
      </c>
      <c r="E142" s="205" t="s">
        <v>1156</v>
      </c>
      <c r="F142" s="206" t="s">
        <v>1157</v>
      </c>
      <c r="G142" s="207" t="s">
        <v>179</v>
      </c>
      <c r="H142" s="208">
        <v>5.775</v>
      </c>
      <c r="I142" s="209"/>
      <c r="J142" s="210">
        <f>ROUND(I142*H142,2)</f>
        <v>0</v>
      </c>
      <c r="K142" s="206" t="s">
        <v>180</v>
      </c>
      <c r="L142" s="62"/>
      <c r="M142" s="211" t="s">
        <v>21</v>
      </c>
      <c r="N142" s="212" t="s">
        <v>47</v>
      </c>
      <c r="O142" s="43"/>
      <c r="P142" s="213">
        <f>O142*H142</f>
        <v>0</v>
      </c>
      <c r="Q142" s="213">
        <v>0</v>
      </c>
      <c r="R142" s="213">
        <f>Q142*H142</f>
        <v>0</v>
      </c>
      <c r="S142" s="213">
        <v>0</v>
      </c>
      <c r="T142" s="214">
        <f>S142*H142</f>
        <v>0</v>
      </c>
      <c r="AR142" s="25" t="s">
        <v>181</v>
      </c>
      <c r="AT142" s="25" t="s">
        <v>176</v>
      </c>
      <c r="AU142" s="25" t="s">
        <v>85</v>
      </c>
      <c r="AY142" s="25" t="s">
        <v>172</v>
      </c>
      <c r="BE142" s="215">
        <f>IF(N142="základní",J142,0)</f>
        <v>0</v>
      </c>
      <c r="BF142" s="215">
        <f>IF(N142="snížená",J142,0)</f>
        <v>0</v>
      </c>
      <c r="BG142" s="215">
        <f>IF(N142="zákl. přenesená",J142,0)</f>
        <v>0</v>
      </c>
      <c r="BH142" s="215">
        <f>IF(N142="sníž. přenesená",J142,0)</f>
        <v>0</v>
      </c>
      <c r="BI142" s="215">
        <f>IF(N142="nulová",J142,0)</f>
        <v>0</v>
      </c>
      <c r="BJ142" s="25" t="s">
        <v>83</v>
      </c>
      <c r="BK142" s="215">
        <f>ROUND(I142*H142,2)</f>
        <v>0</v>
      </c>
      <c r="BL142" s="25" t="s">
        <v>181</v>
      </c>
      <c r="BM142" s="25" t="s">
        <v>1158</v>
      </c>
    </row>
    <row r="143" spans="2:51" s="13" customFormat="1" ht="13.5">
      <c r="B143" s="227"/>
      <c r="C143" s="228"/>
      <c r="D143" s="218" t="s">
        <v>184</v>
      </c>
      <c r="E143" s="229" t="s">
        <v>21</v>
      </c>
      <c r="F143" s="230" t="s">
        <v>1159</v>
      </c>
      <c r="G143" s="228"/>
      <c r="H143" s="231">
        <v>5.775</v>
      </c>
      <c r="I143" s="232"/>
      <c r="J143" s="228"/>
      <c r="K143" s="228"/>
      <c r="L143" s="233"/>
      <c r="M143" s="234"/>
      <c r="N143" s="235"/>
      <c r="O143" s="235"/>
      <c r="P143" s="235"/>
      <c r="Q143" s="235"/>
      <c r="R143" s="235"/>
      <c r="S143" s="235"/>
      <c r="T143" s="236"/>
      <c r="AT143" s="237" t="s">
        <v>184</v>
      </c>
      <c r="AU143" s="237" t="s">
        <v>85</v>
      </c>
      <c r="AV143" s="13" t="s">
        <v>85</v>
      </c>
      <c r="AW143" s="13" t="s">
        <v>35</v>
      </c>
      <c r="AX143" s="13" t="s">
        <v>83</v>
      </c>
      <c r="AY143" s="237" t="s">
        <v>172</v>
      </c>
    </row>
    <row r="144" spans="2:63" s="11" customFormat="1" ht="29.85" customHeight="1">
      <c r="B144" s="188"/>
      <c r="C144" s="189"/>
      <c r="D144" s="190" t="s">
        <v>75</v>
      </c>
      <c r="E144" s="202" t="s">
        <v>233</v>
      </c>
      <c r="F144" s="202" t="s">
        <v>489</v>
      </c>
      <c r="G144" s="189"/>
      <c r="H144" s="189"/>
      <c r="I144" s="192"/>
      <c r="J144" s="203">
        <f>BK144</f>
        <v>0</v>
      </c>
      <c r="K144" s="189"/>
      <c r="L144" s="194"/>
      <c r="M144" s="195"/>
      <c r="N144" s="196"/>
      <c r="O144" s="196"/>
      <c r="P144" s="197">
        <f>SUM(P145:P169)</f>
        <v>0</v>
      </c>
      <c r="Q144" s="196"/>
      <c r="R144" s="197">
        <f>SUM(R145:R169)</f>
        <v>90.04136599999998</v>
      </c>
      <c r="S144" s="196"/>
      <c r="T144" s="198">
        <f>SUM(T145:T169)</f>
        <v>0</v>
      </c>
      <c r="AR144" s="199" t="s">
        <v>83</v>
      </c>
      <c r="AT144" s="200" t="s">
        <v>75</v>
      </c>
      <c r="AU144" s="200" t="s">
        <v>83</v>
      </c>
      <c r="AY144" s="199" t="s">
        <v>172</v>
      </c>
      <c r="BK144" s="201">
        <f>SUM(BK145:BK169)</f>
        <v>0</v>
      </c>
    </row>
    <row r="145" spans="2:65" s="1" customFormat="1" ht="25.5" customHeight="1">
      <c r="B145" s="42"/>
      <c r="C145" s="204" t="s">
        <v>9</v>
      </c>
      <c r="D145" s="204" t="s">
        <v>176</v>
      </c>
      <c r="E145" s="205" t="s">
        <v>1160</v>
      </c>
      <c r="F145" s="206" t="s">
        <v>1161</v>
      </c>
      <c r="G145" s="207" t="s">
        <v>511</v>
      </c>
      <c r="H145" s="208">
        <v>496.7</v>
      </c>
      <c r="I145" s="209"/>
      <c r="J145" s="210">
        <f>ROUND(I145*H145,2)</f>
        <v>0</v>
      </c>
      <c r="K145" s="206" t="s">
        <v>180</v>
      </c>
      <c r="L145" s="62"/>
      <c r="M145" s="211" t="s">
        <v>21</v>
      </c>
      <c r="N145" s="212" t="s">
        <v>47</v>
      </c>
      <c r="O145" s="43"/>
      <c r="P145" s="213">
        <f>O145*H145</f>
        <v>0</v>
      </c>
      <c r="Q145" s="213">
        <v>2E-05</v>
      </c>
      <c r="R145" s="213">
        <f>Q145*H145</f>
        <v>0.009934</v>
      </c>
      <c r="S145" s="213">
        <v>0</v>
      </c>
      <c r="T145" s="214">
        <f>S145*H145</f>
        <v>0</v>
      </c>
      <c r="AR145" s="25" t="s">
        <v>181</v>
      </c>
      <c r="AT145" s="25" t="s">
        <v>176</v>
      </c>
      <c r="AU145" s="25" t="s">
        <v>85</v>
      </c>
      <c r="AY145" s="25" t="s">
        <v>172</v>
      </c>
      <c r="BE145" s="215">
        <f>IF(N145="základní",J145,0)</f>
        <v>0</v>
      </c>
      <c r="BF145" s="215">
        <f>IF(N145="snížená",J145,0)</f>
        <v>0</v>
      </c>
      <c r="BG145" s="215">
        <f>IF(N145="zákl. přenesená",J145,0)</f>
        <v>0</v>
      </c>
      <c r="BH145" s="215">
        <f>IF(N145="sníž. přenesená",J145,0)</f>
        <v>0</v>
      </c>
      <c r="BI145" s="215">
        <f>IF(N145="nulová",J145,0)</f>
        <v>0</v>
      </c>
      <c r="BJ145" s="25" t="s">
        <v>83</v>
      </c>
      <c r="BK145" s="215">
        <f>ROUND(I145*H145,2)</f>
        <v>0</v>
      </c>
      <c r="BL145" s="25" t="s">
        <v>181</v>
      </c>
      <c r="BM145" s="25" t="s">
        <v>1162</v>
      </c>
    </row>
    <row r="146" spans="2:51" s="13" customFormat="1" ht="13.5">
      <c r="B146" s="227"/>
      <c r="C146" s="228"/>
      <c r="D146" s="218" t="s">
        <v>184</v>
      </c>
      <c r="E146" s="229" t="s">
        <v>21</v>
      </c>
      <c r="F146" s="230" t="s">
        <v>1163</v>
      </c>
      <c r="G146" s="228"/>
      <c r="H146" s="231">
        <v>496.7</v>
      </c>
      <c r="I146" s="232"/>
      <c r="J146" s="228"/>
      <c r="K146" s="228"/>
      <c r="L146" s="233"/>
      <c r="M146" s="234"/>
      <c r="N146" s="235"/>
      <c r="O146" s="235"/>
      <c r="P146" s="235"/>
      <c r="Q146" s="235"/>
      <c r="R146" s="235"/>
      <c r="S146" s="235"/>
      <c r="T146" s="236"/>
      <c r="AT146" s="237" t="s">
        <v>184</v>
      </c>
      <c r="AU146" s="237" t="s">
        <v>85</v>
      </c>
      <c r="AV146" s="13" t="s">
        <v>85</v>
      </c>
      <c r="AW146" s="13" t="s">
        <v>35</v>
      </c>
      <c r="AX146" s="13" t="s">
        <v>83</v>
      </c>
      <c r="AY146" s="237" t="s">
        <v>172</v>
      </c>
    </row>
    <row r="147" spans="2:65" s="1" customFormat="1" ht="16.5" customHeight="1">
      <c r="B147" s="42"/>
      <c r="C147" s="204" t="s">
        <v>311</v>
      </c>
      <c r="D147" s="204" t="s">
        <v>176</v>
      </c>
      <c r="E147" s="205" t="s">
        <v>1164</v>
      </c>
      <c r="F147" s="206" t="s">
        <v>1165</v>
      </c>
      <c r="G147" s="207" t="s">
        <v>511</v>
      </c>
      <c r="H147" s="208">
        <v>496.7</v>
      </c>
      <c r="I147" s="209"/>
      <c r="J147" s="210">
        <f>ROUND(I147*H147,2)</f>
        <v>0</v>
      </c>
      <c r="K147" s="206" t="s">
        <v>180</v>
      </c>
      <c r="L147" s="62"/>
      <c r="M147" s="211" t="s">
        <v>21</v>
      </c>
      <c r="N147" s="212" t="s">
        <v>47</v>
      </c>
      <c r="O147" s="43"/>
      <c r="P147" s="213">
        <f>O147*H147</f>
        <v>0</v>
      </c>
      <c r="Q147" s="213">
        <v>0.00726</v>
      </c>
      <c r="R147" s="213">
        <f>Q147*H147</f>
        <v>3.606042</v>
      </c>
      <c r="S147" s="213">
        <v>0</v>
      </c>
      <c r="T147" s="214">
        <f>S147*H147</f>
        <v>0</v>
      </c>
      <c r="AR147" s="25" t="s">
        <v>181</v>
      </c>
      <c r="AT147" s="25" t="s">
        <v>176</v>
      </c>
      <c r="AU147" s="25" t="s">
        <v>85</v>
      </c>
      <c r="AY147" s="25" t="s">
        <v>172</v>
      </c>
      <c r="BE147" s="215">
        <f>IF(N147="základní",J147,0)</f>
        <v>0</v>
      </c>
      <c r="BF147" s="215">
        <f>IF(N147="snížená",J147,0)</f>
        <v>0</v>
      </c>
      <c r="BG147" s="215">
        <f>IF(N147="zákl. přenesená",J147,0)</f>
        <v>0</v>
      </c>
      <c r="BH147" s="215">
        <f>IF(N147="sníž. přenesená",J147,0)</f>
        <v>0</v>
      </c>
      <c r="BI147" s="215">
        <f>IF(N147="nulová",J147,0)</f>
        <v>0</v>
      </c>
      <c r="BJ147" s="25" t="s">
        <v>83</v>
      </c>
      <c r="BK147" s="215">
        <f>ROUND(I147*H147,2)</f>
        <v>0</v>
      </c>
      <c r="BL147" s="25" t="s">
        <v>181</v>
      </c>
      <c r="BM147" s="25" t="s">
        <v>1166</v>
      </c>
    </row>
    <row r="148" spans="2:51" s="13" customFormat="1" ht="13.5">
      <c r="B148" s="227"/>
      <c r="C148" s="228"/>
      <c r="D148" s="218" t="s">
        <v>184</v>
      </c>
      <c r="E148" s="229" t="s">
        <v>21</v>
      </c>
      <c r="F148" s="230" t="s">
        <v>1163</v>
      </c>
      <c r="G148" s="228"/>
      <c r="H148" s="231">
        <v>496.7</v>
      </c>
      <c r="I148" s="232"/>
      <c r="J148" s="228"/>
      <c r="K148" s="228"/>
      <c r="L148" s="233"/>
      <c r="M148" s="234"/>
      <c r="N148" s="235"/>
      <c r="O148" s="235"/>
      <c r="P148" s="235"/>
      <c r="Q148" s="235"/>
      <c r="R148" s="235"/>
      <c r="S148" s="235"/>
      <c r="T148" s="236"/>
      <c r="AT148" s="237" t="s">
        <v>184</v>
      </c>
      <c r="AU148" s="237" t="s">
        <v>85</v>
      </c>
      <c r="AV148" s="13" t="s">
        <v>85</v>
      </c>
      <c r="AW148" s="13" t="s">
        <v>35</v>
      </c>
      <c r="AX148" s="13" t="s">
        <v>83</v>
      </c>
      <c r="AY148" s="237" t="s">
        <v>172</v>
      </c>
    </row>
    <row r="149" spans="2:65" s="1" customFormat="1" ht="16.5" customHeight="1">
      <c r="B149" s="42"/>
      <c r="C149" s="260" t="s">
        <v>317</v>
      </c>
      <c r="D149" s="260" t="s">
        <v>252</v>
      </c>
      <c r="E149" s="261" t="s">
        <v>1167</v>
      </c>
      <c r="F149" s="262" t="s">
        <v>1168</v>
      </c>
      <c r="G149" s="263" t="s">
        <v>329</v>
      </c>
      <c r="H149" s="264">
        <v>8</v>
      </c>
      <c r="I149" s="265"/>
      <c r="J149" s="266">
        <f>ROUND(I149*H149,2)</f>
        <v>0</v>
      </c>
      <c r="K149" s="262" t="s">
        <v>180</v>
      </c>
      <c r="L149" s="267"/>
      <c r="M149" s="268" t="s">
        <v>21</v>
      </c>
      <c r="N149" s="269" t="s">
        <v>47</v>
      </c>
      <c r="O149" s="43"/>
      <c r="P149" s="213">
        <f>O149*H149</f>
        <v>0</v>
      </c>
      <c r="Q149" s="213">
        <v>0.00718</v>
      </c>
      <c r="R149" s="213">
        <f>Q149*H149</f>
        <v>0.05744</v>
      </c>
      <c r="S149" s="213">
        <v>0</v>
      </c>
      <c r="T149" s="214">
        <f>S149*H149</f>
        <v>0</v>
      </c>
      <c r="AR149" s="25" t="s">
        <v>233</v>
      </c>
      <c r="AT149" s="25" t="s">
        <v>252</v>
      </c>
      <c r="AU149" s="25" t="s">
        <v>85</v>
      </c>
      <c r="AY149" s="25" t="s">
        <v>172</v>
      </c>
      <c r="BE149" s="215">
        <f>IF(N149="základní",J149,0)</f>
        <v>0</v>
      </c>
      <c r="BF149" s="215">
        <f>IF(N149="snížená",J149,0)</f>
        <v>0</v>
      </c>
      <c r="BG149" s="215">
        <f>IF(N149="zákl. přenesená",J149,0)</f>
        <v>0</v>
      </c>
      <c r="BH149" s="215">
        <f>IF(N149="sníž. přenesená",J149,0)</f>
        <v>0</v>
      </c>
      <c r="BI149" s="215">
        <f>IF(N149="nulová",J149,0)</f>
        <v>0</v>
      </c>
      <c r="BJ149" s="25" t="s">
        <v>83</v>
      </c>
      <c r="BK149" s="215">
        <f>ROUND(I149*H149,2)</f>
        <v>0</v>
      </c>
      <c r="BL149" s="25" t="s">
        <v>181</v>
      </c>
      <c r="BM149" s="25" t="s">
        <v>1169</v>
      </c>
    </row>
    <row r="150" spans="2:65" s="1" customFormat="1" ht="25.5" customHeight="1">
      <c r="B150" s="42"/>
      <c r="C150" s="204" t="s">
        <v>326</v>
      </c>
      <c r="D150" s="204" t="s">
        <v>176</v>
      </c>
      <c r="E150" s="205" t="s">
        <v>1170</v>
      </c>
      <c r="F150" s="206" t="s">
        <v>1171</v>
      </c>
      <c r="G150" s="207" t="s">
        <v>511</v>
      </c>
      <c r="H150" s="208">
        <v>64.7</v>
      </c>
      <c r="I150" s="209"/>
      <c r="J150" s="210">
        <f>ROUND(I150*H150,2)</f>
        <v>0</v>
      </c>
      <c r="K150" s="206" t="s">
        <v>180</v>
      </c>
      <c r="L150" s="62"/>
      <c r="M150" s="211" t="s">
        <v>21</v>
      </c>
      <c r="N150" s="212" t="s">
        <v>47</v>
      </c>
      <c r="O150" s="43"/>
      <c r="P150" s="213">
        <f>O150*H150</f>
        <v>0</v>
      </c>
      <c r="Q150" s="213">
        <v>2E-05</v>
      </c>
      <c r="R150" s="213">
        <f>Q150*H150</f>
        <v>0.0012940000000000002</v>
      </c>
      <c r="S150" s="213">
        <v>0</v>
      </c>
      <c r="T150" s="214">
        <f>S150*H150</f>
        <v>0</v>
      </c>
      <c r="AR150" s="25" t="s">
        <v>181</v>
      </c>
      <c r="AT150" s="25" t="s">
        <v>176</v>
      </c>
      <c r="AU150" s="25" t="s">
        <v>85</v>
      </c>
      <c r="AY150" s="25" t="s">
        <v>172</v>
      </c>
      <c r="BE150" s="215">
        <f>IF(N150="základní",J150,0)</f>
        <v>0</v>
      </c>
      <c r="BF150" s="215">
        <f>IF(N150="snížená",J150,0)</f>
        <v>0</v>
      </c>
      <c r="BG150" s="215">
        <f>IF(N150="zákl. přenesená",J150,0)</f>
        <v>0</v>
      </c>
      <c r="BH150" s="215">
        <f>IF(N150="sníž. přenesená",J150,0)</f>
        <v>0</v>
      </c>
      <c r="BI150" s="215">
        <f>IF(N150="nulová",J150,0)</f>
        <v>0</v>
      </c>
      <c r="BJ150" s="25" t="s">
        <v>83</v>
      </c>
      <c r="BK150" s="215">
        <f>ROUND(I150*H150,2)</f>
        <v>0</v>
      </c>
      <c r="BL150" s="25" t="s">
        <v>181</v>
      </c>
      <c r="BM150" s="25" t="s">
        <v>1172</v>
      </c>
    </row>
    <row r="151" spans="2:51" s="13" customFormat="1" ht="13.5">
      <c r="B151" s="227"/>
      <c r="C151" s="228"/>
      <c r="D151" s="218" t="s">
        <v>184</v>
      </c>
      <c r="E151" s="229" t="s">
        <v>21</v>
      </c>
      <c r="F151" s="230" t="s">
        <v>1173</v>
      </c>
      <c r="G151" s="228"/>
      <c r="H151" s="231">
        <v>64.7</v>
      </c>
      <c r="I151" s="232"/>
      <c r="J151" s="228"/>
      <c r="K151" s="228"/>
      <c r="L151" s="233"/>
      <c r="M151" s="234"/>
      <c r="N151" s="235"/>
      <c r="O151" s="235"/>
      <c r="P151" s="235"/>
      <c r="Q151" s="235"/>
      <c r="R151" s="235"/>
      <c r="S151" s="235"/>
      <c r="T151" s="236"/>
      <c r="AT151" s="237" t="s">
        <v>184</v>
      </c>
      <c r="AU151" s="237" t="s">
        <v>85</v>
      </c>
      <c r="AV151" s="13" t="s">
        <v>85</v>
      </c>
      <c r="AW151" s="13" t="s">
        <v>35</v>
      </c>
      <c r="AX151" s="13" t="s">
        <v>83</v>
      </c>
      <c r="AY151" s="237" t="s">
        <v>172</v>
      </c>
    </row>
    <row r="152" spans="2:65" s="1" customFormat="1" ht="16.5" customHeight="1">
      <c r="B152" s="42"/>
      <c r="C152" s="204" t="s">
        <v>331</v>
      </c>
      <c r="D152" s="204" t="s">
        <v>176</v>
      </c>
      <c r="E152" s="205" t="s">
        <v>1174</v>
      </c>
      <c r="F152" s="206" t="s">
        <v>1175</v>
      </c>
      <c r="G152" s="207" t="s">
        <v>511</v>
      </c>
      <c r="H152" s="208">
        <v>64.7</v>
      </c>
      <c r="I152" s="209"/>
      <c r="J152" s="210">
        <f aca="true" t="shared" si="0" ref="J152:J169">ROUND(I152*H152,2)</f>
        <v>0</v>
      </c>
      <c r="K152" s="206" t="s">
        <v>180</v>
      </c>
      <c r="L152" s="62"/>
      <c r="M152" s="211" t="s">
        <v>21</v>
      </c>
      <c r="N152" s="212" t="s">
        <v>47</v>
      </c>
      <c r="O152" s="43"/>
      <c r="P152" s="213">
        <f aca="true" t="shared" si="1" ref="P152:P169">O152*H152</f>
        <v>0</v>
      </c>
      <c r="Q152" s="213">
        <v>0.01148</v>
      </c>
      <c r="R152" s="213">
        <f aca="true" t="shared" si="2" ref="R152:R169">Q152*H152</f>
        <v>0.7427560000000001</v>
      </c>
      <c r="S152" s="213">
        <v>0</v>
      </c>
      <c r="T152" s="214">
        <f aca="true" t="shared" si="3" ref="T152:T169">S152*H152</f>
        <v>0</v>
      </c>
      <c r="AR152" s="25" t="s">
        <v>181</v>
      </c>
      <c r="AT152" s="25" t="s">
        <v>176</v>
      </c>
      <c r="AU152" s="25" t="s">
        <v>85</v>
      </c>
      <c r="AY152" s="25" t="s">
        <v>172</v>
      </c>
      <c r="BE152" s="215">
        <f aca="true" t="shared" si="4" ref="BE152:BE169">IF(N152="základní",J152,0)</f>
        <v>0</v>
      </c>
      <c r="BF152" s="215">
        <f aca="true" t="shared" si="5" ref="BF152:BF169">IF(N152="snížená",J152,0)</f>
        <v>0</v>
      </c>
      <c r="BG152" s="215">
        <f aca="true" t="shared" si="6" ref="BG152:BG169">IF(N152="zákl. přenesená",J152,0)</f>
        <v>0</v>
      </c>
      <c r="BH152" s="215">
        <f aca="true" t="shared" si="7" ref="BH152:BH169">IF(N152="sníž. přenesená",J152,0)</f>
        <v>0</v>
      </c>
      <c r="BI152" s="215">
        <f aca="true" t="shared" si="8" ref="BI152:BI169">IF(N152="nulová",J152,0)</f>
        <v>0</v>
      </c>
      <c r="BJ152" s="25" t="s">
        <v>83</v>
      </c>
      <c r="BK152" s="215">
        <f aca="true" t="shared" si="9" ref="BK152:BK169">ROUND(I152*H152,2)</f>
        <v>0</v>
      </c>
      <c r="BL152" s="25" t="s">
        <v>181</v>
      </c>
      <c r="BM152" s="25" t="s">
        <v>1176</v>
      </c>
    </row>
    <row r="153" spans="2:65" s="1" customFormat="1" ht="25.5" customHeight="1">
      <c r="B153" s="42"/>
      <c r="C153" s="204" t="s">
        <v>335</v>
      </c>
      <c r="D153" s="204" t="s">
        <v>176</v>
      </c>
      <c r="E153" s="205" t="s">
        <v>1177</v>
      </c>
      <c r="F153" s="206" t="s">
        <v>1178</v>
      </c>
      <c r="G153" s="207" t="s">
        <v>329</v>
      </c>
      <c r="H153" s="208">
        <v>8</v>
      </c>
      <c r="I153" s="209"/>
      <c r="J153" s="210">
        <f t="shared" si="0"/>
        <v>0</v>
      </c>
      <c r="K153" s="206" t="s">
        <v>180</v>
      </c>
      <c r="L153" s="62"/>
      <c r="M153" s="211" t="s">
        <v>21</v>
      </c>
      <c r="N153" s="212" t="s">
        <v>47</v>
      </c>
      <c r="O153" s="43"/>
      <c r="P153" s="213">
        <f t="shared" si="1"/>
        <v>0</v>
      </c>
      <c r="Q153" s="213">
        <v>5E-05</v>
      </c>
      <c r="R153" s="213">
        <f t="shared" si="2"/>
        <v>0.0004</v>
      </c>
      <c r="S153" s="213">
        <v>0</v>
      </c>
      <c r="T153" s="214">
        <f t="shared" si="3"/>
        <v>0</v>
      </c>
      <c r="AR153" s="25" t="s">
        <v>181</v>
      </c>
      <c r="AT153" s="25" t="s">
        <v>176</v>
      </c>
      <c r="AU153" s="25" t="s">
        <v>85</v>
      </c>
      <c r="AY153" s="25" t="s">
        <v>172</v>
      </c>
      <c r="BE153" s="215">
        <f t="shared" si="4"/>
        <v>0</v>
      </c>
      <c r="BF153" s="215">
        <f t="shared" si="5"/>
        <v>0</v>
      </c>
      <c r="BG153" s="215">
        <f t="shared" si="6"/>
        <v>0</v>
      </c>
      <c r="BH153" s="215">
        <f t="shared" si="7"/>
        <v>0</v>
      </c>
      <c r="BI153" s="215">
        <f t="shared" si="8"/>
        <v>0</v>
      </c>
      <c r="BJ153" s="25" t="s">
        <v>83</v>
      </c>
      <c r="BK153" s="215">
        <f t="shared" si="9"/>
        <v>0</v>
      </c>
      <c r="BL153" s="25" t="s">
        <v>181</v>
      </c>
      <c r="BM153" s="25" t="s">
        <v>1179</v>
      </c>
    </row>
    <row r="154" spans="2:65" s="1" customFormat="1" ht="25.5" customHeight="1">
      <c r="B154" s="42"/>
      <c r="C154" s="204" t="s">
        <v>341</v>
      </c>
      <c r="D154" s="204" t="s">
        <v>176</v>
      </c>
      <c r="E154" s="205" t="s">
        <v>1180</v>
      </c>
      <c r="F154" s="206" t="s">
        <v>1181</v>
      </c>
      <c r="G154" s="207" t="s">
        <v>329</v>
      </c>
      <c r="H154" s="208">
        <v>15</v>
      </c>
      <c r="I154" s="209"/>
      <c r="J154" s="210">
        <f t="shared" si="0"/>
        <v>0</v>
      </c>
      <c r="K154" s="206" t="s">
        <v>180</v>
      </c>
      <c r="L154" s="62"/>
      <c r="M154" s="211" t="s">
        <v>21</v>
      </c>
      <c r="N154" s="212" t="s">
        <v>47</v>
      </c>
      <c r="O154" s="43"/>
      <c r="P154" s="213">
        <f t="shared" si="1"/>
        <v>0</v>
      </c>
      <c r="Q154" s="213">
        <v>2.11676</v>
      </c>
      <c r="R154" s="213">
        <f t="shared" si="2"/>
        <v>31.751400000000004</v>
      </c>
      <c r="S154" s="213">
        <v>0</v>
      </c>
      <c r="T154" s="214">
        <f t="shared" si="3"/>
        <v>0</v>
      </c>
      <c r="AR154" s="25" t="s">
        <v>181</v>
      </c>
      <c r="AT154" s="25" t="s">
        <v>176</v>
      </c>
      <c r="AU154" s="25" t="s">
        <v>85</v>
      </c>
      <c r="AY154" s="25" t="s">
        <v>172</v>
      </c>
      <c r="BE154" s="215">
        <f t="shared" si="4"/>
        <v>0</v>
      </c>
      <c r="BF154" s="215">
        <f t="shared" si="5"/>
        <v>0</v>
      </c>
      <c r="BG154" s="215">
        <f t="shared" si="6"/>
        <v>0</v>
      </c>
      <c r="BH154" s="215">
        <f t="shared" si="7"/>
        <v>0</v>
      </c>
      <c r="BI154" s="215">
        <f t="shared" si="8"/>
        <v>0</v>
      </c>
      <c r="BJ154" s="25" t="s">
        <v>83</v>
      </c>
      <c r="BK154" s="215">
        <f t="shared" si="9"/>
        <v>0</v>
      </c>
      <c r="BL154" s="25" t="s">
        <v>181</v>
      </c>
      <c r="BM154" s="25" t="s">
        <v>1182</v>
      </c>
    </row>
    <row r="155" spans="2:65" s="1" customFormat="1" ht="16.5" customHeight="1">
      <c r="B155" s="42"/>
      <c r="C155" s="260" t="s">
        <v>346</v>
      </c>
      <c r="D155" s="260" t="s">
        <v>252</v>
      </c>
      <c r="E155" s="261" t="s">
        <v>1183</v>
      </c>
      <c r="F155" s="262" t="s">
        <v>1184</v>
      </c>
      <c r="G155" s="263" t="s">
        <v>329</v>
      </c>
      <c r="H155" s="264">
        <v>5</v>
      </c>
      <c r="I155" s="265"/>
      <c r="J155" s="266">
        <f t="shared" si="0"/>
        <v>0</v>
      </c>
      <c r="K155" s="262" t="s">
        <v>180</v>
      </c>
      <c r="L155" s="267"/>
      <c r="M155" s="268" t="s">
        <v>21</v>
      </c>
      <c r="N155" s="269" t="s">
        <v>47</v>
      </c>
      <c r="O155" s="43"/>
      <c r="P155" s="213">
        <f t="shared" si="1"/>
        <v>0</v>
      </c>
      <c r="Q155" s="213">
        <v>0.254</v>
      </c>
      <c r="R155" s="213">
        <f t="shared" si="2"/>
        <v>1.27</v>
      </c>
      <c r="S155" s="213">
        <v>0</v>
      </c>
      <c r="T155" s="214">
        <f t="shared" si="3"/>
        <v>0</v>
      </c>
      <c r="AR155" s="25" t="s">
        <v>233</v>
      </c>
      <c r="AT155" s="25" t="s">
        <v>252</v>
      </c>
      <c r="AU155" s="25" t="s">
        <v>85</v>
      </c>
      <c r="AY155" s="25" t="s">
        <v>172</v>
      </c>
      <c r="BE155" s="215">
        <f t="shared" si="4"/>
        <v>0</v>
      </c>
      <c r="BF155" s="215">
        <f t="shared" si="5"/>
        <v>0</v>
      </c>
      <c r="BG155" s="215">
        <f t="shared" si="6"/>
        <v>0</v>
      </c>
      <c r="BH155" s="215">
        <f t="shared" si="7"/>
        <v>0</v>
      </c>
      <c r="BI155" s="215">
        <f t="shared" si="8"/>
        <v>0</v>
      </c>
      <c r="BJ155" s="25" t="s">
        <v>83</v>
      </c>
      <c r="BK155" s="215">
        <f t="shared" si="9"/>
        <v>0</v>
      </c>
      <c r="BL155" s="25" t="s">
        <v>181</v>
      </c>
      <c r="BM155" s="25" t="s">
        <v>1185</v>
      </c>
    </row>
    <row r="156" spans="2:65" s="1" customFormat="1" ht="25.5" customHeight="1">
      <c r="B156" s="42"/>
      <c r="C156" s="260" t="s">
        <v>351</v>
      </c>
      <c r="D156" s="260" t="s">
        <v>252</v>
      </c>
      <c r="E156" s="261" t="s">
        <v>1186</v>
      </c>
      <c r="F156" s="262" t="s">
        <v>1187</v>
      </c>
      <c r="G156" s="263" t="s">
        <v>329</v>
      </c>
      <c r="H156" s="264">
        <v>14</v>
      </c>
      <c r="I156" s="265"/>
      <c r="J156" s="266">
        <f t="shared" si="0"/>
        <v>0</v>
      </c>
      <c r="K156" s="262" t="s">
        <v>180</v>
      </c>
      <c r="L156" s="267"/>
      <c r="M156" s="268" t="s">
        <v>21</v>
      </c>
      <c r="N156" s="269" t="s">
        <v>47</v>
      </c>
      <c r="O156" s="43"/>
      <c r="P156" s="213">
        <f t="shared" si="1"/>
        <v>0</v>
      </c>
      <c r="Q156" s="213">
        <v>0.43</v>
      </c>
      <c r="R156" s="213">
        <f t="shared" si="2"/>
        <v>6.02</v>
      </c>
      <c r="S156" s="213">
        <v>0</v>
      </c>
      <c r="T156" s="214">
        <f t="shared" si="3"/>
        <v>0</v>
      </c>
      <c r="AR156" s="25" t="s">
        <v>233</v>
      </c>
      <c r="AT156" s="25" t="s">
        <v>252</v>
      </c>
      <c r="AU156" s="25" t="s">
        <v>85</v>
      </c>
      <c r="AY156" s="25" t="s">
        <v>172</v>
      </c>
      <c r="BE156" s="215">
        <f t="shared" si="4"/>
        <v>0</v>
      </c>
      <c r="BF156" s="215">
        <f t="shared" si="5"/>
        <v>0</v>
      </c>
      <c r="BG156" s="215">
        <f t="shared" si="6"/>
        <v>0</v>
      </c>
      <c r="BH156" s="215">
        <f t="shared" si="7"/>
        <v>0</v>
      </c>
      <c r="BI156" s="215">
        <f t="shared" si="8"/>
        <v>0</v>
      </c>
      <c r="BJ156" s="25" t="s">
        <v>83</v>
      </c>
      <c r="BK156" s="215">
        <f t="shared" si="9"/>
        <v>0</v>
      </c>
      <c r="BL156" s="25" t="s">
        <v>181</v>
      </c>
      <c r="BM156" s="25" t="s">
        <v>1188</v>
      </c>
    </row>
    <row r="157" spans="2:65" s="1" customFormat="1" ht="16.5" customHeight="1">
      <c r="B157" s="42"/>
      <c r="C157" s="260" t="s">
        <v>355</v>
      </c>
      <c r="D157" s="260" t="s">
        <v>252</v>
      </c>
      <c r="E157" s="261" t="s">
        <v>1189</v>
      </c>
      <c r="F157" s="262" t="s">
        <v>1190</v>
      </c>
      <c r="G157" s="263" t="s">
        <v>329</v>
      </c>
      <c r="H157" s="264">
        <v>4</v>
      </c>
      <c r="I157" s="265"/>
      <c r="J157" s="266">
        <f t="shared" si="0"/>
        <v>0</v>
      </c>
      <c r="K157" s="262" t="s">
        <v>180</v>
      </c>
      <c r="L157" s="267"/>
      <c r="M157" s="268" t="s">
        <v>21</v>
      </c>
      <c r="N157" s="269" t="s">
        <v>47</v>
      </c>
      <c r="O157" s="43"/>
      <c r="P157" s="213">
        <f t="shared" si="1"/>
        <v>0</v>
      </c>
      <c r="Q157" s="213">
        <v>0.506</v>
      </c>
      <c r="R157" s="213">
        <f t="shared" si="2"/>
        <v>2.024</v>
      </c>
      <c r="S157" s="213">
        <v>0</v>
      </c>
      <c r="T157" s="214">
        <f t="shared" si="3"/>
        <v>0</v>
      </c>
      <c r="AR157" s="25" t="s">
        <v>233</v>
      </c>
      <c r="AT157" s="25" t="s">
        <v>252</v>
      </c>
      <c r="AU157" s="25" t="s">
        <v>85</v>
      </c>
      <c r="AY157" s="25" t="s">
        <v>172</v>
      </c>
      <c r="BE157" s="215">
        <f t="shared" si="4"/>
        <v>0</v>
      </c>
      <c r="BF157" s="215">
        <f t="shared" si="5"/>
        <v>0</v>
      </c>
      <c r="BG157" s="215">
        <f t="shared" si="6"/>
        <v>0</v>
      </c>
      <c r="BH157" s="215">
        <f t="shared" si="7"/>
        <v>0</v>
      </c>
      <c r="BI157" s="215">
        <f t="shared" si="8"/>
        <v>0</v>
      </c>
      <c r="BJ157" s="25" t="s">
        <v>83</v>
      </c>
      <c r="BK157" s="215">
        <f t="shared" si="9"/>
        <v>0</v>
      </c>
      <c r="BL157" s="25" t="s">
        <v>181</v>
      </c>
      <c r="BM157" s="25" t="s">
        <v>1191</v>
      </c>
    </row>
    <row r="158" spans="2:65" s="1" customFormat="1" ht="16.5" customHeight="1">
      <c r="B158" s="42"/>
      <c r="C158" s="260" t="s">
        <v>361</v>
      </c>
      <c r="D158" s="260" t="s">
        <v>252</v>
      </c>
      <c r="E158" s="261" t="s">
        <v>1192</v>
      </c>
      <c r="F158" s="262" t="s">
        <v>1193</v>
      </c>
      <c r="G158" s="263" t="s">
        <v>329</v>
      </c>
      <c r="H158" s="264">
        <v>14</v>
      </c>
      <c r="I158" s="265"/>
      <c r="J158" s="266">
        <f t="shared" si="0"/>
        <v>0</v>
      </c>
      <c r="K158" s="262" t="s">
        <v>180</v>
      </c>
      <c r="L158" s="267"/>
      <c r="M158" s="268" t="s">
        <v>21</v>
      </c>
      <c r="N158" s="269" t="s">
        <v>47</v>
      </c>
      <c r="O158" s="43"/>
      <c r="P158" s="213">
        <f t="shared" si="1"/>
        <v>0</v>
      </c>
      <c r="Q158" s="213">
        <v>1.013</v>
      </c>
      <c r="R158" s="213">
        <f t="shared" si="2"/>
        <v>14.181999999999999</v>
      </c>
      <c r="S158" s="213">
        <v>0</v>
      </c>
      <c r="T158" s="214">
        <f t="shared" si="3"/>
        <v>0</v>
      </c>
      <c r="AR158" s="25" t="s">
        <v>233</v>
      </c>
      <c r="AT158" s="25" t="s">
        <v>252</v>
      </c>
      <c r="AU158" s="25" t="s">
        <v>85</v>
      </c>
      <c r="AY158" s="25" t="s">
        <v>172</v>
      </c>
      <c r="BE158" s="215">
        <f t="shared" si="4"/>
        <v>0</v>
      </c>
      <c r="BF158" s="215">
        <f t="shared" si="5"/>
        <v>0</v>
      </c>
      <c r="BG158" s="215">
        <f t="shared" si="6"/>
        <v>0</v>
      </c>
      <c r="BH158" s="215">
        <f t="shared" si="7"/>
        <v>0</v>
      </c>
      <c r="BI158" s="215">
        <f t="shared" si="8"/>
        <v>0</v>
      </c>
      <c r="BJ158" s="25" t="s">
        <v>83</v>
      </c>
      <c r="BK158" s="215">
        <f t="shared" si="9"/>
        <v>0</v>
      </c>
      <c r="BL158" s="25" t="s">
        <v>181</v>
      </c>
      <c r="BM158" s="25" t="s">
        <v>1194</v>
      </c>
    </row>
    <row r="159" spans="2:65" s="1" customFormat="1" ht="25.5" customHeight="1">
      <c r="B159" s="42"/>
      <c r="C159" s="260" t="s">
        <v>365</v>
      </c>
      <c r="D159" s="260" t="s">
        <v>252</v>
      </c>
      <c r="E159" s="261" t="s">
        <v>1195</v>
      </c>
      <c r="F159" s="262" t="s">
        <v>1196</v>
      </c>
      <c r="G159" s="263" t="s">
        <v>329</v>
      </c>
      <c r="H159" s="264">
        <v>10</v>
      </c>
      <c r="I159" s="265"/>
      <c r="J159" s="266">
        <f t="shared" si="0"/>
        <v>0</v>
      </c>
      <c r="K159" s="262" t="s">
        <v>180</v>
      </c>
      <c r="L159" s="267"/>
      <c r="M159" s="268" t="s">
        <v>21</v>
      </c>
      <c r="N159" s="269" t="s">
        <v>47</v>
      </c>
      <c r="O159" s="43"/>
      <c r="P159" s="213">
        <f t="shared" si="1"/>
        <v>0</v>
      </c>
      <c r="Q159" s="213">
        <v>1.614</v>
      </c>
      <c r="R159" s="213">
        <f t="shared" si="2"/>
        <v>16.14</v>
      </c>
      <c r="S159" s="213">
        <v>0</v>
      </c>
      <c r="T159" s="214">
        <f t="shared" si="3"/>
        <v>0</v>
      </c>
      <c r="AR159" s="25" t="s">
        <v>233</v>
      </c>
      <c r="AT159" s="25" t="s">
        <v>252</v>
      </c>
      <c r="AU159" s="25" t="s">
        <v>85</v>
      </c>
      <c r="AY159" s="25" t="s">
        <v>172</v>
      </c>
      <c r="BE159" s="215">
        <f t="shared" si="4"/>
        <v>0</v>
      </c>
      <c r="BF159" s="215">
        <f t="shared" si="5"/>
        <v>0</v>
      </c>
      <c r="BG159" s="215">
        <f t="shared" si="6"/>
        <v>0</v>
      </c>
      <c r="BH159" s="215">
        <f t="shared" si="7"/>
        <v>0</v>
      </c>
      <c r="BI159" s="215">
        <f t="shared" si="8"/>
        <v>0</v>
      </c>
      <c r="BJ159" s="25" t="s">
        <v>83</v>
      </c>
      <c r="BK159" s="215">
        <f t="shared" si="9"/>
        <v>0</v>
      </c>
      <c r="BL159" s="25" t="s">
        <v>181</v>
      </c>
      <c r="BM159" s="25" t="s">
        <v>1197</v>
      </c>
    </row>
    <row r="160" spans="2:65" s="1" customFormat="1" ht="16.5" customHeight="1">
      <c r="B160" s="42"/>
      <c r="C160" s="260" t="s">
        <v>372</v>
      </c>
      <c r="D160" s="260" t="s">
        <v>252</v>
      </c>
      <c r="E160" s="261" t="s">
        <v>1198</v>
      </c>
      <c r="F160" s="262" t="s">
        <v>1199</v>
      </c>
      <c r="G160" s="263" t="s">
        <v>329</v>
      </c>
      <c r="H160" s="264">
        <v>5</v>
      </c>
      <c r="I160" s="265"/>
      <c r="J160" s="266">
        <f t="shared" si="0"/>
        <v>0</v>
      </c>
      <c r="K160" s="262" t="s">
        <v>21</v>
      </c>
      <c r="L160" s="267"/>
      <c r="M160" s="268" t="s">
        <v>21</v>
      </c>
      <c r="N160" s="269" t="s">
        <v>47</v>
      </c>
      <c r="O160" s="43"/>
      <c r="P160" s="213">
        <f t="shared" si="1"/>
        <v>0</v>
      </c>
      <c r="Q160" s="213">
        <v>1.614</v>
      </c>
      <c r="R160" s="213">
        <f t="shared" si="2"/>
        <v>8.07</v>
      </c>
      <c r="S160" s="213">
        <v>0</v>
      </c>
      <c r="T160" s="214">
        <f t="shared" si="3"/>
        <v>0</v>
      </c>
      <c r="AR160" s="25" t="s">
        <v>233</v>
      </c>
      <c r="AT160" s="25" t="s">
        <v>252</v>
      </c>
      <c r="AU160" s="25" t="s">
        <v>85</v>
      </c>
      <c r="AY160" s="25" t="s">
        <v>172</v>
      </c>
      <c r="BE160" s="215">
        <f t="shared" si="4"/>
        <v>0</v>
      </c>
      <c r="BF160" s="215">
        <f t="shared" si="5"/>
        <v>0</v>
      </c>
      <c r="BG160" s="215">
        <f t="shared" si="6"/>
        <v>0</v>
      </c>
      <c r="BH160" s="215">
        <f t="shared" si="7"/>
        <v>0</v>
      </c>
      <c r="BI160" s="215">
        <f t="shared" si="8"/>
        <v>0</v>
      </c>
      <c r="BJ160" s="25" t="s">
        <v>83</v>
      </c>
      <c r="BK160" s="215">
        <f t="shared" si="9"/>
        <v>0</v>
      </c>
      <c r="BL160" s="25" t="s">
        <v>181</v>
      </c>
      <c r="BM160" s="25" t="s">
        <v>1200</v>
      </c>
    </row>
    <row r="161" spans="2:65" s="1" customFormat="1" ht="16.5" customHeight="1">
      <c r="B161" s="42"/>
      <c r="C161" s="260" t="s">
        <v>376</v>
      </c>
      <c r="D161" s="260" t="s">
        <v>252</v>
      </c>
      <c r="E161" s="261" t="s">
        <v>1201</v>
      </c>
      <c r="F161" s="262" t="s">
        <v>1202</v>
      </c>
      <c r="G161" s="263" t="s">
        <v>329</v>
      </c>
      <c r="H161" s="264">
        <v>38</v>
      </c>
      <c r="I161" s="265"/>
      <c r="J161" s="266">
        <f t="shared" si="0"/>
        <v>0</v>
      </c>
      <c r="K161" s="262" t="s">
        <v>180</v>
      </c>
      <c r="L161" s="267"/>
      <c r="M161" s="268" t="s">
        <v>21</v>
      </c>
      <c r="N161" s="269" t="s">
        <v>47</v>
      </c>
      <c r="O161" s="43"/>
      <c r="P161" s="213">
        <f t="shared" si="1"/>
        <v>0</v>
      </c>
      <c r="Q161" s="213">
        <v>0.002</v>
      </c>
      <c r="R161" s="213">
        <f t="shared" si="2"/>
        <v>0.076</v>
      </c>
      <c r="S161" s="213">
        <v>0</v>
      </c>
      <c r="T161" s="214">
        <f t="shared" si="3"/>
        <v>0</v>
      </c>
      <c r="AR161" s="25" t="s">
        <v>233</v>
      </c>
      <c r="AT161" s="25" t="s">
        <v>252</v>
      </c>
      <c r="AU161" s="25" t="s">
        <v>85</v>
      </c>
      <c r="AY161" s="25" t="s">
        <v>172</v>
      </c>
      <c r="BE161" s="215">
        <f t="shared" si="4"/>
        <v>0</v>
      </c>
      <c r="BF161" s="215">
        <f t="shared" si="5"/>
        <v>0</v>
      </c>
      <c r="BG161" s="215">
        <f t="shared" si="6"/>
        <v>0</v>
      </c>
      <c r="BH161" s="215">
        <f t="shared" si="7"/>
        <v>0</v>
      </c>
      <c r="BI161" s="215">
        <f t="shared" si="8"/>
        <v>0</v>
      </c>
      <c r="BJ161" s="25" t="s">
        <v>83</v>
      </c>
      <c r="BK161" s="215">
        <f t="shared" si="9"/>
        <v>0</v>
      </c>
      <c r="BL161" s="25" t="s">
        <v>181</v>
      </c>
      <c r="BM161" s="25" t="s">
        <v>1203</v>
      </c>
    </row>
    <row r="162" spans="2:65" s="1" customFormat="1" ht="16.5" customHeight="1">
      <c r="B162" s="42"/>
      <c r="C162" s="260" t="s">
        <v>380</v>
      </c>
      <c r="D162" s="260" t="s">
        <v>252</v>
      </c>
      <c r="E162" s="261" t="s">
        <v>1204</v>
      </c>
      <c r="F162" s="262" t="s">
        <v>1205</v>
      </c>
      <c r="G162" s="263" t="s">
        <v>329</v>
      </c>
      <c r="H162" s="264">
        <v>1</v>
      </c>
      <c r="I162" s="265"/>
      <c r="J162" s="266">
        <f t="shared" si="0"/>
        <v>0</v>
      </c>
      <c r="K162" s="262" t="s">
        <v>180</v>
      </c>
      <c r="L162" s="267"/>
      <c r="M162" s="268" t="s">
        <v>21</v>
      </c>
      <c r="N162" s="269" t="s">
        <v>47</v>
      </c>
      <c r="O162" s="43"/>
      <c r="P162" s="213">
        <f t="shared" si="1"/>
        <v>0</v>
      </c>
      <c r="Q162" s="213">
        <v>0.449</v>
      </c>
      <c r="R162" s="213">
        <f t="shared" si="2"/>
        <v>0.449</v>
      </c>
      <c r="S162" s="213">
        <v>0</v>
      </c>
      <c r="T162" s="214">
        <f t="shared" si="3"/>
        <v>0</v>
      </c>
      <c r="AR162" s="25" t="s">
        <v>233</v>
      </c>
      <c r="AT162" s="25" t="s">
        <v>252</v>
      </c>
      <c r="AU162" s="25" t="s">
        <v>85</v>
      </c>
      <c r="AY162" s="25" t="s">
        <v>172</v>
      </c>
      <c r="BE162" s="215">
        <f t="shared" si="4"/>
        <v>0</v>
      </c>
      <c r="BF162" s="215">
        <f t="shared" si="5"/>
        <v>0</v>
      </c>
      <c r="BG162" s="215">
        <f t="shared" si="6"/>
        <v>0</v>
      </c>
      <c r="BH162" s="215">
        <f t="shared" si="7"/>
        <v>0</v>
      </c>
      <c r="BI162" s="215">
        <f t="shared" si="8"/>
        <v>0</v>
      </c>
      <c r="BJ162" s="25" t="s">
        <v>83</v>
      </c>
      <c r="BK162" s="215">
        <f t="shared" si="9"/>
        <v>0</v>
      </c>
      <c r="BL162" s="25" t="s">
        <v>181</v>
      </c>
      <c r="BM162" s="25" t="s">
        <v>1206</v>
      </c>
    </row>
    <row r="163" spans="2:65" s="1" customFormat="1" ht="16.5" customHeight="1">
      <c r="B163" s="42"/>
      <c r="C163" s="260" t="s">
        <v>389</v>
      </c>
      <c r="D163" s="260" t="s">
        <v>252</v>
      </c>
      <c r="E163" s="261" t="s">
        <v>1207</v>
      </c>
      <c r="F163" s="262" t="s">
        <v>1208</v>
      </c>
      <c r="G163" s="263" t="s">
        <v>329</v>
      </c>
      <c r="H163" s="264">
        <v>11</v>
      </c>
      <c r="I163" s="265"/>
      <c r="J163" s="266">
        <f t="shared" si="0"/>
        <v>0</v>
      </c>
      <c r="K163" s="262" t="s">
        <v>180</v>
      </c>
      <c r="L163" s="267"/>
      <c r="M163" s="268" t="s">
        <v>21</v>
      </c>
      <c r="N163" s="269" t="s">
        <v>47</v>
      </c>
      <c r="O163" s="43"/>
      <c r="P163" s="213">
        <f t="shared" si="1"/>
        <v>0</v>
      </c>
      <c r="Q163" s="213">
        <v>0.053</v>
      </c>
      <c r="R163" s="213">
        <f t="shared" si="2"/>
        <v>0.583</v>
      </c>
      <c r="S163" s="213">
        <v>0</v>
      </c>
      <c r="T163" s="214">
        <f t="shared" si="3"/>
        <v>0</v>
      </c>
      <c r="AR163" s="25" t="s">
        <v>233</v>
      </c>
      <c r="AT163" s="25" t="s">
        <v>252</v>
      </c>
      <c r="AU163" s="25" t="s">
        <v>85</v>
      </c>
      <c r="AY163" s="25" t="s">
        <v>172</v>
      </c>
      <c r="BE163" s="215">
        <f t="shared" si="4"/>
        <v>0</v>
      </c>
      <c r="BF163" s="215">
        <f t="shared" si="5"/>
        <v>0</v>
      </c>
      <c r="BG163" s="215">
        <f t="shared" si="6"/>
        <v>0</v>
      </c>
      <c r="BH163" s="215">
        <f t="shared" si="7"/>
        <v>0</v>
      </c>
      <c r="BI163" s="215">
        <f t="shared" si="8"/>
        <v>0</v>
      </c>
      <c r="BJ163" s="25" t="s">
        <v>83</v>
      </c>
      <c r="BK163" s="215">
        <f t="shared" si="9"/>
        <v>0</v>
      </c>
      <c r="BL163" s="25" t="s">
        <v>181</v>
      </c>
      <c r="BM163" s="25" t="s">
        <v>1209</v>
      </c>
    </row>
    <row r="164" spans="2:65" s="1" customFormat="1" ht="16.5" customHeight="1">
      <c r="B164" s="42"/>
      <c r="C164" s="260" t="s">
        <v>395</v>
      </c>
      <c r="D164" s="260" t="s">
        <v>252</v>
      </c>
      <c r="E164" s="261" t="s">
        <v>1210</v>
      </c>
      <c r="F164" s="262" t="s">
        <v>1211</v>
      </c>
      <c r="G164" s="263" t="s">
        <v>329</v>
      </c>
      <c r="H164" s="264">
        <v>5</v>
      </c>
      <c r="I164" s="265"/>
      <c r="J164" s="266">
        <f t="shared" si="0"/>
        <v>0</v>
      </c>
      <c r="K164" s="262" t="s">
        <v>21</v>
      </c>
      <c r="L164" s="267"/>
      <c r="M164" s="268" t="s">
        <v>21</v>
      </c>
      <c r="N164" s="269" t="s">
        <v>47</v>
      </c>
      <c r="O164" s="43"/>
      <c r="P164" s="213">
        <f t="shared" si="1"/>
        <v>0</v>
      </c>
      <c r="Q164" s="213">
        <v>0.053</v>
      </c>
      <c r="R164" s="213">
        <f t="shared" si="2"/>
        <v>0.265</v>
      </c>
      <c r="S164" s="213">
        <v>0</v>
      </c>
      <c r="T164" s="214">
        <f t="shared" si="3"/>
        <v>0</v>
      </c>
      <c r="AR164" s="25" t="s">
        <v>233</v>
      </c>
      <c r="AT164" s="25" t="s">
        <v>252</v>
      </c>
      <c r="AU164" s="25" t="s">
        <v>85</v>
      </c>
      <c r="AY164" s="25" t="s">
        <v>172</v>
      </c>
      <c r="BE164" s="215">
        <f t="shared" si="4"/>
        <v>0</v>
      </c>
      <c r="BF164" s="215">
        <f t="shared" si="5"/>
        <v>0</v>
      </c>
      <c r="BG164" s="215">
        <f t="shared" si="6"/>
        <v>0</v>
      </c>
      <c r="BH164" s="215">
        <f t="shared" si="7"/>
        <v>0</v>
      </c>
      <c r="BI164" s="215">
        <f t="shared" si="8"/>
        <v>0</v>
      </c>
      <c r="BJ164" s="25" t="s">
        <v>83</v>
      </c>
      <c r="BK164" s="215">
        <f t="shared" si="9"/>
        <v>0</v>
      </c>
      <c r="BL164" s="25" t="s">
        <v>181</v>
      </c>
      <c r="BM164" s="25" t="s">
        <v>1212</v>
      </c>
    </row>
    <row r="165" spans="2:65" s="1" customFormat="1" ht="16.5" customHeight="1">
      <c r="B165" s="42"/>
      <c r="C165" s="260" t="s">
        <v>399</v>
      </c>
      <c r="D165" s="260" t="s">
        <v>252</v>
      </c>
      <c r="E165" s="261" t="s">
        <v>1213</v>
      </c>
      <c r="F165" s="262" t="s">
        <v>1214</v>
      </c>
      <c r="G165" s="263" t="s">
        <v>329</v>
      </c>
      <c r="H165" s="264">
        <v>6</v>
      </c>
      <c r="I165" s="265"/>
      <c r="J165" s="266">
        <f t="shared" si="0"/>
        <v>0</v>
      </c>
      <c r="K165" s="262" t="s">
        <v>180</v>
      </c>
      <c r="L165" s="267"/>
      <c r="M165" s="268" t="s">
        <v>21</v>
      </c>
      <c r="N165" s="269" t="s">
        <v>47</v>
      </c>
      <c r="O165" s="43"/>
      <c r="P165" s="213">
        <f t="shared" si="1"/>
        <v>0</v>
      </c>
      <c r="Q165" s="213">
        <v>0.041</v>
      </c>
      <c r="R165" s="213">
        <f t="shared" si="2"/>
        <v>0.246</v>
      </c>
      <c r="S165" s="213">
        <v>0</v>
      </c>
      <c r="T165" s="214">
        <f t="shared" si="3"/>
        <v>0</v>
      </c>
      <c r="AR165" s="25" t="s">
        <v>233</v>
      </c>
      <c r="AT165" s="25" t="s">
        <v>252</v>
      </c>
      <c r="AU165" s="25" t="s">
        <v>85</v>
      </c>
      <c r="AY165" s="25" t="s">
        <v>172</v>
      </c>
      <c r="BE165" s="215">
        <f t="shared" si="4"/>
        <v>0</v>
      </c>
      <c r="BF165" s="215">
        <f t="shared" si="5"/>
        <v>0</v>
      </c>
      <c r="BG165" s="215">
        <f t="shared" si="6"/>
        <v>0</v>
      </c>
      <c r="BH165" s="215">
        <f t="shared" si="7"/>
        <v>0</v>
      </c>
      <c r="BI165" s="215">
        <f t="shared" si="8"/>
        <v>0</v>
      </c>
      <c r="BJ165" s="25" t="s">
        <v>83</v>
      </c>
      <c r="BK165" s="215">
        <f t="shared" si="9"/>
        <v>0</v>
      </c>
      <c r="BL165" s="25" t="s">
        <v>181</v>
      </c>
      <c r="BM165" s="25" t="s">
        <v>1215</v>
      </c>
    </row>
    <row r="166" spans="2:65" s="1" customFormat="1" ht="16.5" customHeight="1">
      <c r="B166" s="42"/>
      <c r="C166" s="260" t="s">
        <v>404</v>
      </c>
      <c r="D166" s="260" t="s">
        <v>252</v>
      </c>
      <c r="E166" s="261" t="s">
        <v>1216</v>
      </c>
      <c r="F166" s="262" t="s">
        <v>1217</v>
      </c>
      <c r="G166" s="263" t="s">
        <v>329</v>
      </c>
      <c r="H166" s="264">
        <v>3</v>
      </c>
      <c r="I166" s="265"/>
      <c r="J166" s="266">
        <f t="shared" si="0"/>
        <v>0</v>
      </c>
      <c r="K166" s="262" t="s">
        <v>180</v>
      </c>
      <c r="L166" s="267"/>
      <c r="M166" s="268" t="s">
        <v>21</v>
      </c>
      <c r="N166" s="269" t="s">
        <v>47</v>
      </c>
      <c r="O166" s="43"/>
      <c r="P166" s="213">
        <f t="shared" si="1"/>
        <v>0</v>
      </c>
      <c r="Q166" s="213">
        <v>0.032</v>
      </c>
      <c r="R166" s="213">
        <f t="shared" si="2"/>
        <v>0.096</v>
      </c>
      <c r="S166" s="213">
        <v>0</v>
      </c>
      <c r="T166" s="214">
        <f t="shared" si="3"/>
        <v>0</v>
      </c>
      <c r="AR166" s="25" t="s">
        <v>233</v>
      </c>
      <c r="AT166" s="25" t="s">
        <v>252</v>
      </c>
      <c r="AU166" s="25" t="s">
        <v>85</v>
      </c>
      <c r="AY166" s="25" t="s">
        <v>172</v>
      </c>
      <c r="BE166" s="215">
        <f t="shared" si="4"/>
        <v>0</v>
      </c>
      <c r="BF166" s="215">
        <f t="shared" si="5"/>
        <v>0</v>
      </c>
      <c r="BG166" s="215">
        <f t="shared" si="6"/>
        <v>0</v>
      </c>
      <c r="BH166" s="215">
        <f t="shared" si="7"/>
        <v>0</v>
      </c>
      <c r="BI166" s="215">
        <f t="shared" si="8"/>
        <v>0</v>
      </c>
      <c r="BJ166" s="25" t="s">
        <v>83</v>
      </c>
      <c r="BK166" s="215">
        <f t="shared" si="9"/>
        <v>0</v>
      </c>
      <c r="BL166" s="25" t="s">
        <v>181</v>
      </c>
      <c r="BM166" s="25" t="s">
        <v>1218</v>
      </c>
    </row>
    <row r="167" spans="2:65" s="1" customFormat="1" ht="25.5" customHeight="1">
      <c r="B167" s="42"/>
      <c r="C167" s="204" t="s">
        <v>409</v>
      </c>
      <c r="D167" s="204" t="s">
        <v>176</v>
      </c>
      <c r="E167" s="205" t="s">
        <v>1219</v>
      </c>
      <c r="F167" s="206" t="s">
        <v>1220</v>
      </c>
      <c r="G167" s="207" t="s">
        <v>329</v>
      </c>
      <c r="H167" s="208">
        <v>15</v>
      </c>
      <c r="I167" s="209"/>
      <c r="J167" s="210">
        <f t="shared" si="0"/>
        <v>0</v>
      </c>
      <c r="K167" s="206" t="s">
        <v>180</v>
      </c>
      <c r="L167" s="62"/>
      <c r="M167" s="211" t="s">
        <v>21</v>
      </c>
      <c r="N167" s="212" t="s">
        <v>47</v>
      </c>
      <c r="O167" s="43"/>
      <c r="P167" s="213">
        <f t="shared" si="1"/>
        <v>0</v>
      </c>
      <c r="Q167" s="213">
        <v>0.21734</v>
      </c>
      <c r="R167" s="213">
        <f t="shared" si="2"/>
        <v>3.2601</v>
      </c>
      <c r="S167" s="213">
        <v>0</v>
      </c>
      <c r="T167" s="214">
        <f t="shared" si="3"/>
        <v>0</v>
      </c>
      <c r="AR167" s="25" t="s">
        <v>181</v>
      </c>
      <c r="AT167" s="25" t="s">
        <v>176</v>
      </c>
      <c r="AU167" s="25" t="s">
        <v>85</v>
      </c>
      <c r="AY167" s="25" t="s">
        <v>172</v>
      </c>
      <c r="BE167" s="215">
        <f t="shared" si="4"/>
        <v>0</v>
      </c>
      <c r="BF167" s="215">
        <f t="shared" si="5"/>
        <v>0</v>
      </c>
      <c r="BG167" s="215">
        <f t="shared" si="6"/>
        <v>0</v>
      </c>
      <c r="BH167" s="215">
        <f t="shared" si="7"/>
        <v>0</v>
      </c>
      <c r="BI167" s="215">
        <f t="shared" si="8"/>
        <v>0</v>
      </c>
      <c r="BJ167" s="25" t="s">
        <v>83</v>
      </c>
      <c r="BK167" s="215">
        <f t="shared" si="9"/>
        <v>0</v>
      </c>
      <c r="BL167" s="25" t="s">
        <v>181</v>
      </c>
      <c r="BM167" s="25" t="s">
        <v>1221</v>
      </c>
    </row>
    <row r="168" spans="2:65" s="1" customFormat="1" ht="25.5" customHeight="1">
      <c r="B168" s="42"/>
      <c r="C168" s="260" t="s">
        <v>415</v>
      </c>
      <c r="D168" s="260" t="s">
        <v>252</v>
      </c>
      <c r="E168" s="261" t="s">
        <v>1222</v>
      </c>
      <c r="F168" s="262" t="s">
        <v>1223</v>
      </c>
      <c r="G168" s="263" t="s">
        <v>329</v>
      </c>
      <c r="H168" s="264">
        <v>12</v>
      </c>
      <c r="I168" s="265"/>
      <c r="J168" s="266">
        <f t="shared" si="0"/>
        <v>0</v>
      </c>
      <c r="K168" s="262" t="s">
        <v>180</v>
      </c>
      <c r="L168" s="267"/>
      <c r="M168" s="268" t="s">
        <v>21</v>
      </c>
      <c r="N168" s="269" t="s">
        <v>47</v>
      </c>
      <c r="O168" s="43"/>
      <c r="P168" s="213">
        <f t="shared" si="1"/>
        <v>0</v>
      </c>
      <c r="Q168" s="213">
        <v>0.079</v>
      </c>
      <c r="R168" s="213">
        <f t="shared" si="2"/>
        <v>0.948</v>
      </c>
      <c r="S168" s="213">
        <v>0</v>
      </c>
      <c r="T168" s="214">
        <f t="shared" si="3"/>
        <v>0</v>
      </c>
      <c r="AR168" s="25" t="s">
        <v>233</v>
      </c>
      <c r="AT168" s="25" t="s">
        <v>252</v>
      </c>
      <c r="AU168" s="25" t="s">
        <v>85</v>
      </c>
      <c r="AY168" s="25" t="s">
        <v>172</v>
      </c>
      <c r="BE168" s="215">
        <f t="shared" si="4"/>
        <v>0</v>
      </c>
      <c r="BF168" s="215">
        <f t="shared" si="5"/>
        <v>0</v>
      </c>
      <c r="BG168" s="215">
        <f t="shared" si="6"/>
        <v>0</v>
      </c>
      <c r="BH168" s="215">
        <f t="shared" si="7"/>
        <v>0</v>
      </c>
      <c r="BI168" s="215">
        <f t="shared" si="8"/>
        <v>0</v>
      </c>
      <c r="BJ168" s="25" t="s">
        <v>83</v>
      </c>
      <c r="BK168" s="215">
        <f t="shared" si="9"/>
        <v>0</v>
      </c>
      <c r="BL168" s="25" t="s">
        <v>181</v>
      </c>
      <c r="BM168" s="25" t="s">
        <v>1224</v>
      </c>
    </row>
    <row r="169" spans="2:65" s="1" customFormat="1" ht="16.5" customHeight="1">
      <c r="B169" s="42"/>
      <c r="C169" s="260" t="s">
        <v>420</v>
      </c>
      <c r="D169" s="260" t="s">
        <v>252</v>
      </c>
      <c r="E169" s="261" t="s">
        <v>1225</v>
      </c>
      <c r="F169" s="262" t="s">
        <v>1226</v>
      </c>
      <c r="G169" s="263" t="s">
        <v>329</v>
      </c>
      <c r="H169" s="264">
        <v>3</v>
      </c>
      <c r="I169" s="265"/>
      <c r="J169" s="266">
        <f t="shared" si="0"/>
        <v>0</v>
      </c>
      <c r="K169" s="262" t="s">
        <v>180</v>
      </c>
      <c r="L169" s="267"/>
      <c r="M169" s="268" t="s">
        <v>21</v>
      </c>
      <c r="N169" s="269" t="s">
        <v>47</v>
      </c>
      <c r="O169" s="43"/>
      <c r="P169" s="213">
        <f t="shared" si="1"/>
        <v>0</v>
      </c>
      <c r="Q169" s="213">
        <v>0.081</v>
      </c>
      <c r="R169" s="213">
        <f t="shared" si="2"/>
        <v>0.243</v>
      </c>
      <c r="S169" s="213">
        <v>0</v>
      </c>
      <c r="T169" s="214">
        <f t="shared" si="3"/>
        <v>0</v>
      </c>
      <c r="AR169" s="25" t="s">
        <v>233</v>
      </c>
      <c r="AT169" s="25" t="s">
        <v>252</v>
      </c>
      <c r="AU169" s="25" t="s">
        <v>85</v>
      </c>
      <c r="AY169" s="25" t="s">
        <v>172</v>
      </c>
      <c r="BE169" s="215">
        <f t="shared" si="4"/>
        <v>0</v>
      </c>
      <c r="BF169" s="215">
        <f t="shared" si="5"/>
        <v>0</v>
      </c>
      <c r="BG169" s="215">
        <f t="shared" si="6"/>
        <v>0</v>
      </c>
      <c r="BH169" s="215">
        <f t="shared" si="7"/>
        <v>0</v>
      </c>
      <c r="BI169" s="215">
        <f t="shared" si="8"/>
        <v>0</v>
      </c>
      <c r="BJ169" s="25" t="s">
        <v>83</v>
      </c>
      <c r="BK169" s="215">
        <f t="shared" si="9"/>
        <v>0</v>
      </c>
      <c r="BL169" s="25" t="s">
        <v>181</v>
      </c>
      <c r="BM169" s="25" t="s">
        <v>1227</v>
      </c>
    </row>
    <row r="170" spans="2:63" s="11" customFormat="1" ht="29.85" customHeight="1">
      <c r="B170" s="188"/>
      <c r="C170" s="189"/>
      <c r="D170" s="190" t="s">
        <v>75</v>
      </c>
      <c r="E170" s="202" t="s">
        <v>238</v>
      </c>
      <c r="F170" s="202" t="s">
        <v>1228</v>
      </c>
      <c r="G170" s="189"/>
      <c r="H170" s="189"/>
      <c r="I170" s="192"/>
      <c r="J170" s="203">
        <f>BK170</f>
        <v>0</v>
      </c>
      <c r="K170" s="189"/>
      <c r="L170" s="194"/>
      <c r="M170" s="195"/>
      <c r="N170" s="196"/>
      <c r="O170" s="196"/>
      <c r="P170" s="197">
        <f>P171</f>
        <v>0</v>
      </c>
      <c r="Q170" s="196"/>
      <c r="R170" s="197">
        <f>R171</f>
        <v>0.00477</v>
      </c>
      <c r="S170" s="196"/>
      <c r="T170" s="198">
        <f>T171</f>
        <v>0.384</v>
      </c>
      <c r="AR170" s="199" t="s">
        <v>83</v>
      </c>
      <c r="AT170" s="200" t="s">
        <v>75</v>
      </c>
      <c r="AU170" s="200" t="s">
        <v>83</v>
      </c>
      <c r="AY170" s="199" t="s">
        <v>172</v>
      </c>
      <c r="BK170" s="201">
        <f>BK171</f>
        <v>0</v>
      </c>
    </row>
    <row r="171" spans="2:65" s="1" customFormat="1" ht="16.5" customHeight="1">
      <c r="B171" s="42"/>
      <c r="C171" s="204" t="s">
        <v>430</v>
      </c>
      <c r="D171" s="204" t="s">
        <v>176</v>
      </c>
      <c r="E171" s="205" t="s">
        <v>1229</v>
      </c>
      <c r="F171" s="206" t="s">
        <v>1230</v>
      </c>
      <c r="G171" s="207" t="s">
        <v>511</v>
      </c>
      <c r="H171" s="208">
        <v>1</v>
      </c>
      <c r="I171" s="209"/>
      <c r="J171" s="210">
        <f>ROUND(I171*H171,2)</f>
        <v>0</v>
      </c>
      <c r="K171" s="206" t="s">
        <v>180</v>
      </c>
      <c r="L171" s="62"/>
      <c r="M171" s="211" t="s">
        <v>21</v>
      </c>
      <c r="N171" s="212" t="s">
        <v>47</v>
      </c>
      <c r="O171" s="43"/>
      <c r="P171" s="213">
        <f>O171*H171</f>
        <v>0</v>
      </c>
      <c r="Q171" s="213">
        <v>0.00477</v>
      </c>
      <c r="R171" s="213">
        <f>Q171*H171</f>
        <v>0.00477</v>
      </c>
      <c r="S171" s="213">
        <v>0.384</v>
      </c>
      <c r="T171" s="214">
        <f>S171*H171</f>
        <v>0.384</v>
      </c>
      <c r="AR171" s="25" t="s">
        <v>181</v>
      </c>
      <c r="AT171" s="25" t="s">
        <v>176</v>
      </c>
      <c r="AU171" s="25" t="s">
        <v>85</v>
      </c>
      <c r="AY171" s="25" t="s">
        <v>172</v>
      </c>
      <c r="BE171" s="215">
        <f>IF(N171="základní",J171,0)</f>
        <v>0</v>
      </c>
      <c r="BF171" s="215">
        <f>IF(N171="snížená",J171,0)</f>
        <v>0</v>
      </c>
      <c r="BG171" s="215">
        <f>IF(N171="zákl. přenesená",J171,0)</f>
        <v>0</v>
      </c>
      <c r="BH171" s="215">
        <f>IF(N171="sníž. přenesená",J171,0)</f>
        <v>0</v>
      </c>
      <c r="BI171" s="215">
        <f>IF(N171="nulová",J171,0)</f>
        <v>0</v>
      </c>
      <c r="BJ171" s="25" t="s">
        <v>83</v>
      </c>
      <c r="BK171" s="215">
        <f>ROUND(I171*H171,2)</f>
        <v>0</v>
      </c>
      <c r="BL171" s="25" t="s">
        <v>181</v>
      </c>
      <c r="BM171" s="25" t="s">
        <v>1231</v>
      </c>
    </row>
    <row r="172" spans="2:63" s="11" customFormat="1" ht="29.85" customHeight="1">
      <c r="B172" s="188"/>
      <c r="C172" s="189"/>
      <c r="D172" s="190" t="s">
        <v>75</v>
      </c>
      <c r="E172" s="202" t="s">
        <v>1232</v>
      </c>
      <c r="F172" s="202" t="s">
        <v>1060</v>
      </c>
      <c r="G172" s="189"/>
      <c r="H172" s="189"/>
      <c r="I172" s="192"/>
      <c r="J172" s="203">
        <f>BK172</f>
        <v>0</v>
      </c>
      <c r="K172" s="189"/>
      <c r="L172" s="194"/>
      <c r="M172" s="195"/>
      <c r="N172" s="196"/>
      <c r="O172" s="196"/>
      <c r="P172" s="197">
        <f>P173</f>
        <v>0</v>
      </c>
      <c r="Q172" s="196"/>
      <c r="R172" s="197">
        <f>R173</f>
        <v>0</v>
      </c>
      <c r="S172" s="196"/>
      <c r="T172" s="198">
        <f>T173</f>
        <v>0</v>
      </c>
      <c r="AR172" s="199" t="s">
        <v>83</v>
      </c>
      <c r="AT172" s="200" t="s">
        <v>75</v>
      </c>
      <c r="AU172" s="200" t="s">
        <v>83</v>
      </c>
      <c r="AY172" s="199" t="s">
        <v>172</v>
      </c>
      <c r="BK172" s="201">
        <f>BK173</f>
        <v>0</v>
      </c>
    </row>
    <row r="173" spans="2:65" s="1" customFormat="1" ht="16.5" customHeight="1">
      <c r="B173" s="42"/>
      <c r="C173" s="204" t="s">
        <v>436</v>
      </c>
      <c r="D173" s="204" t="s">
        <v>176</v>
      </c>
      <c r="E173" s="205" t="s">
        <v>1233</v>
      </c>
      <c r="F173" s="206" t="s">
        <v>1234</v>
      </c>
      <c r="G173" s="207" t="s">
        <v>207</v>
      </c>
      <c r="H173" s="208">
        <v>85.559</v>
      </c>
      <c r="I173" s="209"/>
      <c r="J173" s="210">
        <f>ROUND(I173*H173,2)</f>
        <v>0</v>
      </c>
      <c r="K173" s="206" t="s">
        <v>180</v>
      </c>
      <c r="L173" s="62"/>
      <c r="M173" s="211" t="s">
        <v>21</v>
      </c>
      <c r="N173" s="212" t="s">
        <v>47</v>
      </c>
      <c r="O173" s="43"/>
      <c r="P173" s="213">
        <f>O173*H173</f>
        <v>0</v>
      </c>
      <c r="Q173" s="213">
        <v>0</v>
      </c>
      <c r="R173" s="213">
        <f>Q173*H173</f>
        <v>0</v>
      </c>
      <c r="S173" s="213">
        <v>0</v>
      </c>
      <c r="T173" s="214">
        <f>S173*H173</f>
        <v>0</v>
      </c>
      <c r="AR173" s="25" t="s">
        <v>181</v>
      </c>
      <c r="AT173" s="25" t="s">
        <v>176</v>
      </c>
      <c r="AU173" s="25" t="s">
        <v>85</v>
      </c>
      <c r="AY173" s="25" t="s">
        <v>172</v>
      </c>
      <c r="BE173" s="215">
        <f>IF(N173="základní",J173,0)</f>
        <v>0</v>
      </c>
      <c r="BF173" s="215">
        <f>IF(N173="snížená",J173,0)</f>
        <v>0</v>
      </c>
      <c r="BG173" s="215">
        <f>IF(N173="zákl. přenesená",J173,0)</f>
        <v>0</v>
      </c>
      <c r="BH173" s="215">
        <f>IF(N173="sníž. přenesená",J173,0)</f>
        <v>0</v>
      </c>
      <c r="BI173" s="215">
        <f>IF(N173="nulová",J173,0)</f>
        <v>0</v>
      </c>
      <c r="BJ173" s="25" t="s">
        <v>83</v>
      </c>
      <c r="BK173" s="215">
        <f>ROUND(I173*H173,2)</f>
        <v>0</v>
      </c>
      <c r="BL173" s="25" t="s">
        <v>181</v>
      </c>
      <c r="BM173" s="25" t="s">
        <v>1235</v>
      </c>
    </row>
    <row r="174" spans="2:63" s="11" customFormat="1" ht="37.35" customHeight="1">
      <c r="B174" s="188"/>
      <c r="C174" s="189"/>
      <c r="D174" s="190" t="s">
        <v>75</v>
      </c>
      <c r="E174" s="191" t="s">
        <v>1236</v>
      </c>
      <c r="F174" s="191" t="s">
        <v>1237</v>
      </c>
      <c r="G174" s="189"/>
      <c r="H174" s="189"/>
      <c r="I174" s="192"/>
      <c r="J174" s="193">
        <f>BK174</f>
        <v>0</v>
      </c>
      <c r="K174" s="189"/>
      <c r="L174" s="194"/>
      <c r="M174" s="195"/>
      <c r="N174" s="196"/>
      <c r="O174" s="196"/>
      <c r="P174" s="197">
        <f>P175</f>
        <v>0</v>
      </c>
      <c r="Q174" s="196"/>
      <c r="R174" s="197">
        <f>R175</f>
        <v>0</v>
      </c>
      <c r="S174" s="196"/>
      <c r="T174" s="198">
        <f>T175</f>
        <v>0</v>
      </c>
      <c r="AR174" s="199" t="s">
        <v>85</v>
      </c>
      <c r="AT174" s="200" t="s">
        <v>75</v>
      </c>
      <c r="AU174" s="200" t="s">
        <v>76</v>
      </c>
      <c r="AY174" s="199" t="s">
        <v>172</v>
      </c>
      <c r="BK174" s="201">
        <f>BK175</f>
        <v>0</v>
      </c>
    </row>
    <row r="175" spans="2:63" s="11" customFormat="1" ht="19.9" customHeight="1">
      <c r="B175" s="188"/>
      <c r="C175" s="189"/>
      <c r="D175" s="190" t="s">
        <v>75</v>
      </c>
      <c r="E175" s="202" t="s">
        <v>1238</v>
      </c>
      <c r="F175" s="202" t="s">
        <v>1239</v>
      </c>
      <c r="G175" s="189"/>
      <c r="H175" s="189"/>
      <c r="I175" s="192"/>
      <c r="J175" s="203">
        <f>BK175</f>
        <v>0</v>
      </c>
      <c r="K175" s="189"/>
      <c r="L175" s="194"/>
      <c r="M175" s="195"/>
      <c r="N175" s="196"/>
      <c r="O175" s="196"/>
      <c r="P175" s="197">
        <f>SUM(P176:P177)</f>
        <v>0</v>
      </c>
      <c r="Q175" s="196"/>
      <c r="R175" s="197">
        <f>SUM(R176:R177)</f>
        <v>0</v>
      </c>
      <c r="S175" s="196"/>
      <c r="T175" s="198">
        <f>SUM(T176:T177)</f>
        <v>0</v>
      </c>
      <c r="AR175" s="199" t="s">
        <v>83</v>
      </c>
      <c r="AT175" s="200" t="s">
        <v>75</v>
      </c>
      <c r="AU175" s="200" t="s">
        <v>83</v>
      </c>
      <c r="AY175" s="199" t="s">
        <v>172</v>
      </c>
      <c r="BK175" s="201">
        <f>SUM(BK176:BK177)</f>
        <v>0</v>
      </c>
    </row>
    <row r="176" spans="2:65" s="1" customFormat="1" ht="16.5" customHeight="1">
      <c r="B176" s="42"/>
      <c r="C176" s="204" t="s">
        <v>441</v>
      </c>
      <c r="D176" s="204" t="s">
        <v>176</v>
      </c>
      <c r="E176" s="205" t="s">
        <v>1240</v>
      </c>
      <c r="F176" s="206" t="s">
        <v>1241</v>
      </c>
      <c r="G176" s="207" t="s">
        <v>511</v>
      </c>
      <c r="H176" s="208">
        <v>561.4</v>
      </c>
      <c r="I176" s="209"/>
      <c r="J176" s="210">
        <f>ROUND(I176*H176,2)</f>
        <v>0</v>
      </c>
      <c r="K176" s="206" t="s">
        <v>180</v>
      </c>
      <c r="L176" s="62"/>
      <c r="M176" s="211" t="s">
        <v>21</v>
      </c>
      <c r="N176" s="212" t="s">
        <v>47</v>
      </c>
      <c r="O176" s="43"/>
      <c r="P176" s="213">
        <f>O176*H176</f>
        <v>0</v>
      </c>
      <c r="Q176" s="213">
        <v>0</v>
      </c>
      <c r="R176" s="213">
        <f>Q176*H176</f>
        <v>0</v>
      </c>
      <c r="S176" s="213">
        <v>0</v>
      </c>
      <c r="T176" s="214">
        <f>S176*H176</f>
        <v>0</v>
      </c>
      <c r="AR176" s="25" t="s">
        <v>280</v>
      </c>
      <c r="AT176" s="25" t="s">
        <v>176</v>
      </c>
      <c r="AU176" s="25" t="s">
        <v>85</v>
      </c>
      <c r="AY176" s="25" t="s">
        <v>172</v>
      </c>
      <c r="BE176" s="215">
        <f>IF(N176="základní",J176,0)</f>
        <v>0</v>
      </c>
      <c r="BF176" s="215">
        <f>IF(N176="snížená",J176,0)</f>
        <v>0</v>
      </c>
      <c r="BG176" s="215">
        <f>IF(N176="zákl. přenesená",J176,0)</f>
        <v>0</v>
      </c>
      <c r="BH176" s="215">
        <f>IF(N176="sníž. přenesená",J176,0)</f>
        <v>0</v>
      </c>
      <c r="BI176" s="215">
        <f>IF(N176="nulová",J176,0)</f>
        <v>0</v>
      </c>
      <c r="BJ176" s="25" t="s">
        <v>83</v>
      </c>
      <c r="BK176" s="215">
        <f>ROUND(I176*H176,2)</f>
        <v>0</v>
      </c>
      <c r="BL176" s="25" t="s">
        <v>280</v>
      </c>
      <c r="BM176" s="25" t="s">
        <v>1242</v>
      </c>
    </row>
    <row r="177" spans="2:51" s="13" customFormat="1" ht="13.5">
      <c r="B177" s="227"/>
      <c r="C177" s="228"/>
      <c r="D177" s="218" t="s">
        <v>184</v>
      </c>
      <c r="E177" s="229" t="s">
        <v>21</v>
      </c>
      <c r="F177" s="230" t="s">
        <v>1153</v>
      </c>
      <c r="G177" s="228"/>
      <c r="H177" s="231">
        <v>561.4</v>
      </c>
      <c r="I177" s="232"/>
      <c r="J177" s="228"/>
      <c r="K177" s="228"/>
      <c r="L177" s="233"/>
      <c r="M177" s="234"/>
      <c r="N177" s="235"/>
      <c r="O177" s="235"/>
      <c r="P177" s="235"/>
      <c r="Q177" s="235"/>
      <c r="R177" s="235"/>
      <c r="S177" s="235"/>
      <c r="T177" s="236"/>
      <c r="AT177" s="237" t="s">
        <v>184</v>
      </c>
      <c r="AU177" s="237" t="s">
        <v>85</v>
      </c>
      <c r="AV177" s="13" t="s">
        <v>85</v>
      </c>
      <c r="AW177" s="13" t="s">
        <v>35</v>
      </c>
      <c r="AX177" s="13" t="s">
        <v>83</v>
      </c>
      <c r="AY177" s="237" t="s">
        <v>172</v>
      </c>
    </row>
    <row r="178" spans="2:63" s="11" customFormat="1" ht="37.35" customHeight="1">
      <c r="B178" s="188"/>
      <c r="C178" s="189"/>
      <c r="D178" s="190" t="s">
        <v>75</v>
      </c>
      <c r="E178" s="191" t="s">
        <v>1243</v>
      </c>
      <c r="F178" s="191" t="s">
        <v>1244</v>
      </c>
      <c r="G178" s="189"/>
      <c r="H178" s="189"/>
      <c r="I178" s="192"/>
      <c r="J178" s="193">
        <f>BK178</f>
        <v>0</v>
      </c>
      <c r="K178" s="189"/>
      <c r="L178" s="194"/>
      <c r="M178" s="195"/>
      <c r="N178" s="196"/>
      <c r="O178" s="196"/>
      <c r="P178" s="197">
        <f>P179+P184+P194</f>
        <v>0</v>
      </c>
      <c r="Q178" s="196"/>
      <c r="R178" s="197">
        <f>R179+R184+R194</f>
        <v>0</v>
      </c>
      <c r="S178" s="196"/>
      <c r="T178" s="198">
        <f>T179+T184+T194</f>
        <v>0</v>
      </c>
      <c r="AR178" s="199" t="s">
        <v>204</v>
      </c>
      <c r="AT178" s="200" t="s">
        <v>75</v>
      </c>
      <c r="AU178" s="200" t="s">
        <v>76</v>
      </c>
      <c r="AY178" s="199" t="s">
        <v>172</v>
      </c>
      <c r="BK178" s="201">
        <f>BK179+BK184+BK194</f>
        <v>0</v>
      </c>
    </row>
    <row r="179" spans="2:63" s="11" customFormat="1" ht="19.9" customHeight="1">
      <c r="B179" s="188"/>
      <c r="C179" s="189"/>
      <c r="D179" s="190" t="s">
        <v>75</v>
      </c>
      <c r="E179" s="202" t="s">
        <v>1245</v>
      </c>
      <c r="F179" s="202" t="s">
        <v>1246</v>
      </c>
      <c r="G179" s="189"/>
      <c r="H179" s="189"/>
      <c r="I179" s="192"/>
      <c r="J179" s="203">
        <f>BK179</f>
        <v>0</v>
      </c>
      <c r="K179" s="189"/>
      <c r="L179" s="194"/>
      <c r="M179" s="195"/>
      <c r="N179" s="196"/>
      <c r="O179" s="196"/>
      <c r="P179" s="197">
        <f>SUM(P180:P183)</f>
        <v>0</v>
      </c>
      <c r="Q179" s="196"/>
      <c r="R179" s="197">
        <f>SUM(R180:R183)</f>
        <v>0</v>
      </c>
      <c r="S179" s="196"/>
      <c r="T179" s="198">
        <f>SUM(T180:T183)</f>
        <v>0</v>
      </c>
      <c r="AR179" s="199" t="s">
        <v>204</v>
      </c>
      <c r="AT179" s="200" t="s">
        <v>75</v>
      </c>
      <c r="AU179" s="200" t="s">
        <v>83</v>
      </c>
      <c r="AY179" s="199" t="s">
        <v>172</v>
      </c>
      <c r="BK179" s="201">
        <f>SUM(BK180:BK183)</f>
        <v>0</v>
      </c>
    </row>
    <row r="180" spans="2:65" s="1" customFormat="1" ht="16.5" customHeight="1">
      <c r="B180" s="42"/>
      <c r="C180" s="204" t="s">
        <v>445</v>
      </c>
      <c r="D180" s="204" t="s">
        <v>176</v>
      </c>
      <c r="E180" s="205" t="s">
        <v>1247</v>
      </c>
      <c r="F180" s="206" t="s">
        <v>1248</v>
      </c>
      <c r="G180" s="207" t="s">
        <v>1249</v>
      </c>
      <c r="H180" s="208">
        <v>1</v>
      </c>
      <c r="I180" s="209"/>
      <c r="J180" s="210">
        <f>ROUND(I180*H180,2)</f>
        <v>0</v>
      </c>
      <c r="K180" s="206" t="s">
        <v>180</v>
      </c>
      <c r="L180" s="62"/>
      <c r="M180" s="211" t="s">
        <v>21</v>
      </c>
      <c r="N180" s="212" t="s">
        <v>47</v>
      </c>
      <c r="O180" s="43"/>
      <c r="P180" s="213">
        <f>O180*H180</f>
        <v>0</v>
      </c>
      <c r="Q180" s="213">
        <v>0</v>
      </c>
      <c r="R180" s="213">
        <f>Q180*H180</f>
        <v>0</v>
      </c>
      <c r="S180" s="213">
        <v>0</v>
      </c>
      <c r="T180" s="214">
        <f>S180*H180</f>
        <v>0</v>
      </c>
      <c r="AR180" s="25" t="s">
        <v>1250</v>
      </c>
      <c r="AT180" s="25" t="s">
        <v>176</v>
      </c>
      <c r="AU180" s="25" t="s">
        <v>85</v>
      </c>
      <c r="AY180" s="25" t="s">
        <v>172</v>
      </c>
      <c r="BE180" s="215">
        <f>IF(N180="základní",J180,0)</f>
        <v>0</v>
      </c>
      <c r="BF180" s="215">
        <f>IF(N180="snížená",J180,0)</f>
        <v>0</v>
      </c>
      <c r="BG180" s="215">
        <f>IF(N180="zákl. přenesená",J180,0)</f>
        <v>0</v>
      </c>
      <c r="BH180" s="215">
        <f>IF(N180="sníž. přenesená",J180,0)</f>
        <v>0</v>
      </c>
      <c r="BI180" s="215">
        <f>IF(N180="nulová",J180,0)</f>
        <v>0</v>
      </c>
      <c r="BJ180" s="25" t="s">
        <v>83</v>
      </c>
      <c r="BK180" s="215">
        <f>ROUND(I180*H180,2)</f>
        <v>0</v>
      </c>
      <c r="BL180" s="25" t="s">
        <v>1250</v>
      </c>
      <c r="BM180" s="25" t="s">
        <v>1251</v>
      </c>
    </row>
    <row r="181" spans="2:65" s="1" customFormat="1" ht="16.5" customHeight="1">
      <c r="B181" s="42"/>
      <c r="C181" s="204" t="s">
        <v>449</v>
      </c>
      <c r="D181" s="204" t="s">
        <v>176</v>
      </c>
      <c r="E181" s="205" t="s">
        <v>1252</v>
      </c>
      <c r="F181" s="206" t="s">
        <v>1253</v>
      </c>
      <c r="G181" s="207" t="s">
        <v>1249</v>
      </c>
      <c r="H181" s="208">
        <v>1</v>
      </c>
      <c r="I181" s="209"/>
      <c r="J181" s="210">
        <f>ROUND(I181*H181,2)</f>
        <v>0</v>
      </c>
      <c r="K181" s="206" t="s">
        <v>180</v>
      </c>
      <c r="L181" s="62"/>
      <c r="M181" s="211" t="s">
        <v>21</v>
      </c>
      <c r="N181" s="212" t="s">
        <v>47</v>
      </c>
      <c r="O181" s="43"/>
      <c r="P181" s="213">
        <f>O181*H181</f>
        <v>0</v>
      </c>
      <c r="Q181" s="213">
        <v>0</v>
      </c>
      <c r="R181" s="213">
        <f>Q181*H181</f>
        <v>0</v>
      </c>
      <c r="S181" s="213">
        <v>0</v>
      </c>
      <c r="T181" s="214">
        <f>S181*H181</f>
        <v>0</v>
      </c>
      <c r="AR181" s="25" t="s">
        <v>1250</v>
      </c>
      <c r="AT181" s="25" t="s">
        <v>176</v>
      </c>
      <c r="AU181" s="25" t="s">
        <v>85</v>
      </c>
      <c r="AY181" s="25" t="s">
        <v>172</v>
      </c>
      <c r="BE181" s="215">
        <f>IF(N181="základní",J181,0)</f>
        <v>0</v>
      </c>
      <c r="BF181" s="215">
        <f>IF(N181="snížená",J181,0)</f>
        <v>0</v>
      </c>
      <c r="BG181" s="215">
        <f>IF(N181="zákl. přenesená",J181,0)</f>
        <v>0</v>
      </c>
      <c r="BH181" s="215">
        <f>IF(N181="sníž. přenesená",J181,0)</f>
        <v>0</v>
      </c>
      <c r="BI181" s="215">
        <f>IF(N181="nulová",J181,0)</f>
        <v>0</v>
      </c>
      <c r="BJ181" s="25" t="s">
        <v>83</v>
      </c>
      <c r="BK181" s="215">
        <f>ROUND(I181*H181,2)</f>
        <v>0</v>
      </c>
      <c r="BL181" s="25" t="s">
        <v>1250</v>
      </c>
      <c r="BM181" s="25" t="s">
        <v>1254</v>
      </c>
    </row>
    <row r="182" spans="2:65" s="1" customFormat="1" ht="16.5" customHeight="1">
      <c r="B182" s="42"/>
      <c r="C182" s="204" t="s">
        <v>455</v>
      </c>
      <c r="D182" s="204" t="s">
        <v>176</v>
      </c>
      <c r="E182" s="205" t="s">
        <v>1255</v>
      </c>
      <c r="F182" s="206" t="s">
        <v>1256</v>
      </c>
      <c r="G182" s="207" t="s">
        <v>1249</v>
      </c>
      <c r="H182" s="208">
        <v>1</v>
      </c>
      <c r="I182" s="209"/>
      <c r="J182" s="210">
        <f>ROUND(I182*H182,2)</f>
        <v>0</v>
      </c>
      <c r="K182" s="206" t="s">
        <v>180</v>
      </c>
      <c r="L182" s="62"/>
      <c r="M182" s="211" t="s">
        <v>21</v>
      </c>
      <c r="N182" s="212" t="s">
        <v>47</v>
      </c>
      <c r="O182" s="43"/>
      <c r="P182" s="213">
        <f>O182*H182</f>
        <v>0</v>
      </c>
      <c r="Q182" s="213">
        <v>0</v>
      </c>
      <c r="R182" s="213">
        <f>Q182*H182</f>
        <v>0</v>
      </c>
      <c r="S182" s="213">
        <v>0</v>
      </c>
      <c r="T182" s="214">
        <f>S182*H182</f>
        <v>0</v>
      </c>
      <c r="AR182" s="25" t="s">
        <v>1250</v>
      </c>
      <c r="AT182" s="25" t="s">
        <v>176</v>
      </c>
      <c r="AU182" s="25" t="s">
        <v>85</v>
      </c>
      <c r="AY182" s="25" t="s">
        <v>172</v>
      </c>
      <c r="BE182" s="215">
        <f>IF(N182="základní",J182,0)</f>
        <v>0</v>
      </c>
      <c r="BF182" s="215">
        <f>IF(N182="snížená",J182,0)</f>
        <v>0</v>
      </c>
      <c r="BG182" s="215">
        <f>IF(N182="zákl. přenesená",J182,0)</f>
        <v>0</v>
      </c>
      <c r="BH182" s="215">
        <f>IF(N182="sníž. přenesená",J182,0)</f>
        <v>0</v>
      </c>
      <c r="BI182" s="215">
        <f>IF(N182="nulová",J182,0)</f>
        <v>0</v>
      </c>
      <c r="BJ182" s="25" t="s">
        <v>83</v>
      </c>
      <c r="BK182" s="215">
        <f>ROUND(I182*H182,2)</f>
        <v>0</v>
      </c>
      <c r="BL182" s="25" t="s">
        <v>1250</v>
      </c>
      <c r="BM182" s="25" t="s">
        <v>1257</v>
      </c>
    </row>
    <row r="183" spans="2:65" s="1" customFormat="1" ht="16.5" customHeight="1">
      <c r="B183" s="42"/>
      <c r="C183" s="204" t="s">
        <v>460</v>
      </c>
      <c r="D183" s="204" t="s">
        <v>176</v>
      </c>
      <c r="E183" s="205" t="s">
        <v>1258</v>
      </c>
      <c r="F183" s="206" t="s">
        <v>1259</v>
      </c>
      <c r="G183" s="207" t="s">
        <v>1249</v>
      </c>
      <c r="H183" s="208">
        <v>1</v>
      </c>
      <c r="I183" s="209"/>
      <c r="J183" s="210">
        <f>ROUND(I183*H183,2)</f>
        <v>0</v>
      </c>
      <c r="K183" s="206" t="s">
        <v>180</v>
      </c>
      <c r="L183" s="62"/>
      <c r="M183" s="211" t="s">
        <v>21</v>
      </c>
      <c r="N183" s="212" t="s">
        <v>47</v>
      </c>
      <c r="O183" s="43"/>
      <c r="P183" s="213">
        <f>O183*H183</f>
        <v>0</v>
      </c>
      <c r="Q183" s="213">
        <v>0</v>
      </c>
      <c r="R183" s="213">
        <f>Q183*H183</f>
        <v>0</v>
      </c>
      <c r="S183" s="213">
        <v>0</v>
      </c>
      <c r="T183" s="214">
        <f>S183*H183</f>
        <v>0</v>
      </c>
      <c r="AR183" s="25" t="s">
        <v>1250</v>
      </c>
      <c r="AT183" s="25" t="s">
        <v>176</v>
      </c>
      <c r="AU183" s="25" t="s">
        <v>85</v>
      </c>
      <c r="AY183" s="25" t="s">
        <v>172</v>
      </c>
      <c r="BE183" s="215">
        <f>IF(N183="základní",J183,0)</f>
        <v>0</v>
      </c>
      <c r="BF183" s="215">
        <f>IF(N183="snížená",J183,0)</f>
        <v>0</v>
      </c>
      <c r="BG183" s="215">
        <f>IF(N183="zákl. přenesená",J183,0)</f>
        <v>0</v>
      </c>
      <c r="BH183" s="215">
        <f>IF(N183="sníž. přenesená",J183,0)</f>
        <v>0</v>
      </c>
      <c r="BI183" s="215">
        <f>IF(N183="nulová",J183,0)</f>
        <v>0</v>
      </c>
      <c r="BJ183" s="25" t="s">
        <v>83</v>
      </c>
      <c r="BK183" s="215">
        <f>ROUND(I183*H183,2)</f>
        <v>0</v>
      </c>
      <c r="BL183" s="25" t="s">
        <v>1250</v>
      </c>
      <c r="BM183" s="25" t="s">
        <v>1260</v>
      </c>
    </row>
    <row r="184" spans="2:63" s="11" customFormat="1" ht="29.85" customHeight="1">
      <c r="B184" s="188"/>
      <c r="C184" s="189"/>
      <c r="D184" s="190" t="s">
        <v>75</v>
      </c>
      <c r="E184" s="202" t="s">
        <v>1261</v>
      </c>
      <c r="F184" s="202" t="s">
        <v>1262</v>
      </c>
      <c r="G184" s="189"/>
      <c r="H184" s="189"/>
      <c r="I184" s="192"/>
      <c r="J184" s="203">
        <f>BK184</f>
        <v>0</v>
      </c>
      <c r="K184" s="189"/>
      <c r="L184" s="194"/>
      <c r="M184" s="195"/>
      <c r="N184" s="196"/>
      <c r="O184" s="196"/>
      <c r="P184" s="197">
        <f>SUM(P185:P193)</f>
        <v>0</v>
      </c>
      <c r="Q184" s="196"/>
      <c r="R184" s="197">
        <f>SUM(R185:R193)</f>
        <v>0</v>
      </c>
      <c r="S184" s="196"/>
      <c r="T184" s="198">
        <f>SUM(T185:T193)</f>
        <v>0</v>
      </c>
      <c r="AR184" s="199" t="s">
        <v>204</v>
      </c>
      <c r="AT184" s="200" t="s">
        <v>75</v>
      </c>
      <c r="AU184" s="200" t="s">
        <v>83</v>
      </c>
      <c r="AY184" s="199" t="s">
        <v>172</v>
      </c>
      <c r="BK184" s="201">
        <f>SUM(BK185:BK193)</f>
        <v>0</v>
      </c>
    </row>
    <row r="185" spans="2:65" s="1" customFormat="1" ht="16.5" customHeight="1">
      <c r="B185" s="42"/>
      <c r="C185" s="204" t="s">
        <v>468</v>
      </c>
      <c r="D185" s="204" t="s">
        <v>176</v>
      </c>
      <c r="E185" s="205" t="s">
        <v>1263</v>
      </c>
      <c r="F185" s="206" t="s">
        <v>1264</v>
      </c>
      <c r="G185" s="207" t="s">
        <v>1265</v>
      </c>
      <c r="H185" s="208">
        <v>1</v>
      </c>
      <c r="I185" s="209"/>
      <c r="J185" s="210">
        <f aca="true" t="shared" si="10" ref="J185:J193">ROUND(I185*H185,2)</f>
        <v>0</v>
      </c>
      <c r="K185" s="206" t="s">
        <v>180</v>
      </c>
      <c r="L185" s="62"/>
      <c r="M185" s="211" t="s">
        <v>21</v>
      </c>
      <c r="N185" s="212" t="s">
        <v>47</v>
      </c>
      <c r="O185" s="43"/>
      <c r="P185" s="213">
        <f aca="true" t="shared" si="11" ref="P185:P193">O185*H185</f>
        <v>0</v>
      </c>
      <c r="Q185" s="213">
        <v>0</v>
      </c>
      <c r="R185" s="213">
        <f aca="true" t="shared" si="12" ref="R185:R193">Q185*H185</f>
        <v>0</v>
      </c>
      <c r="S185" s="213">
        <v>0</v>
      </c>
      <c r="T185" s="214">
        <f aca="true" t="shared" si="13" ref="T185:T193">S185*H185</f>
        <v>0</v>
      </c>
      <c r="AR185" s="25" t="s">
        <v>1250</v>
      </c>
      <c r="AT185" s="25" t="s">
        <v>176</v>
      </c>
      <c r="AU185" s="25" t="s">
        <v>85</v>
      </c>
      <c r="AY185" s="25" t="s">
        <v>172</v>
      </c>
      <c r="BE185" s="215">
        <f aca="true" t="shared" si="14" ref="BE185:BE193">IF(N185="základní",J185,0)</f>
        <v>0</v>
      </c>
      <c r="BF185" s="215">
        <f aca="true" t="shared" si="15" ref="BF185:BF193">IF(N185="snížená",J185,0)</f>
        <v>0</v>
      </c>
      <c r="BG185" s="215">
        <f aca="true" t="shared" si="16" ref="BG185:BG193">IF(N185="zákl. přenesená",J185,0)</f>
        <v>0</v>
      </c>
      <c r="BH185" s="215">
        <f aca="true" t="shared" si="17" ref="BH185:BH193">IF(N185="sníž. přenesená",J185,0)</f>
        <v>0</v>
      </c>
      <c r="BI185" s="215">
        <f aca="true" t="shared" si="18" ref="BI185:BI193">IF(N185="nulová",J185,0)</f>
        <v>0</v>
      </c>
      <c r="BJ185" s="25" t="s">
        <v>83</v>
      </c>
      <c r="BK185" s="215">
        <f aca="true" t="shared" si="19" ref="BK185:BK193">ROUND(I185*H185,2)</f>
        <v>0</v>
      </c>
      <c r="BL185" s="25" t="s">
        <v>1250</v>
      </c>
      <c r="BM185" s="25" t="s">
        <v>1266</v>
      </c>
    </row>
    <row r="186" spans="2:65" s="1" customFormat="1" ht="16.5" customHeight="1">
      <c r="B186" s="42"/>
      <c r="C186" s="204" t="s">
        <v>475</v>
      </c>
      <c r="D186" s="204" t="s">
        <v>176</v>
      </c>
      <c r="E186" s="205" t="s">
        <v>1267</v>
      </c>
      <c r="F186" s="206" t="s">
        <v>1268</v>
      </c>
      <c r="G186" s="207" t="s">
        <v>1265</v>
      </c>
      <c r="H186" s="208">
        <v>1</v>
      </c>
      <c r="I186" s="209"/>
      <c r="J186" s="210">
        <f t="shared" si="10"/>
        <v>0</v>
      </c>
      <c r="K186" s="206" t="s">
        <v>180</v>
      </c>
      <c r="L186" s="62"/>
      <c r="M186" s="211" t="s">
        <v>21</v>
      </c>
      <c r="N186" s="212" t="s">
        <v>47</v>
      </c>
      <c r="O186" s="43"/>
      <c r="P186" s="213">
        <f t="shared" si="11"/>
        <v>0</v>
      </c>
      <c r="Q186" s="213">
        <v>0</v>
      </c>
      <c r="R186" s="213">
        <f t="shared" si="12"/>
        <v>0</v>
      </c>
      <c r="S186" s="213">
        <v>0</v>
      </c>
      <c r="T186" s="214">
        <f t="shared" si="13"/>
        <v>0</v>
      </c>
      <c r="AR186" s="25" t="s">
        <v>1250</v>
      </c>
      <c r="AT186" s="25" t="s">
        <v>176</v>
      </c>
      <c r="AU186" s="25" t="s">
        <v>85</v>
      </c>
      <c r="AY186" s="25" t="s">
        <v>172</v>
      </c>
      <c r="BE186" s="215">
        <f t="shared" si="14"/>
        <v>0</v>
      </c>
      <c r="BF186" s="215">
        <f t="shared" si="15"/>
        <v>0</v>
      </c>
      <c r="BG186" s="215">
        <f t="shared" si="16"/>
        <v>0</v>
      </c>
      <c r="BH186" s="215">
        <f t="shared" si="17"/>
        <v>0</v>
      </c>
      <c r="BI186" s="215">
        <f t="shared" si="18"/>
        <v>0</v>
      </c>
      <c r="BJ186" s="25" t="s">
        <v>83</v>
      </c>
      <c r="BK186" s="215">
        <f t="shared" si="19"/>
        <v>0</v>
      </c>
      <c r="BL186" s="25" t="s">
        <v>1250</v>
      </c>
      <c r="BM186" s="25" t="s">
        <v>1269</v>
      </c>
    </row>
    <row r="187" spans="2:65" s="1" customFormat="1" ht="16.5" customHeight="1">
      <c r="B187" s="42"/>
      <c r="C187" s="204" t="s">
        <v>480</v>
      </c>
      <c r="D187" s="204" t="s">
        <v>176</v>
      </c>
      <c r="E187" s="205" t="s">
        <v>1270</v>
      </c>
      <c r="F187" s="206" t="s">
        <v>1271</v>
      </c>
      <c r="G187" s="207" t="s">
        <v>1265</v>
      </c>
      <c r="H187" s="208">
        <v>1</v>
      </c>
      <c r="I187" s="209"/>
      <c r="J187" s="210">
        <f t="shared" si="10"/>
        <v>0</v>
      </c>
      <c r="K187" s="206" t="s">
        <v>180</v>
      </c>
      <c r="L187" s="62"/>
      <c r="M187" s="211" t="s">
        <v>21</v>
      </c>
      <c r="N187" s="212" t="s">
        <v>47</v>
      </c>
      <c r="O187" s="43"/>
      <c r="P187" s="213">
        <f t="shared" si="11"/>
        <v>0</v>
      </c>
      <c r="Q187" s="213">
        <v>0</v>
      </c>
      <c r="R187" s="213">
        <f t="shared" si="12"/>
        <v>0</v>
      </c>
      <c r="S187" s="213">
        <v>0</v>
      </c>
      <c r="T187" s="214">
        <f t="shared" si="13"/>
        <v>0</v>
      </c>
      <c r="AR187" s="25" t="s">
        <v>1250</v>
      </c>
      <c r="AT187" s="25" t="s">
        <v>176</v>
      </c>
      <c r="AU187" s="25" t="s">
        <v>85</v>
      </c>
      <c r="AY187" s="25" t="s">
        <v>172</v>
      </c>
      <c r="BE187" s="215">
        <f t="shared" si="14"/>
        <v>0</v>
      </c>
      <c r="BF187" s="215">
        <f t="shared" si="15"/>
        <v>0</v>
      </c>
      <c r="BG187" s="215">
        <f t="shared" si="16"/>
        <v>0</v>
      </c>
      <c r="BH187" s="215">
        <f t="shared" si="17"/>
        <v>0</v>
      </c>
      <c r="BI187" s="215">
        <f t="shared" si="18"/>
        <v>0</v>
      </c>
      <c r="BJ187" s="25" t="s">
        <v>83</v>
      </c>
      <c r="BK187" s="215">
        <f t="shared" si="19"/>
        <v>0</v>
      </c>
      <c r="BL187" s="25" t="s">
        <v>1250</v>
      </c>
      <c r="BM187" s="25" t="s">
        <v>1272</v>
      </c>
    </row>
    <row r="188" spans="2:65" s="1" customFormat="1" ht="16.5" customHeight="1">
      <c r="B188" s="42"/>
      <c r="C188" s="204" t="s">
        <v>484</v>
      </c>
      <c r="D188" s="204" t="s">
        <v>176</v>
      </c>
      <c r="E188" s="205" t="s">
        <v>1273</v>
      </c>
      <c r="F188" s="206" t="s">
        <v>1274</v>
      </c>
      <c r="G188" s="207" t="s">
        <v>1265</v>
      </c>
      <c r="H188" s="208">
        <v>1</v>
      </c>
      <c r="I188" s="209"/>
      <c r="J188" s="210">
        <f t="shared" si="10"/>
        <v>0</v>
      </c>
      <c r="K188" s="206" t="s">
        <v>180</v>
      </c>
      <c r="L188" s="62"/>
      <c r="M188" s="211" t="s">
        <v>21</v>
      </c>
      <c r="N188" s="212" t="s">
        <v>47</v>
      </c>
      <c r="O188" s="43"/>
      <c r="P188" s="213">
        <f t="shared" si="11"/>
        <v>0</v>
      </c>
      <c r="Q188" s="213">
        <v>0</v>
      </c>
      <c r="R188" s="213">
        <f t="shared" si="12"/>
        <v>0</v>
      </c>
      <c r="S188" s="213">
        <v>0</v>
      </c>
      <c r="T188" s="214">
        <f t="shared" si="13"/>
        <v>0</v>
      </c>
      <c r="AR188" s="25" t="s">
        <v>1250</v>
      </c>
      <c r="AT188" s="25" t="s">
        <v>176</v>
      </c>
      <c r="AU188" s="25" t="s">
        <v>85</v>
      </c>
      <c r="AY188" s="25" t="s">
        <v>172</v>
      </c>
      <c r="BE188" s="215">
        <f t="shared" si="14"/>
        <v>0</v>
      </c>
      <c r="BF188" s="215">
        <f t="shared" si="15"/>
        <v>0</v>
      </c>
      <c r="BG188" s="215">
        <f t="shared" si="16"/>
        <v>0</v>
      </c>
      <c r="BH188" s="215">
        <f t="shared" si="17"/>
        <v>0</v>
      </c>
      <c r="BI188" s="215">
        <f t="shared" si="18"/>
        <v>0</v>
      </c>
      <c r="BJ188" s="25" t="s">
        <v>83</v>
      </c>
      <c r="BK188" s="215">
        <f t="shared" si="19"/>
        <v>0</v>
      </c>
      <c r="BL188" s="25" t="s">
        <v>1250</v>
      </c>
      <c r="BM188" s="25" t="s">
        <v>1275</v>
      </c>
    </row>
    <row r="189" spans="2:65" s="1" customFormat="1" ht="16.5" customHeight="1">
      <c r="B189" s="42"/>
      <c r="C189" s="204" t="s">
        <v>492</v>
      </c>
      <c r="D189" s="204" t="s">
        <v>176</v>
      </c>
      <c r="E189" s="205" t="s">
        <v>1276</v>
      </c>
      <c r="F189" s="206" t="s">
        <v>1277</v>
      </c>
      <c r="G189" s="207" t="s">
        <v>1265</v>
      </c>
      <c r="H189" s="208">
        <v>1</v>
      </c>
      <c r="I189" s="209"/>
      <c r="J189" s="210">
        <f t="shared" si="10"/>
        <v>0</v>
      </c>
      <c r="K189" s="206" t="s">
        <v>180</v>
      </c>
      <c r="L189" s="62"/>
      <c r="M189" s="211" t="s">
        <v>21</v>
      </c>
      <c r="N189" s="212" t="s">
        <v>47</v>
      </c>
      <c r="O189" s="43"/>
      <c r="P189" s="213">
        <f t="shared" si="11"/>
        <v>0</v>
      </c>
      <c r="Q189" s="213">
        <v>0</v>
      </c>
      <c r="R189" s="213">
        <f t="shared" si="12"/>
        <v>0</v>
      </c>
      <c r="S189" s="213">
        <v>0</v>
      </c>
      <c r="T189" s="214">
        <f t="shared" si="13"/>
        <v>0</v>
      </c>
      <c r="AR189" s="25" t="s">
        <v>1250</v>
      </c>
      <c r="AT189" s="25" t="s">
        <v>176</v>
      </c>
      <c r="AU189" s="25" t="s">
        <v>85</v>
      </c>
      <c r="AY189" s="25" t="s">
        <v>172</v>
      </c>
      <c r="BE189" s="215">
        <f t="shared" si="14"/>
        <v>0</v>
      </c>
      <c r="BF189" s="215">
        <f t="shared" si="15"/>
        <v>0</v>
      </c>
      <c r="BG189" s="215">
        <f t="shared" si="16"/>
        <v>0</v>
      </c>
      <c r="BH189" s="215">
        <f t="shared" si="17"/>
        <v>0</v>
      </c>
      <c r="BI189" s="215">
        <f t="shared" si="18"/>
        <v>0</v>
      </c>
      <c r="BJ189" s="25" t="s">
        <v>83</v>
      </c>
      <c r="BK189" s="215">
        <f t="shared" si="19"/>
        <v>0</v>
      </c>
      <c r="BL189" s="25" t="s">
        <v>1250</v>
      </c>
      <c r="BM189" s="25" t="s">
        <v>1278</v>
      </c>
    </row>
    <row r="190" spans="2:65" s="1" customFormat="1" ht="16.5" customHeight="1">
      <c r="B190" s="42"/>
      <c r="C190" s="204" t="s">
        <v>496</v>
      </c>
      <c r="D190" s="204" t="s">
        <v>176</v>
      </c>
      <c r="E190" s="205" t="s">
        <v>1279</v>
      </c>
      <c r="F190" s="206" t="s">
        <v>1280</v>
      </c>
      <c r="G190" s="207" t="s">
        <v>1265</v>
      </c>
      <c r="H190" s="208">
        <v>1</v>
      </c>
      <c r="I190" s="209"/>
      <c r="J190" s="210">
        <f t="shared" si="10"/>
        <v>0</v>
      </c>
      <c r="K190" s="206" t="s">
        <v>180</v>
      </c>
      <c r="L190" s="62"/>
      <c r="M190" s="211" t="s">
        <v>21</v>
      </c>
      <c r="N190" s="212" t="s">
        <v>47</v>
      </c>
      <c r="O190" s="43"/>
      <c r="P190" s="213">
        <f t="shared" si="11"/>
        <v>0</v>
      </c>
      <c r="Q190" s="213">
        <v>0</v>
      </c>
      <c r="R190" s="213">
        <f t="shared" si="12"/>
        <v>0</v>
      </c>
      <c r="S190" s="213">
        <v>0</v>
      </c>
      <c r="T190" s="214">
        <f t="shared" si="13"/>
        <v>0</v>
      </c>
      <c r="AR190" s="25" t="s">
        <v>1250</v>
      </c>
      <c r="AT190" s="25" t="s">
        <v>176</v>
      </c>
      <c r="AU190" s="25" t="s">
        <v>85</v>
      </c>
      <c r="AY190" s="25" t="s">
        <v>172</v>
      </c>
      <c r="BE190" s="215">
        <f t="shared" si="14"/>
        <v>0</v>
      </c>
      <c r="BF190" s="215">
        <f t="shared" si="15"/>
        <v>0</v>
      </c>
      <c r="BG190" s="215">
        <f t="shared" si="16"/>
        <v>0</v>
      </c>
      <c r="BH190" s="215">
        <f t="shared" si="17"/>
        <v>0</v>
      </c>
      <c r="BI190" s="215">
        <f t="shared" si="18"/>
        <v>0</v>
      </c>
      <c r="BJ190" s="25" t="s">
        <v>83</v>
      </c>
      <c r="BK190" s="215">
        <f t="shared" si="19"/>
        <v>0</v>
      </c>
      <c r="BL190" s="25" t="s">
        <v>1250</v>
      </c>
      <c r="BM190" s="25" t="s">
        <v>1281</v>
      </c>
    </row>
    <row r="191" spans="2:65" s="1" customFormat="1" ht="16.5" customHeight="1">
      <c r="B191" s="42"/>
      <c r="C191" s="204" t="s">
        <v>503</v>
      </c>
      <c r="D191" s="204" t="s">
        <v>176</v>
      </c>
      <c r="E191" s="205" t="s">
        <v>1282</v>
      </c>
      <c r="F191" s="206" t="s">
        <v>1283</v>
      </c>
      <c r="G191" s="207" t="s">
        <v>1265</v>
      </c>
      <c r="H191" s="208">
        <v>1</v>
      </c>
      <c r="I191" s="209"/>
      <c r="J191" s="210">
        <f t="shared" si="10"/>
        <v>0</v>
      </c>
      <c r="K191" s="206" t="s">
        <v>180</v>
      </c>
      <c r="L191" s="62"/>
      <c r="M191" s="211" t="s">
        <v>21</v>
      </c>
      <c r="N191" s="212" t="s">
        <v>47</v>
      </c>
      <c r="O191" s="43"/>
      <c r="P191" s="213">
        <f t="shared" si="11"/>
        <v>0</v>
      </c>
      <c r="Q191" s="213">
        <v>0</v>
      </c>
      <c r="R191" s="213">
        <f t="shared" si="12"/>
        <v>0</v>
      </c>
      <c r="S191" s="213">
        <v>0</v>
      </c>
      <c r="T191" s="214">
        <f t="shared" si="13"/>
        <v>0</v>
      </c>
      <c r="AR191" s="25" t="s">
        <v>1250</v>
      </c>
      <c r="AT191" s="25" t="s">
        <v>176</v>
      </c>
      <c r="AU191" s="25" t="s">
        <v>85</v>
      </c>
      <c r="AY191" s="25" t="s">
        <v>172</v>
      </c>
      <c r="BE191" s="215">
        <f t="shared" si="14"/>
        <v>0</v>
      </c>
      <c r="BF191" s="215">
        <f t="shared" si="15"/>
        <v>0</v>
      </c>
      <c r="BG191" s="215">
        <f t="shared" si="16"/>
        <v>0</v>
      </c>
      <c r="BH191" s="215">
        <f t="shared" si="17"/>
        <v>0</v>
      </c>
      <c r="BI191" s="215">
        <f t="shared" si="18"/>
        <v>0</v>
      </c>
      <c r="BJ191" s="25" t="s">
        <v>83</v>
      </c>
      <c r="BK191" s="215">
        <f t="shared" si="19"/>
        <v>0</v>
      </c>
      <c r="BL191" s="25" t="s">
        <v>1250</v>
      </c>
      <c r="BM191" s="25" t="s">
        <v>1284</v>
      </c>
    </row>
    <row r="192" spans="2:65" s="1" customFormat="1" ht="16.5" customHeight="1">
      <c r="B192" s="42"/>
      <c r="C192" s="204" t="s">
        <v>508</v>
      </c>
      <c r="D192" s="204" t="s">
        <v>176</v>
      </c>
      <c r="E192" s="205" t="s">
        <v>1285</v>
      </c>
      <c r="F192" s="206" t="s">
        <v>1286</v>
      </c>
      <c r="G192" s="207" t="s">
        <v>1265</v>
      </c>
      <c r="H192" s="208">
        <v>1</v>
      </c>
      <c r="I192" s="209"/>
      <c r="J192" s="210">
        <f t="shared" si="10"/>
        <v>0</v>
      </c>
      <c r="K192" s="206" t="s">
        <v>180</v>
      </c>
      <c r="L192" s="62"/>
      <c r="M192" s="211" t="s">
        <v>21</v>
      </c>
      <c r="N192" s="212" t="s">
        <v>47</v>
      </c>
      <c r="O192" s="43"/>
      <c r="P192" s="213">
        <f t="shared" si="11"/>
        <v>0</v>
      </c>
      <c r="Q192" s="213">
        <v>0</v>
      </c>
      <c r="R192" s="213">
        <f t="shared" si="12"/>
        <v>0</v>
      </c>
      <c r="S192" s="213">
        <v>0</v>
      </c>
      <c r="T192" s="214">
        <f t="shared" si="13"/>
        <v>0</v>
      </c>
      <c r="AR192" s="25" t="s">
        <v>1250</v>
      </c>
      <c r="AT192" s="25" t="s">
        <v>176</v>
      </c>
      <c r="AU192" s="25" t="s">
        <v>85</v>
      </c>
      <c r="AY192" s="25" t="s">
        <v>172</v>
      </c>
      <c r="BE192" s="215">
        <f t="shared" si="14"/>
        <v>0</v>
      </c>
      <c r="BF192" s="215">
        <f t="shared" si="15"/>
        <v>0</v>
      </c>
      <c r="BG192" s="215">
        <f t="shared" si="16"/>
        <v>0</v>
      </c>
      <c r="BH192" s="215">
        <f t="shared" si="17"/>
        <v>0</v>
      </c>
      <c r="BI192" s="215">
        <f t="shared" si="18"/>
        <v>0</v>
      </c>
      <c r="BJ192" s="25" t="s">
        <v>83</v>
      </c>
      <c r="BK192" s="215">
        <f t="shared" si="19"/>
        <v>0</v>
      </c>
      <c r="BL192" s="25" t="s">
        <v>1250</v>
      </c>
      <c r="BM192" s="25" t="s">
        <v>1287</v>
      </c>
    </row>
    <row r="193" spans="2:65" s="1" customFormat="1" ht="16.5" customHeight="1">
      <c r="B193" s="42"/>
      <c r="C193" s="204" t="s">
        <v>514</v>
      </c>
      <c r="D193" s="204" t="s">
        <v>176</v>
      </c>
      <c r="E193" s="205" t="s">
        <v>1288</v>
      </c>
      <c r="F193" s="206" t="s">
        <v>1289</v>
      </c>
      <c r="G193" s="207" t="s">
        <v>1265</v>
      </c>
      <c r="H193" s="208">
        <v>1</v>
      </c>
      <c r="I193" s="209"/>
      <c r="J193" s="210">
        <f t="shared" si="10"/>
        <v>0</v>
      </c>
      <c r="K193" s="206" t="s">
        <v>180</v>
      </c>
      <c r="L193" s="62"/>
      <c r="M193" s="211" t="s">
        <v>21</v>
      </c>
      <c r="N193" s="212" t="s">
        <v>47</v>
      </c>
      <c r="O193" s="43"/>
      <c r="P193" s="213">
        <f t="shared" si="11"/>
        <v>0</v>
      </c>
      <c r="Q193" s="213">
        <v>0</v>
      </c>
      <c r="R193" s="213">
        <f t="shared" si="12"/>
        <v>0</v>
      </c>
      <c r="S193" s="213">
        <v>0</v>
      </c>
      <c r="T193" s="214">
        <f t="shared" si="13"/>
        <v>0</v>
      </c>
      <c r="AR193" s="25" t="s">
        <v>1250</v>
      </c>
      <c r="AT193" s="25" t="s">
        <v>176</v>
      </c>
      <c r="AU193" s="25" t="s">
        <v>85</v>
      </c>
      <c r="AY193" s="25" t="s">
        <v>172</v>
      </c>
      <c r="BE193" s="215">
        <f t="shared" si="14"/>
        <v>0</v>
      </c>
      <c r="BF193" s="215">
        <f t="shared" si="15"/>
        <v>0</v>
      </c>
      <c r="BG193" s="215">
        <f t="shared" si="16"/>
        <v>0</v>
      </c>
      <c r="BH193" s="215">
        <f t="shared" si="17"/>
        <v>0</v>
      </c>
      <c r="BI193" s="215">
        <f t="shared" si="18"/>
        <v>0</v>
      </c>
      <c r="BJ193" s="25" t="s">
        <v>83</v>
      </c>
      <c r="BK193" s="215">
        <f t="shared" si="19"/>
        <v>0</v>
      </c>
      <c r="BL193" s="25" t="s">
        <v>1250</v>
      </c>
      <c r="BM193" s="25" t="s">
        <v>1290</v>
      </c>
    </row>
    <row r="194" spans="2:63" s="11" customFormat="1" ht="29.85" customHeight="1">
      <c r="B194" s="188"/>
      <c r="C194" s="189"/>
      <c r="D194" s="190" t="s">
        <v>75</v>
      </c>
      <c r="E194" s="202" t="s">
        <v>1291</v>
      </c>
      <c r="F194" s="202" t="s">
        <v>1292</v>
      </c>
      <c r="G194" s="189"/>
      <c r="H194" s="189"/>
      <c r="I194" s="192"/>
      <c r="J194" s="203">
        <f>BK194</f>
        <v>0</v>
      </c>
      <c r="K194" s="189"/>
      <c r="L194" s="194"/>
      <c r="M194" s="195"/>
      <c r="N194" s="196"/>
      <c r="O194" s="196"/>
      <c r="P194" s="197">
        <f>SUM(P195:P198)</f>
        <v>0</v>
      </c>
      <c r="Q194" s="196"/>
      <c r="R194" s="197">
        <f>SUM(R195:R198)</f>
        <v>0</v>
      </c>
      <c r="S194" s="196"/>
      <c r="T194" s="198">
        <f>SUM(T195:T198)</f>
        <v>0</v>
      </c>
      <c r="AR194" s="199" t="s">
        <v>204</v>
      </c>
      <c r="AT194" s="200" t="s">
        <v>75</v>
      </c>
      <c r="AU194" s="200" t="s">
        <v>83</v>
      </c>
      <c r="AY194" s="199" t="s">
        <v>172</v>
      </c>
      <c r="BK194" s="201">
        <f>SUM(BK195:BK198)</f>
        <v>0</v>
      </c>
    </row>
    <row r="195" spans="2:65" s="1" customFormat="1" ht="16.5" customHeight="1">
      <c r="B195" s="42"/>
      <c r="C195" s="204" t="s">
        <v>520</v>
      </c>
      <c r="D195" s="204" t="s">
        <v>176</v>
      </c>
      <c r="E195" s="205" t="s">
        <v>1293</v>
      </c>
      <c r="F195" s="206" t="s">
        <v>1294</v>
      </c>
      <c r="G195" s="207" t="s">
        <v>1265</v>
      </c>
      <c r="H195" s="208">
        <v>1</v>
      </c>
      <c r="I195" s="209"/>
      <c r="J195" s="210">
        <f>ROUND(I195*H195,2)</f>
        <v>0</v>
      </c>
      <c r="K195" s="206" t="s">
        <v>180</v>
      </c>
      <c r="L195" s="62"/>
      <c r="M195" s="211" t="s">
        <v>21</v>
      </c>
      <c r="N195" s="212" t="s">
        <v>47</v>
      </c>
      <c r="O195" s="43"/>
      <c r="P195" s="213">
        <f>O195*H195</f>
        <v>0</v>
      </c>
      <c r="Q195" s="213">
        <v>0</v>
      </c>
      <c r="R195" s="213">
        <f>Q195*H195</f>
        <v>0</v>
      </c>
      <c r="S195" s="213">
        <v>0</v>
      </c>
      <c r="T195" s="214">
        <f>S195*H195</f>
        <v>0</v>
      </c>
      <c r="AR195" s="25" t="s">
        <v>1250</v>
      </c>
      <c r="AT195" s="25" t="s">
        <v>176</v>
      </c>
      <c r="AU195" s="25" t="s">
        <v>85</v>
      </c>
      <c r="AY195" s="25" t="s">
        <v>172</v>
      </c>
      <c r="BE195" s="215">
        <f>IF(N195="základní",J195,0)</f>
        <v>0</v>
      </c>
      <c r="BF195" s="215">
        <f>IF(N195="snížená",J195,0)</f>
        <v>0</v>
      </c>
      <c r="BG195" s="215">
        <f>IF(N195="zákl. přenesená",J195,0)</f>
        <v>0</v>
      </c>
      <c r="BH195" s="215">
        <f>IF(N195="sníž. přenesená",J195,0)</f>
        <v>0</v>
      </c>
      <c r="BI195" s="215">
        <f>IF(N195="nulová",J195,0)</f>
        <v>0</v>
      </c>
      <c r="BJ195" s="25" t="s">
        <v>83</v>
      </c>
      <c r="BK195" s="215">
        <f>ROUND(I195*H195,2)</f>
        <v>0</v>
      </c>
      <c r="BL195" s="25" t="s">
        <v>1250</v>
      </c>
      <c r="BM195" s="25" t="s">
        <v>1295</v>
      </c>
    </row>
    <row r="196" spans="2:65" s="1" customFormat="1" ht="16.5" customHeight="1">
      <c r="B196" s="42"/>
      <c r="C196" s="204" t="s">
        <v>525</v>
      </c>
      <c r="D196" s="204" t="s">
        <v>176</v>
      </c>
      <c r="E196" s="205" t="s">
        <v>1296</v>
      </c>
      <c r="F196" s="206" t="s">
        <v>1297</v>
      </c>
      <c r="G196" s="207" t="s">
        <v>1265</v>
      </c>
      <c r="H196" s="208">
        <v>10</v>
      </c>
      <c r="I196" s="209"/>
      <c r="J196" s="210">
        <f>ROUND(I196*H196,2)</f>
        <v>0</v>
      </c>
      <c r="K196" s="206" t="s">
        <v>180</v>
      </c>
      <c r="L196" s="62"/>
      <c r="M196" s="211" t="s">
        <v>21</v>
      </c>
      <c r="N196" s="212" t="s">
        <v>47</v>
      </c>
      <c r="O196" s="43"/>
      <c r="P196" s="213">
        <f>O196*H196</f>
        <v>0</v>
      </c>
      <c r="Q196" s="213">
        <v>0</v>
      </c>
      <c r="R196" s="213">
        <f>Q196*H196</f>
        <v>0</v>
      </c>
      <c r="S196" s="213">
        <v>0</v>
      </c>
      <c r="T196" s="214">
        <f>S196*H196</f>
        <v>0</v>
      </c>
      <c r="AR196" s="25" t="s">
        <v>1250</v>
      </c>
      <c r="AT196" s="25" t="s">
        <v>176</v>
      </c>
      <c r="AU196" s="25" t="s">
        <v>85</v>
      </c>
      <c r="AY196" s="25" t="s">
        <v>172</v>
      </c>
      <c r="BE196" s="215">
        <f>IF(N196="základní",J196,0)</f>
        <v>0</v>
      </c>
      <c r="BF196" s="215">
        <f>IF(N196="snížená",J196,0)</f>
        <v>0</v>
      </c>
      <c r="BG196" s="215">
        <f>IF(N196="zákl. přenesená",J196,0)</f>
        <v>0</v>
      </c>
      <c r="BH196" s="215">
        <f>IF(N196="sníž. přenesená",J196,0)</f>
        <v>0</v>
      </c>
      <c r="BI196" s="215">
        <f>IF(N196="nulová",J196,0)</f>
        <v>0</v>
      </c>
      <c r="BJ196" s="25" t="s">
        <v>83</v>
      </c>
      <c r="BK196" s="215">
        <f>ROUND(I196*H196,2)</f>
        <v>0</v>
      </c>
      <c r="BL196" s="25" t="s">
        <v>1250</v>
      </c>
      <c r="BM196" s="25" t="s">
        <v>1298</v>
      </c>
    </row>
    <row r="197" spans="2:65" s="1" customFormat="1" ht="16.5" customHeight="1">
      <c r="B197" s="42"/>
      <c r="C197" s="204" t="s">
        <v>531</v>
      </c>
      <c r="D197" s="204" t="s">
        <v>176</v>
      </c>
      <c r="E197" s="205" t="s">
        <v>1299</v>
      </c>
      <c r="F197" s="206" t="s">
        <v>1300</v>
      </c>
      <c r="G197" s="207" t="s">
        <v>1265</v>
      </c>
      <c r="H197" s="208">
        <v>1</v>
      </c>
      <c r="I197" s="209"/>
      <c r="J197" s="210">
        <f>ROUND(I197*H197,2)</f>
        <v>0</v>
      </c>
      <c r="K197" s="206" t="s">
        <v>180</v>
      </c>
      <c r="L197" s="62"/>
      <c r="M197" s="211" t="s">
        <v>21</v>
      </c>
      <c r="N197" s="212" t="s">
        <v>47</v>
      </c>
      <c r="O197" s="43"/>
      <c r="P197" s="213">
        <f>O197*H197</f>
        <v>0</v>
      </c>
      <c r="Q197" s="213">
        <v>0</v>
      </c>
      <c r="R197" s="213">
        <f>Q197*H197</f>
        <v>0</v>
      </c>
      <c r="S197" s="213">
        <v>0</v>
      </c>
      <c r="T197" s="214">
        <f>S197*H197</f>
        <v>0</v>
      </c>
      <c r="AR197" s="25" t="s">
        <v>1250</v>
      </c>
      <c r="AT197" s="25" t="s">
        <v>176</v>
      </c>
      <c r="AU197" s="25" t="s">
        <v>85</v>
      </c>
      <c r="AY197" s="25" t="s">
        <v>172</v>
      </c>
      <c r="BE197" s="215">
        <f>IF(N197="základní",J197,0)</f>
        <v>0</v>
      </c>
      <c r="BF197" s="215">
        <f>IF(N197="snížená",J197,0)</f>
        <v>0</v>
      </c>
      <c r="BG197" s="215">
        <f>IF(N197="zákl. přenesená",J197,0)</f>
        <v>0</v>
      </c>
      <c r="BH197" s="215">
        <f>IF(N197="sníž. přenesená",J197,0)</f>
        <v>0</v>
      </c>
      <c r="BI197" s="215">
        <f>IF(N197="nulová",J197,0)</f>
        <v>0</v>
      </c>
      <c r="BJ197" s="25" t="s">
        <v>83</v>
      </c>
      <c r="BK197" s="215">
        <f>ROUND(I197*H197,2)</f>
        <v>0</v>
      </c>
      <c r="BL197" s="25" t="s">
        <v>1250</v>
      </c>
      <c r="BM197" s="25" t="s">
        <v>1301</v>
      </c>
    </row>
    <row r="198" spans="2:65" s="1" customFormat="1" ht="16.5" customHeight="1">
      <c r="B198" s="42"/>
      <c r="C198" s="204" t="s">
        <v>536</v>
      </c>
      <c r="D198" s="204" t="s">
        <v>176</v>
      </c>
      <c r="E198" s="205" t="s">
        <v>1302</v>
      </c>
      <c r="F198" s="206" t="s">
        <v>1303</v>
      </c>
      <c r="G198" s="207" t="s">
        <v>1265</v>
      </c>
      <c r="H198" s="208">
        <v>1</v>
      </c>
      <c r="I198" s="209"/>
      <c r="J198" s="210">
        <f>ROUND(I198*H198,2)</f>
        <v>0</v>
      </c>
      <c r="K198" s="206" t="s">
        <v>180</v>
      </c>
      <c r="L198" s="62"/>
      <c r="M198" s="211" t="s">
        <v>21</v>
      </c>
      <c r="N198" s="270" t="s">
        <v>47</v>
      </c>
      <c r="O198" s="271"/>
      <c r="P198" s="272">
        <f>O198*H198</f>
        <v>0</v>
      </c>
      <c r="Q198" s="272">
        <v>0</v>
      </c>
      <c r="R198" s="272">
        <f>Q198*H198</f>
        <v>0</v>
      </c>
      <c r="S198" s="272">
        <v>0</v>
      </c>
      <c r="T198" s="273">
        <f>S198*H198</f>
        <v>0</v>
      </c>
      <c r="AR198" s="25" t="s">
        <v>1250</v>
      </c>
      <c r="AT198" s="25" t="s">
        <v>176</v>
      </c>
      <c r="AU198" s="25" t="s">
        <v>85</v>
      </c>
      <c r="AY198" s="25" t="s">
        <v>172</v>
      </c>
      <c r="BE198" s="215">
        <f>IF(N198="základní",J198,0)</f>
        <v>0</v>
      </c>
      <c r="BF198" s="215">
        <f>IF(N198="snížená",J198,0)</f>
        <v>0</v>
      </c>
      <c r="BG198" s="215">
        <f>IF(N198="zákl. přenesená",J198,0)</f>
        <v>0</v>
      </c>
      <c r="BH198" s="215">
        <f>IF(N198="sníž. přenesená",J198,0)</f>
        <v>0</v>
      </c>
      <c r="BI198" s="215">
        <f>IF(N198="nulová",J198,0)</f>
        <v>0</v>
      </c>
      <c r="BJ198" s="25" t="s">
        <v>83</v>
      </c>
      <c r="BK198" s="215">
        <f>ROUND(I198*H198,2)</f>
        <v>0</v>
      </c>
      <c r="BL198" s="25" t="s">
        <v>1250</v>
      </c>
      <c r="BM198" s="25" t="s">
        <v>1304</v>
      </c>
    </row>
    <row r="199" spans="2:12" s="1" customFormat="1" ht="6.95" customHeight="1">
      <c r="B199" s="57"/>
      <c r="C199" s="58"/>
      <c r="D199" s="58"/>
      <c r="E199" s="58"/>
      <c r="F199" s="58"/>
      <c r="G199" s="58"/>
      <c r="H199" s="58"/>
      <c r="I199" s="149"/>
      <c r="J199" s="58"/>
      <c r="K199" s="58"/>
      <c r="L199" s="62"/>
    </row>
  </sheetData>
  <sheetProtection algorithmName="SHA-512" hashValue="f7JXJ1gkAnjJPJqhOe+PWgyksQbENJLS5wI13arkis3oLlr7fCLpyxfyiCQYmi20Etkt/1e5jNliW4reKtXo8Q==" saltValue="9noR1/r6z79z7n4qzkCPLLn79xwEkm8XHA+8Z0k5aI9X0NJkumb7tEWF7ordkN/s5ZkQgDKg5B9T4whGU7BMPw==" spinCount="100000" sheet="1" objects="1" scenarios="1" formatColumns="0" formatRows="0" autoFilter="0"/>
  <autoFilter ref="C94:K198"/>
  <mergeCells count="13">
    <mergeCell ref="E87:H87"/>
    <mergeCell ref="G1:H1"/>
    <mergeCell ref="L2:V2"/>
    <mergeCell ref="E49:H49"/>
    <mergeCell ref="E51:H51"/>
    <mergeCell ref="J55:J56"/>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8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99</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120</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1305</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ROUND(J94,2)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ROUND(SUM(BE94:BE182),2)</f>
        <v>0</v>
      </c>
      <c r="G32" s="43"/>
      <c r="H32" s="43"/>
      <c r="I32" s="141">
        <v>0.21</v>
      </c>
      <c r="J32" s="140">
        <f>ROUND(ROUND((SUM(BE94:BE182)),2)*I32,2)</f>
        <v>0</v>
      </c>
      <c r="K32" s="46"/>
    </row>
    <row r="33" spans="2:11" s="1" customFormat="1" ht="14.45" customHeight="1">
      <c r="B33" s="42"/>
      <c r="C33" s="43"/>
      <c r="D33" s="43"/>
      <c r="E33" s="50" t="s">
        <v>48</v>
      </c>
      <c r="F33" s="140">
        <f>ROUND(SUM(BF94:BF182),2)</f>
        <v>0</v>
      </c>
      <c r="G33" s="43"/>
      <c r="H33" s="43"/>
      <c r="I33" s="141">
        <v>0.15</v>
      </c>
      <c r="J33" s="140">
        <f>ROUND(ROUND((SUM(BF94:BF182)),2)*I33,2)</f>
        <v>0</v>
      </c>
      <c r="K33" s="46"/>
    </row>
    <row r="34" spans="2:11" s="1" customFormat="1" ht="14.45" customHeight="1" hidden="1">
      <c r="B34" s="42"/>
      <c r="C34" s="43"/>
      <c r="D34" s="43"/>
      <c r="E34" s="50" t="s">
        <v>49</v>
      </c>
      <c r="F34" s="140">
        <f>ROUND(SUM(BG94:BG182),2)</f>
        <v>0</v>
      </c>
      <c r="G34" s="43"/>
      <c r="H34" s="43"/>
      <c r="I34" s="141">
        <v>0.21</v>
      </c>
      <c r="J34" s="140">
        <v>0</v>
      </c>
      <c r="K34" s="46"/>
    </row>
    <row r="35" spans="2:11" s="1" customFormat="1" ht="14.45" customHeight="1" hidden="1">
      <c r="B35" s="42"/>
      <c r="C35" s="43"/>
      <c r="D35" s="43"/>
      <c r="E35" s="50" t="s">
        <v>50</v>
      </c>
      <c r="F35" s="140">
        <f>ROUND(SUM(BH94:BH182),2)</f>
        <v>0</v>
      </c>
      <c r="G35" s="43"/>
      <c r="H35" s="43"/>
      <c r="I35" s="141">
        <v>0.15</v>
      </c>
      <c r="J35" s="140">
        <v>0</v>
      </c>
      <c r="K35" s="46"/>
    </row>
    <row r="36" spans="2:11" s="1" customFormat="1" ht="14.45" customHeight="1" hidden="1">
      <c r="B36" s="42"/>
      <c r="C36" s="43"/>
      <c r="D36" s="43"/>
      <c r="E36" s="50" t="s">
        <v>51</v>
      </c>
      <c r="F36" s="140">
        <f>ROUND(SUM(BI94:BI182),2)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120</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SO.302 - SO.302 - Jednotná kanalizace</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J94</f>
        <v>0</v>
      </c>
      <c r="K60" s="46"/>
      <c r="AU60" s="25" t="s">
        <v>128</v>
      </c>
    </row>
    <row r="61" spans="2:11" s="8" customFormat="1" ht="24.95" customHeight="1">
      <c r="B61" s="159"/>
      <c r="C61" s="160"/>
      <c r="D61" s="161" t="s">
        <v>129</v>
      </c>
      <c r="E61" s="162"/>
      <c r="F61" s="162"/>
      <c r="G61" s="162"/>
      <c r="H61" s="162"/>
      <c r="I61" s="163"/>
      <c r="J61" s="164">
        <f>J95</f>
        <v>0</v>
      </c>
      <c r="K61" s="165"/>
    </row>
    <row r="62" spans="2:11" s="9" customFormat="1" ht="19.9" customHeight="1">
      <c r="B62" s="166"/>
      <c r="C62" s="167"/>
      <c r="D62" s="168" t="s">
        <v>130</v>
      </c>
      <c r="E62" s="169"/>
      <c r="F62" s="169"/>
      <c r="G62" s="169"/>
      <c r="H62" s="169"/>
      <c r="I62" s="170"/>
      <c r="J62" s="171">
        <f>J96</f>
        <v>0</v>
      </c>
      <c r="K62" s="172"/>
    </row>
    <row r="63" spans="2:11" s="9" customFormat="1" ht="19.9" customHeight="1">
      <c r="B63" s="166"/>
      <c r="C63" s="167"/>
      <c r="D63" s="168" t="s">
        <v>1086</v>
      </c>
      <c r="E63" s="169"/>
      <c r="F63" s="169"/>
      <c r="G63" s="169"/>
      <c r="H63" s="169"/>
      <c r="I63" s="170"/>
      <c r="J63" s="171">
        <f>J129</f>
        <v>0</v>
      </c>
      <c r="K63" s="172"/>
    </row>
    <row r="64" spans="2:11" s="9" customFormat="1" ht="19.9" customHeight="1">
      <c r="B64" s="166"/>
      <c r="C64" s="167"/>
      <c r="D64" s="168" t="s">
        <v>1087</v>
      </c>
      <c r="E64" s="169"/>
      <c r="F64" s="169"/>
      <c r="G64" s="169"/>
      <c r="H64" s="169"/>
      <c r="I64" s="170"/>
      <c r="J64" s="171">
        <f>J131</f>
        <v>0</v>
      </c>
      <c r="K64" s="172"/>
    </row>
    <row r="65" spans="2:11" s="9" customFormat="1" ht="19.9" customHeight="1">
      <c r="B65" s="166"/>
      <c r="C65" s="167"/>
      <c r="D65" s="168" t="s">
        <v>141</v>
      </c>
      <c r="E65" s="169"/>
      <c r="F65" s="169"/>
      <c r="G65" s="169"/>
      <c r="H65" s="169"/>
      <c r="I65" s="170"/>
      <c r="J65" s="171">
        <f>J138</f>
        <v>0</v>
      </c>
      <c r="K65" s="172"/>
    </row>
    <row r="66" spans="2:11" s="9" customFormat="1" ht="19.9" customHeight="1">
      <c r="B66" s="166"/>
      <c r="C66" s="167"/>
      <c r="D66" s="168" t="s">
        <v>1089</v>
      </c>
      <c r="E66" s="169"/>
      <c r="F66" s="169"/>
      <c r="G66" s="169"/>
      <c r="H66" s="169"/>
      <c r="I66" s="170"/>
      <c r="J66" s="171">
        <f>J157</f>
        <v>0</v>
      </c>
      <c r="K66" s="172"/>
    </row>
    <row r="67" spans="2:11" s="8" customFormat="1" ht="24.95" customHeight="1">
      <c r="B67" s="159"/>
      <c r="C67" s="160"/>
      <c r="D67" s="161" t="s">
        <v>1090</v>
      </c>
      <c r="E67" s="162"/>
      <c r="F67" s="162"/>
      <c r="G67" s="162"/>
      <c r="H67" s="162"/>
      <c r="I67" s="163"/>
      <c r="J67" s="164">
        <f>J159</f>
        <v>0</v>
      </c>
      <c r="K67" s="165"/>
    </row>
    <row r="68" spans="2:11" s="9" customFormat="1" ht="19.9" customHeight="1">
      <c r="B68" s="166"/>
      <c r="C68" s="167"/>
      <c r="D68" s="168" t="s">
        <v>1091</v>
      </c>
      <c r="E68" s="169"/>
      <c r="F68" s="169"/>
      <c r="G68" s="169"/>
      <c r="H68" s="169"/>
      <c r="I68" s="170"/>
      <c r="J68" s="171">
        <f>J160</f>
        <v>0</v>
      </c>
      <c r="K68" s="172"/>
    </row>
    <row r="69" spans="2:11" s="8" customFormat="1" ht="24.95" customHeight="1">
      <c r="B69" s="159"/>
      <c r="C69" s="160"/>
      <c r="D69" s="161" t="s">
        <v>1092</v>
      </c>
      <c r="E69" s="162"/>
      <c r="F69" s="162"/>
      <c r="G69" s="162"/>
      <c r="H69" s="162"/>
      <c r="I69" s="163"/>
      <c r="J69" s="164">
        <f>J162</f>
        <v>0</v>
      </c>
      <c r="K69" s="165"/>
    </row>
    <row r="70" spans="2:11" s="9" customFormat="1" ht="19.9" customHeight="1">
      <c r="B70" s="166"/>
      <c r="C70" s="167"/>
      <c r="D70" s="168" t="s">
        <v>1093</v>
      </c>
      <c r="E70" s="169"/>
      <c r="F70" s="169"/>
      <c r="G70" s="169"/>
      <c r="H70" s="169"/>
      <c r="I70" s="170"/>
      <c r="J70" s="171">
        <f>J163</f>
        <v>0</v>
      </c>
      <c r="K70" s="172"/>
    </row>
    <row r="71" spans="2:11" s="9" customFormat="1" ht="19.9" customHeight="1">
      <c r="B71" s="166"/>
      <c r="C71" s="167"/>
      <c r="D71" s="168" t="s">
        <v>1094</v>
      </c>
      <c r="E71" s="169"/>
      <c r="F71" s="169"/>
      <c r="G71" s="169"/>
      <c r="H71" s="169"/>
      <c r="I71" s="170"/>
      <c r="J71" s="171">
        <f>J168</f>
        <v>0</v>
      </c>
      <c r="K71" s="172"/>
    </row>
    <row r="72" spans="2:11" s="9" customFormat="1" ht="19.9" customHeight="1">
      <c r="B72" s="166"/>
      <c r="C72" s="167"/>
      <c r="D72" s="168" t="s">
        <v>1095</v>
      </c>
      <c r="E72" s="169"/>
      <c r="F72" s="169"/>
      <c r="G72" s="169"/>
      <c r="H72" s="169"/>
      <c r="I72" s="170"/>
      <c r="J72" s="171">
        <f>J178</f>
        <v>0</v>
      </c>
      <c r="K72" s="172"/>
    </row>
    <row r="73" spans="2:11" s="1" customFormat="1" ht="21.75" customHeight="1">
      <c r="B73" s="42"/>
      <c r="C73" s="43"/>
      <c r="D73" s="43"/>
      <c r="E73" s="43"/>
      <c r="F73" s="43"/>
      <c r="G73" s="43"/>
      <c r="H73" s="43"/>
      <c r="I73" s="128"/>
      <c r="J73" s="43"/>
      <c r="K73" s="46"/>
    </row>
    <row r="74" spans="2:11" s="1" customFormat="1" ht="6.95" customHeight="1">
      <c r="B74" s="57"/>
      <c r="C74" s="58"/>
      <c r="D74" s="58"/>
      <c r="E74" s="58"/>
      <c r="F74" s="58"/>
      <c r="G74" s="58"/>
      <c r="H74" s="58"/>
      <c r="I74" s="149"/>
      <c r="J74" s="58"/>
      <c r="K74" s="59"/>
    </row>
    <row r="78" spans="2:12" s="1" customFormat="1" ht="6.95" customHeight="1">
      <c r="B78" s="60"/>
      <c r="C78" s="61"/>
      <c r="D78" s="61"/>
      <c r="E78" s="61"/>
      <c r="F78" s="61"/>
      <c r="G78" s="61"/>
      <c r="H78" s="61"/>
      <c r="I78" s="152"/>
      <c r="J78" s="61"/>
      <c r="K78" s="61"/>
      <c r="L78" s="62"/>
    </row>
    <row r="79" spans="2:12" s="1" customFormat="1" ht="36.95" customHeight="1">
      <c r="B79" s="42"/>
      <c r="C79" s="63" t="s">
        <v>156</v>
      </c>
      <c r="D79" s="64"/>
      <c r="E79" s="64"/>
      <c r="F79" s="64"/>
      <c r="G79" s="64"/>
      <c r="H79" s="64"/>
      <c r="I79" s="173"/>
      <c r="J79" s="64"/>
      <c r="K79" s="64"/>
      <c r="L79" s="62"/>
    </row>
    <row r="80" spans="2:12" s="1" customFormat="1" ht="6.95" customHeight="1">
      <c r="B80" s="42"/>
      <c r="C80" s="64"/>
      <c r="D80" s="64"/>
      <c r="E80" s="64"/>
      <c r="F80" s="64"/>
      <c r="G80" s="64"/>
      <c r="H80" s="64"/>
      <c r="I80" s="173"/>
      <c r="J80" s="64"/>
      <c r="K80" s="64"/>
      <c r="L80" s="62"/>
    </row>
    <row r="81" spans="2:12" s="1" customFormat="1" ht="14.45" customHeight="1">
      <c r="B81" s="42"/>
      <c r="C81" s="66" t="s">
        <v>18</v>
      </c>
      <c r="D81" s="64"/>
      <c r="E81" s="64"/>
      <c r="F81" s="64"/>
      <c r="G81" s="64"/>
      <c r="H81" s="64"/>
      <c r="I81" s="173"/>
      <c r="J81" s="64"/>
      <c r="K81" s="64"/>
      <c r="L81" s="62"/>
    </row>
    <row r="82" spans="2:12" s="1" customFormat="1" ht="16.5" customHeight="1">
      <c r="B82" s="42"/>
      <c r="C82" s="64"/>
      <c r="D82" s="64"/>
      <c r="E82" s="401" t="str">
        <f>E7</f>
        <v>II/610 Tuřice - Kbel, I. etapa</v>
      </c>
      <c r="F82" s="402"/>
      <c r="G82" s="402"/>
      <c r="H82" s="402"/>
      <c r="I82" s="173"/>
      <c r="J82" s="64"/>
      <c r="K82" s="64"/>
      <c r="L82" s="62"/>
    </row>
    <row r="83" spans="2:12" ht="13.5">
      <c r="B83" s="29"/>
      <c r="C83" s="66" t="s">
        <v>119</v>
      </c>
      <c r="D83" s="174"/>
      <c r="E83" s="174"/>
      <c r="F83" s="174"/>
      <c r="G83" s="174"/>
      <c r="H83" s="174"/>
      <c r="J83" s="174"/>
      <c r="K83" s="174"/>
      <c r="L83" s="175"/>
    </row>
    <row r="84" spans="2:12" s="1" customFormat="1" ht="16.5" customHeight="1">
      <c r="B84" s="42"/>
      <c r="C84" s="64"/>
      <c r="D84" s="64"/>
      <c r="E84" s="401" t="s">
        <v>120</v>
      </c>
      <c r="F84" s="403"/>
      <c r="G84" s="403"/>
      <c r="H84" s="403"/>
      <c r="I84" s="173"/>
      <c r="J84" s="64"/>
      <c r="K84" s="64"/>
      <c r="L84" s="62"/>
    </row>
    <row r="85" spans="2:12" s="1" customFormat="1" ht="14.45" customHeight="1">
      <c r="B85" s="42"/>
      <c r="C85" s="66" t="s">
        <v>121</v>
      </c>
      <c r="D85" s="64"/>
      <c r="E85" s="64"/>
      <c r="F85" s="64"/>
      <c r="G85" s="64"/>
      <c r="H85" s="64"/>
      <c r="I85" s="173"/>
      <c r="J85" s="64"/>
      <c r="K85" s="64"/>
      <c r="L85" s="62"/>
    </row>
    <row r="86" spans="2:12" s="1" customFormat="1" ht="17.25" customHeight="1">
      <c r="B86" s="42"/>
      <c r="C86" s="64"/>
      <c r="D86" s="64"/>
      <c r="E86" s="389" t="str">
        <f>E11</f>
        <v>SO.302 - SO.302 - Jednotná kanalizace</v>
      </c>
      <c r="F86" s="403"/>
      <c r="G86" s="403"/>
      <c r="H86" s="403"/>
      <c r="I86" s="173"/>
      <c r="J86" s="64"/>
      <c r="K86" s="64"/>
      <c r="L86" s="62"/>
    </row>
    <row r="87" spans="2:12" s="1" customFormat="1" ht="6.95" customHeight="1">
      <c r="B87" s="42"/>
      <c r="C87" s="64"/>
      <c r="D87" s="64"/>
      <c r="E87" s="64"/>
      <c r="F87" s="64"/>
      <c r="G87" s="64"/>
      <c r="H87" s="64"/>
      <c r="I87" s="173"/>
      <c r="J87" s="64"/>
      <c r="K87" s="64"/>
      <c r="L87" s="62"/>
    </row>
    <row r="88" spans="2:12" s="1" customFormat="1" ht="18" customHeight="1">
      <c r="B88" s="42"/>
      <c r="C88" s="66" t="s">
        <v>23</v>
      </c>
      <c r="D88" s="64"/>
      <c r="E88" s="64"/>
      <c r="F88" s="176" t="str">
        <f>F14</f>
        <v>Benátky nad Jizerou</v>
      </c>
      <c r="G88" s="64"/>
      <c r="H88" s="64"/>
      <c r="I88" s="177" t="s">
        <v>25</v>
      </c>
      <c r="J88" s="74" t="str">
        <f>IF(J14="","",J14)</f>
        <v>14. 3. 2018</v>
      </c>
      <c r="K88" s="64"/>
      <c r="L88" s="62"/>
    </row>
    <row r="89" spans="2:12" s="1" customFormat="1" ht="6.95" customHeight="1">
      <c r="B89" s="42"/>
      <c r="C89" s="64"/>
      <c r="D89" s="64"/>
      <c r="E89" s="64"/>
      <c r="F89" s="64"/>
      <c r="G89" s="64"/>
      <c r="H89" s="64"/>
      <c r="I89" s="173"/>
      <c r="J89" s="64"/>
      <c r="K89" s="64"/>
      <c r="L89" s="62"/>
    </row>
    <row r="90" spans="2:12" s="1" customFormat="1" ht="13.5">
      <c r="B90" s="42"/>
      <c r="C90" s="66" t="s">
        <v>27</v>
      </c>
      <c r="D90" s="64"/>
      <c r="E90" s="64"/>
      <c r="F90" s="176" t="str">
        <f>E17</f>
        <v>Krajská správa a údržba silnic Středočeského kraje</v>
      </c>
      <c r="G90" s="64"/>
      <c r="H90" s="64"/>
      <c r="I90" s="177" t="s">
        <v>36</v>
      </c>
      <c r="J90" s="176" t="str">
        <f>E23</f>
        <v>CR Project s.r.o.</v>
      </c>
      <c r="K90" s="64"/>
      <c r="L90" s="62"/>
    </row>
    <row r="91" spans="2:12" s="1" customFormat="1" ht="14.45" customHeight="1">
      <c r="B91" s="42"/>
      <c r="C91" s="66" t="s">
        <v>33</v>
      </c>
      <c r="D91" s="64"/>
      <c r="E91" s="64"/>
      <c r="F91" s="176" t="str">
        <f>IF(E20="","",E20)</f>
        <v/>
      </c>
      <c r="G91" s="64"/>
      <c r="H91" s="64"/>
      <c r="I91" s="173"/>
      <c r="J91" s="64"/>
      <c r="K91" s="64"/>
      <c r="L91" s="62"/>
    </row>
    <row r="92" spans="2:12" s="1" customFormat="1" ht="10.35" customHeight="1">
      <c r="B92" s="42"/>
      <c r="C92" s="64"/>
      <c r="D92" s="64"/>
      <c r="E92" s="64"/>
      <c r="F92" s="64"/>
      <c r="G92" s="64"/>
      <c r="H92" s="64"/>
      <c r="I92" s="173"/>
      <c r="J92" s="64"/>
      <c r="K92" s="64"/>
      <c r="L92" s="62"/>
    </row>
    <row r="93" spans="2:20" s="10" customFormat="1" ht="29.25" customHeight="1">
      <c r="B93" s="178"/>
      <c r="C93" s="179" t="s">
        <v>157</v>
      </c>
      <c r="D93" s="180" t="s">
        <v>61</v>
      </c>
      <c r="E93" s="180" t="s">
        <v>57</v>
      </c>
      <c r="F93" s="180" t="s">
        <v>158</v>
      </c>
      <c r="G93" s="180" t="s">
        <v>159</v>
      </c>
      <c r="H93" s="180" t="s">
        <v>160</v>
      </c>
      <c r="I93" s="181" t="s">
        <v>161</v>
      </c>
      <c r="J93" s="180" t="s">
        <v>126</v>
      </c>
      <c r="K93" s="182" t="s">
        <v>162</v>
      </c>
      <c r="L93" s="183"/>
      <c r="M93" s="82" t="s">
        <v>163</v>
      </c>
      <c r="N93" s="83" t="s">
        <v>46</v>
      </c>
      <c r="O93" s="83" t="s">
        <v>164</v>
      </c>
      <c r="P93" s="83" t="s">
        <v>165</v>
      </c>
      <c r="Q93" s="83" t="s">
        <v>166</v>
      </c>
      <c r="R93" s="83" t="s">
        <v>167</v>
      </c>
      <c r="S93" s="83" t="s">
        <v>168</v>
      </c>
      <c r="T93" s="84" t="s">
        <v>169</v>
      </c>
    </row>
    <row r="94" spans="2:63" s="1" customFormat="1" ht="29.25" customHeight="1">
      <c r="B94" s="42"/>
      <c r="C94" s="88" t="s">
        <v>127</v>
      </c>
      <c r="D94" s="64"/>
      <c r="E94" s="64"/>
      <c r="F94" s="64"/>
      <c r="G94" s="64"/>
      <c r="H94" s="64"/>
      <c r="I94" s="173"/>
      <c r="J94" s="184">
        <f>BK94</f>
        <v>0</v>
      </c>
      <c r="K94" s="64"/>
      <c r="L94" s="62"/>
      <c r="M94" s="85"/>
      <c r="N94" s="86"/>
      <c r="O94" s="86"/>
      <c r="P94" s="185">
        <f>P95+P159+P162</f>
        <v>0</v>
      </c>
      <c r="Q94" s="86"/>
      <c r="R94" s="185">
        <f>R95+R159+R162</f>
        <v>277.93030455</v>
      </c>
      <c r="S94" s="86"/>
      <c r="T94" s="186">
        <f>T95+T159+T162</f>
        <v>0</v>
      </c>
      <c r="AT94" s="25" t="s">
        <v>75</v>
      </c>
      <c r="AU94" s="25" t="s">
        <v>128</v>
      </c>
      <c r="BK94" s="187">
        <f>BK95+BK159+BK162</f>
        <v>0</v>
      </c>
    </row>
    <row r="95" spans="2:63" s="11" customFormat="1" ht="37.35" customHeight="1">
      <c r="B95" s="188"/>
      <c r="C95" s="189"/>
      <c r="D95" s="190" t="s">
        <v>75</v>
      </c>
      <c r="E95" s="191" t="s">
        <v>170</v>
      </c>
      <c r="F95" s="191" t="s">
        <v>171</v>
      </c>
      <c r="G95" s="189"/>
      <c r="H95" s="189"/>
      <c r="I95" s="192"/>
      <c r="J95" s="193">
        <f>BK95</f>
        <v>0</v>
      </c>
      <c r="K95" s="189"/>
      <c r="L95" s="194"/>
      <c r="M95" s="195"/>
      <c r="N95" s="196"/>
      <c r="O95" s="196"/>
      <c r="P95" s="197">
        <f>P96+P129+P131+P138+P157</f>
        <v>0</v>
      </c>
      <c r="Q95" s="196"/>
      <c r="R95" s="197">
        <f>R96+R129+R131+R138+R157</f>
        <v>277.93030455</v>
      </c>
      <c r="S95" s="196"/>
      <c r="T95" s="198">
        <f>T96+T129+T131+T138+T157</f>
        <v>0</v>
      </c>
      <c r="AR95" s="199" t="s">
        <v>83</v>
      </c>
      <c r="AT95" s="200" t="s">
        <v>75</v>
      </c>
      <c r="AU95" s="200" t="s">
        <v>76</v>
      </c>
      <c r="AY95" s="199" t="s">
        <v>172</v>
      </c>
      <c r="BK95" s="201">
        <f>BK96+BK129+BK131+BK138+BK157</f>
        <v>0</v>
      </c>
    </row>
    <row r="96" spans="2:63" s="11" customFormat="1" ht="19.9" customHeight="1">
      <c r="B96" s="188"/>
      <c r="C96" s="189"/>
      <c r="D96" s="190" t="s">
        <v>75</v>
      </c>
      <c r="E96" s="202" t="s">
        <v>83</v>
      </c>
      <c r="F96" s="202" t="s">
        <v>173</v>
      </c>
      <c r="G96" s="189"/>
      <c r="H96" s="189"/>
      <c r="I96" s="192"/>
      <c r="J96" s="203">
        <f>BK96</f>
        <v>0</v>
      </c>
      <c r="K96" s="189"/>
      <c r="L96" s="194"/>
      <c r="M96" s="195"/>
      <c r="N96" s="196"/>
      <c r="O96" s="196"/>
      <c r="P96" s="197">
        <f>SUM(P97:P128)</f>
        <v>0</v>
      </c>
      <c r="Q96" s="196"/>
      <c r="R96" s="197">
        <f>SUM(R97:R128)</f>
        <v>0.17578</v>
      </c>
      <c r="S96" s="196"/>
      <c r="T96" s="198">
        <f>SUM(T97:T128)</f>
        <v>0</v>
      </c>
      <c r="AR96" s="199" t="s">
        <v>83</v>
      </c>
      <c r="AT96" s="200" t="s">
        <v>75</v>
      </c>
      <c r="AU96" s="200" t="s">
        <v>83</v>
      </c>
      <c r="AY96" s="199" t="s">
        <v>172</v>
      </c>
      <c r="BK96" s="201">
        <f>SUM(BK97:BK128)</f>
        <v>0</v>
      </c>
    </row>
    <row r="97" spans="2:65" s="1" customFormat="1" ht="16.5" customHeight="1">
      <c r="B97" s="42"/>
      <c r="C97" s="204" t="s">
        <v>83</v>
      </c>
      <c r="D97" s="204" t="s">
        <v>176</v>
      </c>
      <c r="E97" s="205" t="s">
        <v>1306</v>
      </c>
      <c r="F97" s="206" t="s">
        <v>1307</v>
      </c>
      <c r="G97" s="207" t="s">
        <v>1308</v>
      </c>
      <c r="H97" s="208">
        <v>552</v>
      </c>
      <c r="I97" s="209"/>
      <c r="J97" s="210">
        <f>ROUND(I97*H97,2)</f>
        <v>0</v>
      </c>
      <c r="K97" s="206" t="s">
        <v>180</v>
      </c>
      <c r="L97" s="62"/>
      <c r="M97" s="211" t="s">
        <v>21</v>
      </c>
      <c r="N97" s="212" t="s">
        <v>47</v>
      </c>
      <c r="O97" s="43"/>
      <c r="P97" s="213">
        <f>O97*H97</f>
        <v>0</v>
      </c>
      <c r="Q97" s="213">
        <v>0</v>
      </c>
      <c r="R97" s="213">
        <f>Q97*H97</f>
        <v>0</v>
      </c>
      <c r="S97" s="213">
        <v>0</v>
      </c>
      <c r="T97" s="214">
        <f>S97*H97</f>
        <v>0</v>
      </c>
      <c r="AR97" s="25" t="s">
        <v>181</v>
      </c>
      <c r="AT97" s="25" t="s">
        <v>176</v>
      </c>
      <c r="AU97" s="25" t="s">
        <v>85</v>
      </c>
      <c r="AY97" s="25" t="s">
        <v>172</v>
      </c>
      <c r="BE97" s="215">
        <f>IF(N97="základní",J97,0)</f>
        <v>0</v>
      </c>
      <c r="BF97" s="215">
        <f>IF(N97="snížená",J97,0)</f>
        <v>0</v>
      </c>
      <c r="BG97" s="215">
        <f>IF(N97="zákl. přenesená",J97,0)</f>
        <v>0</v>
      </c>
      <c r="BH97" s="215">
        <f>IF(N97="sníž. přenesená",J97,0)</f>
        <v>0</v>
      </c>
      <c r="BI97" s="215">
        <f>IF(N97="nulová",J97,0)</f>
        <v>0</v>
      </c>
      <c r="BJ97" s="25" t="s">
        <v>83</v>
      </c>
      <c r="BK97" s="215">
        <f>ROUND(I97*H97,2)</f>
        <v>0</v>
      </c>
      <c r="BL97" s="25" t="s">
        <v>181</v>
      </c>
      <c r="BM97" s="25" t="s">
        <v>1309</v>
      </c>
    </row>
    <row r="98" spans="2:51" s="13" customFormat="1" ht="13.5">
      <c r="B98" s="227"/>
      <c r="C98" s="228"/>
      <c r="D98" s="218" t="s">
        <v>184</v>
      </c>
      <c r="E98" s="229" t="s">
        <v>21</v>
      </c>
      <c r="F98" s="230" t="s">
        <v>1310</v>
      </c>
      <c r="G98" s="228"/>
      <c r="H98" s="231">
        <v>552</v>
      </c>
      <c r="I98" s="232"/>
      <c r="J98" s="228"/>
      <c r="K98" s="228"/>
      <c r="L98" s="233"/>
      <c r="M98" s="234"/>
      <c r="N98" s="235"/>
      <c r="O98" s="235"/>
      <c r="P98" s="235"/>
      <c r="Q98" s="235"/>
      <c r="R98" s="235"/>
      <c r="S98" s="235"/>
      <c r="T98" s="236"/>
      <c r="AT98" s="237" t="s">
        <v>184</v>
      </c>
      <c r="AU98" s="237" t="s">
        <v>85</v>
      </c>
      <c r="AV98" s="13" t="s">
        <v>85</v>
      </c>
      <c r="AW98" s="13" t="s">
        <v>35</v>
      </c>
      <c r="AX98" s="13" t="s">
        <v>83</v>
      </c>
      <c r="AY98" s="237" t="s">
        <v>172</v>
      </c>
    </row>
    <row r="99" spans="2:65" s="1" customFormat="1" ht="25.5" customHeight="1">
      <c r="B99" s="42"/>
      <c r="C99" s="204" t="s">
        <v>85</v>
      </c>
      <c r="D99" s="204" t="s">
        <v>176</v>
      </c>
      <c r="E99" s="205" t="s">
        <v>1311</v>
      </c>
      <c r="F99" s="206" t="s">
        <v>1312</v>
      </c>
      <c r="G99" s="207" t="s">
        <v>1313</v>
      </c>
      <c r="H99" s="208">
        <v>23</v>
      </c>
      <c r="I99" s="209"/>
      <c r="J99" s="210">
        <f>ROUND(I99*H99,2)</f>
        <v>0</v>
      </c>
      <c r="K99" s="206" t="s">
        <v>180</v>
      </c>
      <c r="L99" s="62"/>
      <c r="M99" s="211" t="s">
        <v>21</v>
      </c>
      <c r="N99" s="212" t="s">
        <v>47</v>
      </c>
      <c r="O99" s="43"/>
      <c r="P99" s="213">
        <f>O99*H99</f>
        <v>0</v>
      </c>
      <c r="Q99" s="213">
        <v>0</v>
      </c>
      <c r="R99" s="213">
        <f>Q99*H99</f>
        <v>0</v>
      </c>
      <c r="S99" s="213">
        <v>0</v>
      </c>
      <c r="T99" s="214">
        <f>S99*H99</f>
        <v>0</v>
      </c>
      <c r="AR99" s="25" t="s">
        <v>181</v>
      </c>
      <c r="AT99" s="25" t="s">
        <v>176</v>
      </c>
      <c r="AU99" s="25" t="s">
        <v>85</v>
      </c>
      <c r="AY99" s="25" t="s">
        <v>172</v>
      </c>
      <c r="BE99" s="215">
        <f>IF(N99="základní",J99,0)</f>
        <v>0</v>
      </c>
      <c r="BF99" s="215">
        <f>IF(N99="snížená",J99,0)</f>
        <v>0</v>
      </c>
      <c r="BG99" s="215">
        <f>IF(N99="zákl. přenesená",J99,0)</f>
        <v>0</v>
      </c>
      <c r="BH99" s="215">
        <f>IF(N99="sníž. přenesená",J99,0)</f>
        <v>0</v>
      </c>
      <c r="BI99" s="215">
        <f>IF(N99="nulová",J99,0)</f>
        <v>0</v>
      </c>
      <c r="BJ99" s="25" t="s">
        <v>83</v>
      </c>
      <c r="BK99" s="215">
        <f>ROUND(I99*H99,2)</f>
        <v>0</v>
      </c>
      <c r="BL99" s="25" t="s">
        <v>181</v>
      </c>
      <c r="BM99" s="25" t="s">
        <v>1314</v>
      </c>
    </row>
    <row r="100" spans="2:65" s="1" customFormat="1" ht="16.5" customHeight="1">
      <c r="B100" s="42"/>
      <c r="C100" s="204" t="s">
        <v>182</v>
      </c>
      <c r="D100" s="204" t="s">
        <v>176</v>
      </c>
      <c r="E100" s="205" t="s">
        <v>1096</v>
      </c>
      <c r="F100" s="206" t="s">
        <v>1097</v>
      </c>
      <c r="G100" s="207" t="s">
        <v>511</v>
      </c>
      <c r="H100" s="208">
        <v>16</v>
      </c>
      <c r="I100" s="209"/>
      <c r="J100" s="210">
        <f>ROUND(I100*H100,2)</f>
        <v>0</v>
      </c>
      <c r="K100" s="206" t="s">
        <v>180</v>
      </c>
      <c r="L100" s="62"/>
      <c r="M100" s="211" t="s">
        <v>21</v>
      </c>
      <c r="N100" s="212" t="s">
        <v>47</v>
      </c>
      <c r="O100" s="43"/>
      <c r="P100" s="213">
        <f>O100*H100</f>
        <v>0</v>
      </c>
      <c r="Q100" s="213">
        <v>0.00868</v>
      </c>
      <c r="R100" s="213">
        <f>Q100*H100</f>
        <v>0.13888</v>
      </c>
      <c r="S100" s="213">
        <v>0</v>
      </c>
      <c r="T100" s="214">
        <f>S100*H100</f>
        <v>0</v>
      </c>
      <c r="AR100" s="25" t="s">
        <v>181</v>
      </c>
      <c r="AT100" s="25" t="s">
        <v>176</v>
      </c>
      <c r="AU100" s="25" t="s">
        <v>85</v>
      </c>
      <c r="AY100" s="25" t="s">
        <v>172</v>
      </c>
      <c r="BE100" s="215">
        <f>IF(N100="základní",J100,0)</f>
        <v>0</v>
      </c>
      <c r="BF100" s="215">
        <f>IF(N100="snížená",J100,0)</f>
        <v>0</v>
      </c>
      <c r="BG100" s="215">
        <f>IF(N100="zákl. přenesená",J100,0)</f>
        <v>0</v>
      </c>
      <c r="BH100" s="215">
        <f>IF(N100="sníž. přenesená",J100,0)</f>
        <v>0</v>
      </c>
      <c r="BI100" s="215">
        <f>IF(N100="nulová",J100,0)</f>
        <v>0</v>
      </c>
      <c r="BJ100" s="25" t="s">
        <v>83</v>
      </c>
      <c r="BK100" s="215">
        <f>ROUND(I100*H100,2)</f>
        <v>0</v>
      </c>
      <c r="BL100" s="25" t="s">
        <v>181</v>
      </c>
      <c r="BM100" s="25" t="s">
        <v>1315</v>
      </c>
    </row>
    <row r="101" spans="2:65" s="1" customFormat="1" ht="16.5" customHeight="1">
      <c r="B101" s="42"/>
      <c r="C101" s="204" t="s">
        <v>181</v>
      </c>
      <c r="D101" s="204" t="s">
        <v>176</v>
      </c>
      <c r="E101" s="205" t="s">
        <v>1102</v>
      </c>
      <c r="F101" s="206" t="s">
        <v>1103</v>
      </c>
      <c r="G101" s="207" t="s">
        <v>511</v>
      </c>
      <c r="H101" s="208">
        <v>1</v>
      </c>
      <c r="I101" s="209"/>
      <c r="J101" s="210">
        <f>ROUND(I101*H101,2)</f>
        <v>0</v>
      </c>
      <c r="K101" s="206" t="s">
        <v>180</v>
      </c>
      <c r="L101" s="62"/>
      <c r="M101" s="211" t="s">
        <v>21</v>
      </c>
      <c r="N101" s="212" t="s">
        <v>47</v>
      </c>
      <c r="O101" s="43"/>
      <c r="P101" s="213">
        <f>O101*H101</f>
        <v>0</v>
      </c>
      <c r="Q101" s="213">
        <v>0.0369</v>
      </c>
      <c r="R101" s="213">
        <f>Q101*H101</f>
        <v>0.0369</v>
      </c>
      <c r="S101" s="213">
        <v>0</v>
      </c>
      <c r="T101" s="214">
        <f>S101*H101</f>
        <v>0</v>
      </c>
      <c r="AR101" s="25" t="s">
        <v>181</v>
      </c>
      <c r="AT101" s="25" t="s">
        <v>176</v>
      </c>
      <c r="AU101" s="25" t="s">
        <v>85</v>
      </c>
      <c r="AY101" s="25" t="s">
        <v>172</v>
      </c>
      <c r="BE101" s="215">
        <f>IF(N101="základní",J101,0)</f>
        <v>0</v>
      </c>
      <c r="BF101" s="215">
        <f>IF(N101="snížená",J101,0)</f>
        <v>0</v>
      </c>
      <c r="BG101" s="215">
        <f>IF(N101="zákl. přenesená",J101,0)</f>
        <v>0</v>
      </c>
      <c r="BH101" s="215">
        <f>IF(N101="sníž. přenesená",J101,0)</f>
        <v>0</v>
      </c>
      <c r="BI101" s="215">
        <f>IF(N101="nulová",J101,0)</f>
        <v>0</v>
      </c>
      <c r="BJ101" s="25" t="s">
        <v>83</v>
      </c>
      <c r="BK101" s="215">
        <f>ROUND(I101*H101,2)</f>
        <v>0</v>
      </c>
      <c r="BL101" s="25" t="s">
        <v>181</v>
      </c>
      <c r="BM101" s="25" t="s">
        <v>1316</v>
      </c>
    </row>
    <row r="102" spans="2:65" s="1" customFormat="1" ht="25.5" customHeight="1">
      <c r="B102" s="42"/>
      <c r="C102" s="204" t="s">
        <v>204</v>
      </c>
      <c r="D102" s="204" t="s">
        <v>176</v>
      </c>
      <c r="E102" s="205" t="s">
        <v>239</v>
      </c>
      <c r="F102" s="206" t="s">
        <v>240</v>
      </c>
      <c r="G102" s="207" t="s">
        <v>179</v>
      </c>
      <c r="H102" s="208">
        <v>91.8</v>
      </c>
      <c r="I102" s="209"/>
      <c r="J102" s="210">
        <f>ROUND(I102*H102,2)</f>
        <v>0</v>
      </c>
      <c r="K102" s="206" t="s">
        <v>180</v>
      </c>
      <c r="L102" s="62"/>
      <c r="M102" s="211" t="s">
        <v>21</v>
      </c>
      <c r="N102" s="212" t="s">
        <v>47</v>
      </c>
      <c r="O102" s="43"/>
      <c r="P102" s="213">
        <f>O102*H102</f>
        <v>0</v>
      </c>
      <c r="Q102" s="213">
        <v>0</v>
      </c>
      <c r="R102" s="213">
        <f>Q102*H102</f>
        <v>0</v>
      </c>
      <c r="S102" s="213">
        <v>0</v>
      </c>
      <c r="T102" s="214">
        <f>S102*H102</f>
        <v>0</v>
      </c>
      <c r="AR102" s="25" t="s">
        <v>181</v>
      </c>
      <c r="AT102" s="25" t="s">
        <v>176</v>
      </c>
      <c r="AU102" s="25" t="s">
        <v>85</v>
      </c>
      <c r="AY102" s="25" t="s">
        <v>172</v>
      </c>
      <c r="BE102" s="215">
        <f>IF(N102="základní",J102,0)</f>
        <v>0</v>
      </c>
      <c r="BF102" s="215">
        <f>IF(N102="snížená",J102,0)</f>
        <v>0</v>
      </c>
      <c r="BG102" s="215">
        <f>IF(N102="zákl. přenesená",J102,0)</f>
        <v>0</v>
      </c>
      <c r="BH102" s="215">
        <f>IF(N102="sníž. přenesená",J102,0)</f>
        <v>0</v>
      </c>
      <c r="BI102" s="215">
        <f>IF(N102="nulová",J102,0)</f>
        <v>0</v>
      </c>
      <c r="BJ102" s="25" t="s">
        <v>83</v>
      </c>
      <c r="BK102" s="215">
        <f>ROUND(I102*H102,2)</f>
        <v>0</v>
      </c>
      <c r="BL102" s="25" t="s">
        <v>181</v>
      </c>
      <c r="BM102" s="25" t="s">
        <v>1317</v>
      </c>
    </row>
    <row r="103" spans="2:51" s="13" customFormat="1" ht="13.5">
      <c r="B103" s="227"/>
      <c r="C103" s="228"/>
      <c r="D103" s="218" t="s">
        <v>184</v>
      </c>
      <c r="E103" s="229" t="s">
        <v>21</v>
      </c>
      <c r="F103" s="230" t="s">
        <v>1318</v>
      </c>
      <c r="G103" s="228"/>
      <c r="H103" s="231">
        <v>91.8</v>
      </c>
      <c r="I103" s="232"/>
      <c r="J103" s="228"/>
      <c r="K103" s="228"/>
      <c r="L103" s="233"/>
      <c r="M103" s="234"/>
      <c r="N103" s="235"/>
      <c r="O103" s="235"/>
      <c r="P103" s="235"/>
      <c r="Q103" s="235"/>
      <c r="R103" s="235"/>
      <c r="S103" s="235"/>
      <c r="T103" s="236"/>
      <c r="AT103" s="237" t="s">
        <v>184</v>
      </c>
      <c r="AU103" s="237" t="s">
        <v>85</v>
      </c>
      <c r="AV103" s="13" t="s">
        <v>85</v>
      </c>
      <c r="AW103" s="13" t="s">
        <v>35</v>
      </c>
      <c r="AX103" s="13" t="s">
        <v>83</v>
      </c>
      <c r="AY103" s="237" t="s">
        <v>172</v>
      </c>
    </row>
    <row r="104" spans="2:65" s="1" customFormat="1" ht="25.5" customHeight="1">
      <c r="B104" s="42"/>
      <c r="C104" s="204" t="s">
        <v>210</v>
      </c>
      <c r="D104" s="204" t="s">
        <v>176</v>
      </c>
      <c r="E104" s="205" t="s">
        <v>1107</v>
      </c>
      <c r="F104" s="206" t="s">
        <v>1108</v>
      </c>
      <c r="G104" s="207" t="s">
        <v>179</v>
      </c>
      <c r="H104" s="208">
        <v>91.8</v>
      </c>
      <c r="I104" s="209"/>
      <c r="J104" s="210">
        <f>ROUND(I104*H104,2)</f>
        <v>0</v>
      </c>
      <c r="K104" s="206" t="s">
        <v>180</v>
      </c>
      <c r="L104" s="62"/>
      <c r="M104" s="211" t="s">
        <v>21</v>
      </c>
      <c r="N104" s="212" t="s">
        <v>47</v>
      </c>
      <c r="O104" s="43"/>
      <c r="P104" s="213">
        <f>O104*H104</f>
        <v>0</v>
      </c>
      <c r="Q104" s="213">
        <v>0</v>
      </c>
      <c r="R104" s="213">
        <f>Q104*H104</f>
        <v>0</v>
      </c>
      <c r="S104" s="213">
        <v>0</v>
      </c>
      <c r="T104" s="214">
        <f>S104*H104</f>
        <v>0</v>
      </c>
      <c r="AR104" s="25" t="s">
        <v>181</v>
      </c>
      <c r="AT104" s="25" t="s">
        <v>176</v>
      </c>
      <c r="AU104" s="25" t="s">
        <v>85</v>
      </c>
      <c r="AY104" s="25" t="s">
        <v>172</v>
      </c>
      <c r="BE104" s="215">
        <f>IF(N104="základní",J104,0)</f>
        <v>0</v>
      </c>
      <c r="BF104" s="215">
        <f>IF(N104="snížená",J104,0)</f>
        <v>0</v>
      </c>
      <c r="BG104" s="215">
        <f>IF(N104="zákl. přenesená",J104,0)</f>
        <v>0</v>
      </c>
      <c r="BH104" s="215">
        <f>IF(N104="sníž. přenesená",J104,0)</f>
        <v>0</v>
      </c>
      <c r="BI104" s="215">
        <f>IF(N104="nulová",J104,0)</f>
        <v>0</v>
      </c>
      <c r="BJ104" s="25" t="s">
        <v>83</v>
      </c>
      <c r="BK104" s="215">
        <f>ROUND(I104*H104,2)</f>
        <v>0</v>
      </c>
      <c r="BL104" s="25" t="s">
        <v>181</v>
      </c>
      <c r="BM104" s="25" t="s">
        <v>1319</v>
      </c>
    </row>
    <row r="105" spans="2:51" s="13" customFormat="1" ht="13.5">
      <c r="B105" s="227"/>
      <c r="C105" s="228"/>
      <c r="D105" s="218" t="s">
        <v>184</v>
      </c>
      <c r="E105" s="229" t="s">
        <v>21</v>
      </c>
      <c r="F105" s="230" t="s">
        <v>1318</v>
      </c>
      <c r="G105" s="228"/>
      <c r="H105" s="231">
        <v>91.8</v>
      </c>
      <c r="I105" s="232"/>
      <c r="J105" s="228"/>
      <c r="K105" s="228"/>
      <c r="L105" s="233"/>
      <c r="M105" s="234"/>
      <c r="N105" s="235"/>
      <c r="O105" s="235"/>
      <c r="P105" s="235"/>
      <c r="Q105" s="235"/>
      <c r="R105" s="235"/>
      <c r="S105" s="235"/>
      <c r="T105" s="236"/>
      <c r="AT105" s="237" t="s">
        <v>184</v>
      </c>
      <c r="AU105" s="237" t="s">
        <v>85</v>
      </c>
      <c r="AV105" s="13" t="s">
        <v>85</v>
      </c>
      <c r="AW105" s="13" t="s">
        <v>35</v>
      </c>
      <c r="AX105" s="13" t="s">
        <v>83</v>
      </c>
      <c r="AY105" s="237" t="s">
        <v>172</v>
      </c>
    </row>
    <row r="106" spans="2:65" s="1" customFormat="1" ht="16.5" customHeight="1">
      <c r="B106" s="42"/>
      <c r="C106" s="204" t="s">
        <v>221</v>
      </c>
      <c r="D106" s="204" t="s">
        <v>176</v>
      </c>
      <c r="E106" s="205" t="s">
        <v>1320</v>
      </c>
      <c r="F106" s="206" t="s">
        <v>1321</v>
      </c>
      <c r="G106" s="207" t="s">
        <v>179</v>
      </c>
      <c r="H106" s="208">
        <v>995.3</v>
      </c>
      <c r="I106" s="209"/>
      <c r="J106" s="210">
        <f>ROUND(I106*H106,2)</f>
        <v>0</v>
      </c>
      <c r="K106" s="206" t="s">
        <v>180</v>
      </c>
      <c r="L106" s="62"/>
      <c r="M106" s="211" t="s">
        <v>21</v>
      </c>
      <c r="N106" s="212" t="s">
        <v>47</v>
      </c>
      <c r="O106" s="43"/>
      <c r="P106" s="213">
        <f>O106*H106</f>
        <v>0</v>
      </c>
      <c r="Q106" s="213">
        <v>0</v>
      </c>
      <c r="R106" s="213">
        <f>Q106*H106</f>
        <v>0</v>
      </c>
      <c r="S106" s="213">
        <v>0</v>
      </c>
      <c r="T106" s="214">
        <f>S106*H106</f>
        <v>0</v>
      </c>
      <c r="AR106" s="25" t="s">
        <v>181</v>
      </c>
      <c r="AT106" s="25" t="s">
        <v>176</v>
      </c>
      <c r="AU106" s="25" t="s">
        <v>85</v>
      </c>
      <c r="AY106" s="25" t="s">
        <v>172</v>
      </c>
      <c r="BE106" s="215">
        <f>IF(N106="základní",J106,0)</f>
        <v>0</v>
      </c>
      <c r="BF106" s="215">
        <f>IF(N106="snížená",J106,0)</f>
        <v>0</v>
      </c>
      <c r="BG106" s="215">
        <f>IF(N106="zákl. přenesená",J106,0)</f>
        <v>0</v>
      </c>
      <c r="BH106" s="215">
        <f>IF(N106="sníž. přenesená",J106,0)</f>
        <v>0</v>
      </c>
      <c r="BI106" s="215">
        <f>IF(N106="nulová",J106,0)</f>
        <v>0</v>
      </c>
      <c r="BJ106" s="25" t="s">
        <v>83</v>
      </c>
      <c r="BK106" s="215">
        <f>ROUND(I106*H106,2)</f>
        <v>0</v>
      </c>
      <c r="BL106" s="25" t="s">
        <v>181</v>
      </c>
      <c r="BM106" s="25" t="s">
        <v>1322</v>
      </c>
    </row>
    <row r="107" spans="2:65" s="1" customFormat="1" ht="16.5" customHeight="1">
      <c r="B107" s="42"/>
      <c r="C107" s="204" t="s">
        <v>233</v>
      </c>
      <c r="D107" s="204" t="s">
        <v>176</v>
      </c>
      <c r="E107" s="205" t="s">
        <v>1323</v>
      </c>
      <c r="F107" s="206" t="s">
        <v>1324</v>
      </c>
      <c r="G107" s="207" t="s">
        <v>213</v>
      </c>
      <c r="H107" s="208">
        <v>1391.8</v>
      </c>
      <c r="I107" s="209"/>
      <c r="J107" s="210">
        <f>ROUND(I107*H107,2)</f>
        <v>0</v>
      </c>
      <c r="K107" s="206" t="s">
        <v>21</v>
      </c>
      <c r="L107" s="62"/>
      <c r="M107" s="211" t="s">
        <v>21</v>
      </c>
      <c r="N107" s="212" t="s">
        <v>47</v>
      </c>
      <c r="O107" s="43"/>
      <c r="P107" s="213">
        <f>O107*H107</f>
        <v>0</v>
      </c>
      <c r="Q107" s="213">
        <v>0</v>
      </c>
      <c r="R107" s="213">
        <f>Q107*H107</f>
        <v>0</v>
      </c>
      <c r="S107" s="213">
        <v>0</v>
      </c>
      <c r="T107" s="214">
        <f>S107*H107</f>
        <v>0</v>
      </c>
      <c r="AR107" s="25" t="s">
        <v>181</v>
      </c>
      <c r="AT107" s="25" t="s">
        <v>176</v>
      </c>
      <c r="AU107" s="25" t="s">
        <v>85</v>
      </c>
      <c r="AY107" s="25" t="s">
        <v>172</v>
      </c>
      <c r="BE107" s="215">
        <f>IF(N107="základní",J107,0)</f>
        <v>0</v>
      </c>
      <c r="BF107" s="215">
        <f>IF(N107="snížená",J107,0)</f>
        <v>0</v>
      </c>
      <c r="BG107" s="215">
        <f>IF(N107="zákl. přenesená",J107,0)</f>
        <v>0</v>
      </c>
      <c r="BH107" s="215">
        <f>IF(N107="sníž. přenesená",J107,0)</f>
        <v>0</v>
      </c>
      <c r="BI107" s="215">
        <f>IF(N107="nulová",J107,0)</f>
        <v>0</v>
      </c>
      <c r="BJ107" s="25" t="s">
        <v>83</v>
      </c>
      <c r="BK107" s="215">
        <f>ROUND(I107*H107,2)</f>
        <v>0</v>
      </c>
      <c r="BL107" s="25" t="s">
        <v>181</v>
      </c>
      <c r="BM107" s="25" t="s">
        <v>1325</v>
      </c>
    </row>
    <row r="108" spans="2:65" s="1" customFormat="1" ht="16.5" customHeight="1">
      <c r="B108" s="42"/>
      <c r="C108" s="204" t="s">
        <v>238</v>
      </c>
      <c r="D108" s="204" t="s">
        <v>176</v>
      </c>
      <c r="E108" s="205" t="s">
        <v>1133</v>
      </c>
      <c r="F108" s="206" t="s">
        <v>1134</v>
      </c>
      <c r="G108" s="207" t="s">
        <v>179</v>
      </c>
      <c r="H108" s="208">
        <v>995.3</v>
      </c>
      <c r="I108" s="209"/>
      <c r="J108" s="210">
        <f>ROUND(I108*H108,2)</f>
        <v>0</v>
      </c>
      <c r="K108" s="206" t="s">
        <v>180</v>
      </c>
      <c r="L108" s="62"/>
      <c r="M108" s="211" t="s">
        <v>21</v>
      </c>
      <c r="N108" s="212" t="s">
        <v>47</v>
      </c>
      <c r="O108" s="43"/>
      <c r="P108" s="213">
        <f>O108*H108</f>
        <v>0</v>
      </c>
      <c r="Q108" s="213">
        <v>0</v>
      </c>
      <c r="R108" s="213">
        <f>Q108*H108</f>
        <v>0</v>
      </c>
      <c r="S108" s="213">
        <v>0</v>
      </c>
      <c r="T108" s="214">
        <f>S108*H108</f>
        <v>0</v>
      </c>
      <c r="AR108" s="25" t="s">
        <v>181</v>
      </c>
      <c r="AT108" s="25" t="s">
        <v>176</v>
      </c>
      <c r="AU108" s="25" t="s">
        <v>85</v>
      </c>
      <c r="AY108" s="25" t="s">
        <v>172</v>
      </c>
      <c r="BE108" s="215">
        <f>IF(N108="základní",J108,0)</f>
        <v>0</v>
      </c>
      <c r="BF108" s="215">
        <f>IF(N108="snížená",J108,0)</f>
        <v>0</v>
      </c>
      <c r="BG108" s="215">
        <f>IF(N108="zákl. přenesená",J108,0)</f>
        <v>0</v>
      </c>
      <c r="BH108" s="215">
        <f>IF(N108="sníž. přenesená",J108,0)</f>
        <v>0</v>
      </c>
      <c r="BI108" s="215">
        <f>IF(N108="nulová",J108,0)</f>
        <v>0</v>
      </c>
      <c r="BJ108" s="25" t="s">
        <v>83</v>
      </c>
      <c r="BK108" s="215">
        <f>ROUND(I108*H108,2)</f>
        <v>0</v>
      </c>
      <c r="BL108" s="25" t="s">
        <v>181</v>
      </c>
      <c r="BM108" s="25" t="s">
        <v>1326</v>
      </c>
    </row>
    <row r="109" spans="2:65" s="1" customFormat="1" ht="16.5" customHeight="1">
      <c r="B109" s="42"/>
      <c r="C109" s="204" t="s">
        <v>244</v>
      </c>
      <c r="D109" s="204" t="s">
        <v>176</v>
      </c>
      <c r="E109" s="205" t="s">
        <v>1327</v>
      </c>
      <c r="F109" s="206" t="s">
        <v>1328</v>
      </c>
      <c r="G109" s="207" t="s">
        <v>179</v>
      </c>
      <c r="H109" s="208">
        <v>995.3</v>
      </c>
      <c r="I109" s="209"/>
      <c r="J109" s="210">
        <f>ROUND(I109*H109,2)</f>
        <v>0</v>
      </c>
      <c r="K109" s="206" t="s">
        <v>180</v>
      </c>
      <c r="L109" s="62"/>
      <c r="M109" s="211" t="s">
        <v>21</v>
      </c>
      <c r="N109" s="212" t="s">
        <v>47</v>
      </c>
      <c r="O109" s="43"/>
      <c r="P109" s="213">
        <f>O109*H109</f>
        <v>0</v>
      </c>
      <c r="Q109" s="213">
        <v>0</v>
      </c>
      <c r="R109" s="213">
        <f>Q109*H109</f>
        <v>0</v>
      </c>
      <c r="S109" s="213">
        <v>0</v>
      </c>
      <c r="T109" s="214">
        <f>S109*H109</f>
        <v>0</v>
      </c>
      <c r="AR109" s="25" t="s">
        <v>181</v>
      </c>
      <c r="AT109" s="25" t="s">
        <v>176</v>
      </c>
      <c r="AU109" s="25" t="s">
        <v>85</v>
      </c>
      <c r="AY109" s="25" t="s">
        <v>172</v>
      </c>
      <c r="BE109" s="215">
        <f>IF(N109="základní",J109,0)</f>
        <v>0</v>
      </c>
      <c r="BF109" s="215">
        <f>IF(N109="snížená",J109,0)</f>
        <v>0</v>
      </c>
      <c r="BG109" s="215">
        <f>IF(N109="zákl. přenesená",J109,0)</f>
        <v>0</v>
      </c>
      <c r="BH109" s="215">
        <f>IF(N109="sníž. přenesená",J109,0)</f>
        <v>0</v>
      </c>
      <c r="BI109" s="215">
        <f>IF(N109="nulová",J109,0)</f>
        <v>0</v>
      </c>
      <c r="BJ109" s="25" t="s">
        <v>83</v>
      </c>
      <c r="BK109" s="215">
        <f>ROUND(I109*H109,2)</f>
        <v>0</v>
      </c>
      <c r="BL109" s="25" t="s">
        <v>181</v>
      </c>
      <c r="BM109" s="25" t="s">
        <v>1329</v>
      </c>
    </row>
    <row r="110" spans="2:65" s="1" customFormat="1" ht="16.5" customHeight="1">
      <c r="B110" s="42"/>
      <c r="C110" s="204" t="s">
        <v>251</v>
      </c>
      <c r="D110" s="204" t="s">
        <v>176</v>
      </c>
      <c r="E110" s="205" t="s">
        <v>1137</v>
      </c>
      <c r="F110" s="206" t="s">
        <v>1138</v>
      </c>
      <c r="G110" s="207" t="s">
        <v>179</v>
      </c>
      <c r="H110" s="208">
        <v>296.525</v>
      </c>
      <c r="I110" s="209"/>
      <c r="J110" s="210">
        <f>ROUND(I110*H110,2)</f>
        <v>0</v>
      </c>
      <c r="K110" s="206" t="s">
        <v>180</v>
      </c>
      <c r="L110" s="62"/>
      <c r="M110" s="211" t="s">
        <v>21</v>
      </c>
      <c r="N110" s="212" t="s">
        <v>47</v>
      </c>
      <c r="O110" s="43"/>
      <c r="P110" s="213">
        <f>O110*H110</f>
        <v>0</v>
      </c>
      <c r="Q110" s="213">
        <v>0</v>
      </c>
      <c r="R110" s="213">
        <f>Q110*H110</f>
        <v>0</v>
      </c>
      <c r="S110" s="213">
        <v>0</v>
      </c>
      <c r="T110" s="214">
        <f>S110*H110</f>
        <v>0</v>
      </c>
      <c r="AR110" s="25" t="s">
        <v>181</v>
      </c>
      <c r="AT110" s="25" t="s">
        <v>176</v>
      </c>
      <c r="AU110" s="25" t="s">
        <v>85</v>
      </c>
      <c r="AY110" s="25" t="s">
        <v>172</v>
      </c>
      <c r="BE110" s="215">
        <f>IF(N110="základní",J110,0)</f>
        <v>0</v>
      </c>
      <c r="BF110" s="215">
        <f>IF(N110="snížená",J110,0)</f>
        <v>0</v>
      </c>
      <c r="BG110" s="215">
        <f>IF(N110="zákl. přenesená",J110,0)</f>
        <v>0</v>
      </c>
      <c r="BH110" s="215">
        <f>IF(N110="sníž. přenesená",J110,0)</f>
        <v>0</v>
      </c>
      <c r="BI110" s="215">
        <f>IF(N110="nulová",J110,0)</f>
        <v>0</v>
      </c>
      <c r="BJ110" s="25" t="s">
        <v>83</v>
      </c>
      <c r="BK110" s="215">
        <f>ROUND(I110*H110,2)</f>
        <v>0</v>
      </c>
      <c r="BL110" s="25" t="s">
        <v>181</v>
      </c>
      <c r="BM110" s="25" t="s">
        <v>1330</v>
      </c>
    </row>
    <row r="111" spans="2:51" s="13" customFormat="1" ht="13.5">
      <c r="B111" s="227"/>
      <c r="C111" s="228"/>
      <c r="D111" s="218" t="s">
        <v>184</v>
      </c>
      <c r="E111" s="229" t="s">
        <v>21</v>
      </c>
      <c r="F111" s="230" t="s">
        <v>1331</v>
      </c>
      <c r="G111" s="228"/>
      <c r="H111" s="231">
        <v>28.775</v>
      </c>
      <c r="I111" s="232"/>
      <c r="J111" s="228"/>
      <c r="K111" s="228"/>
      <c r="L111" s="233"/>
      <c r="M111" s="234"/>
      <c r="N111" s="235"/>
      <c r="O111" s="235"/>
      <c r="P111" s="235"/>
      <c r="Q111" s="235"/>
      <c r="R111" s="235"/>
      <c r="S111" s="235"/>
      <c r="T111" s="236"/>
      <c r="AT111" s="237" t="s">
        <v>184</v>
      </c>
      <c r="AU111" s="237" t="s">
        <v>85</v>
      </c>
      <c r="AV111" s="13" t="s">
        <v>85</v>
      </c>
      <c r="AW111" s="13" t="s">
        <v>35</v>
      </c>
      <c r="AX111" s="13" t="s">
        <v>76</v>
      </c>
      <c r="AY111" s="237" t="s">
        <v>172</v>
      </c>
    </row>
    <row r="112" spans="2:51" s="13" customFormat="1" ht="13.5">
      <c r="B112" s="227"/>
      <c r="C112" s="228"/>
      <c r="D112" s="218" t="s">
        <v>184</v>
      </c>
      <c r="E112" s="229" t="s">
        <v>21</v>
      </c>
      <c r="F112" s="230" t="s">
        <v>1332</v>
      </c>
      <c r="G112" s="228"/>
      <c r="H112" s="231">
        <v>267.75</v>
      </c>
      <c r="I112" s="232"/>
      <c r="J112" s="228"/>
      <c r="K112" s="228"/>
      <c r="L112" s="233"/>
      <c r="M112" s="234"/>
      <c r="N112" s="235"/>
      <c r="O112" s="235"/>
      <c r="P112" s="235"/>
      <c r="Q112" s="235"/>
      <c r="R112" s="235"/>
      <c r="S112" s="235"/>
      <c r="T112" s="236"/>
      <c r="AT112" s="237" t="s">
        <v>184</v>
      </c>
      <c r="AU112" s="237" t="s">
        <v>85</v>
      </c>
      <c r="AV112" s="13" t="s">
        <v>85</v>
      </c>
      <c r="AW112" s="13" t="s">
        <v>35</v>
      </c>
      <c r="AX112" s="13" t="s">
        <v>76</v>
      </c>
      <c r="AY112" s="237" t="s">
        <v>172</v>
      </c>
    </row>
    <row r="113" spans="2:51" s="14" customFormat="1" ht="13.5">
      <c r="B113" s="238"/>
      <c r="C113" s="239"/>
      <c r="D113" s="218" t="s">
        <v>184</v>
      </c>
      <c r="E113" s="240" t="s">
        <v>21</v>
      </c>
      <c r="F113" s="241" t="s">
        <v>199</v>
      </c>
      <c r="G113" s="239"/>
      <c r="H113" s="242">
        <v>296.525</v>
      </c>
      <c r="I113" s="243"/>
      <c r="J113" s="239"/>
      <c r="K113" s="239"/>
      <c r="L113" s="244"/>
      <c r="M113" s="245"/>
      <c r="N113" s="246"/>
      <c r="O113" s="246"/>
      <c r="P113" s="246"/>
      <c r="Q113" s="246"/>
      <c r="R113" s="246"/>
      <c r="S113" s="246"/>
      <c r="T113" s="247"/>
      <c r="AT113" s="248" t="s">
        <v>184</v>
      </c>
      <c r="AU113" s="248" t="s">
        <v>85</v>
      </c>
      <c r="AV113" s="14" t="s">
        <v>181</v>
      </c>
      <c r="AW113" s="14" t="s">
        <v>35</v>
      </c>
      <c r="AX113" s="14" t="s">
        <v>83</v>
      </c>
      <c r="AY113" s="248" t="s">
        <v>172</v>
      </c>
    </row>
    <row r="114" spans="2:65" s="1" customFormat="1" ht="16.5" customHeight="1">
      <c r="B114" s="42"/>
      <c r="C114" s="204" t="s">
        <v>260</v>
      </c>
      <c r="D114" s="204" t="s">
        <v>176</v>
      </c>
      <c r="E114" s="205" t="s">
        <v>177</v>
      </c>
      <c r="F114" s="206" t="s">
        <v>178</v>
      </c>
      <c r="G114" s="207" t="s">
        <v>179</v>
      </c>
      <c r="H114" s="208">
        <v>296.525</v>
      </c>
      <c r="I114" s="209"/>
      <c r="J114" s="210">
        <f>ROUND(I114*H114,2)</f>
        <v>0</v>
      </c>
      <c r="K114" s="206" t="s">
        <v>180</v>
      </c>
      <c r="L114" s="62"/>
      <c r="M114" s="211" t="s">
        <v>21</v>
      </c>
      <c r="N114" s="212" t="s">
        <v>47</v>
      </c>
      <c r="O114" s="43"/>
      <c r="P114" s="213">
        <f>O114*H114</f>
        <v>0</v>
      </c>
      <c r="Q114" s="213">
        <v>0</v>
      </c>
      <c r="R114" s="213">
        <f>Q114*H114</f>
        <v>0</v>
      </c>
      <c r="S114" s="213">
        <v>0</v>
      </c>
      <c r="T114" s="214">
        <f>S114*H114</f>
        <v>0</v>
      </c>
      <c r="AR114" s="25" t="s">
        <v>181</v>
      </c>
      <c r="AT114" s="25" t="s">
        <v>176</v>
      </c>
      <c r="AU114" s="25" t="s">
        <v>85</v>
      </c>
      <c r="AY114" s="25" t="s">
        <v>172</v>
      </c>
      <c r="BE114" s="215">
        <f>IF(N114="základní",J114,0)</f>
        <v>0</v>
      </c>
      <c r="BF114" s="215">
        <f>IF(N114="snížená",J114,0)</f>
        <v>0</v>
      </c>
      <c r="BG114" s="215">
        <f>IF(N114="zákl. přenesená",J114,0)</f>
        <v>0</v>
      </c>
      <c r="BH114" s="215">
        <f>IF(N114="sníž. přenesená",J114,0)</f>
        <v>0</v>
      </c>
      <c r="BI114" s="215">
        <f>IF(N114="nulová",J114,0)</f>
        <v>0</v>
      </c>
      <c r="BJ114" s="25" t="s">
        <v>83</v>
      </c>
      <c r="BK114" s="215">
        <f>ROUND(I114*H114,2)</f>
        <v>0</v>
      </c>
      <c r="BL114" s="25" t="s">
        <v>181</v>
      </c>
      <c r="BM114" s="25" t="s">
        <v>1333</v>
      </c>
    </row>
    <row r="115" spans="2:51" s="13" customFormat="1" ht="13.5">
      <c r="B115" s="227"/>
      <c r="C115" s="228"/>
      <c r="D115" s="218" t="s">
        <v>184</v>
      </c>
      <c r="E115" s="229" t="s">
        <v>21</v>
      </c>
      <c r="F115" s="230" t="s">
        <v>1331</v>
      </c>
      <c r="G115" s="228"/>
      <c r="H115" s="231">
        <v>28.775</v>
      </c>
      <c r="I115" s="232"/>
      <c r="J115" s="228"/>
      <c r="K115" s="228"/>
      <c r="L115" s="233"/>
      <c r="M115" s="234"/>
      <c r="N115" s="235"/>
      <c r="O115" s="235"/>
      <c r="P115" s="235"/>
      <c r="Q115" s="235"/>
      <c r="R115" s="235"/>
      <c r="S115" s="235"/>
      <c r="T115" s="236"/>
      <c r="AT115" s="237" t="s">
        <v>184</v>
      </c>
      <c r="AU115" s="237" t="s">
        <v>85</v>
      </c>
      <c r="AV115" s="13" t="s">
        <v>85</v>
      </c>
      <c r="AW115" s="13" t="s">
        <v>35</v>
      </c>
      <c r="AX115" s="13" t="s">
        <v>76</v>
      </c>
      <c r="AY115" s="237" t="s">
        <v>172</v>
      </c>
    </row>
    <row r="116" spans="2:51" s="13" customFormat="1" ht="13.5">
      <c r="B116" s="227"/>
      <c r="C116" s="228"/>
      <c r="D116" s="218" t="s">
        <v>184</v>
      </c>
      <c r="E116" s="229" t="s">
        <v>21</v>
      </c>
      <c r="F116" s="230" t="s">
        <v>1332</v>
      </c>
      <c r="G116" s="228"/>
      <c r="H116" s="231">
        <v>267.75</v>
      </c>
      <c r="I116" s="232"/>
      <c r="J116" s="228"/>
      <c r="K116" s="228"/>
      <c r="L116" s="233"/>
      <c r="M116" s="234"/>
      <c r="N116" s="235"/>
      <c r="O116" s="235"/>
      <c r="P116" s="235"/>
      <c r="Q116" s="235"/>
      <c r="R116" s="235"/>
      <c r="S116" s="235"/>
      <c r="T116" s="236"/>
      <c r="AT116" s="237" t="s">
        <v>184</v>
      </c>
      <c r="AU116" s="237" t="s">
        <v>85</v>
      </c>
      <c r="AV116" s="13" t="s">
        <v>85</v>
      </c>
      <c r="AW116" s="13" t="s">
        <v>35</v>
      </c>
      <c r="AX116" s="13" t="s">
        <v>76</v>
      </c>
      <c r="AY116" s="237" t="s">
        <v>172</v>
      </c>
    </row>
    <row r="117" spans="2:51" s="14" customFormat="1" ht="13.5">
      <c r="B117" s="238"/>
      <c r="C117" s="239"/>
      <c r="D117" s="218" t="s">
        <v>184</v>
      </c>
      <c r="E117" s="240" t="s">
        <v>21</v>
      </c>
      <c r="F117" s="241" t="s">
        <v>199</v>
      </c>
      <c r="G117" s="239"/>
      <c r="H117" s="242">
        <v>296.525</v>
      </c>
      <c r="I117" s="243"/>
      <c r="J117" s="239"/>
      <c r="K117" s="239"/>
      <c r="L117" s="244"/>
      <c r="M117" s="245"/>
      <c r="N117" s="246"/>
      <c r="O117" s="246"/>
      <c r="P117" s="246"/>
      <c r="Q117" s="246"/>
      <c r="R117" s="246"/>
      <c r="S117" s="246"/>
      <c r="T117" s="247"/>
      <c r="AT117" s="248" t="s">
        <v>184</v>
      </c>
      <c r="AU117" s="248" t="s">
        <v>85</v>
      </c>
      <c r="AV117" s="14" t="s">
        <v>181</v>
      </c>
      <c r="AW117" s="14" t="s">
        <v>35</v>
      </c>
      <c r="AX117" s="14" t="s">
        <v>83</v>
      </c>
      <c r="AY117" s="248" t="s">
        <v>172</v>
      </c>
    </row>
    <row r="118" spans="2:65" s="1" customFormat="1" ht="16.5" customHeight="1">
      <c r="B118" s="42"/>
      <c r="C118" s="204" t="s">
        <v>265</v>
      </c>
      <c r="D118" s="204" t="s">
        <v>176</v>
      </c>
      <c r="E118" s="205" t="s">
        <v>200</v>
      </c>
      <c r="F118" s="206" t="s">
        <v>201</v>
      </c>
      <c r="G118" s="207" t="s">
        <v>179</v>
      </c>
      <c r="H118" s="208">
        <v>296.525</v>
      </c>
      <c r="I118" s="209"/>
      <c r="J118" s="210">
        <f>ROUND(I118*H118,2)</f>
        <v>0</v>
      </c>
      <c r="K118" s="206" t="s">
        <v>180</v>
      </c>
      <c r="L118" s="62"/>
      <c r="M118" s="211" t="s">
        <v>21</v>
      </c>
      <c r="N118" s="212" t="s">
        <v>47</v>
      </c>
      <c r="O118" s="43"/>
      <c r="P118" s="213">
        <f>O118*H118</f>
        <v>0</v>
      </c>
      <c r="Q118" s="213">
        <v>0</v>
      </c>
      <c r="R118" s="213">
        <f>Q118*H118</f>
        <v>0</v>
      </c>
      <c r="S118" s="213">
        <v>0</v>
      </c>
      <c r="T118" s="214">
        <f>S118*H118</f>
        <v>0</v>
      </c>
      <c r="AR118" s="25" t="s">
        <v>181</v>
      </c>
      <c r="AT118" s="25" t="s">
        <v>176</v>
      </c>
      <c r="AU118" s="25" t="s">
        <v>85</v>
      </c>
      <c r="AY118" s="25" t="s">
        <v>172</v>
      </c>
      <c r="BE118" s="215">
        <f>IF(N118="základní",J118,0)</f>
        <v>0</v>
      </c>
      <c r="BF118" s="215">
        <f>IF(N118="snížená",J118,0)</f>
        <v>0</v>
      </c>
      <c r="BG118" s="215">
        <f>IF(N118="zákl. přenesená",J118,0)</f>
        <v>0</v>
      </c>
      <c r="BH118" s="215">
        <f>IF(N118="sníž. přenesená",J118,0)</f>
        <v>0</v>
      </c>
      <c r="BI118" s="215">
        <f>IF(N118="nulová",J118,0)</f>
        <v>0</v>
      </c>
      <c r="BJ118" s="25" t="s">
        <v>83</v>
      </c>
      <c r="BK118" s="215">
        <f>ROUND(I118*H118,2)</f>
        <v>0</v>
      </c>
      <c r="BL118" s="25" t="s">
        <v>181</v>
      </c>
      <c r="BM118" s="25" t="s">
        <v>1334</v>
      </c>
    </row>
    <row r="119" spans="2:51" s="13" customFormat="1" ht="13.5">
      <c r="B119" s="227"/>
      <c r="C119" s="228"/>
      <c r="D119" s="218" t="s">
        <v>184</v>
      </c>
      <c r="E119" s="229" t="s">
        <v>21</v>
      </c>
      <c r="F119" s="230" t="s">
        <v>1331</v>
      </c>
      <c r="G119" s="228"/>
      <c r="H119" s="231">
        <v>28.775</v>
      </c>
      <c r="I119" s="232"/>
      <c r="J119" s="228"/>
      <c r="K119" s="228"/>
      <c r="L119" s="233"/>
      <c r="M119" s="234"/>
      <c r="N119" s="235"/>
      <c r="O119" s="235"/>
      <c r="P119" s="235"/>
      <c r="Q119" s="235"/>
      <c r="R119" s="235"/>
      <c r="S119" s="235"/>
      <c r="T119" s="236"/>
      <c r="AT119" s="237" t="s">
        <v>184</v>
      </c>
      <c r="AU119" s="237" t="s">
        <v>85</v>
      </c>
      <c r="AV119" s="13" t="s">
        <v>85</v>
      </c>
      <c r="AW119" s="13" t="s">
        <v>35</v>
      </c>
      <c r="AX119" s="13" t="s">
        <v>76</v>
      </c>
      <c r="AY119" s="237" t="s">
        <v>172</v>
      </c>
    </row>
    <row r="120" spans="2:51" s="13" customFormat="1" ht="13.5">
      <c r="B120" s="227"/>
      <c r="C120" s="228"/>
      <c r="D120" s="218" t="s">
        <v>184</v>
      </c>
      <c r="E120" s="229" t="s">
        <v>21</v>
      </c>
      <c r="F120" s="230" t="s">
        <v>1332</v>
      </c>
      <c r="G120" s="228"/>
      <c r="H120" s="231">
        <v>267.75</v>
      </c>
      <c r="I120" s="232"/>
      <c r="J120" s="228"/>
      <c r="K120" s="228"/>
      <c r="L120" s="233"/>
      <c r="M120" s="234"/>
      <c r="N120" s="235"/>
      <c r="O120" s="235"/>
      <c r="P120" s="235"/>
      <c r="Q120" s="235"/>
      <c r="R120" s="235"/>
      <c r="S120" s="235"/>
      <c r="T120" s="236"/>
      <c r="AT120" s="237" t="s">
        <v>184</v>
      </c>
      <c r="AU120" s="237" t="s">
        <v>85</v>
      </c>
      <c r="AV120" s="13" t="s">
        <v>85</v>
      </c>
      <c r="AW120" s="13" t="s">
        <v>35</v>
      </c>
      <c r="AX120" s="13" t="s">
        <v>76</v>
      </c>
      <c r="AY120" s="237" t="s">
        <v>172</v>
      </c>
    </row>
    <row r="121" spans="2:51" s="14" customFormat="1" ht="13.5">
      <c r="B121" s="238"/>
      <c r="C121" s="239"/>
      <c r="D121" s="218" t="s">
        <v>184</v>
      </c>
      <c r="E121" s="240" t="s">
        <v>21</v>
      </c>
      <c r="F121" s="241" t="s">
        <v>199</v>
      </c>
      <c r="G121" s="239"/>
      <c r="H121" s="242">
        <v>296.525</v>
      </c>
      <c r="I121" s="243"/>
      <c r="J121" s="239"/>
      <c r="K121" s="239"/>
      <c r="L121" s="244"/>
      <c r="M121" s="245"/>
      <c r="N121" s="246"/>
      <c r="O121" s="246"/>
      <c r="P121" s="246"/>
      <c r="Q121" s="246"/>
      <c r="R121" s="246"/>
      <c r="S121" s="246"/>
      <c r="T121" s="247"/>
      <c r="AT121" s="248" t="s">
        <v>184</v>
      </c>
      <c r="AU121" s="248" t="s">
        <v>85</v>
      </c>
      <c r="AV121" s="14" t="s">
        <v>181</v>
      </c>
      <c r="AW121" s="14" t="s">
        <v>35</v>
      </c>
      <c r="AX121" s="14" t="s">
        <v>83</v>
      </c>
      <c r="AY121" s="248" t="s">
        <v>172</v>
      </c>
    </row>
    <row r="122" spans="2:65" s="1" customFormat="1" ht="16.5" customHeight="1">
      <c r="B122" s="42"/>
      <c r="C122" s="204" t="s">
        <v>270</v>
      </c>
      <c r="D122" s="204" t="s">
        <v>176</v>
      </c>
      <c r="E122" s="205" t="s">
        <v>205</v>
      </c>
      <c r="F122" s="206" t="s">
        <v>206</v>
      </c>
      <c r="G122" s="207" t="s">
        <v>207</v>
      </c>
      <c r="H122" s="208">
        <v>652.355</v>
      </c>
      <c r="I122" s="209"/>
      <c r="J122" s="210">
        <f>ROUND(I122*H122,2)</f>
        <v>0</v>
      </c>
      <c r="K122" s="206" t="s">
        <v>180</v>
      </c>
      <c r="L122" s="62"/>
      <c r="M122" s="211" t="s">
        <v>21</v>
      </c>
      <c r="N122" s="212" t="s">
        <v>47</v>
      </c>
      <c r="O122" s="43"/>
      <c r="P122" s="213">
        <f>O122*H122</f>
        <v>0</v>
      </c>
      <c r="Q122" s="213">
        <v>0</v>
      </c>
      <c r="R122" s="213">
        <f>Q122*H122</f>
        <v>0</v>
      </c>
      <c r="S122" s="213">
        <v>0</v>
      </c>
      <c r="T122" s="214">
        <f>S122*H122</f>
        <v>0</v>
      </c>
      <c r="AR122" s="25" t="s">
        <v>181</v>
      </c>
      <c r="AT122" s="25" t="s">
        <v>176</v>
      </c>
      <c r="AU122" s="25" t="s">
        <v>85</v>
      </c>
      <c r="AY122" s="25" t="s">
        <v>172</v>
      </c>
      <c r="BE122" s="215">
        <f>IF(N122="základní",J122,0)</f>
        <v>0</v>
      </c>
      <c r="BF122" s="215">
        <f>IF(N122="snížená",J122,0)</f>
        <v>0</v>
      </c>
      <c r="BG122" s="215">
        <f>IF(N122="zákl. přenesená",J122,0)</f>
        <v>0</v>
      </c>
      <c r="BH122" s="215">
        <f>IF(N122="sníž. přenesená",J122,0)</f>
        <v>0</v>
      </c>
      <c r="BI122" s="215">
        <f>IF(N122="nulová",J122,0)</f>
        <v>0</v>
      </c>
      <c r="BJ122" s="25" t="s">
        <v>83</v>
      </c>
      <c r="BK122" s="215">
        <f>ROUND(I122*H122,2)</f>
        <v>0</v>
      </c>
      <c r="BL122" s="25" t="s">
        <v>181</v>
      </c>
      <c r="BM122" s="25" t="s">
        <v>1335</v>
      </c>
    </row>
    <row r="123" spans="2:51" s="13" customFormat="1" ht="13.5">
      <c r="B123" s="227"/>
      <c r="C123" s="228"/>
      <c r="D123" s="218" t="s">
        <v>184</v>
      </c>
      <c r="E123" s="229" t="s">
        <v>21</v>
      </c>
      <c r="F123" s="230" t="s">
        <v>1331</v>
      </c>
      <c r="G123" s="228"/>
      <c r="H123" s="231">
        <v>28.775</v>
      </c>
      <c r="I123" s="232"/>
      <c r="J123" s="228"/>
      <c r="K123" s="228"/>
      <c r="L123" s="233"/>
      <c r="M123" s="234"/>
      <c r="N123" s="235"/>
      <c r="O123" s="235"/>
      <c r="P123" s="235"/>
      <c r="Q123" s="235"/>
      <c r="R123" s="235"/>
      <c r="S123" s="235"/>
      <c r="T123" s="236"/>
      <c r="AT123" s="237" t="s">
        <v>184</v>
      </c>
      <c r="AU123" s="237" t="s">
        <v>85</v>
      </c>
      <c r="AV123" s="13" t="s">
        <v>85</v>
      </c>
      <c r="AW123" s="13" t="s">
        <v>35</v>
      </c>
      <c r="AX123" s="13" t="s">
        <v>76</v>
      </c>
      <c r="AY123" s="237" t="s">
        <v>172</v>
      </c>
    </row>
    <row r="124" spans="2:51" s="13" customFormat="1" ht="13.5">
      <c r="B124" s="227"/>
      <c r="C124" s="228"/>
      <c r="D124" s="218" t="s">
        <v>184</v>
      </c>
      <c r="E124" s="229" t="s">
        <v>21</v>
      </c>
      <c r="F124" s="230" t="s">
        <v>1332</v>
      </c>
      <c r="G124" s="228"/>
      <c r="H124" s="231">
        <v>267.75</v>
      </c>
      <c r="I124" s="232"/>
      <c r="J124" s="228"/>
      <c r="K124" s="228"/>
      <c r="L124" s="233"/>
      <c r="M124" s="234"/>
      <c r="N124" s="235"/>
      <c r="O124" s="235"/>
      <c r="P124" s="235"/>
      <c r="Q124" s="235"/>
      <c r="R124" s="235"/>
      <c r="S124" s="235"/>
      <c r="T124" s="236"/>
      <c r="AT124" s="237" t="s">
        <v>184</v>
      </c>
      <c r="AU124" s="237" t="s">
        <v>85</v>
      </c>
      <c r="AV124" s="13" t="s">
        <v>85</v>
      </c>
      <c r="AW124" s="13" t="s">
        <v>35</v>
      </c>
      <c r="AX124" s="13" t="s">
        <v>76</v>
      </c>
      <c r="AY124" s="237" t="s">
        <v>172</v>
      </c>
    </row>
    <row r="125" spans="2:51" s="14" customFormat="1" ht="13.5">
      <c r="B125" s="238"/>
      <c r="C125" s="239"/>
      <c r="D125" s="218" t="s">
        <v>184</v>
      </c>
      <c r="E125" s="240" t="s">
        <v>21</v>
      </c>
      <c r="F125" s="241" t="s">
        <v>199</v>
      </c>
      <c r="G125" s="239"/>
      <c r="H125" s="242">
        <v>296.525</v>
      </c>
      <c r="I125" s="243"/>
      <c r="J125" s="239"/>
      <c r="K125" s="239"/>
      <c r="L125" s="244"/>
      <c r="M125" s="245"/>
      <c r="N125" s="246"/>
      <c r="O125" s="246"/>
      <c r="P125" s="246"/>
      <c r="Q125" s="246"/>
      <c r="R125" s="246"/>
      <c r="S125" s="246"/>
      <c r="T125" s="247"/>
      <c r="AT125" s="248" t="s">
        <v>184</v>
      </c>
      <c r="AU125" s="248" t="s">
        <v>85</v>
      </c>
      <c r="AV125" s="14" t="s">
        <v>181</v>
      </c>
      <c r="AW125" s="14" t="s">
        <v>35</v>
      </c>
      <c r="AX125" s="14" t="s">
        <v>76</v>
      </c>
      <c r="AY125" s="248" t="s">
        <v>172</v>
      </c>
    </row>
    <row r="126" spans="2:51" s="13" customFormat="1" ht="13.5">
      <c r="B126" s="227"/>
      <c r="C126" s="228"/>
      <c r="D126" s="218" t="s">
        <v>184</v>
      </c>
      <c r="E126" s="229" t="s">
        <v>21</v>
      </c>
      <c r="F126" s="230" t="s">
        <v>1336</v>
      </c>
      <c r="G126" s="228"/>
      <c r="H126" s="231">
        <v>652.355</v>
      </c>
      <c r="I126" s="232"/>
      <c r="J126" s="228"/>
      <c r="K126" s="228"/>
      <c r="L126" s="233"/>
      <c r="M126" s="234"/>
      <c r="N126" s="235"/>
      <c r="O126" s="235"/>
      <c r="P126" s="235"/>
      <c r="Q126" s="235"/>
      <c r="R126" s="235"/>
      <c r="S126" s="235"/>
      <c r="T126" s="236"/>
      <c r="AT126" s="237" t="s">
        <v>184</v>
      </c>
      <c r="AU126" s="237" t="s">
        <v>85</v>
      </c>
      <c r="AV126" s="13" t="s">
        <v>85</v>
      </c>
      <c r="AW126" s="13" t="s">
        <v>35</v>
      </c>
      <c r="AX126" s="13" t="s">
        <v>83</v>
      </c>
      <c r="AY126" s="237" t="s">
        <v>172</v>
      </c>
    </row>
    <row r="127" spans="2:65" s="1" customFormat="1" ht="16.5" customHeight="1">
      <c r="B127" s="42"/>
      <c r="C127" s="204" t="s">
        <v>10</v>
      </c>
      <c r="D127" s="204" t="s">
        <v>176</v>
      </c>
      <c r="E127" s="205" t="s">
        <v>1337</v>
      </c>
      <c r="F127" s="206" t="s">
        <v>1338</v>
      </c>
      <c r="G127" s="207" t="s">
        <v>179</v>
      </c>
      <c r="H127" s="208">
        <v>698.775</v>
      </c>
      <c r="I127" s="209"/>
      <c r="J127" s="210">
        <f>ROUND(I127*H127,2)</f>
        <v>0</v>
      </c>
      <c r="K127" s="206" t="s">
        <v>180</v>
      </c>
      <c r="L127" s="62"/>
      <c r="M127" s="211" t="s">
        <v>21</v>
      </c>
      <c r="N127" s="212" t="s">
        <v>47</v>
      </c>
      <c r="O127" s="43"/>
      <c r="P127" s="213">
        <f>O127*H127</f>
        <v>0</v>
      </c>
      <c r="Q127" s="213">
        <v>0</v>
      </c>
      <c r="R127" s="213">
        <f>Q127*H127</f>
        <v>0</v>
      </c>
      <c r="S127" s="213">
        <v>0</v>
      </c>
      <c r="T127" s="214">
        <f>S127*H127</f>
        <v>0</v>
      </c>
      <c r="AR127" s="25" t="s">
        <v>181</v>
      </c>
      <c r="AT127" s="25" t="s">
        <v>176</v>
      </c>
      <c r="AU127" s="25" t="s">
        <v>85</v>
      </c>
      <c r="AY127" s="25" t="s">
        <v>172</v>
      </c>
      <c r="BE127" s="215">
        <f>IF(N127="základní",J127,0)</f>
        <v>0</v>
      </c>
      <c r="BF127" s="215">
        <f>IF(N127="snížená",J127,0)</f>
        <v>0</v>
      </c>
      <c r="BG127" s="215">
        <f>IF(N127="zákl. přenesená",J127,0)</f>
        <v>0</v>
      </c>
      <c r="BH127" s="215">
        <f>IF(N127="sníž. přenesená",J127,0)</f>
        <v>0</v>
      </c>
      <c r="BI127" s="215">
        <f>IF(N127="nulová",J127,0)</f>
        <v>0</v>
      </c>
      <c r="BJ127" s="25" t="s">
        <v>83</v>
      </c>
      <c r="BK127" s="215">
        <f>ROUND(I127*H127,2)</f>
        <v>0</v>
      </c>
      <c r="BL127" s="25" t="s">
        <v>181</v>
      </c>
      <c r="BM127" s="25" t="s">
        <v>1339</v>
      </c>
    </row>
    <row r="128" spans="2:51" s="13" customFormat="1" ht="13.5">
      <c r="B128" s="227"/>
      <c r="C128" s="228"/>
      <c r="D128" s="218" t="s">
        <v>184</v>
      </c>
      <c r="E128" s="229" t="s">
        <v>21</v>
      </c>
      <c r="F128" s="230" t="s">
        <v>1340</v>
      </c>
      <c r="G128" s="228"/>
      <c r="H128" s="231">
        <v>698.775</v>
      </c>
      <c r="I128" s="232"/>
      <c r="J128" s="228"/>
      <c r="K128" s="228"/>
      <c r="L128" s="233"/>
      <c r="M128" s="234"/>
      <c r="N128" s="235"/>
      <c r="O128" s="235"/>
      <c r="P128" s="235"/>
      <c r="Q128" s="235"/>
      <c r="R128" s="235"/>
      <c r="S128" s="235"/>
      <c r="T128" s="236"/>
      <c r="AT128" s="237" t="s">
        <v>184</v>
      </c>
      <c r="AU128" s="237" t="s">
        <v>85</v>
      </c>
      <c r="AV128" s="13" t="s">
        <v>85</v>
      </c>
      <c r="AW128" s="13" t="s">
        <v>35</v>
      </c>
      <c r="AX128" s="13" t="s">
        <v>83</v>
      </c>
      <c r="AY128" s="237" t="s">
        <v>172</v>
      </c>
    </row>
    <row r="129" spans="2:63" s="11" customFormat="1" ht="29.85" customHeight="1">
      <c r="B129" s="188"/>
      <c r="C129" s="189"/>
      <c r="D129" s="190" t="s">
        <v>75</v>
      </c>
      <c r="E129" s="202" t="s">
        <v>182</v>
      </c>
      <c r="F129" s="202" t="s">
        <v>1149</v>
      </c>
      <c r="G129" s="189"/>
      <c r="H129" s="189"/>
      <c r="I129" s="192"/>
      <c r="J129" s="203">
        <f>BK129</f>
        <v>0</v>
      </c>
      <c r="K129" s="189"/>
      <c r="L129" s="194"/>
      <c r="M129" s="195"/>
      <c r="N129" s="196"/>
      <c r="O129" s="196"/>
      <c r="P129" s="197">
        <f>P130</f>
        <v>0</v>
      </c>
      <c r="Q129" s="196"/>
      <c r="R129" s="197">
        <f>R130</f>
        <v>0</v>
      </c>
      <c r="S129" s="196"/>
      <c r="T129" s="198">
        <f>T130</f>
        <v>0</v>
      </c>
      <c r="AR129" s="199" t="s">
        <v>83</v>
      </c>
      <c r="AT129" s="200" t="s">
        <v>75</v>
      </c>
      <c r="AU129" s="200" t="s">
        <v>83</v>
      </c>
      <c r="AY129" s="199" t="s">
        <v>172</v>
      </c>
      <c r="BK129" s="201">
        <f>BK130</f>
        <v>0</v>
      </c>
    </row>
    <row r="130" spans="2:65" s="1" customFormat="1" ht="16.5" customHeight="1">
      <c r="B130" s="42"/>
      <c r="C130" s="204" t="s">
        <v>280</v>
      </c>
      <c r="D130" s="204" t="s">
        <v>176</v>
      </c>
      <c r="E130" s="205" t="s">
        <v>1150</v>
      </c>
      <c r="F130" s="206" t="s">
        <v>1151</v>
      </c>
      <c r="G130" s="207" t="s">
        <v>511</v>
      </c>
      <c r="H130" s="208">
        <v>225</v>
      </c>
      <c r="I130" s="209"/>
      <c r="J130" s="210">
        <f>ROUND(I130*H130,2)</f>
        <v>0</v>
      </c>
      <c r="K130" s="206" t="s">
        <v>180</v>
      </c>
      <c r="L130" s="62"/>
      <c r="M130" s="211" t="s">
        <v>21</v>
      </c>
      <c r="N130" s="212" t="s">
        <v>47</v>
      </c>
      <c r="O130" s="43"/>
      <c r="P130" s="213">
        <f>O130*H130</f>
        <v>0</v>
      </c>
      <c r="Q130" s="213">
        <v>0</v>
      </c>
      <c r="R130" s="213">
        <f>Q130*H130</f>
        <v>0</v>
      </c>
      <c r="S130" s="213">
        <v>0</v>
      </c>
      <c r="T130" s="214">
        <f>S130*H130</f>
        <v>0</v>
      </c>
      <c r="AR130" s="25" t="s">
        <v>181</v>
      </c>
      <c r="AT130" s="25" t="s">
        <v>176</v>
      </c>
      <c r="AU130" s="25" t="s">
        <v>85</v>
      </c>
      <c r="AY130" s="25" t="s">
        <v>172</v>
      </c>
      <c r="BE130" s="215">
        <f>IF(N130="základní",J130,0)</f>
        <v>0</v>
      </c>
      <c r="BF130" s="215">
        <f>IF(N130="snížená",J130,0)</f>
        <v>0</v>
      </c>
      <c r="BG130" s="215">
        <f>IF(N130="zákl. přenesená",J130,0)</f>
        <v>0</v>
      </c>
      <c r="BH130" s="215">
        <f>IF(N130="sníž. přenesená",J130,0)</f>
        <v>0</v>
      </c>
      <c r="BI130" s="215">
        <f>IF(N130="nulová",J130,0)</f>
        <v>0</v>
      </c>
      <c r="BJ130" s="25" t="s">
        <v>83</v>
      </c>
      <c r="BK130" s="215">
        <f>ROUND(I130*H130,2)</f>
        <v>0</v>
      </c>
      <c r="BL130" s="25" t="s">
        <v>181</v>
      </c>
      <c r="BM130" s="25" t="s">
        <v>1341</v>
      </c>
    </row>
    <row r="131" spans="2:63" s="11" customFormat="1" ht="29.85" customHeight="1">
      <c r="B131" s="188"/>
      <c r="C131" s="189"/>
      <c r="D131" s="190" t="s">
        <v>75</v>
      </c>
      <c r="E131" s="202" t="s">
        <v>181</v>
      </c>
      <c r="F131" s="202" t="s">
        <v>1154</v>
      </c>
      <c r="G131" s="189"/>
      <c r="H131" s="189"/>
      <c r="I131" s="192"/>
      <c r="J131" s="203">
        <f>BK131</f>
        <v>0</v>
      </c>
      <c r="K131" s="189"/>
      <c r="L131" s="194"/>
      <c r="M131" s="195"/>
      <c r="N131" s="196"/>
      <c r="O131" s="196"/>
      <c r="P131" s="197">
        <f>SUM(P132:P137)</f>
        <v>0</v>
      </c>
      <c r="Q131" s="196"/>
      <c r="R131" s="197">
        <f>SUM(R132:R137)</f>
        <v>177.57166455</v>
      </c>
      <c r="S131" s="196"/>
      <c r="T131" s="198">
        <f>SUM(T132:T137)</f>
        <v>0</v>
      </c>
      <c r="AR131" s="199" t="s">
        <v>83</v>
      </c>
      <c r="AT131" s="200" t="s">
        <v>75</v>
      </c>
      <c r="AU131" s="200" t="s">
        <v>83</v>
      </c>
      <c r="AY131" s="199" t="s">
        <v>172</v>
      </c>
      <c r="BK131" s="201">
        <f>SUM(BK132:BK137)</f>
        <v>0</v>
      </c>
    </row>
    <row r="132" spans="2:65" s="1" customFormat="1" ht="16.5" customHeight="1">
      <c r="B132" s="42"/>
      <c r="C132" s="204" t="s">
        <v>285</v>
      </c>
      <c r="D132" s="204" t="s">
        <v>176</v>
      </c>
      <c r="E132" s="205" t="s">
        <v>504</v>
      </c>
      <c r="F132" s="206" t="s">
        <v>505</v>
      </c>
      <c r="G132" s="207" t="s">
        <v>179</v>
      </c>
      <c r="H132" s="208">
        <v>93.915</v>
      </c>
      <c r="I132" s="209"/>
      <c r="J132" s="210">
        <f>ROUND(I132*H132,2)</f>
        <v>0</v>
      </c>
      <c r="K132" s="206" t="s">
        <v>180</v>
      </c>
      <c r="L132" s="62"/>
      <c r="M132" s="211" t="s">
        <v>21</v>
      </c>
      <c r="N132" s="212" t="s">
        <v>47</v>
      </c>
      <c r="O132" s="43"/>
      <c r="P132" s="213">
        <f>O132*H132</f>
        <v>0</v>
      </c>
      <c r="Q132" s="213">
        <v>1.89077</v>
      </c>
      <c r="R132" s="213">
        <f>Q132*H132</f>
        <v>177.57166455</v>
      </c>
      <c r="S132" s="213">
        <v>0</v>
      </c>
      <c r="T132" s="214">
        <f>S132*H132</f>
        <v>0</v>
      </c>
      <c r="AR132" s="25" t="s">
        <v>181</v>
      </c>
      <c r="AT132" s="25" t="s">
        <v>176</v>
      </c>
      <c r="AU132" s="25" t="s">
        <v>85</v>
      </c>
      <c r="AY132" s="25" t="s">
        <v>172</v>
      </c>
      <c r="BE132" s="215">
        <f>IF(N132="základní",J132,0)</f>
        <v>0</v>
      </c>
      <c r="BF132" s="215">
        <f>IF(N132="snížená",J132,0)</f>
        <v>0</v>
      </c>
      <c r="BG132" s="215">
        <f>IF(N132="zákl. přenesená",J132,0)</f>
        <v>0</v>
      </c>
      <c r="BH132" s="215">
        <f>IF(N132="sníž. přenesená",J132,0)</f>
        <v>0</v>
      </c>
      <c r="BI132" s="215">
        <f>IF(N132="nulová",J132,0)</f>
        <v>0</v>
      </c>
      <c r="BJ132" s="25" t="s">
        <v>83</v>
      </c>
      <c r="BK132" s="215">
        <f>ROUND(I132*H132,2)</f>
        <v>0</v>
      </c>
      <c r="BL132" s="25" t="s">
        <v>181</v>
      </c>
      <c r="BM132" s="25" t="s">
        <v>1342</v>
      </c>
    </row>
    <row r="133" spans="2:51" s="13" customFormat="1" ht="13.5">
      <c r="B133" s="227"/>
      <c r="C133" s="228"/>
      <c r="D133" s="218" t="s">
        <v>184</v>
      </c>
      <c r="E133" s="229" t="s">
        <v>21</v>
      </c>
      <c r="F133" s="230" t="s">
        <v>1343</v>
      </c>
      <c r="G133" s="228"/>
      <c r="H133" s="231">
        <v>157.5</v>
      </c>
      <c r="I133" s="232"/>
      <c r="J133" s="228"/>
      <c r="K133" s="228"/>
      <c r="L133" s="233"/>
      <c r="M133" s="234"/>
      <c r="N133" s="235"/>
      <c r="O133" s="235"/>
      <c r="P133" s="235"/>
      <c r="Q133" s="235"/>
      <c r="R133" s="235"/>
      <c r="S133" s="235"/>
      <c r="T133" s="236"/>
      <c r="AT133" s="237" t="s">
        <v>184</v>
      </c>
      <c r="AU133" s="237" t="s">
        <v>85</v>
      </c>
      <c r="AV133" s="13" t="s">
        <v>85</v>
      </c>
      <c r="AW133" s="13" t="s">
        <v>35</v>
      </c>
      <c r="AX133" s="13" t="s">
        <v>76</v>
      </c>
      <c r="AY133" s="237" t="s">
        <v>172</v>
      </c>
    </row>
    <row r="134" spans="2:51" s="13" customFormat="1" ht="13.5">
      <c r="B134" s="227"/>
      <c r="C134" s="228"/>
      <c r="D134" s="218" t="s">
        <v>184</v>
      </c>
      <c r="E134" s="229" t="s">
        <v>21</v>
      </c>
      <c r="F134" s="230" t="s">
        <v>1344</v>
      </c>
      <c r="G134" s="228"/>
      <c r="H134" s="231">
        <v>-63.585</v>
      </c>
      <c r="I134" s="232"/>
      <c r="J134" s="228"/>
      <c r="K134" s="228"/>
      <c r="L134" s="233"/>
      <c r="M134" s="234"/>
      <c r="N134" s="235"/>
      <c r="O134" s="235"/>
      <c r="P134" s="235"/>
      <c r="Q134" s="235"/>
      <c r="R134" s="235"/>
      <c r="S134" s="235"/>
      <c r="T134" s="236"/>
      <c r="AT134" s="237" t="s">
        <v>184</v>
      </c>
      <c r="AU134" s="237" t="s">
        <v>85</v>
      </c>
      <c r="AV134" s="13" t="s">
        <v>85</v>
      </c>
      <c r="AW134" s="13" t="s">
        <v>35</v>
      </c>
      <c r="AX134" s="13" t="s">
        <v>76</v>
      </c>
      <c r="AY134" s="237" t="s">
        <v>172</v>
      </c>
    </row>
    <row r="135" spans="2:51" s="14" customFormat="1" ht="13.5">
      <c r="B135" s="238"/>
      <c r="C135" s="239"/>
      <c r="D135" s="218" t="s">
        <v>184</v>
      </c>
      <c r="E135" s="240" t="s">
        <v>21</v>
      </c>
      <c r="F135" s="241" t="s">
        <v>199</v>
      </c>
      <c r="G135" s="239"/>
      <c r="H135" s="242">
        <v>93.915</v>
      </c>
      <c r="I135" s="243"/>
      <c r="J135" s="239"/>
      <c r="K135" s="239"/>
      <c r="L135" s="244"/>
      <c r="M135" s="245"/>
      <c r="N135" s="246"/>
      <c r="O135" s="246"/>
      <c r="P135" s="246"/>
      <c r="Q135" s="246"/>
      <c r="R135" s="246"/>
      <c r="S135" s="246"/>
      <c r="T135" s="247"/>
      <c r="AT135" s="248" t="s">
        <v>184</v>
      </c>
      <c r="AU135" s="248" t="s">
        <v>85</v>
      </c>
      <c r="AV135" s="14" t="s">
        <v>181</v>
      </c>
      <c r="AW135" s="14" t="s">
        <v>35</v>
      </c>
      <c r="AX135" s="14" t="s">
        <v>83</v>
      </c>
      <c r="AY135" s="248" t="s">
        <v>172</v>
      </c>
    </row>
    <row r="136" spans="2:65" s="1" customFormat="1" ht="16.5" customHeight="1">
      <c r="B136" s="42"/>
      <c r="C136" s="204" t="s">
        <v>290</v>
      </c>
      <c r="D136" s="204" t="s">
        <v>176</v>
      </c>
      <c r="E136" s="205" t="s">
        <v>1345</v>
      </c>
      <c r="F136" s="206" t="s">
        <v>1346</v>
      </c>
      <c r="G136" s="207" t="s">
        <v>179</v>
      </c>
      <c r="H136" s="208">
        <v>63</v>
      </c>
      <c r="I136" s="209"/>
      <c r="J136" s="210">
        <f>ROUND(I136*H136,2)</f>
        <v>0</v>
      </c>
      <c r="K136" s="206" t="s">
        <v>180</v>
      </c>
      <c r="L136" s="62"/>
      <c r="M136" s="211" t="s">
        <v>21</v>
      </c>
      <c r="N136" s="212" t="s">
        <v>47</v>
      </c>
      <c r="O136" s="43"/>
      <c r="P136" s="213">
        <f>O136*H136</f>
        <v>0</v>
      </c>
      <c r="Q136" s="213">
        <v>0</v>
      </c>
      <c r="R136" s="213">
        <f>Q136*H136</f>
        <v>0</v>
      </c>
      <c r="S136" s="213">
        <v>0</v>
      </c>
      <c r="T136" s="214">
        <f>S136*H136</f>
        <v>0</v>
      </c>
      <c r="AR136" s="25" t="s">
        <v>181</v>
      </c>
      <c r="AT136" s="25" t="s">
        <v>176</v>
      </c>
      <c r="AU136" s="25" t="s">
        <v>85</v>
      </c>
      <c r="AY136" s="25" t="s">
        <v>172</v>
      </c>
      <c r="BE136" s="215">
        <f>IF(N136="základní",J136,0)</f>
        <v>0</v>
      </c>
      <c r="BF136" s="215">
        <f>IF(N136="snížená",J136,0)</f>
        <v>0</v>
      </c>
      <c r="BG136" s="215">
        <f>IF(N136="zákl. přenesená",J136,0)</f>
        <v>0</v>
      </c>
      <c r="BH136" s="215">
        <f>IF(N136="sníž. přenesená",J136,0)</f>
        <v>0</v>
      </c>
      <c r="BI136" s="215">
        <f>IF(N136="nulová",J136,0)</f>
        <v>0</v>
      </c>
      <c r="BJ136" s="25" t="s">
        <v>83</v>
      </c>
      <c r="BK136" s="215">
        <f>ROUND(I136*H136,2)</f>
        <v>0</v>
      </c>
      <c r="BL136" s="25" t="s">
        <v>181</v>
      </c>
      <c r="BM136" s="25" t="s">
        <v>1347</v>
      </c>
    </row>
    <row r="137" spans="2:51" s="13" customFormat="1" ht="13.5">
      <c r="B137" s="227"/>
      <c r="C137" s="228"/>
      <c r="D137" s="218" t="s">
        <v>184</v>
      </c>
      <c r="E137" s="229" t="s">
        <v>21</v>
      </c>
      <c r="F137" s="230" t="s">
        <v>1348</v>
      </c>
      <c r="G137" s="228"/>
      <c r="H137" s="231">
        <v>63</v>
      </c>
      <c r="I137" s="232"/>
      <c r="J137" s="228"/>
      <c r="K137" s="228"/>
      <c r="L137" s="233"/>
      <c r="M137" s="234"/>
      <c r="N137" s="235"/>
      <c r="O137" s="235"/>
      <c r="P137" s="235"/>
      <c r="Q137" s="235"/>
      <c r="R137" s="235"/>
      <c r="S137" s="235"/>
      <c r="T137" s="236"/>
      <c r="AT137" s="237" t="s">
        <v>184</v>
      </c>
      <c r="AU137" s="237" t="s">
        <v>85</v>
      </c>
      <c r="AV137" s="13" t="s">
        <v>85</v>
      </c>
      <c r="AW137" s="13" t="s">
        <v>35</v>
      </c>
      <c r="AX137" s="13" t="s">
        <v>83</v>
      </c>
      <c r="AY137" s="237" t="s">
        <v>172</v>
      </c>
    </row>
    <row r="138" spans="2:63" s="11" customFormat="1" ht="29.85" customHeight="1">
      <c r="B138" s="188"/>
      <c r="C138" s="189"/>
      <c r="D138" s="190" t="s">
        <v>75</v>
      </c>
      <c r="E138" s="202" t="s">
        <v>233</v>
      </c>
      <c r="F138" s="202" t="s">
        <v>489</v>
      </c>
      <c r="G138" s="189"/>
      <c r="H138" s="189"/>
      <c r="I138" s="192"/>
      <c r="J138" s="203">
        <f>BK138</f>
        <v>0</v>
      </c>
      <c r="K138" s="189"/>
      <c r="L138" s="194"/>
      <c r="M138" s="195"/>
      <c r="N138" s="196"/>
      <c r="O138" s="196"/>
      <c r="P138" s="197">
        <f>SUM(P139:P156)</f>
        <v>0</v>
      </c>
      <c r="Q138" s="196"/>
      <c r="R138" s="197">
        <f>SUM(R139:R156)</f>
        <v>100.18286</v>
      </c>
      <c r="S138" s="196"/>
      <c r="T138" s="198">
        <f>SUM(T139:T156)</f>
        <v>0</v>
      </c>
      <c r="AR138" s="199" t="s">
        <v>83</v>
      </c>
      <c r="AT138" s="200" t="s">
        <v>75</v>
      </c>
      <c r="AU138" s="200" t="s">
        <v>83</v>
      </c>
      <c r="AY138" s="199" t="s">
        <v>172</v>
      </c>
      <c r="BK138" s="201">
        <f>SUM(BK139:BK156)</f>
        <v>0</v>
      </c>
    </row>
    <row r="139" spans="2:65" s="1" customFormat="1" ht="25.5" customHeight="1">
      <c r="B139" s="42"/>
      <c r="C139" s="260" t="s">
        <v>296</v>
      </c>
      <c r="D139" s="260" t="s">
        <v>252</v>
      </c>
      <c r="E139" s="261" t="s">
        <v>1349</v>
      </c>
      <c r="F139" s="262" t="s">
        <v>1350</v>
      </c>
      <c r="G139" s="263" t="s">
        <v>329</v>
      </c>
      <c r="H139" s="264">
        <v>11.165</v>
      </c>
      <c r="I139" s="265"/>
      <c r="J139" s="266">
        <f>ROUND(I139*H139,2)</f>
        <v>0</v>
      </c>
      <c r="K139" s="262" t="s">
        <v>180</v>
      </c>
      <c r="L139" s="267"/>
      <c r="M139" s="268" t="s">
        <v>21</v>
      </c>
      <c r="N139" s="269" t="s">
        <v>47</v>
      </c>
      <c r="O139" s="43"/>
      <c r="P139" s="213">
        <f>O139*H139</f>
        <v>0</v>
      </c>
      <c r="Q139" s="213">
        <v>0.27</v>
      </c>
      <c r="R139" s="213">
        <f>Q139*H139</f>
        <v>3.01455</v>
      </c>
      <c r="S139" s="213">
        <v>0</v>
      </c>
      <c r="T139" s="214">
        <f>S139*H139</f>
        <v>0</v>
      </c>
      <c r="AR139" s="25" t="s">
        <v>233</v>
      </c>
      <c r="AT139" s="25" t="s">
        <v>252</v>
      </c>
      <c r="AU139" s="25" t="s">
        <v>85</v>
      </c>
      <c r="AY139" s="25" t="s">
        <v>172</v>
      </c>
      <c r="BE139" s="215">
        <f>IF(N139="základní",J139,0)</f>
        <v>0</v>
      </c>
      <c r="BF139" s="215">
        <f>IF(N139="snížená",J139,0)</f>
        <v>0</v>
      </c>
      <c r="BG139" s="215">
        <f>IF(N139="zákl. přenesená",J139,0)</f>
        <v>0</v>
      </c>
      <c r="BH139" s="215">
        <f>IF(N139="sníž. přenesená",J139,0)</f>
        <v>0</v>
      </c>
      <c r="BI139" s="215">
        <f>IF(N139="nulová",J139,0)</f>
        <v>0</v>
      </c>
      <c r="BJ139" s="25" t="s">
        <v>83</v>
      </c>
      <c r="BK139" s="215">
        <f>ROUND(I139*H139,2)</f>
        <v>0</v>
      </c>
      <c r="BL139" s="25" t="s">
        <v>181</v>
      </c>
      <c r="BM139" s="25" t="s">
        <v>1351</v>
      </c>
    </row>
    <row r="140" spans="2:51" s="13" customFormat="1" ht="13.5">
      <c r="B140" s="227"/>
      <c r="C140" s="228"/>
      <c r="D140" s="218" t="s">
        <v>184</v>
      </c>
      <c r="E140" s="228"/>
      <c r="F140" s="230" t="s">
        <v>1352</v>
      </c>
      <c r="G140" s="228"/>
      <c r="H140" s="231">
        <v>11.165</v>
      </c>
      <c r="I140" s="232"/>
      <c r="J140" s="228"/>
      <c r="K140" s="228"/>
      <c r="L140" s="233"/>
      <c r="M140" s="234"/>
      <c r="N140" s="235"/>
      <c r="O140" s="235"/>
      <c r="P140" s="235"/>
      <c r="Q140" s="235"/>
      <c r="R140" s="235"/>
      <c r="S140" s="235"/>
      <c r="T140" s="236"/>
      <c r="AT140" s="237" t="s">
        <v>184</v>
      </c>
      <c r="AU140" s="237" t="s">
        <v>85</v>
      </c>
      <c r="AV140" s="13" t="s">
        <v>85</v>
      </c>
      <c r="AW140" s="13" t="s">
        <v>6</v>
      </c>
      <c r="AX140" s="13" t="s">
        <v>83</v>
      </c>
      <c r="AY140" s="237" t="s">
        <v>172</v>
      </c>
    </row>
    <row r="141" spans="2:65" s="1" customFormat="1" ht="25.5" customHeight="1">
      <c r="B141" s="42"/>
      <c r="C141" s="204" t="s">
        <v>301</v>
      </c>
      <c r="D141" s="204" t="s">
        <v>176</v>
      </c>
      <c r="E141" s="205" t="s">
        <v>1353</v>
      </c>
      <c r="F141" s="206" t="s">
        <v>1354</v>
      </c>
      <c r="G141" s="207" t="s">
        <v>511</v>
      </c>
      <c r="H141" s="208">
        <v>225</v>
      </c>
      <c r="I141" s="209"/>
      <c r="J141" s="210">
        <f>ROUND(I141*H141,2)</f>
        <v>0</v>
      </c>
      <c r="K141" s="206" t="s">
        <v>180</v>
      </c>
      <c r="L141" s="62"/>
      <c r="M141" s="211" t="s">
        <v>21</v>
      </c>
      <c r="N141" s="212" t="s">
        <v>47</v>
      </c>
      <c r="O141" s="43"/>
      <c r="P141" s="213">
        <f>O141*H141</f>
        <v>0</v>
      </c>
      <c r="Q141" s="213">
        <v>0.00014</v>
      </c>
      <c r="R141" s="213">
        <f>Q141*H141</f>
        <v>0.0315</v>
      </c>
      <c r="S141" s="213">
        <v>0</v>
      </c>
      <c r="T141" s="214">
        <f>S141*H141</f>
        <v>0</v>
      </c>
      <c r="AR141" s="25" t="s">
        <v>181</v>
      </c>
      <c r="AT141" s="25" t="s">
        <v>176</v>
      </c>
      <c r="AU141" s="25" t="s">
        <v>85</v>
      </c>
      <c r="AY141" s="25" t="s">
        <v>172</v>
      </c>
      <c r="BE141" s="215">
        <f>IF(N141="základní",J141,0)</f>
        <v>0</v>
      </c>
      <c r="BF141" s="215">
        <f>IF(N141="snížená",J141,0)</f>
        <v>0</v>
      </c>
      <c r="BG141" s="215">
        <f>IF(N141="zákl. přenesená",J141,0)</f>
        <v>0</v>
      </c>
      <c r="BH141" s="215">
        <f>IF(N141="sníž. přenesená",J141,0)</f>
        <v>0</v>
      </c>
      <c r="BI141" s="215">
        <f>IF(N141="nulová",J141,0)</f>
        <v>0</v>
      </c>
      <c r="BJ141" s="25" t="s">
        <v>83</v>
      </c>
      <c r="BK141" s="215">
        <f>ROUND(I141*H141,2)</f>
        <v>0</v>
      </c>
      <c r="BL141" s="25" t="s">
        <v>181</v>
      </c>
      <c r="BM141" s="25" t="s">
        <v>1355</v>
      </c>
    </row>
    <row r="142" spans="2:65" s="1" customFormat="1" ht="25.5" customHeight="1">
      <c r="B142" s="42"/>
      <c r="C142" s="260" t="s">
        <v>9</v>
      </c>
      <c r="D142" s="260" t="s">
        <v>252</v>
      </c>
      <c r="E142" s="261" t="s">
        <v>1356</v>
      </c>
      <c r="F142" s="262" t="s">
        <v>1357</v>
      </c>
      <c r="G142" s="263" t="s">
        <v>511</v>
      </c>
      <c r="H142" s="264">
        <v>228.375</v>
      </c>
      <c r="I142" s="265"/>
      <c r="J142" s="266">
        <f>ROUND(I142*H142,2)</f>
        <v>0</v>
      </c>
      <c r="K142" s="262" t="s">
        <v>180</v>
      </c>
      <c r="L142" s="267"/>
      <c r="M142" s="268" t="s">
        <v>21</v>
      </c>
      <c r="N142" s="269" t="s">
        <v>47</v>
      </c>
      <c r="O142" s="43"/>
      <c r="P142" s="213">
        <f>O142*H142</f>
        <v>0</v>
      </c>
      <c r="Q142" s="213">
        <v>0.23</v>
      </c>
      <c r="R142" s="213">
        <f>Q142*H142</f>
        <v>52.526250000000005</v>
      </c>
      <c r="S142" s="213">
        <v>0</v>
      </c>
      <c r="T142" s="214">
        <f>S142*H142</f>
        <v>0</v>
      </c>
      <c r="AR142" s="25" t="s">
        <v>233</v>
      </c>
      <c r="AT142" s="25" t="s">
        <v>252</v>
      </c>
      <c r="AU142" s="25" t="s">
        <v>85</v>
      </c>
      <c r="AY142" s="25" t="s">
        <v>172</v>
      </c>
      <c r="BE142" s="215">
        <f>IF(N142="základní",J142,0)</f>
        <v>0</v>
      </c>
      <c r="BF142" s="215">
        <f>IF(N142="snížená",J142,0)</f>
        <v>0</v>
      </c>
      <c r="BG142" s="215">
        <f>IF(N142="zákl. přenesená",J142,0)</f>
        <v>0</v>
      </c>
      <c r="BH142" s="215">
        <f>IF(N142="sníž. přenesená",J142,0)</f>
        <v>0</v>
      </c>
      <c r="BI142" s="215">
        <f>IF(N142="nulová",J142,0)</f>
        <v>0</v>
      </c>
      <c r="BJ142" s="25" t="s">
        <v>83</v>
      </c>
      <c r="BK142" s="215">
        <f>ROUND(I142*H142,2)</f>
        <v>0</v>
      </c>
      <c r="BL142" s="25" t="s">
        <v>181</v>
      </c>
      <c r="BM142" s="25" t="s">
        <v>1358</v>
      </c>
    </row>
    <row r="143" spans="2:51" s="13" customFormat="1" ht="13.5">
      <c r="B143" s="227"/>
      <c r="C143" s="228"/>
      <c r="D143" s="218" t="s">
        <v>184</v>
      </c>
      <c r="E143" s="228"/>
      <c r="F143" s="230" t="s">
        <v>1359</v>
      </c>
      <c r="G143" s="228"/>
      <c r="H143" s="231">
        <v>228.375</v>
      </c>
      <c r="I143" s="232"/>
      <c r="J143" s="228"/>
      <c r="K143" s="228"/>
      <c r="L143" s="233"/>
      <c r="M143" s="234"/>
      <c r="N143" s="235"/>
      <c r="O143" s="235"/>
      <c r="P143" s="235"/>
      <c r="Q143" s="235"/>
      <c r="R143" s="235"/>
      <c r="S143" s="235"/>
      <c r="T143" s="236"/>
      <c r="AT143" s="237" t="s">
        <v>184</v>
      </c>
      <c r="AU143" s="237" t="s">
        <v>85</v>
      </c>
      <c r="AV143" s="13" t="s">
        <v>85</v>
      </c>
      <c r="AW143" s="13" t="s">
        <v>6</v>
      </c>
      <c r="AX143" s="13" t="s">
        <v>83</v>
      </c>
      <c r="AY143" s="237" t="s">
        <v>172</v>
      </c>
    </row>
    <row r="144" spans="2:65" s="1" customFormat="1" ht="25.5" customHeight="1">
      <c r="B144" s="42"/>
      <c r="C144" s="204" t="s">
        <v>311</v>
      </c>
      <c r="D144" s="204" t="s">
        <v>176</v>
      </c>
      <c r="E144" s="205" t="s">
        <v>1360</v>
      </c>
      <c r="F144" s="206" t="s">
        <v>1361</v>
      </c>
      <c r="G144" s="207" t="s">
        <v>511</v>
      </c>
      <c r="H144" s="208">
        <v>225</v>
      </c>
      <c r="I144" s="209"/>
      <c r="J144" s="210">
        <f aca="true" t="shared" si="0" ref="J144:J156">ROUND(I144*H144,2)</f>
        <v>0</v>
      </c>
      <c r="K144" s="206" t="s">
        <v>180</v>
      </c>
      <c r="L144" s="62"/>
      <c r="M144" s="211" t="s">
        <v>21</v>
      </c>
      <c r="N144" s="212" t="s">
        <v>47</v>
      </c>
      <c r="O144" s="43"/>
      <c r="P144" s="213">
        <f aca="true" t="shared" si="1" ref="P144:P156">O144*H144</f>
        <v>0</v>
      </c>
      <c r="Q144" s="213">
        <v>0.00014</v>
      </c>
      <c r="R144" s="213">
        <f aca="true" t="shared" si="2" ref="R144:R156">Q144*H144</f>
        <v>0.0315</v>
      </c>
      <c r="S144" s="213">
        <v>0</v>
      </c>
      <c r="T144" s="214">
        <f aca="true" t="shared" si="3" ref="T144:T156">S144*H144</f>
        <v>0</v>
      </c>
      <c r="AR144" s="25" t="s">
        <v>181</v>
      </c>
      <c r="AT144" s="25" t="s">
        <v>176</v>
      </c>
      <c r="AU144" s="25" t="s">
        <v>85</v>
      </c>
      <c r="AY144" s="25" t="s">
        <v>172</v>
      </c>
      <c r="BE144" s="215">
        <f aca="true" t="shared" si="4" ref="BE144:BE156">IF(N144="základní",J144,0)</f>
        <v>0</v>
      </c>
      <c r="BF144" s="215">
        <f aca="true" t="shared" si="5" ref="BF144:BF156">IF(N144="snížená",J144,0)</f>
        <v>0</v>
      </c>
      <c r="BG144" s="215">
        <f aca="true" t="shared" si="6" ref="BG144:BG156">IF(N144="zákl. přenesená",J144,0)</f>
        <v>0</v>
      </c>
      <c r="BH144" s="215">
        <f aca="true" t="shared" si="7" ref="BH144:BH156">IF(N144="sníž. přenesená",J144,0)</f>
        <v>0</v>
      </c>
      <c r="BI144" s="215">
        <f aca="true" t="shared" si="8" ref="BI144:BI156">IF(N144="nulová",J144,0)</f>
        <v>0</v>
      </c>
      <c r="BJ144" s="25" t="s">
        <v>83</v>
      </c>
      <c r="BK144" s="215">
        <f aca="true" t="shared" si="9" ref="BK144:BK156">ROUND(I144*H144,2)</f>
        <v>0</v>
      </c>
      <c r="BL144" s="25" t="s">
        <v>181</v>
      </c>
      <c r="BM144" s="25" t="s">
        <v>1362</v>
      </c>
    </row>
    <row r="145" spans="2:65" s="1" customFormat="1" ht="25.5" customHeight="1">
      <c r="B145" s="42"/>
      <c r="C145" s="204" t="s">
        <v>317</v>
      </c>
      <c r="D145" s="204" t="s">
        <v>176</v>
      </c>
      <c r="E145" s="205" t="s">
        <v>1363</v>
      </c>
      <c r="F145" s="206" t="s">
        <v>1364</v>
      </c>
      <c r="G145" s="207" t="s">
        <v>329</v>
      </c>
      <c r="H145" s="208">
        <v>11</v>
      </c>
      <c r="I145" s="209"/>
      <c r="J145" s="210">
        <f t="shared" si="0"/>
        <v>0</v>
      </c>
      <c r="K145" s="206" t="s">
        <v>180</v>
      </c>
      <c r="L145" s="62"/>
      <c r="M145" s="211" t="s">
        <v>21</v>
      </c>
      <c r="N145" s="212" t="s">
        <v>47</v>
      </c>
      <c r="O145" s="43"/>
      <c r="P145" s="213">
        <f t="shared" si="1"/>
        <v>0</v>
      </c>
      <c r="Q145" s="213">
        <v>0.00018</v>
      </c>
      <c r="R145" s="213">
        <f t="shared" si="2"/>
        <v>0.00198</v>
      </c>
      <c r="S145" s="213">
        <v>0</v>
      </c>
      <c r="T145" s="214">
        <f t="shared" si="3"/>
        <v>0</v>
      </c>
      <c r="AR145" s="25" t="s">
        <v>181</v>
      </c>
      <c r="AT145" s="25" t="s">
        <v>176</v>
      </c>
      <c r="AU145" s="25" t="s">
        <v>85</v>
      </c>
      <c r="AY145" s="25" t="s">
        <v>172</v>
      </c>
      <c r="BE145" s="215">
        <f t="shared" si="4"/>
        <v>0</v>
      </c>
      <c r="BF145" s="215">
        <f t="shared" si="5"/>
        <v>0</v>
      </c>
      <c r="BG145" s="215">
        <f t="shared" si="6"/>
        <v>0</v>
      </c>
      <c r="BH145" s="215">
        <f t="shared" si="7"/>
        <v>0</v>
      </c>
      <c r="BI145" s="215">
        <f t="shared" si="8"/>
        <v>0</v>
      </c>
      <c r="BJ145" s="25" t="s">
        <v>83</v>
      </c>
      <c r="BK145" s="215">
        <f t="shared" si="9"/>
        <v>0</v>
      </c>
      <c r="BL145" s="25" t="s">
        <v>181</v>
      </c>
      <c r="BM145" s="25" t="s">
        <v>1365</v>
      </c>
    </row>
    <row r="146" spans="2:65" s="1" customFormat="1" ht="25.5" customHeight="1">
      <c r="B146" s="42"/>
      <c r="C146" s="204" t="s">
        <v>326</v>
      </c>
      <c r="D146" s="204" t="s">
        <v>176</v>
      </c>
      <c r="E146" s="205" t="s">
        <v>1366</v>
      </c>
      <c r="F146" s="206" t="s">
        <v>1367</v>
      </c>
      <c r="G146" s="207" t="s">
        <v>329</v>
      </c>
      <c r="H146" s="208">
        <v>6</v>
      </c>
      <c r="I146" s="209"/>
      <c r="J146" s="210">
        <f t="shared" si="0"/>
        <v>0</v>
      </c>
      <c r="K146" s="206" t="s">
        <v>180</v>
      </c>
      <c r="L146" s="62"/>
      <c r="M146" s="211" t="s">
        <v>21</v>
      </c>
      <c r="N146" s="212" t="s">
        <v>47</v>
      </c>
      <c r="O146" s="43"/>
      <c r="P146" s="213">
        <f t="shared" si="1"/>
        <v>0</v>
      </c>
      <c r="Q146" s="213">
        <v>2.63884</v>
      </c>
      <c r="R146" s="213">
        <f t="shared" si="2"/>
        <v>15.83304</v>
      </c>
      <c r="S146" s="213">
        <v>0</v>
      </c>
      <c r="T146" s="214">
        <f t="shared" si="3"/>
        <v>0</v>
      </c>
      <c r="AR146" s="25" t="s">
        <v>181</v>
      </c>
      <c r="AT146" s="25" t="s">
        <v>176</v>
      </c>
      <c r="AU146" s="25" t="s">
        <v>85</v>
      </c>
      <c r="AY146" s="25" t="s">
        <v>172</v>
      </c>
      <c r="BE146" s="215">
        <f t="shared" si="4"/>
        <v>0</v>
      </c>
      <c r="BF146" s="215">
        <f t="shared" si="5"/>
        <v>0</v>
      </c>
      <c r="BG146" s="215">
        <f t="shared" si="6"/>
        <v>0</v>
      </c>
      <c r="BH146" s="215">
        <f t="shared" si="7"/>
        <v>0</v>
      </c>
      <c r="BI146" s="215">
        <f t="shared" si="8"/>
        <v>0</v>
      </c>
      <c r="BJ146" s="25" t="s">
        <v>83</v>
      </c>
      <c r="BK146" s="215">
        <f t="shared" si="9"/>
        <v>0</v>
      </c>
      <c r="BL146" s="25" t="s">
        <v>181</v>
      </c>
      <c r="BM146" s="25" t="s">
        <v>1368</v>
      </c>
    </row>
    <row r="147" spans="2:65" s="1" customFormat="1" ht="25.5" customHeight="1">
      <c r="B147" s="42"/>
      <c r="C147" s="204" t="s">
        <v>331</v>
      </c>
      <c r="D147" s="204" t="s">
        <v>176</v>
      </c>
      <c r="E147" s="205" t="s">
        <v>1369</v>
      </c>
      <c r="F147" s="206" t="s">
        <v>1370</v>
      </c>
      <c r="G147" s="207" t="s">
        <v>329</v>
      </c>
      <c r="H147" s="208">
        <v>6</v>
      </c>
      <c r="I147" s="209"/>
      <c r="J147" s="210">
        <f t="shared" si="0"/>
        <v>0</v>
      </c>
      <c r="K147" s="206" t="s">
        <v>180</v>
      </c>
      <c r="L147" s="62"/>
      <c r="M147" s="211" t="s">
        <v>21</v>
      </c>
      <c r="N147" s="212" t="s">
        <v>47</v>
      </c>
      <c r="O147" s="43"/>
      <c r="P147" s="213">
        <f t="shared" si="1"/>
        <v>0</v>
      </c>
      <c r="Q147" s="213">
        <v>0.21734</v>
      </c>
      <c r="R147" s="213">
        <f t="shared" si="2"/>
        <v>1.30404</v>
      </c>
      <c r="S147" s="213">
        <v>0</v>
      </c>
      <c r="T147" s="214">
        <f t="shared" si="3"/>
        <v>0</v>
      </c>
      <c r="AR147" s="25" t="s">
        <v>181</v>
      </c>
      <c r="AT147" s="25" t="s">
        <v>176</v>
      </c>
      <c r="AU147" s="25" t="s">
        <v>85</v>
      </c>
      <c r="AY147" s="25" t="s">
        <v>172</v>
      </c>
      <c r="BE147" s="215">
        <f t="shared" si="4"/>
        <v>0</v>
      </c>
      <c r="BF147" s="215">
        <f t="shared" si="5"/>
        <v>0</v>
      </c>
      <c r="BG147" s="215">
        <f t="shared" si="6"/>
        <v>0</v>
      </c>
      <c r="BH147" s="215">
        <f t="shared" si="7"/>
        <v>0</v>
      </c>
      <c r="BI147" s="215">
        <f t="shared" si="8"/>
        <v>0</v>
      </c>
      <c r="BJ147" s="25" t="s">
        <v>83</v>
      </c>
      <c r="BK147" s="215">
        <f t="shared" si="9"/>
        <v>0</v>
      </c>
      <c r="BL147" s="25" t="s">
        <v>181</v>
      </c>
      <c r="BM147" s="25" t="s">
        <v>1371</v>
      </c>
    </row>
    <row r="148" spans="2:65" s="1" customFormat="1" ht="16.5" customHeight="1">
      <c r="B148" s="42"/>
      <c r="C148" s="260" t="s">
        <v>335</v>
      </c>
      <c r="D148" s="260" t="s">
        <v>252</v>
      </c>
      <c r="E148" s="261" t="s">
        <v>1372</v>
      </c>
      <c r="F148" s="262" t="s">
        <v>1373</v>
      </c>
      <c r="G148" s="263" t="s">
        <v>329</v>
      </c>
      <c r="H148" s="264">
        <v>6</v>
      </c>
      <c r="I148" s="265"/>
      <c r="J148" s="266">
        <f t="shared" si="0"/>
        <v>0</v>
      </c>
      <c r="K148" s="262" t="s">
        <v>180</v>
      </c>
      <c r="L148" s="267"/>
      <c r="M148" s="268" t="s">
        <v>21</v>
      </c>
      <c r="N148" s="269" t="s">
        <v>47</v>
      </c>
      <c r="O148" s="43"/>
      <c r="P148" s="213">
        <f t="shared" si="1"/>
        <v>0</v>
      </c>
      <c r="Q148" s="213">
        <v>0.57</v>
      </c>
      <c r="R148" s="213">
        <f t="shared" si="2"/>
        <v>3.42</v>
      </c>
      <c r="S148" s="213">
        <v>0</v>
      </c>
      <c r="T148" s="214">
        <f t="shared" si="3"/>
        <v>0</v>
      </c>
      <c r="AR148" s="25" t="s">
        <v>233</v>
      </c>
      <c r="AT148" s="25" t="s">
        <v>252</v>
      </c>
      <c r="AU148" s="25" t="s">
        <v>85</v>
      </c>
      <c r="AY148" s="25" t="s">
        <v>172</v>
      </c>
      <c r="BE148" s="215">
        <f t="shared" si="4"/>
        <v>0</v>
      </c>
      <c r="BF148" s="215">
        <f t="shared" si="5"/>
        <v>0</v>
      </c>
      <c r="BG148" s="215">
        <f t="shared" si="6"/>
        <v>0</v>
      </c>
      <c r="BH148" s="215">
        <f t="shared" si="7"/>
        <v>0</v>
      </c>
      <c r="BI148" s="215">
        <f t="shared" si="8"/>
        <v>0</v>
      </c>
      <c r="BJ148" s="25" t="s">
        <v>83</v>
      </c>
      <c r="BK148" s="215">
        <f t="shared" si="9"/>
        <v>0</v>
      </c>
      <c r="BL148" s="25" t="s">
        <v>181</v>
      </c>
      <c r="BM148" s="25" t="s">
        <v>1374</v>
      </c>
    </row>
    <row r="149" spans="2:65" s="1" customFormat="1" ht="25.5" customHeight="1">
      <c r="B149" s="42"/>
      <c r="C149" s="260" t="s">
        <v>341</v>
      </c>
      <c r="D149" s="260" t="s">
        <v>252</v>
      </c>
      <c r="E149" s="261" t="s">
        <v>1375</v>
      </c>
      <c r="F149" s="262" t="s">
        <v>1376</v>
      </c>
      <c r="G149" s="263" t="s">
        <v>329</v>
      </c>
      <c r="H149" s="264">
        <v>5</v>
      </c>
      <c r="I149" s="265"/>
      <c r="J149" s="266">
        <f t="shared" si="0"/>
        <v>0</v>
      </c>
      <c r="K149" s="262" t="s">
        <v>180</v>
      </c>
      <c r="L149" s="267"/>
      <c r="M149" s="268" t="s">
        <v>21</v>
      </c>
      <c r="N149" s="269" t="s">
        <v>47</v>
      </c>
      <c r="O149" s="43"/>
      <c r="P149" s="213">
        <f t="shared" si="1"/>
        <v>0</v>
      </c>
      <c r="Q149" s="213">
        <v>2.566</v>
      </c>
      <c r="R149" s="213">
        <f t="shared" si="2"/>
        <v>12.829999999999998</v>
      </c>
      <c r="S149" s="213">
        <v>0</v>
      </c>
      <c r="T149" s="214">
        <f t="shared" si="3"/>
        <v>0</v>
      </c>
      <c r="AR149" s="25" t="s">
        <v>233</v>
      </c>
      <c r="AT149" s="25" t="s">
        <v>252</v>
      </c>
      <c r="AU149" s="25" t="s">
        <v>85</v>
      </c>
      <c r="AY149" s="25" t="s">
        <v>172</v>
      </c>
      <c r="BE149" s="215">
        <f t="shared" si="4"/>
        <v>0</v>
      </c>
      <c r="BF149" s="215">
        <f t="shared" si="5"/>
        <v>0</v>
      </c>
      <c r="BG149" s="215">
        <f t="shared" si="6"/>
        <v>0</v>
      </c>
      <c r="BH149" s="215">
        <f t="shared" si="7"/>
        <v>0</v>
      </c>
      <c r="BI149" s="215">
        <f t="shared" si="8"/>
        <v>0</v>
      </c>
      <c r="BJ149" s="25" t="s">
        <v>83</v>
      </c>
      <c r="BK149" s="215">
        <f t="shared" si="9"/>
        <v>0</v>
      </c>
      <c r="BL149" s="25" t="s">
        <v>181</v>
      </c>
      <c r="BM149" s="25" t="s">
        <v>1377</v>
      </c>
    </row>
    <row r="150" spans="2:65" s="1" customFormat="1" ht="25.5" customHeight="1">
      <c r="B150" s="42"/>
      <c r="C150" s="260" t="s">
        <v>346</v>
      </c>
      <c r="D150" s="260" t="s">
        <v>252</v>
      </c>
      <c r="E150" s="261" t="s">
        <v>1378</v>
      </c>
      <c r="F150" s="262" t="s">
        <v>1379</v>
      </c>
      <c r="G150" s="263" t="s">
        <v>329</v>
      </c>
      <c r="H150" s="264">
        <v>1</v>
      </c>
      <c r="I150" s="265"/>
      <c r="J150" s="266">
        <f t="shared" si="0"/>
        <v>0</v>
      </c>
      <c r="K150" s="262" t="s">
        <v>180</v>
      </c>
      <c r="L150" s="267"/>
      <c r="M150" s="268" t="s">
        <v>21</v>
      </c>
      <c r="N150" s="269" t="s">
        <v>47</v>
      </c>
      <c r="O150" s="43"/>
      <c r="P150" s="213">
        <f t="shared" si="1"/>
        <v>0</v>
      </c>
      <c r="Q150" s="213">
        <v>2.661</v>
      </c>
      <c r="R150" s="213">
        <f t="shared" si="2"/>
        <v>2.661</v>
      </c>
      <c r="S150" s="213">
        <v>0</v>
      </c>
      <c r="T150" s="214">
        <f t="shared" si="3"/>
        <v>0</v>
      </c>
      <c r="AR150" s="25" t="s">
        <v>233</v>
      </c>
      <c r="AT150" s="25" t="s">
        <v>252</v>
      </c>
      <c r="AU150" s="25" t="s">
        <v>85</v>
      </c>
      <c r="AY150" s="25" t="s">
        <v>172</v>
      </c>
      <c r="BE150" s="215">
        <f t="shared" si="4"/>
        <v>0</v>
      </c>
      <c r="BF150" s="215">
        <f t="shared" si="5"/>
        <v>0</v>
      </c>
      <c r="BG150" s="215">
        <f t="shared" si="6"/>
        <v>0</v>
      </c>
      <c r="BH150" s="215">
        <f t="shared" si="7"/>
        <v>0</v>
      </c>
      <c r="BI150" s="215">
        <f t="shared" si="8"/>
        <v>0</v>
      </c>
      <c r="BJ150" s="25" t="s">
        <v>83</v>
      </c>
      <c r="BK150" s="215">
        <f t="shared" si="9"/>
        <v>0</v>
      </c>
      <c r="BL150" s="25" t="s">
        <v>181</v>
      </c>
      <c r="BM150" s="25" t="s">
        <v>1380</v>
      </c>
    </row>
    <row r="151" spans="2:65" s="1" customFormat="1" ht="16.5" customHeight="1">
      <c r="B151" s="42"/>
      <c r="C151" s="260" t="s">
        <v>351</v>
      </c>
      <c r="D151" s="260" t="s">
        <v>252</v>
      </c>
      <c r="E151" s="261" t="s">
        <v>1381</v>
      </c>
      <c r="F151" s="262" t="s">
        <v>1382</v>
      </c>
      <c r="G151" s="263" t="s">
        <v>329</v>
      </c>
      <c r="H151" s="264">
        <v>6</v>
      </c>
      <c r="I151" s="265"/>
      <c r="J151" s="266">
        <f t="shared" si="0"/>
        <v>0</v>
      </c>
      <c r="K151" s="262" t="s">
        <v>21</v>
      </c>
      <c r="L151" s="267"/>
      <c r="M151" s="268" t="s">
        <v>21</v>
      </c>
      <c r="N151" s="269" t="s">
        <v>47</v>
      </c>
      <c r="O151" s="43"/>
      <c r="P151" s="213">
        <f t="shared" si="1"/>
        <v>0</v>
      </c>
      <c r="Q151" s="213">
        <v>0.064</v>
      </c>
      <c r="R151" s="213">
        <f t="shared" si="2"/>
        <v>0.384</v>
      </c>
      <c r="S151" s="213">
        <v>0</v>
      </c>
      <c r="T151" s="214">
        <f t="shared" si="3"/>
        <v>0</v>
      </c>
      <c r="AR151" s="25" t="s">
        <v>233</v>
      </c>
      <c r="AT151" s="25" t="s">
        <v>252</v>
      </c>
      <c r="AU151" s="25" t="s">
        <v>85</v>
      </c>
      <c r="AY151" s="25" t="s">
        <v>172</v>
      </c>
      <c r="BE151" s="215">
        <f t="shared" si="4"/>
        <v>0</v>
      </c>
      <c r="BF151" s="215">
        <f t="shared" si="5"/>
        <v>0</v>
      </c>
      <c r="BG151" s="215">
        <f t="shared" si="6"/>
        <v>0</v>
      </c>
      <c r="BH151" s="215">
        <f t="shared" si="7"/>
        <v>0</v>
      </c>
      <c r="BI151" s="215">
        <f t="shared" si="8"/>
        <v>0</v>
      </c>
      <c r="BJ151" s="25" t="s">
        <v>83</v>
      </c>
      <c r="BK151" s="215">
        <f t="shared" si="9"/>
        <v>0</v>
      </c>
      <c r="BL151" s="25" t="s">
        <v>181</v>
      </c>
      <c r="BM151" s="25" t="s">
        <v>1383</v>
      </c>
    </row>
    <row r="152" spans="2:65" s="1" customFormat="1" ht="16.5" customHeight="1">
      <c r="B152" s="42"/>
      <c r="C152" s="260" t="s">
        <v>355</v>
      </c>
      <c r="D152" s="260" t="s">
        <v>252</v>
      </c>
      <c r="E152" s="261" t="s">
        <v>1384</v>
      </c>
      <c r="F152" s="262" t="s">
        <v>1385</v>
      </c>
      <c r="G152" s="263" t="s">
        <v>329</v>
      </c>
      <c r="H152" s="264">
        <v>5</v>
      </c>
      <c r="I152" s="265"/>
      <c r="J152" s="266">
        <f t="shared" si="0"/>
        <v>0</v>
      </c>
      <c r="K152" s="262" t="s">
        <v>21</v>
      </c>
      <c r="L152" s="267"/>
      <c r="M152" s="268" t="s">
        <v>21</v>
      </c>
      <c r="N152" s="269" t="s">
        <v>47</v>
      </c>
      <c r="O152" s="43"/>
      <c r="P152" s="213">
        <f t="shared" si="1"/>
        <v>0</v>
      </c>
      <c r="Q152" s="213">
        <v>0.039</v>
      </c>
      <c r="R152" s="213">
        <f t="shared" si="2"/>
        <v>0.195</v>
      </c>
      <c r="S152" s="213">
        <v>0</v>
      </c>
      <c r="T152" s="214">
        <f t="shared" si="3"/>
        <v>0</v>
      </c>
      <c r="AR152" s="25" t="s">
        <v>233</v>
      </c>
      <c r="AT152" s="25" t="s">
        <v>252</v>
      </c>
      <c r="AU152" s="25" t="s">
        <v>85</v>
      </c>
      <c r="AY152" s="25" t="s">
        <v>172</v>
      </c>
      <c r="BE152" s="215">
        <f t="shared" si="4"/>
        <v>0</v>
      </c>
      <c r="BF152" s="215">
        <f t="shared" si="5"/>
        <v>0</v>
      </c>
      <c r="BG152" s="215">
        <f t="shared" si="6"/>
        <v>0</v>
      </c>
      <c r="BH152" s="215">
        <f t="shared" si="7"/>
        <v>0</v>
      </c>
      <c r="BI152" s="215">
        <f t="shared" si="8"/>
        <v>0</v>
      </c>
      <c r="BJ152" s="25" t="s">
        <v>83</v>
      </c>
      <c r="BK152" s="215">
        <f t="shared" si="9"/>
        <v>0</v>
      </c>
      <c r="BL152" s="25" t="s">
        <v>181</v>
      </c>
      <c r="BM152" s="25" t="s">
        <v>1386</v>
      </c>
    </row>
    <row r="153" spans="2:65" s="1" customFormat="1" ht="16.5" customHeight="1">
      <c r="B153" s="42"/>
      <c r="C153" s="260" t="s">
        <v>361</v>
      </c>
      <c r="D153" s="260" t="s">
        <v>252</v>
      </c>
      <c r="E153" s="261" t="s">
        <v>1387</v>
      </c>
      <c r="F153" s="262" t="s">
        <v>1388</v>
      </c>
      <c r="G153" s="263" t="s">
        <v>329</v>
      </c>
      <c r="H153" s="264">
        <v>1</v>
      </c>
      <c r="I153" s="265"/>
      <c r="J153" s="266">
        <f t="shared" si="0"/>
        <v>0</v>
      </c>
      <c r="K153" s="262" t="s">
        <v>180</v>
      </c>
      <c r="L153" s="267"/>
      <c r="M153" s="268" t="s">
        <v>21</v>
      </c>
      <c r="N153" s="269" t="s">
        <v>47</v>
      </c>
      <c r="O153" s="43"/>
      <c r="P153" s="213">
        <f t="shared" si="1"/>
        <v>0</v>
      </c>
      <c r="Q153" s="213">
        <v>0.254</v>
      </c>
      <c r="R153" s="213">
        <f t="shared" si="2"/>
        <v>0.254</v>
      </c>
      <c r="S153" s="213">
        <v>0</v>
      </c>
      <c r="T153" s="214">
        <f t="shared" si="3"/>
        <v>0</v>
      </c>
      <c r="AR153" s="25" t="s">
        <v>233</v>
      </c>
      <c r="AT153" s="25" t="s">
        <v>252</v>
      </c>
      <c r="AU153" s="25" t="s">
        <v>85</v>
      </c>
      <c r="AY153" s="25" t="s">
        <v>172</v>
      </c>
      <c r="BE153" s="215">
        <f t="shared" si="4"/>
        <v>0</v>
      </c>
      <c r="BF153" s="215">
        <f t="shared" si="5"/>
        <v>0</v>
      </c>
      <c r="BG153" s="215">
        <f t="shared" si="6"/>
        <v>0</v>
      </c>
      <c r="BH153" s="215">
        <f t="shared" si="7"/>
        <v>0</v>
      </c>
      <c r="BI153" s="215">
        <f t="shared" si="8"/>
        <v>0</v>
      </c>
      <c r="BJ153" s="25" t="s">
        <v>83</v>
      </c>
      <c r="BK153" s="215">
        <f t="shared" si="9"/>
        <v>0</v>
      </c>
      <c r="BL153" s="25" t="s">
        <v>181</v>
      </c>
      <c r="BM153" s="25" t="s">
        <v>1389</v>
      </c>
    </row>
    <row r="154" spans="2:65" s="1" customFormat="1" ht="16.5" customHeight="1">
      <c r="B154" s="42"/>
      <c r="C154" s="260" t="s">
        <v>365</v>
      </c>
      <c r="D154" s="260" t="s">
        <v>252</v>
      </c>
      <c r="E154" s="261" t="s">
        <v>1390</v>
      </c>
      <c r="F154" s="262" t="s">
        <v>1391</v>
      </c>
      <c r="G154" s="263" t="s">
        <v>329</v>
      </c>
      <c r="H154" s="264">
        <v>2</v>
      </c>
      <c r="I154" s="265"/>
      <c r="J154" s="266">
        <f t="shared" si="0"/>
        <v>0</v>
      </c>
      <c r="K154" s="262" t="s">
        <v>180</v>
      </c>
      <c r="L154" s="267"/>
      <c r="M154" s="268" t="s">
        <v>21</v>
      </c>
      <c r="N154" s="269" t="s">
        <v>47</v>
      </c>
      <c r="O154" s="43"/>
      <c r="P154" s="213">
        <f t="shared" si="1"/>
        <v>0</v>
      </c>
      <c r="Q154" s="213">
        <v>0.506</v>
      </c>
      <c r="R154" s="213">
        <f t="shared" si="2"/>
        <v>1.012</v>
      </c>
      <c r="S154" s="213">
        <v>0</v>
      </c>
      <c r="T154" s="214">
        <f t="shared" si="3"/>
        <v>0</v>
      </c>
      <c r="AR154" s="25" t="s">
        <v>233</v>
      </c>
      <c r="AT154" s="25" t="s">
        <v>252</v>
      </c>
      <c r="AU154" s="25" t="s">
        <v>85</v>
      </c>
      <c r="AY154" s="25" t="s">
        <v>172</v>
      </c>
      <c r="BE154" s="215">
        <f t="shared" si="4"/>
        <v>0</v>
      </c>
      <c r="BF154" s="215">
        <f t="shared" si="5"/>
        <v>0</v>
      </c>
      <c r="BG154" s="215">
        <f t="shared" si="6"/>
        <v>0</v>
      </c>
      <c r="BH154" s="215">
        <f t="shared" si="7"/>
        <v>0</v>
      </c>
      <c r="BI154" s="215">
        <f t="shared" si="8"/>
        <v>0</v>
      </c>
      <c r="BJ154" s="25" t="s">
        <v>83</v>
      </c>
      <c r="BK154" s="215">
        <f t="shared" si="9"/>
        <v>0</v>
      </c>
      <c r="BL154" s="25" t="s">
        <v>181</v>
      </c>
      <c r="BM154" s="25" t="s">
        <v>1392</v>
      </c>
    </row>
    <row r="155" spans="2:65" s="1" customFormat="1" ht="16.5" customHeight="1">
      <c r="B155" s="42"/>
      <c r="C155" s="260" t="s">
        <v>372</v>
      </c>
      <c r="D155" s="260" t="s">
        <v>252</v>
      </c>
      <c r="E155" s="261" t="s">
        <v>1393</v>
      </c>
      <c r="F155" s="262" t="s">
        <v>1394</v>
      </c>
      <c r="G155" s="263" t="s">
        <v>329</v>
      </c>
      <c r="H155" s="264">
        <v>6</v>
      </c>
      <c r="I155" s="265"/>
      <c r="J155" s="266">
        <f t="shared" si="0"/>
        <v>0</v>
      </c>
      <c r="K155" s="262" t="s">
        <v>180</v>
      </c>
      <c r="L155" s="267"/>
      <c r="M155" s="268" t="s">
        <v>21</v>
      </c>
      <c r="N155" s="269" t="s">
        <v>47</v>
      </c>
      <c r="O155" s="43"/>
      <c r="P155" s="213">
        <f t="shared" si="1"/>
        <v>0</v>
      </c>
      <c r="Q155" s="213">
        <v>1.013</v>
      </c>
      <c r="R155" s="213">
        <f t="shared" si="2"/>
        <v>6.077999999999999</v>
      </c>
      <c r="S155" s="213">
        <v>0</v>
      </c>
      <c r="T155" s="214">
        <f t="shared" si="3"/>
        <v>0</v>
      </c>
      <c r="AR155" s="25" t="s">
        <v>233</v>
      </c>
      <c r="AT155" s="25" t="s">
        <v>252</v>
      </c>
      <c r="AU155" s="25" t="s">
        <v>85</v>
      </c>
      <c r="AY155" s="25" t="s">
        <v>172</v>
      </c>
      <c r="BE155" s="215">
        <f t="shared" si="4"/>
        <v>0</v>
      </c>
      <c r="BF155" s="215">
        <f t="shared" si="5"/>
        <v>0</v>
      </c>
      <c r="BG155" s="215">
        <f t="shared" si="6"/>
        <v>0</v>
      </c>
      <c r="BH155" s="215">
        <f t="shared" si="7"/>
        <v>0</v>
      </c>
      <c r="BI155" s="215">
        <f t="shared" si="8"/>
        <v>0</v>
      </c>
      <c r="BJ155" s="25" t="s">
        <v>83</v>
      </c>
      <c r="BK155" s="215">
        <f t="shared" si="9"/>
        <v>0</v>
      </c>
      <c r="BL155" s="25" t="s">
        <v>181</v>
      </c>
      <c r="BM155" s="25" t="s">
        <v>1395</v>
      </c>
    </row>
    <row r="156" spans="2:65" s="1" customFormat="1" ht="25.5" customHeight="1">
      <c r="B156" s="42"/>
      <c r="C156" s="260" t="s">
        <v>376</v>
      </c>
      <c r="D156" s="260" t="s">
        <v>252</v>
      </c>
      <c r="E156" s="261" t="s">
        <v>1396</v>
      </c>
      <c r="F156" s="262" t="s">
        <v>1397</v>
      </c>
      <c r="G156" s="263" t="s">
        <v>329</v>
      </c>
      <c r="H156" s="264">
        <v>6</v>
      </c>
      <c r="I156" s="265"/>
      <c r="J156" s="266">
        <f t="shared" si="0"/>
        <v>0</v>
      </c>
      <c r="K156" s="262" t="s">
        <v>1398</v>
      </c>
      <c r="L156" s="267"/>
      <c r="M156" s="268" t="s">
        <v>21</v>
      </c>
      <c r="N156" s="269" t="s">
        <v>47</v>
      </c>
      <c r="O156" s="43"/>
      <c r="P156" s="213">
        <f t="shared" si="1"/>
        <v>0</v>
      </c>
      <c r="Q156" s="213">
        <v>0.101</v>
      </c>
      <c r="R156" s="213">
        <f t="shared" si="2"/>
        <v>0.6060000000000001</v>
      </c>
      <c r="S156" s="213">
        <v>0</v>
      </c>
      <c r="T156" s="214">
        <f t="shared" si="3"/>
        <v>0</v>
      </c>
      <c r="AR156" s="25" t="s">
        <v>233</v>
      </c>
      <c r="AT156" s="25" t="s">
        <v>252</v>
      </c>
      <c r="AU156" s="25" t="s">
        <v>85</v>
      </c>
      <c r="AY156" s="25" t="s">
        <v>172</v>
      </c>
      <c r="BE156" s="215">
        <f t="shared" si="4"/>
        <v>0</v>
      </c>
      <c r="BF156" s="215">
        <f t="shared" si="5"/>
        <v>0</v>
      </c>
      <c r="BG156" s="215">
        <f t="shared" si="6"/>
        <v>0</v>
      </c>
      <c r="BH156" s="215">
        <f t="shared" si="7"/>
        <v>0</v>
      </c>
      <c r="BI156" s="215">
        <f t="shared" si="8"/>
        <v>0</v>
      </c>
      <c r="BJ156" s="25" t="s">
        <v>83</v>
      </c>
      <c r="BK156" s="215">
        <f t="shared" si="9"/>
        <v>0</v>
      </c>
      <c r="BL156" s="25" t="s">
        <v>181</v>
      </c>
      <c r="BM156" s="25" t="s">
        <v>1399</v>
      </c>
    </row>
    <row r="157" spans="2:63" s="11" customFormat="1" ht="29.85" customHeight="1">
      <c r="B157" s="188"/>
      <c r="C157" s="189"/>
      <c r="D157" s="190" t="s">
        <v>75</v>
      </c>
      <c r="E157" s="202" t="s">
        <v>1232</v>
      </c>
      <c r="F157" s="202" t="s">
        <v>1060</v>
      </c>
      <c r="G157" s="189"/>
      <c r="H157" s="189"/>
      <c r="I157" s="192"/>
      <c r="J157" s="203">
        <f>BK157</f>
        <v>0</v>
      </c>
      <c r="K157" s="189"/>
      <c r="L157" s="194"/>
      <c r="M157" s="195"/>
      <c r="N157" s="196"/>
      <c r="O157" s="196"/>
      <c r="P157" s="197">
        <f>P158</f>
        <v>0</v>
      </c>
      <c r="Q157" s="196"/>
      <c r="R157" s="197">
        <f>R158</f>
        <v>0</v>
      </c>
      <c r="S157" s="196"/>
      <c r="T157" s="198">
        <f>T158</f>
        <v>0</v>
      </c>
      <c r="AR157" s="199" t="s">
        <v>83</v>
      </c>
      <c r="AT157" s="200" t="s">
        <v>75</v>
      </c>
      <c r="AU157" s="200" t="s">
        <v>83</v>
      </c>
      <c r="AY157" s="199" t="s">
        <v>172</v>
      </c>
      <c r="BK157" s="201">
        <f>BK158</f>
        <v>0</v>
      </c>
    </row>
    <row r="158" spans="2:65" s="1" customFormat="1" ht="16.5" customHeight="1">
      <c r="B158" s="42"/>
      <c r="C158" s="204" t="s">
        <v>380</v>
      </c>
      <c r="D158" s="204" t="s">
        <v>176</v>
      </c>
      <c r="E158" s="205" t="s">
        <v>1400</v>
      </c>
      <c r="F158" s="206" t="s">
        <v>1401</v>
      </c>
      <c r="G158" s="207" t="s">
        <v>207</v>
      </c>
      <c r="H158" s="208">
        <v>98.609</v>
      </c>
      <c r="I158" s="209"/>
      <c r="J158" s="210">
        <f>ROUND(I158*H158,2)</f>
        <v>0</v>
      </c>
      <c r="K158" s="206" t="s">
        <v>180</v>
      </c>
      <c r="L158" s="62"/>
      <c r="M158" s="211" t="s">
        <v>21</v>
      </c>
      <c r="N158" s="212" t="s">
        <v>47</v>
      </c>
      <c r="O158" s="43"/>
      <c r="P158" s="213">
        <f>O158*H158</f>
        <v>0</v>
      </c>
      <c r="Q158" s="213">
        <v>0</v>
      </c>
      <c r="R158" s="213">
        <f>Q158*H158</f>
        <v>0</v>
      </c>
      <c r="S158" s="213">
        <v>0</v>
      </c>
      <c r="T158" s="214">
        <f>S158*H158</f>
        <v>0</v>
      </c>
      <c r="AR158" s="25" t="s">
        <v>181</v>
      </c>
      <c r="AT158" s="25" t="s">
        <v>176</v>
      </c>
      <c r="AU158" s="25" t="s">
        <v>85</v>
      </c>
      <c r="AY158" s="25" t="s">
        <v>172</v>
      </c>
      <c r="BE158" s="215">
        <f>IF(N158="základní",J158,0)</f>
        <v>0</v>
      </c>
      <c r="BF158" s="215">
        <f>IF(N158="snížená",J158,0)</f>
        <v>0</v>
      </c>
      <c r="BG158" s="215">
        <f>IF(N158="zákl. přenesená",J158,0)</f>
        <v>0</v>
      </c>
      <c r="BH158" s="215">
        <f>IF(N158="sníž. přenesená",J158,0)</f>
        <v>0</v>
      </c>
      <c r="BI158" s="215">
        <f>IF(N158="nulová",J158,0)</f>
        <v>0</v>
      </c>
      <c r="BJ158" s="25" t="s">
        <v>83</v>
      </c>
      <c r="BK158" s="215">
        <f>ROUND(I158*H158,2)</f>
        <v>0</v>
      </c>
      <c r="BL158" s="25" t="s">
        <v>181</v>
      </c>
      <c r="BM158" s="25" t="s">
        <v>1402</v>
      </c>
    </row>
    <row r="159" spans="2:63" s="11" customFormat="1" ht="37.35" customHeight="1">
      <c r="B159" s="188"/>
      <c r="C159" s="189"/>
      <c r="D159" s="190" t="s">
        <v>75</v>
      </c>
      <c r="E159" s="191" t="s">
        <v>1236</v>
      </c>
      <c r="F159" s="191" t="s">
        <v>1237</v>
      </c>
      <c r="G159" s="189"/>
      <c r="H159" s="189"/>
      <c r="I159" s="192"/>
      <c r="J159" s="193">
        <f>BK159</f>
        <v>0</v>
      </c>
      <c r="K159" s="189"/>
      <c r="L159" s="194"/>
      <c r="M159" s="195"/>
      <c r="N159" s="196"/>
      <c r="O159" s="196"/>
      <c r="P159" s="197">
        <f>P160</f>
        <v>0</v>
      </c>
      <c r="Q159" s="196"/>
      <c r="R159" s="197">
        <f>R160</f>
        <v>0</v>
      </c>
      <c r="S159" s="196"/>
      <c r="T159" s="198">
        <f>T160</f>
        <v>0</v>
      </c>
      <c r="AR159" s="199" t="s">
        <v>85</v>
      </c>
      <c r="AT159" s="200" t="s">
        <v>75</v>
      </c>
      <c r="AU159" s="200" t="s">
        <v>76</v>
      </c>
      <c r="AY159" s="199" t="s">
        <v>172</v>
      </c>
      <c r="BK159" s="201">
        <f>BK160</f>
        <v>0</v>
      </c>
    </row>
    <row r="160" spans="2:63" s="11" customFormat="1" ht="19.9" customHeight="1">
      <c r="B160" s="188"/>
      <c r="C160" s="189"/>
      <c r="D160" s="190" t="s">
        <v>75</v>
      </c>
      <c r="E160" s="202" t="s">
        <v>1238</v>
      </c>
      <c r="F160" s="202" t="s">
        <v>1239</v>
      </c>
      <c r="G160" s="189"/>
      <c r="H160" s="189"/>
      <c r="I160" s="192"/>
      <c r="J160" s="203">
        <f>BK160</f>
        <v>0</v>
      </c>
      <c r="K160" s="189"/>
      <c r="L160" s="194"/>
      <c r="M160" s="195"/>
      <c r="N160" s="196"/>
      <c r="O160" s="196"/>
      <c r="P160" s="197">
        <f>P161</f>
        <v>0</v>
      </c>
      <c r="Q160" s="196"/>
      <c r="R160" s="197">
        <f>R161</f>
        <v>0</v>
      </c>
      <c r="S160" s="196"/>
      <c r="T160" s="198">
        <f>T161</f>
        <v>0</v>
      </c>
      <c r="AR160" s="199" t="s">
        <v>83</v>
      </c>
      <c r="AT160" s="200" t="s">
        <v>75</v>
      </c>
      <c r="AU160" s="200" t="s">
        <v>83</v>
      </c>
      <c r="AY160" s="199" t="s">
        <v>172</v>
      </c>
      <c r="BK160" s="201">
        <f>BK161</f>
        <v>0</v>
      </c>
    </row>
    <row r="161" spans="2:65" s="1" customFormat="1" ht="16.5" customHeight="1">
      <c r="B161" s="42"/>
      <c r="C161" s="204" t="s">
        <v>389</v>
      </c>
      <c r="D161" s="204" t="s">
        <v>176</v>
      </c>
      <c r="E161" s="205" t="s">
        <v>1240</v>
      </c>
      <c r="F161" s="206" t="s">
        <v>1241</v>
      </c>
      <c r="G161" s="207" t="s">
        <v>511</v>
      </c>
      <c r="H161" s="208">
        <v>225</v>
      </c>
      <c r="I161" s="209"/>
      <c r="J161" s="210">
        <f>ROUND(I161*H161,2)</f>
        <v>0</v>
      </c>
      <c r="K161" s="206" t="s">
        <v>180</v>
      </c>
      <c r="L161" s="62"/>
      <c r="M161" s="211" t="s">
        <v>21</v>
      </c>
      <c r="N161" s="212" t="s">
        <v>47</v>
      </c>
      <c r="O161" s="43"/>
      <c r="P161" s="213">
        <f>O161*H161</f>
        <v>0</v>
      </c>
      <c r="Q161" s="213">
        <v>0</v>
      </c>
      <c r="R161" s="213">
        <f>Q161*H161</f>
        <v>0</v>
      </c>
      <c r="S161" s="213">
        <v>0</v>
      </c>
      <c r="T161" s="214">
        <f>S161*H161</f>
        <v>0</v>
      </c>
      <c r="AR161" s="25" t="s">
        <v>280</v>
      </c>
      <c r="AT161" s="25" t="s">
        <v>176</v>
      </c>
      <c r="AU161" s="25" t="s">
        <v>85</v>
      </c>
      <c r="AY161" s="25" t="s">
        <v>172</v>
      </c>
      <c r="BE161" s="215">
        <f>IF(N161="základní",J161,0)</f>
        <v>0</v>
      </c>
      <c r="BF161" s="215">
        <f>IF(N161="snížená",J161,0)</f>
        <v>0</v>
      </c>
      <c r="BG161" s="215">
        <f>IF(N161="zákl. přenesená",J161,0)</f>
        <v>0</v>
      </c>
      <c r="BH161" s="215">
        <f>IF(N161="sníž. přenesená",J161,0)</f>
        <v>0</v>
      </c>
      <c r="BI161" s="215">
        <f>IF(N161="nulová",J161,0)</f>
        <v>0</v>
      </c>
      <c r="BJ161" s="25" t="s">
        <v>83</v>
      </c>
      <c r="BK161" s="215">
        <f>ROUND(I161*H161,2)</f>
        <v>0</v>
      </c>
      <c r="BL161" s="25" t="s">
        <v>280</v>
      </c>
      <c r="BM161" s="25" t="s">
        <v>1403</v>
      </c>
    </row>
    <row r="162" spans="2:63" s="11" customFormat="1" ht="37.35" customHeight="1">
      <c r="B162" s="188"/>
      <c r="C162" s="189"/>
      <c r="D162" s="190" t="s">
        <v>75</v>
      </c>
      <c r="E162" s="191" t="s">
        <v>1243</v>
      </c>
      <c r="F162" s="191" t="s">
        <v>1244</v>
      </c>
      <c r="G162" s="189"/>
      <c r="H162" s="189"/>
      <c r="I162" s="192"/>
      <c r="J162" s="193">
        <f>BK162</f>
        <v>0</v>
      </c>
      <c r="K162" s="189"/>
      <c r="L162" s="194"/>
      <c r="M162" s="195"/>
      <c r="N162" s="196"/>
      <c r="O162" s="196"/>
      <c r="P162" s="197">
        <f>P163+P168+P178</f>
        <v>0</v>
      </c>
      <c r="Q162" s="196"/>
      <c r="R162" s="197">
        <f>R163+R168+R178</f>
        <v>0</v>
      </c>
      <c r="S162" s="196"/>
      <c r="T162" s="198">
        <f>T163+T168+T178</f>
        <v>0</v>
      </c>
      <c r="AR162" s="199" t="s">
        <v>204</v>
      </c>
      <c r="AT162" s="200" t="s">
        <v>75</v>
      </c>
      <c r="AU162" s="200" t="s">
        <v>76</v>
      </c>
      <c r="AY162" s="199" t="s">
        <v>172</v>
      </c>
      <c r="BK162" s="201">
        <f>BK163+BK168+BK178</f>
        <v>0</v>
      </c>
    </row>
    <row r="163" spans="2:63" s="11" customFormat="1" ht="19.9" customHeight="1">
      <c r="B163" s="188"/>
      <c r="C163" s="189"/>
      <c r="D163" s="190" t="s">
        <v>75</v>
      </c>
      <c r="E163" s="202" t="s">
        <v>1245</v>
      </c>
      <c r="F163" s="202" t="s">
        <v>1246</v>
      </c>
      <c r="G163" s="189"/>
      <c r="H163" s="189"/>
      <c r="I163" s="192"/>
      <c r="J163" s="203">
        <f>BK163</f>
        <v>0</v>
      </c>
      <c r="K163" s="189"/>
      <c r="L163" s="194"/>
      <c r="M163" s="195"/>
      <c r="N163" s="196"/>
      <c r="O163" s="196"/>
      <c r="P163" s="197">
        <f>SUM(P164:P167)</f>
        <v>0</v>
      </c>
      <c r="Q163" s="196"/>
      <c r="R163" s="197">
        <f>SUM(R164:R167)</f>
        <v>0</v>
      </c>
      <c r="S163" s="196"/>
      <c r="T163" s="198">
        <f>SUM(T164:T167)</f>
        <v>0</v>
      </c>
      <c r="AR163" s="199" t="s">
        <v>204</v>
      </c>
      <c r="AT163" s="200" t="s">
        <v>75</v>
      </c>
      <c r="AU163" s="200" t="s">
        <v>83</v>
      </c>
      <c r="AY163" s="199" t="s">
        <v>172</v>
      </c>
      <c r="BK163" s="201">
        <f>SUM(BK164:BK167)</f>
        <v>0</v>
      </c>
    </row>
    <row r="164" spans="2:65" s="1" customFormat="1" ht="16.5" customHeight="1">
      <c r="B164" s="42"/>
      <c r="C164" s="204" t="s">
        <v>395</v>
      </c>
      <c r="D164" s="204" t="s">
        <v>176</v>
      </c>
      <c r="E164" s="205" t="s">
        <v>1247</v>
      </c>
      <c r="F164" s="206" t="s">
        <v>1248</v>
      </c>
      <c r="G164" s="207" t="s">
        <v>1249</v>
      </c>
      <c r="H164" s="208">
        <v>1</v>
      </c>
      <c r="I164" s="209"/>
      <c r="J164" s="210">
        <f>ROUND(I164*H164,2)</f>
        <v>0</v>
      </c>
      <c r="K164" s="206" t="s">
        <v>180</v>
      </c>
      <c r="L164" s="62"/>
      <c r="M164" s="211" t="s">
        <v>21</v>
      </c>
      <c r="N164" s="212" t="s">
        <v>47</v>
      </c>
      <c r="O164" s="43"/>
      <c r="P164" s="213">
        <f>O164*H164</f>
        <v>0</v>
      </c>
      <c r="Q164" s="213">
        <v>0</v>
      </c>
      <c r="R164" s="213">
        <f>Q164*H164</f>
        <v>0</v>
      </c>
      <c r="S164" s="213">
        <v>0</v>
      </c>
      <c r="T164" s="214">
        <f>S164*H164</f>
        <v>0</v>
      </c>
      <c r="AR164" s="25" t="s">
        <v>1250</v>
      </c>
      <c r="AT164" s="25" t="s">
        <v>176</v>
      </c>
      <c r="AU164" s="25" t="s">
        <v>85</v>
      </c>
      <c r="AY164" s="25" t="s">
        <v>172</v>
      </c>
      <c r="BE164" s="215">
        <f>IF(N164="základní",J164,0)</f>
        <v>0</v>
      </c>
      <c r="BF164" s="215">
        <f>IF(N164="snížená",J164,0)</f>
        <v>0</v>
      </c>
      <c r="BG164" s="215">
        <f>IF(N164="zákl. přenesená",J164,0)</f>
        <v>0</v>
      </c>
      <c r="BH164" s="215">
        <f>IF(N164="sníž. přenesená",J164,0)</f>
        <v>0</v>
      </c>
      <c r="BI164" s="215">
        <f>IF(N164="nulová",J164,0)</f>
        <v>0</v>
      </c>
      <c r="BJ164" s="25" t="s">
        <v>83</v>
      </c>
      <c r="BK164" s="215">
        <f>ROUND(I164*H164,2)</f>
        <v>0</v>
      </c>
      <c r="BL164" s="25" t="s">
        <v>1250</v>
      </c>
      <c r="BM164" s="25" t="s">
        <v>1404</v>
      </c>
    </row>
    <row r="165" spans="2:65" s="1" customFormat="1" ht="16.5" customHeight="1">
      <c r="B165" s="42"/>
      <c r="C165" s="204" t="s">
        <v>399</v>
      </c>
      <c r="D165" s="204" t="s">
        <v>176</v>
      </c>
      <c r="E165" s="205" t="s">
        <v>1252</v>
      </c>
      <c r="F165" s="206" t="s">
        <v>1253</v>
      </c>
      <c r="G165" s="207" t="s">
        <v>1249</v>
      </c>
      <c r="H165" s="208">
        <v>1</v>
      </c>
      <c r="I165" s="209"/>
      <c r="J165" s="210">
        <f>ROUND(I165*H165,2)</f>
        <v>0</v>
      </c>
      <c r="K165" s="206" t="s">
        <v>180</v>
      </c>
      <c r="L165" s="62"/>
      <c r="M165" s="211" t="s">
        <v>21</v>
      </c>
      <c r="N165" s="212" t="s">
        <v>47</v>
      </c>
      <c r="O165" s="43"/>
      <c r="P165" s="213">
        <f>O165*H165</f>
        <v>0</v>
      </c>
      <c r="Q165" s="213">
        <v>0</v>
      </c>
      <c r="R165" s="213">
        <f>Q165*H165</f>
        <v>0</v>
      </c>
      <c r="S165" s="213">
        <v>0</v>
      </c>
      <c r="T165" s="214">
        <f>S165*H165</f>
        <v>0</v>
      </c>
      <c r="AR165" s="25" t="s">
        <v>1250</v>
      </c>
      <c r="AT165" s="25" t="s">
        <v>176</v>
      </c>
      <c r="AU165" s="25" t="s">
        <v>85</v>
      </c>
      <c r="AY165" s="25" t="s">
        <v>172</v>
      </c>
      <c r="BE165" s="215">
        <f>IF(N165="základní",J165,0)</f>
        <v>0</v>
      </c>
      <c r="BF165" s="215">
        <f>IF(N165="snížená",J165,0)</f>
        <v>0</v>
      </c>
      <c r="BG165" s="215">
        <f>IF(N165="zákl. přenesená",J165,0)</f>
        <v>0</v>
      </c>
      <c r="BH165" s="215">
        <f>IF(N165="sníž. přenesená",J165,0)</f>
        <v>0</v>
      </c>
      <c r="BI165" s="215">
        <f>IF(N165="nulová",J165,0)</f>
        <v>0</v>
      </c>
      <c r="BJ165" s="25" t="s">
        <v>83</v>
      </c>
      <c r="BK165" s="215">
        <f>ROUND(I165*H165,2)</f>
        <v>0</v>
      </c>
      <c r="BL165" s="25" t="s">
        <v>1250</v>
      </c>
      <c r="BM165" s="25" t="s">
        <v>1405</v>
      </c>
    </row>
    <row r="166" spans="2:65" s="1" customFormat="1" ht="16.5" customHeight="1">
      <c r="B166" s="42"/>
      <c r="C166" s="204" t="s">
        <v>404</v>
      </c>
      <c r="D166" s="204" t="s">
        <v>176</v>
      </c>
      <c r="E166" s="205" t="s">
        <v>1255</v>
      </c>
      <c r="F166" s="206" t="s">
        <v>1256</v>
      </c>
      <c r="G166" s="207" t="s">
        <v>1249</v>
      </c>
      <c r="H166" s="208">
        <v>1</v>
      </c>
      <c r="I166" s="209"/>
      <c r="J166" s="210">
        <f>ROUND(I166*H166,2)</f>
        <v>0</v>
      </c>
      <c r="K166" s="206" t="s">
        <v>180</v>
      </c>
      <c r="L166" s="62"/>
      <c r="M166" s="211" t="s">
        <v>21</v>
      </c>
      <c r="N166" s="212" t="s">
        <v>47</v>
      </c>
      <c r="O166" s="43"/>
      <c r="P166" s="213">
        <f>O166*H166</f>
        <v>0</v>
      </c>
      <c r="Q166" s="213">
        <v>0</v>
      </c>
      <c r="R166" s="213">
        <f>Q166*H166</f>
        <v>0</v>
      </c>
      <c r="S166" s="213">
        <v>0</v>
      </c>
      <c r="T166" s="214">
        <f>S166*H166</f>
        <v>0</v>
      </c>
      <c r="AR166" s="25" t="s">
        <v>1250</v>
      </c>
      <c r="AT166" s="25" t="s">
        <v>176</v>
      </c>
      <c r="AU166" s="25" t="s">
        <v>85</v>
      </c>
      <c r="AY166" s="25" t="s">
        <v>172</v>
      </c>
      <c r="BE166" s="215">
        <f>IF(N166="základní",J166,0)</f>
        <v>0</v>
      </c>
      <c r="BF166" s="215">
        <f>IF(N166="snížená",J166,0)</f>
        <v>0</v>
      </c>
      <c r="BG166" s="215">
        <f>IF(N166="zákl. přenesená",J166,0)</f>
        <v>0</v>
      </c>
      <c r="BH166" s="215">
        <f>IF(N166="sníž. přenesená",J166,0)</f>
        <v>0</v>
      </c>
      <c r="BI166" s="215">
        <f>IF(N166="nulová",J166,0)</f>
        <v>0</v>
      </c>
      <c r="BJ166" s="25" t="s">
        <v>83</v>
      </c>
      <c r="BK166" s="215">
        <f>ROUND(I166*H166,2)</f>
        <v>0</v>
      </c>
      <c r="BL166" s="25" t="s">
        <v>1250</v>
      </c>
      <c r="BM166" s="25" t="s">
        <v>1406</v>
      </c>
    </row>
    <row r="167" spans="2:65" s="1" customFormat="1" ht="16.5" customHeight="1">
      <c r="B167" s="42"/>
      <c r="C167" s="204" t="s">
        <v>409</v>
      </c>
      <c r="D167" s="204" t="s">
        <v>176</v>
      </c>
      <c r="E167" s="205" t="s">
        <v>1258</v>
      </c>
      <c r="F167" s="206" t="s">
        <v>1259</v>
      </c>
      <c r="G167" s="207" t="s">
        <v>1249</v>
      </c>
      <c r="H167" s="208">
        <v>1</v>
      </c>
      <c r="I167" s="209"/>
      <c r="J167" s="210">
        <f>ROUND(I167*H167,2)</f>
        <v>0</v>
      </c>
      <c r="K167" s="206" t="s">
        <v>180</v>
      </c>
      <c r="L167" s="62"/>
      <c r="M167" s="211" t="s">
        <v>21</v>
      </c>
      <c r="N167" s="212" t="s">
        <v>47</v>
      </c>
      <c r="O167" s="43"/>
      <c r="P167" s="213">
        <f>O167*H167</f>
        <v>0</v>
      </c>
      <c r="Q167" s="213">
        <v>0</v>
      </c>
      <c r="R167" s="213">
        <f>Q167*H167</f>
        <v>0</v>
      </c>
      <c r="S167" s="213">
        <v>0</v>
      </c>
      <c r="T167" s="214">
        <f>S167*H167</f>
        <v>0</v>
      </c>
      <c r="AR167" s="25" t="s">
        <v>1250</v>
      </c>
      <c r="AT167" s="25" t="s">
        <v>176</v>
      </c>
      <c r="AU167" s="25" t="s">
        <v>85</v>
      </c>
      <c r="AY167" s="25" t="s">
        <v>172</v>
      </c>
      <c r="BE167" s="215">
        <f>IF(N167="základní",J167,0)</f>
        <v>0</v>
      </c>
      <c r="BF167" s="215">
        <f>IF(N167="snížená",J167,0)</f>
        <v>0</v>
      </c>
      <c r="BG167" s="215">
        <f>IF(N167="zákl. přenesená",J167,0)</f>
        <v>0</v>
      </c>
      <c r="BH167" s="215">
        <f>IF(N167="sníž. přenesená",J167,0)</f>
        <v>0</v>
      </c>
      <c r="BI167" s="215">
        <f>IF(N167="nulová",J167,0)</f>
        <v>0</v>
      </c>
      <c r="BJ167" s="25" t="s">
        <v>83</v>
      </c>
      <c r="BK167" s="215">
        <f>ROUND(I167*H167,2)</f>
        <v>0</v>
      </c>
      <c r="BL167" s="25" t="s">
        <v>1250</v>
      </c>
      <c r="BM167" s="25" t="s">
        <v>1407</v>
      </c>
    </row>
    <row r="168" spans="2:63" s="11" customFormat="1" ht="29.85" customHeight="1">
      <c r="B168" s="188"/>
      <c r="C168" s="189"/>
      <c r="D168" s="190" t="s">
        <v>75</v>
      </c>
      <c r="E168" s="202" t="s">
        <v>1261</v>
      </c>
      <c r="F168" s="202" t="s">
        <v>1262</v>
      </c>
      <c r="G168" s="189"/>
      <c r="H168" s="189"/>
      <c r="I168" s="192"/>
      <c r="J168" s="203">
        <f>BK168</f>
        <v>0</v>
      </c>
      <c r="K168" s="189"/>
      <c r="L168" s="194"/>
      <c r="M168" s="195"/>
      <c r="N168" s="196"/>
      <c r="O168" s="196"/>
      <c r="P168" s="197">
        <f>SUM(P169:P177)</f>
        <v>0</v>
      </c>
      <c r="Q168" s="196"/>
      <c r="R168" s="197">
        <f>SUM(R169:R177)</f>
        <v>0</v>
      </c>
      <c r="S168" s="196"/>
      <c r="T168" s="198">
        <f>SUM(T169:T177)</f>
        <v>0</v>
      </c>
      <c r="AR168" s="199" t="s">
        <v>204</v>
      </c>
      <c r="AT168" s="200" t="s">
        <v>75</v>
      </c>
      <c r="AU168" s="200" t="s">
        <v>83</v>
      </c>
      <c r="AY168" s="199" t="s">
        <v>172</v>
      </c>
      <c r="BK168" s="201">
        <f>SUM(BK169:BK177)</f>
        <v>0</v>
      </c>
    </row>
    <row r="169" spans="2:65" s="1" customFormat="1" ht="16.5" customHeight="1">
      <c r="B169" s="42"/>
      <c r="C169" s="204" t="s">
        <v>415</v>
      </c>
      <c r="D169" s="204" t="s">
        <v>176</v>
      </c>
      <c r="E169" s="205" t="s">
        <v>1263</v>
      </c>
      <c r="F169" s="206" t="s">
        <v>1264</v>
      </c>
      <c r="G169" s="207" t="s">
        <v>1265</v>
      </c>
      <c r="H169" s="208">
        <v>1</v>
      </c>
      <c r="I169" s="209"/>
      <c r="J169" s="210">
        <f aca="true" t="shared" si="10" ref="J169:J177">ROUND(I169*H169,2)</f>
        <v>0</v>
      </c>
      <c r="K169" s="206" t="s">
        <v>180</v>
      </c>
      <c r="L169" s="62"/>
      <c r="M169" s="211" t="s">
        <v>21</v>
      </c>
      <c r="N169" s="212" t="s">
        <v>47</v>
      </c>
      <c r="O169" s="43"/>
      <c r="P169" s="213">
        <f aca="true" t="shared" si="11" ref="P169:P177">O169*H169</f>
        <v>0</v>
      </c>
      <c r="Q169" s="213">
        <v>0</v>
      </c>
      <c r="R169" s="213">
        <f aca="true" t="shared" si="12" ref="R169:R177">Q169*H169</f>
        <v>0</v>
      </c>
      <c r="S169" s="213">
        <v>0</v>
      </c>
      <c r="T169" s="214">
        <f aca="true" t="shared" si="13" ref="T169:T177">S169*H169</f>
        <v>0</v>
      </c>
      <c r="AR169" s="25" t="s">
        <v>1250</v>
      </c>
      <c r="AT169" s="25" t="s">
        <v>176</v>
      </c>
      <c r="AU169" s="25" t="s">
        <v>85</v>
      </c>
      <c r="AY169" s="25" t="s">
        <v>172</v>
      </c>
      <c r="BE169" s="215">
        <f aca="true" t="shared" si="14" ref="BE169:BE177">IF(N169="základní",J169,0)</f>
        <v>0</v>
      </c>
      <c r="BF169" s="215">
        <f aca="true" t="shared" si="15" ref="BF169:BF177">IF(N169="snížená",J169,0)</f>
        <v>0</v>
      </c>
      <c r="BG169" s="215">
        <f aca="true" t="shared" si="16" ref="BG169:BG177">IF(N169="zákl. přenesená",J169,0)</f>
        <v>0</v>
      </c>
      <c r="BH169" s="215">
        <f aca="true" t="shared" si="17" ref="BH169:BH177">IF(N169="sníž. přenesená",J169,0)</f>
        <v>0</v>
      </c>
      <c r="BI169" s="215">
        <f aca="true" t="shared" si="18" ref="BI169:BI177">IF(N169="nulová",J169,0)</f>
        <v>0</v>
      </c>
      <c r="BJ169" s="25" t="s">
        <v>83</v>
      </c>
      <c r="BK169" s="215">
        <f aca="true" t="shared" si="19" ref="BK169:BK177">ROUND(I169*H169,2)</f>
        <v>0</v>
      </c>
      <c r="BL169" s="25" t="s">
        <v>1250</v>
      </c>
      <c r="BM169" s="25" t="s">
        <v>1408</v>
      </c>
    </row>
    <row r="170" spans="2:65" s="1" customFormat="1" ht="16.5" customHeight="1">
      <c r="B170" s="42"/>
      <c r="C170" s="204" t="s">
        <v>420</v>
      </c>
      <c r="D170" s="204" t="s">
        <v>176</v>
      </c>
      <c r="E170" s="205" t="s">
        <v>1267</v>
      </c>
      <c r="F170" s="206" t="s">
        <v>1268</v>
      </c>
      <c r="G170" s="207" t="s">
        <v>1265</v>
      </c>
      <c r="H170" s="208">
        <v>1</v>
      </c>
      <c r="I170" s="209"/>
      <c r="J170" s="210">
        <f t="shared" si="10"/>
        <v>0</v>
      </c>
      <c r="K170" s="206" t="s">
        <v>180</v>
      </c>
      <c r="L170" s="62"/>
      <c r="M170" s="211" t="s">
        <v>21</v>
      </c>
      <c r="N170" s="212" t="s">
        <v>47</v>
      </c>
      <c r="O170" s="43"/>
      <c r="P170" s="213">
        <f t="shared" si="11"/>
        <v>0</v>
      </c>
      <c r="Q170" s="213">
        <v>0</v>
      </c>
      <c r="R170" s="213">
        <f t="shared" si="12"/>
        <v>0</v>
      </c>
      <c r="S170" s="213">
        <v>0</v>
      </c>
      <c r="T170" s="214">
        <f t="shared" si="13"/>
        <v>0</v>
      </c>
      <c r="AR170" s="25" t="s">
        <v>1250</v>
      </c>
      <c r="AT170" s="25" t="s">
        <v>176</v>
      </c>
      <c r="AU170" s="25" t="s">
        <v>85</v>
      </c>
      <c r="AY170" s="25" t="s">
        <v>172</v>
      </c>
      <c r="BE170" s="215">
        <f t="shared" si="14"/>
        <v>0</v>
      </c>
      <c r="BF170" s="215">
        <f t="shared" si="15"/>
        <v>0</v>
      </c>
      <c r="BG170" s="215">
        <f t="shared" si="16"/>
        <v>0</v>
      </c>
      <c r="BH170" s="215">
        <f t="shared" si="17"/>
        <v>0</v>
      </c>
      <c r="BI170" s="215">
        <f t="shared" si="18"/>
        <v>0</v>
      </c>
      <c r="BJ170" s="25" t="s">
        <v>83</v>
      </c>
      <c r="BK170" s="215">
        <f t="shared" si="19"/>
        <v>0</v>
      </c>
      <c r="BL170" s="25" t="s">
        <v>1250</v>
      </c>
      <c r="BM170" s="25" t="s">
        <v>1409</v>
      </c>
    </row>
    <row r="171" spans="2:65" s="1" customFormat="1" ht="16.5" customHeight="1">
      <c r="B171" s="42"/>
      <c r="C171" s="204" t="s">
        <v>430</v>
      </c>
      <c r="D171" s="204" t="s">
        <v>176</v>
      </c>
      <c r="E171" s="205" t="s">
        <v>1270</v>
      </c>
      <c r="F171" s="206" t="s">
        <v>1271</v>
      </c>
      <c r="G171" s="207" t="s">
        <v>1265</v>
      </c>
      <c r="H171" s="208">
        <v>1</v>
      </c>
      <c r="I171" s="209"/>
      <c r="J171" s="210">
        <f t="shared" si="10"/>
        <v>0</v>
      </c>
      <c r="K171" s="206" t="s">
        <v>180</v>
      </c>
      <c r="L171" s="62"/>
      <c r="M171" s="211" t="s">
        <v>21</v>
      </c>
      <c r="N171" s="212" t="s">
        <v>47</v>
      </c>
      <c r="O171" s="43"/>
      <c r="P171" s="213">
        <f t="shared" si="11"/>
        <v>0</v>
      </c>
      <c r="Q171" s="213">
        <v>0</v>
      </c>
      <c r="R171" s="213">
        <f t="shared" si="12"/>
        <v>0</v>
      </c>
      <c r="S171" s="213">
        <v>0</v>
      </c>
      <c r="T171" s="214">
        <f t="shared" si="13"/>
        <v>0</v>
      </c>
      <c r="AR171" s="25" t="s">
        <v>1250</v>
      </c>
      <c r="AT171" s="25" t="s">
        <v>176</v>
      </c>
      <c r="AU171" s="25" t="s">
        <v>85</v>
      </c>
      <c r="AY171" s="25" t="s">
        <v>172</v>
      </c>
      <c r="BE171" s="215">
        <f t="shared" si="14"/>
        <v>0</v>
      </c>
      <c r="BF171" s="215">
        <f t="shared" si="15"/>
        <v>0</v>
      </c>
      <c r="BG171" s="215">
        <f t="shared" si="16"/>
        <v>0</v>
      </c>
      <c r="BH171" s="215">
        <f t="shared" si="17"/>
        <v>0</v>
      </c>
      <c r="BI171" s="215">
        <f t="shared" si="18"/>
        <v>0</v>
      </c>
      <c r="BJ171" s="25" t="s">
        <v>83</v>
      </c>
      <c r="BK171" s="215">
        <f t="shared" si="19"/>
        <v>0</v>
      </c>
      <c r="BL171" s="25" t="s">
        <v>1250</v>
      </c>
      <c r="BM171" s="25" t="s">
        <v>1410</v>
      </c>
    </row>
    <row r="172" spans="2:65" s="1" customFormat="1" ht="16.5" customHeight="1">
      <c r="B172" s="42"/>
      <c r="C172" s="204" t="s">
        <v>436</v>
      </c>
      <c r="D172" s="204" t="s">
        <v>176</v>
      </c>
      <c r="E172" s="205" t="s">
        <v>1273</v>
      </c>
      <c r="F172" s="206" t="s">
        <v>1274</v>
      </c>
      <c r="G172" s="207" t="s">
        <v>1265</v>
      </c>
      <c r="H172" s="208">
        <v>1</v>
      </c>
      <c r="I172" s="209"/>
      <c r="J172" s="210">
        <f t="shared" si="10"/>
        <v>0</v>
      </c>
      <c r="K172" s="206" t="s">
        <v>180</v>
      </c>
      <c r="L172" s="62"/>
      <c r="M172" s="211" t="s">
        <v>21</v>
      </c>
      <c r="N172" s="212" t="s">
        <v>47</v>
      </c>
      <c r="O172" s="43"/>
      <c r="P172" s="213">
        <f t="shared" si="11"/>
        <v>0</v>
      </c>
      <c r="Q172" s="213">
        <v>0</v>
      </c>
      <c r="R172" s="213">
        <f t="shared" si="12"/>
        <v>0</v>
      </c>
      <c r="S172" s="213">
        <v>0</v>
      </c>
      <c r="T172" s="214">
        <f t="shared" si="13"/>
        <v>0</v>
      </c>
      <c r="AR172" s="25" t="s">
        <v>1250</v>
      </c>
      <c r="AT172" s="25" t="s">
        <v>176</v>
      </c>
      <c r="AU172" s="25" t="s">
        <v>85</v>
      </c>
      <c r="AY172" s="25" t="s">
        <v>172</v>
      </c>
      <c r="BE172" s="215">
        <f t="shared" si="14"/>
        <v>0</v>
      </c>
      <c r="BF172" s="215">
        <f t="shared" si="15"/>
        <v>0</v>
      </c>
      <c r="BG172" s="215">
        <f t="shared" si="16"/>
        <v>0</v>
      </c>
      <c r="BH172" s="215">
        <f t="shared" si="17"/>
        <v>0</v>
      </c>
      <c r="BI172" s="215">
        <f t="shared" si="18"/>
        <v>0</v>
      </c>
      <c r="BJ172" s="25" t="s">
        <v>83</v>
      </c>
      <c r="BK172" s="215">
        <f t="shared" si="19"/>
        <v>0</v>
      </c>
      <c r="BL172" s="25" t="s">
        <v>1250</v>
      </c>
      <c r="BM172" s="25" t="s">
        <v>1411</v>
      </c>
    </row>
    <row r="173" spans="2:65" s="1" customFormat="1" ht="16.5" customHeight="1">
      <c r="B173" s="42"/>
      <c r="C173" s="204" t="s">
        <v>441</v>
      </c>
      <c r="D173" s="204" t="s">
        <v>176</v>
      </c>
      <c r="E173" s="205" t="s">
        <v>1276</v>
      </c>
      <c r="F173" s="206" t="s">
        <v>1277</v>
      </c>
      <c r="G173" s="207" t="s">
        <v>1265</v>
      </c>
      <c r="H173" s="208">
        <v>1</v>
      </c>
      <c r="I173" s="209"/>
      <c r="J173" s="210">
        <f t="shared" si="10"/>
        <v>0</v>
      </c>
      <c r="K173" s="206" t="s">
        <v>180</v>
      </c>
      <c r="L173" s="62"/>
      <c r="M173" s="211" t="s">
        <v>21</v>
      </c>
      <c r="N173" s="212" t="s">
        <v>47</v>
      </c>
      <c r="O173" s="43"/>
      <c r="P173" s="213">
        <f t="shared" si="11"/>
        <v>0</v>
      </c>
      <c r="Q173" s="213">
        <v>0</v>
      </c>
      <c r="R173" s="213">
        <f t="shared" si="12"/>
        <v>0</v>
      </c>
      <c r="S173" s="213">
        <v>0</v>
      </c>
      <c r="T173" s="214">
        <f t="shared" si="13"/>
        <v>0</v>
      </c>
      <c r="AR173" s="25" t="s">
        <v>1250</v>
      </c>
      <c r="AT173" s="25" t="s">
        <v>176</v>
      </c>
      <c r="AU173" s="25" t="s">
        <v>85</v>
      </c>
      <c r="AY173" s="25" t="s">
        <v>172</v>
      </c>
      <c r="BE173" s="215">
        <f t="shared" si="14"/>
        <v>0</v>
      </c>
      <c r="BF173" s="215">
        <f t="shared" si="15"/>
        <v>0</v>
      </c>
      <c r="BG173" s="215">
        <f t="shared" si="16"/>
        <v>0</v>
      </c>
      <c r="BH173" s="215">
        <f t="shared" si="17"/>
        <v>0</v>
      </c>
      <c r="BI173" s="215">
        <f t="shared" si="18"/>
        <v>0</v>
      </c>
      <c r="BJ173" s="25" t="s">
        <v>83</v>
      </c>
      <c r="BK173" s="215">
        <f t="shared" si="19"/>
        <v>0</v>
      </c>
      <c r="BL173" s="25" t="s">
        <v>1250</v>
      </c>
      <c r="BM173" s="25" t="s">
        <v>1412</v>
      </c>
    </row>
    <row r="174" spans="2:65" s="1" customFormat="1" ht="16.5" customHeight="1">
      <c r="B174" s="42"/>
      <c r="C174" s="204" t="s">
        <v>445</v>
      </c>
      <c r="D174" s="204" t="s">
        <v>176</v>
      </c>
      <c r="E174" s="205" t="s">
        <v>1279</v>
      </c>
      <c r="F174" s="206" t="s">
        <v>1280</v>
      </c>
      <c r="G174" s="207" t="s">
        <v>1265</v>
      </c>
      <c r="H174" s="208">
        <v>1</v>
      </c>
      <c r="I174" s="209"/>
      <c r="J174" s="210">
        <f t="shared" si="10"/>
        <v>0</v>
      </c>
      <c r="K174" s="206" t="s">
        <v>180</v>
      </c>
      <c r="L174" s="62"/>
      <c r="M174" s="211" t="s">
        <v>21</v>
      </c>
      <c r="N174" s="212" t="s">
        <v>47</v>
      </c>
      <c r="O174" s="43"/>
      <c r="P174" s="213">
        <f t="shared" si="11"/>
        <v>0</v>
      </c>
      <c r="Q174" s="213">
        <v>0</v>
      </c>
      <c r="R174" s="213">
        <f t="shared" si="12"/>
        <v>0</v>
      </c>
      <c r="S174" s="213">
        <v>0</v>
      </c>
      <c r="T174" s="214">
        <f t="shared" si="13"/>
        <v>0</v>
      </c>
      <c r="AR174" s="25" t="s">
        <v>1250</v>
      </c>
      <c r="AT174" s="25" t="s">
        <v>176</v>
      </c>
      <c r="AU174" s="25" t="s">
        <v>85</v>
      </c>
      <c r="AY174" s="25" t="s">
        <v>172</v>
      </c>
      <c r="BE174" s="215">
        <f t="shared" si="14"/>
        <v>0</v>
      </c>
      <c r="BF174" s="215">
        <f t="shared" si="15"/>
        <v>0</v>
      </c>
      <c r="BG174" s="215">
        <f t="shared" si="16"/>
        <v>0</v>
      </c>
      <c r="BH174" s="215">
        <f t="shared" si="17"/>
        <v>0</v>
      </c>
      <c r="BI174" s="215">
        <f t="shared" si="18"/>
        <v>0</v>
      </c>
      <c r="BJ174" s="25" t="s">
        <v>83</v>
      </c>
      <c r="BK174" s="215">
        <f t="shared" si="19"/>
        <v>0</v>
      </c>
      <c r="BL174" s="25" t="s">
        <v>1250</v>
      </c>
      <c r="BM174" s="25" t="s">
        <v>1413</v>
      </c>
    </row>
    <row r="175" spans="2:65" s="1" customFormat="1" ht="16.5" customHeight="1">
      <c r="B175" s="42"/>
      <c r="C175" s="204" t="s">
        <v>449</v>
      </c>
      <c r="D175" s="204" t="s">
        <v>176</v>
      </c>
      <c r="E175" s="205" t="s">
        <v>1282</v>
      </c>
      <c r="F175" s="206" t="s">
        <v>1283</v>
      </c>
      <c r="G175" s="207" t="s">
        <v>1265</v>
      </c>
      <c r="H175" s="208">
        <v>1</v>
      </c>
      <c r="I175" s="209"/>
      <c r="J175" s="210">
        <f t="shared" si="10"/>
        <v>0</v>
      </c>
      <c r="K175" s="206" t="s">
        <v>180</v>
      </c>
      <c r="L175" s="62"/>
      <c r="M175" s="211" t="s">
        <v>21</v>
      </c>
      <c r="N175" s="212" t="s">
        <v>47</v>
      </c>
      <c r="O175" s="43"/>
      <c r="P175" s="213">
        <f t="shared" si="11"/>
        <v>0</v>
      </c>
      <c r="Q175" s="213">
        <v>0</v>
      </c>
      <c r="R175" s="213">
        <f t="shared" si="12"/>
        <v>0</v>
      </c>
      <c r="S175" s="213">
        <v>0</v>
      </c>
      <c r="T175" s="214">
        <f t="shared" si="13"/>
        <v>0</v>
      </c>
      <c r="AR175" s="25" t="s">
        <v>1250</v>
      </c>
      <c r="AT175" s="25" t="s">
        <v>176</v>
      </c>
      <c r="AU175" s="25" t="s">
        <v>85</v>
      </c>
      <c r="AY175" s="25" t="s">
        <v>172</v>
      </c>
      <c r="BE175" s="215">
        <f t="shared" si="14"/>
        <v>0</v>
      </c>
      <c r="BF175" s="215">
        <f t="shared" si="15"/>
        <v>0</v>
      </c>
      <c r="BG175" s="215">
        <f t="shared" si="16"/>
        <v>0</v>
      </c>
      <c r="BH175" s="215">
        <f t="shared" si="17"/>
        <v>0</v>
      </c>
      <c r="BI175" s="215">
        <f t="shared" si="18"/>
        <v>0</v>
      </c>
      <c r="BJ175" s="25" t="s">
        <v>83</v>
      </c>
      <c r="BK175" s="215">
        <f t="shared" si="19"/>
        <v>0</v>
      </c>
      <c r="BL175" s="25" t="s">
        <v>1250</v>
      </c>
      <c r="BM175" s="25" t="s">
        <v>1414</v>
      </c>
    </row>
    <row r="176" spans="2:65" s="1" customFormat="1" ht="16.5" customHeight="1">
      <c r="B176" s="42"/>
      <c r="C176" s="204" t="s">
        <v>455</v>
      </c>
      <c r="D176" s="204" t="s">
        <v>176</v>
      </c>
      <c r="E176" s="205" t="s">
        <v>1285</v>
      </c>
      <c r="F176" s="206" t="s">
        <v>1286</v>
      </c>
      <c r="G176" s="207" t="s">
        <v>1265</v>
      </c>
      <c r="H176" s="208">
        <v>1</v>
      </c>
      <c r="I176" s="209"/>
      <c r="J176" s="210">
        <f t="shared" si="10"/>
        <v>0</v>
      </c>
      <c r="K176" s="206" t="s">
        <v>180</v>
      </c>
      <c r="L176" s="62"/>
      <c r="M176" s="211" t="s">
        <v>21</v>
      </c>
      <c r="N176" s="212" t="s">
        <v>47</v>
      </c>
      <c r="O176" s="43"/>
      <c r="P176" s="213">
        <f t="shared" si="11"/>
        <v>0</v>
      </c>
      <c r="Q176" s="213">
        <v>0</v>
      </c>
      <c r="R176" s="213">
        <f t="shared" si="12"/>
        <v>0</v>
      </c>
      <c r="S176" s="213">
        <v>0</v>
      </c>
      <c r="T176" s="214">
        <f t="shared" si="13"/>
        <v>0</v>
      </c>
      <c r="AR176" s="25" t="s">
        <v>1250</v>
      </c>
      <c r="AT176" s="25" t="s">
        <v>176</v>
      </c>
      <c r="AU176" s="25" t="s">
        <v>85</v>
      </c>
      <c r="AY176" s="25" t="s">
        <v>172</v>
      </c>
      <c r="BE176" s="215">
        <f t="shared" si="14"/>
        <v>0</v>
      </c>
      <c r="BF176" s="215">
        <f t="shared" si="15"/>
        <v>0</v>
      </c>
      <c r="BG176" s="215">
        <f t="shared" si="16"/>
        <v>0</v>
      </c>
      <c r="BH176" s="215">
        <f t="shared" si="17"/>
        <v>0</v>
      </c>
      <c r="BI176" s="215">
        <f t="shared" si="18"/>
        <v>0</v>
      </c>
      <c r="BJ176" s="25" t="s">
        <v>83</v>
      </c>
      <c r="BK176" s="215">
        <f t="shared" si="19"/>
        <v>0</v>
      </c>
      <c r="BL176" s="25" t="s">
        <v>1250</v>
      </c>
      <c r="BM176" s="25" t="s">
        <v>1415</v>
      </c>
    </row>
    <row r="177" spans="2:65" s="1" customFormat="1" ht="16.5" customHeight="1">
      <c r="B177" s="42"/>
      <c r="C177" s="204" t="s">
        <v>460</v>
      </c>
      <c r="D177" s="204" t="s">
        <v>176</v>
      </c>
      <c r="E177" s="205" t="s">
        <v>1288</v>
      </c>
      <c r="F177" s="206" t="s">
        <v>1289</v>
      </c>
      <c r="G177" s="207" t="s">
        <v>1265</v>
      </c>
      <c r="H177" s="208">
        <v>1</v>
      </c>
      <c r="I177" s="209"/>
      <c r="J177" s="210">
        <f t="shared" si="10"/>
        <v>0</v>
      </c>
      <c r="K177" s="206" t="s">
        <v>180</v>
      </c>
      <c r="L177" s="62"/>
      <c r="M177" s="211" t="s">
        <v>21</v>
      </c>
      <c r="N177" s="212" t="s">
        <v>47</v>
      </c>
      <c r="O177" s="43"/>
      <c r="P177" s="213">
        <f t="shared" si="11"/>
        <v>0</v>
      </c>
      <c r="Q177" s="213">
        <v>0</v>
      </c>
      <c r="R177" s="213">
        <f t="shared" si="12"/>
        <v>0</v>
      </c>
      <c r="S177" s="213">
        <v>0</v>
      </c>
      <c r="T177" s="214">
        <f t="shared" si="13"/>
        <v>0</v>
      </c>
      <c r="AR177" s="25" t="s">
        <v>1250</v>
      </c>
      <c r="AT177" s="25" t="s">
        <v>176</v>
      </c>
      <c r="AU177" s="25" t="s">
        <v>85</v>
      </c>
      <c r="AY177" s="25" t="s">
        <v>172</v>
      </c>
      <c r="BE177" s="215">
        <f t="shared" si="14"/>
        <v>0</v>
      </c>
      <c r="BF177" s="215">
        <f t="shared" si="15"/>
        <v>0</v>
      </c>
      <c r="BG177" s="215">
        <f t="shared" si="16"/>
        <v>0</v>
      </c>
      <c r="BH177" s="215">
        <f t="shared" si="17"/>
        <v>0</v>
      </c>
      <c r="BI177" s="215">
        <f t="shared" si="18"/>
        <v>0</v>
      </c>
      <c r="BJ177" s="25" t="s">
        <v>83</v>
      </c>
      <c r="BK177" s="215">
        <f t="shared" si="19"/>
        <v>0</v>
      </c>
      <c r="BL177" s="25" t="s">
        <v>1250</v>
      </c>
      <c r="BM177" s="25" t="s">
        <v>1416</v>
      </c>
    </row>
    <row r="178" spans="2:63" s="11" customFormat="1" ht="29.85" customHeight="1">
      <c r="B178" s="188"/>
      <c r="C178" s="189"/>
      <c r="D178" s="190" t="s">
        <v>75</v>
      </c>
      <c r="E178" s="202" t="s">
        <v>1291</v>
      </c>
      <c r="F178" s="202" t="s">
        <v>1292</v>
      </c>
      <c r="G178" s="189"/>
      <c r="H178" s="189"/>
      <c r="I178" s="192"/>
      <c r="J178" s="203">
        <f>BK178</f>
        <v>0</v>
      </c>
      <c r="K178" s="189"/>
      <c r="L178" s="194"/>
      <c r="M178" s="195"/>
      <c r="N178" s="196"/>
      <c r="O178" s="196"/>
      <c r="P178" s="197">
        <f>SUM(P179:P182)</f>
        <v>0</v>
      </c>
      <c r="Q178" s="196"/>
      <c r="R178" s="197">
        <f>SUM(R179:R182)</f>
        <v>0</v>
      </c>
      <c r="S178" s="196"/>
      <c r="T178" s="198">
        <f>SUM(T179:T182)</f>
        <v>0</v>
      </c>
      <c r="AR178" s="199" t="s">
        <v>204</v>
      </c>
      <c r="AT178" s="200" t="s">
        <v>75</v>
      </c>
      <c r="AU178" s="200" t="s">
        <v>83</v>
      </c>
      <c r="AY178" s="199" t="s">
        <v>172</v>
      </c>
      <c r="BK178" s="201">
        <f>SUM(BK179:BK182)</f>
        <v>0</v>
      </c>
    </row>
    <row r="179" spans="2:65" s="1" customFormat="1" ht="16.5" customHeight="1">
      <c r="B179" s="42"/>
      <c r="C179" s="204" t="s">
        <v>468</v>
      </c>
      <c r="D179" s="204" t="s">
        <v>176</v>
      </c>
      <c r="E179" s="205" t="s">
        <v>1293</v>
      </c>
      <c r="F179" s="206" t="s">
        <v>1294</v>
      </c>
      <c r="G179" s="207" t="s">
        <v>1265</v>
      </c>
      <c r="H179" s="208">
        <v>1</v>
      </c>
      <c r="I179" s="209"/>
      <c r="J179" s="210">
        <f>ROUND(I179*H179,2)</f>
        <v>0</v>
      </c>
      <c r="K179" s="206" t="s">
        <v>180</v>
      </c>
      <c r="L179" s="62"/>
      <c r="M179" s="211" t="s">
        <v>21</v>
      </c>
      <c r="N179" s="212" t="s">
        <v>47</v>
      </c>
      <c r="O179" s="43"/>
      <c r="P179" s="213">
        <f>O179*H179</f>
        <v>0</v>
      </c>
      <c r="Q179" s="213">
        <v>0</v>
      </c>
      <c r="R179" s="213">
        <f>Q179*H179</f>
        <v>0</v>
      </c>
      <c r="S179" s="213">
        <v>0</v>
      </c>
      <c r="T179" s="214">
        <f>S179*H179</f>
        <v>0</v>
      </c>
      <c r="AR179" s="25" t="s">
        <v>1250</v>
      </c>
      <c r="AT179" s="25" t="s">
        <v>176</v>
      </c>
      <c r="AU179" s="25" t="s">
        <v>85</v>
      </c>
      <c r="AY179" s="25" t="s">
        <v>172</v>
      </c>
      <c r="BE179" s="215">
        <f>IF(N179="základní",J179,0)</f>
        <v>0</v>
      </c>
      <c r="BF179" s="215">
        <f>IF(N179="snížená",J179,0)</f>
        <v>0</v>
      </c>
      <c r="BG179" s="215">
        <f>IF(N179="zákl. přenesená",J179,0)</f>
        <v>0</v>
      </c>
      <c r="BH179" s="215">
        <f>IF(N179="sníž. přenesená",J179,0)</f>
        <v>0</v>
      </c>
      <c r="BI179" s="215">
        <f>IF(N179="nulová",J179,0)</f>
        <v>0</v>
      </c>
      <c r="BJ179" s="25" t="s">
        <v>83</v>
      </c>
      <c r="BK179" s="215">
        <f>ROUND(I179*H179,2)</f>
        <v>0</v>
      </c>
      <c r="BL179" s="25" t="s">
        <v>1250</v>
      </c>
      <c r="BM179" s="25" t="s">
        <v>1417</v>
      </c>
    </row>
    <row r="180" spans="2:65" s="1" customFormat="1" ht="16.5" customHeight="1">
      <c r="B180" s="42"/>
      <c r="C180" s="204" t="s">
        <v>475</v>
      </c>
      <c r="D180" s="204" t="s">
        <v>176</v>
      </c>
      <c r="E180" s="205" t="s">
        <v>1296</v>
      </c>
      <c r="F180" s="206" t="s">
        <v>1297</v>
      </c>
      <c r="G180" s="207" t="s">
        <v>1265</v>
      </c>
      <c r="H180" s="208">
        <v>6</v>
      </c>
      <c r="I180" s="209"/>
      <c r="J180" s="210">
        <f>ROUND(I180*H180,2)</f>
        <v>0</v>
      </c>
      <c r="K180" s="206" t="s">
        <v>180</v>
      </c>
      <c r="L180" s="62"/>
      <c r="M180" s="211" t="s">
        <v>21</v>
      </c>
      <c r="N180" s="212" t="s">
        <v>47</v>
      </c>
      <c r="O180" s="43"/>
      <c r="P180" s="213">
        <f>O180*H180</f>
        <v>0</v>
      </c>
      <c r="Q180" s="213">
        <v>0</v>
      </c>
      <c r="R180" s="213">
        <f>Q180*H180</f>
        <v>0</v>
      </c>
      <c r="S180" s="213">
        <v>0</v>
      </c>
      <c r="T180" s="214">
        <f>S180*H180</f>
        <v>0</v>
      </c>
      <c r="AR180" s="25" t="s">
        <v>1250</v>
      </c>
      <c r="AT180" s="25" t="s">
        <v>176</v>
      </c>
      <c r="AU180" s="25" t="s">
        <v>85</v>
      </c>
      <c r="AY180" s="25" t="s">
        <v>172</v>
      </c>
      <c r="BE180" s="215">
        <f>IF(N180="základní",J180,0)</f>
        <v>0</v>
      </c>
      <c r="BF180" s="215">
        <f>IF(N180="snížená",J180,0)</f>
        <v>0</v>
      </c>
      <c r="BG180" s="215">
        <f>IF(N180="zákl. přenesená",J180,0)</f>
        <v>0</v>
      </c>
      <c r="BH180" s="215">
        <f>IF(N180="sníž. přenesená",J180,0)</f>
        <v>0</v>
      </c>
      <c r="BI180" s="215">
        <f>IF(N180="nulová",J180,0)</f>
        <v>0</v>
      </c>
      <c r="BJ180" s="25" t="s">
        <v>83</v>
      </c>
      <c r="BK180" s="215">
        <f>ROUND(I180*H180,2)</f>
        <v>0</v>
      </c>
      <c r="BL180" s="25" t="s">
        <v>1250</v>
      </c>
      <c r="BM180" s="25" t="s">
        <v>1418</v>
      </c>
    </row>
    <row r="181" spans="2:65" s="1" customFormat="1" ht="16.5" customHeight="1">
      <c r="B181" s="42"/>
      <c r="C181" s="204" t="s">
        <v>480</v>
      </c>
      <c r="D181" s="204" t="s">
        <v>176</v>
      </c>
      <c r="E181" s="205" t="s">
        <v>1299</v>
      </c>
      <c r="F181" s="206" t="s">
        <v>1300</v>
      </c>
      <c r="G181" s="207" t="s">
        <v>1265</v>
      </c>
      <c r="H181" s="208">
        <v>1</v>
      </c>
      <c r="I181" s="209"/>
      <c r="J181" s="210">
        <f>ROUND(I181*H181,2)</f>
        <v>0</v>
      </c>
      <c r="K181" s="206" t="s">
        <v>180</v>
      </c>
      <c r="L181" s="62"/>
      <c r="M181" s="211" t="s">
        <v>21</v>
      </c>
      <c r="N181" s="212" t="s">
        <v>47</v>
      </c>
      <c r="O181" s="43"/>
      <c r="P181" s="213">
        <f>O181*H181</f>
        <v>0</v>
      </c>
      <c r="Q181" s="213">
        <v>0</v>
      </c>
      <c r="R181" s="213">
        <f>Q181*H181</f>
        <v>0</v>
      </c>
      <c r="S181" s="213">
        <v>0</v>
      </c>
      <c r="T181" s="214">
        <f>S181*H181</f>
        <v>0</v>
      </c>
      <c r="AR181" s="25" t="s">
        <v>1250</v>
      </c>
      <c r="AT181" s="25" t="s">
        <v>176</v>
      </c>
      <c r="AU181" s="25" t="s">
        <v>85</v>
      </c>
      <c r="AY181" s="25" t="s">
        <v>172</v>
      </c>
      <c r="BE181" s="215">
        <f>IF(N181="základní",J181,0)</f>
        <v>0</v>
      </c>
      <c r="BF181" s="215">
        <f>IF(N181="snížená",J181,0)</f>
        <v>0</v>
      </c>
      <c r="BG181" s="215">
        <f>IF(N181="zákl. přenesená",J181,0)</f>
        <v>0</v>
      </c>
      <c r="BH181" s="215">
        <f>IF(N181="sníž. přenesená",J181,0)</f>
        <v>0</v>
      </c>
      <c r="BI181" s="215">
        <f>IF(N181="nulová",J181,0)</f>
        <v>0</v>
      </c>
      <c r="BJ181" s="25" t="s">
        <v>83</v>
      </c>
      <c r="BK181" s="215">
        <f>ROUND(I181*H181,2)</f>
        <v>0</v>
      </c>
      <c r="BL181" s="25" t="s">
        <v>1250</v>
      </c>
      <c r="BM181" s="25" t="s">
        <v>1419</v>
      </c>
    </row>
    <row r="182" spans="2:65" s="1" customFormat="1" ht="16.5" customHeight="1">
      <c r="B182" s="42"/>
      <c r="C182" s="204" t="s">
        <v>484</v>
      </c>
      <c r="D182" s="204" t="s">
        <v>176</v>
      </c>
      <c r="E182" s="205" t="s">
        <v>1302</v>
      </c>
      <c r="F182" s="206" t="s">
        <v>1303</v>
      </c>
      <c r="G182" s="207" t="s">
        <v>1265</v>
      </c>
      <c r="H182" s="208">
        <v>1</v>
      </c>
      <c r="I182" s="209"/>
      <c r="J182" s="210">
        <f>ROUND(I182*H182,2)</f>
        <v>0</v>
      </c>
      <c r="K182" s="206" t="s">
        <v>180</v>
      </c>
      <c r="L182" s="62"/>
      <c r="M182" s="211" t="s">
        <v>21</v>
      </c>
      <c r="N182" s="270" t="s">
        <v>47</v>
      </c>
      <c r="O182" s="271"/>
      <c r="P182" s="272">
        <f>O182*H182</f>
        <v>0</v>
      </c>
      <c r="Q182" s="272">
        <v>0</v>
      </c>
      <c r="R182" s="272">
        <f>Q182*H182</f>
        <v>0</v>
      </c>
      <c r="S182" s="272">
        <v>0</v>
      </c>
      <c r="T182" s="273">
        <f>S182*H182</f>
        <v>0</v>
      </c>
      <c r="AR182" s="25" t="s">
        <v>1250</v>
      </c>
      <c r="AT182" s="25" t="s">
        <v>176</v>
      </c>
      <c r="AU182" s="25" t="s">
        <v>85</v>
      </c>
      <c r="AY182" s="25" t="s">
        <v>172</v>
      </c>
      <c r="BE182" s="215">
        <f>IF(N182="základní",J182,0)</f>
        <v>0</v>
      </c>
      <c r="BF182" s="215">
        <f>IF(N182="snížená",J182,0)</f>
        <v>0</v>
      </c>
      <c r="BG182" s="215">
        <f>IF(N182="zákl. přenesená",J182,0)</f>
        <v>0</v>
      </c>
      <c r="BH182" s="215">
        <f>IF(N182="sníž. přenesená",J182,0)</f>
        <v>0</v>
      </c>
      <c r="BI182" s="215">
        <f>IF(N182="nulová",J182,0)</f>
        <v>0</v>
      </c>
      <c r="BJ182" s="25" t="s">
        <v>83</v>
      </c>
      <c r="BK182" s="215">
        <f>ROUND(I182*H182,2)</f>
        <v>0</v>
      </c>
      <c r="BL182" s="25" t="s">
        <v>1250</v>
      </c>
      <c r="BM182" s="25" t="s">
        <v>1420</v>
      </c>
    </row>
    <row r="183" spans="2:12" s="1" customFormat="1" ht="6.95" customHeight="1">
      <c r="B183" s="57"/>
      <c r="C183" s="58"/>
      <c r="D183" s="58"/>
      <c r="E183" s="58"/>
      <c r="F183" s="58"/>
      <c r="G183" s="58"/>
      <c r="H183" s="58"/>
      <c r="I183" s="149"/>
      <c r="J183" s="58"/>
      <c r="K183" s="58"/>
      <c r="L183" s="62"/>
    </row>
  </sheetData>
  <sheetProtection algorithmName="SHA-512" hashValue="X0CBsZWHdBEDKxbQCKc/W2HWsBIT9s5BATjjKDZpVIa9rYDcIWyUBDFyUMfJmlAIrnEXKYtlNhriXK+NQtzTCg==" saltValue="9Iyvasn/SJayxccjvXLqMJ333V3+bJv7JHGmn3b6c9bv/llaXGTLB/HYggbEM8Qt83U1CyHrmRpFkboh0Zt1pA==" spinCount="100000" sheet="1" objects="1" scenarios="1" formatColumns="0" formatRows="0" autoFilter="0"/>
  <autoFilter ref="C93:K182"/>
  <mergeCells count="13">
    <mergeCell ref="E86:H86"/>
    <mergeCell ref="G1:H1"/>
    <mergeCell ref="L2:V2"/>
    <mergeCell ref="E49:H49"/>
    <mergeCell ref="E51:H51"/>
    <mergeCell ref="J55:J56"/>
    <mergeCell ref="E82:H82"/>
    <mergeCell ref="E84:H84"/>
    <mergeCell ref="E7:H7"/>
    <mergeCell ref="E9:H9"/>
    <mergeCell ref="E11:H11"/>
    <mergeCell ref="E26:H26"/>
    <mergeCell ref="E47:H47"/>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102</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120</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1421</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ROUND(J85,2)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ROUND(SUM(BE85:BE108),2)</f>
        <v>0</v>
      </c>
      <c r="G32" s="43"/>
      <c r="H32" s="43"/>
      <c r="I32" s="141">
        <v>0.21</v>
      </c>
      <c r="J32" s="140">
        <f>ROUND(ROUND((SUM(BE85:BE108)),2)*I32,2)</f>
        <v>0</v>
      </c>
      <c r="K32" s="46"/>
    </row>
    <row r="33" spans="2:11" s="1" customFormat="1" ht="14.45" customHeight="1">
      <c r="B33" s="42"/>
      <c r="C33" s="43"/>
      <c r="D33" s="43"/>
      <c r="E33" s="50" t="s">
        <v>48</v>
      </c>
      <c r="F33" s="140">
        <f>ROUND(SUM(BF85:BF108),2)</f>
        <v>0</v>
      </c>
      <c r="G33" s="43"/>
      <c r="H33" s="43"/>
      <c r="I33" s="141">
        <v>0.15</v>
      </c>
      <c r="J33" s="140">
        <f>ROUND(ROUND((SUM(BF85:BF108)),2)*I33,2)</f>
        <v>0</v>
      </c>
      <c r="K33" s="46"/>
    </row>
    <row r="34" spans="2:11" s="1" customFormat="1" ht="14.45" customHeight="1" hidden="1">
      <c r="B34" s="42"/>
      <c r="C34" s="43"/>
      <c r="D34" s="43"/>
      <c r="E34" s="50" t="s">
        <v>49</v>
      </c>
      <c r="F34" s="140">
        <f>ROUND(SUM(BG85:BG108),2)</f>
        <v>0</v>
      </c>
      <c r="G34" s="43"/>
      <c r="H34" s="43"/>
      <c r="I34" s="141">
        <v>0.21</v>
      </c>
      <c r="J34" s="140">
        <v>0</v>
      </c>
      <c r="K34" s="46"/>
    </row>
    <row r="35" spans="2:11" s="1" customFormat="1" ht="14.45" customHeight="1" hidden="1">
      <c r="B35" s="42"/>
      <c r="C35" s="43"/>
      <c r="D35" s="43"/>
      <c r="E35" s="50" t="s">
        <v>50</v>
      </c>
      <c r="F35" s="140">
        <f>ROUND(SUM(BH85:BH108),2)</f>
        <v>0</v>
      </c>
      <c r="G35" s="43"/>
      <c r="H35" s="43"/>
      <c r="I35" s="141">
        <v>0.15</v>
      </c>
      <c r="J35" s="140">
        <v>0</v>
      </c>
      <c r="K35" s="46"/>
    </row>
    <row r="36" spans="2:11" s="1" customFormat="1" ht="14.45" customHeight="1" hidden="1">
      <c r="B36" s="42"/>
      <c r="C36" s="43"/>
      <c r="D36" s="43"/>
      <c r="E36" s="50" t="s">
        <v>51</v>
      </c>
      <c r="F36" s="140">
        <f>ROUND(SUM(BI85:BI108),2)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120</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VoN.A - Vedlejší a ostatní náklady</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J85</f>
        <v>0</v>
      </c>
      <c r="K60" s="46"/>
      <c r="AU60" s="25" t="s">
        <v>128</v>
      </c>
    </row>
    <row r="61" spans="2:11" s="8" customFormat="1" ht="24.95" customHeight="1">
      <c r="B61" s="159"/>
      <c r="C61" s="160"/>
      <c r="D61" s="161" t="s">
        <v>1422</v>
      </c>
      <c r="E61" s="162"/>
      <c r="F61" s="162"/>
      <c r="G61" s="162"/>
      <c r="H61" s="162"/>
      <c r="I61" s="163"/>
      <c r="J61" s="164">
        <f>J86</f>
        <v>0</v>
      </c>
      <c r="K61" s="165"/>
    </row>
    <row r="62" spans="2:11" s="9" customFormat="1" ht="19.9" customHeight="1">
      <c r="B62" s="166"/>
      <c r="C62" s="167"/>
      <c r="D62" s="168" t="s">
        <v>1423</v>
      </c>
      <c r="E62" s="169"/>
      <c r="F62" s="169"/>
      <c r="G62" s="169"/>
      <c r="H62" s="169"/>
      <c r="I62" s="170"/>
      <c r="J62" s="171">
        <f>J87</f>
        <v>0</v>
      </c>
      <c r="K62" s="172"/>
    </row>
    <row r="63" spans="2:11" s="9" customFormat="1" ht="19.9" customHeight="1">
      <c r="B63" s="166"/>
      <c r="C63" s="167"/>
      <c r="D63" s="168" t="s">
        <v>1424</v>
      </c>
      <c r="E63" s="169"/>
      <c r="F63" s="169"/>
      <c r="G63" s="169"/>
      <c r="H63" s="169"/>
      <c r="I63" s="170"/>
      <c r="J63" s="171">
        <f>J104</f>
        <v>0</v>
      </c>
      <c r="K63" s="172"/>
    </row>
    <row r="64" spans="2:11" s="1" customFormat="1" ht="21.75" customHeight="1">
      <c r="B64" s="42"/>
      <c r="C64" s="43"/>
      <c r="D64" s="43"/>
      <c r="E64" s="43"/>
      <c r="F64" s="43"/>
      <c r="G64" s="43"/>
      <c r="H64" s="43"/>
      <c r="I64" s="128"/>
      <c r="J64" s="43"/>
      <c r="K64" s="46"/>
    </row>
    <row r="65" spans="2:11" s="1" customFormat="1" ht="6.95" customHeight="1">
      <c r="B65" s="57"/>
      <c r="C65" s="58"/>
      <c r="D65" s="58"/>
      <c r="E65" s="58"/>
      <c r="F65" s="58"/>
      <c r="G65" s="58"/>
      <c r="H65" s="58"/>
      <c r="I65" s="149"/>
      <c r="J65" s="58"/>
      <c r="K65" s="59"/>
    </row>
    <row r="69" spans="2:12" s="1" customFormat="1" ht="6.95" customHeight="1">
      <c r="B69" s="60"/>
      <c r="C69" s="61"/>
      <c r="D69" s="61"/>
      <c r="E69" s="61"/>
      <c r="F69" s="61"/>
      <c r="G69" s="61"/>
      <c r="H69" s="61"/>
      <c r="I69" s="152"/>
      <c r="J69" s="61"/>
      <c r="K69" s="61"/>
      <c r="L69" s="62"/>
    </row>
    <row r="70" spans="2:12" s="1" customFormat="1" ht="36.95" customHeight="1">
      <c r="B70" s="42"/>
      <c r="C70" s="63" t="s">
        <v>156</v>
      </c>
      <c r="D70" s="64"/>
      <c r="E70" s="64"/>
      <c r="F70" s="64"/>
      <c r="G70" s="64"/>
      <c r="H70" s="64"/>
      <c r="I70" s="173"/>
      <c r="J70" s="64"/>
      <c r="K70" s="64"/>
      <c r="L70" s="62"/>
    </row>
    <row r="71" spans="2:12" s="1" customFormat="1" ht="6.95" customHeight="1">
      <c r="B71" s="42"/>
      <c r="C71" s="64"/>
      <c r="D71" s="64"/>
      <c r="E71" s="64"/>
      <c r="F71" s="64"/>
      <c r="G71" s="64"/>
      <c r="H71" s="64"/>
      <c r="I71" s="173"/>
      <c r="J71" s="64"/>
      <c r="K71" s="64"/>
      <c r="L71" s="62"/>
    </row>
    <row r="72" spans="2:12" s="1" customFormat="1" ht="14.45" customHeight="1">
      <c r="B72" s="42"/>
      <c r="C72" s="66" t="s">
        <v>18</v>
      </c>
      <c r="D72" s="64"/>
      <c r="E72" s="64"/>
      <c r="F72" s="64"/>
      <c r="G72" s="64"/>
      <c r="H72" s="64"/>
      <c r="I72" s="173"/>
      <c r="J72" s="64"/>
      <c r="K72" s="64"/>
      <c r="L72" s="62"/>
    </row>
    <row r="73" spans="2:12" s="1" customFormat="1" ht="16.5" customHeight="1">
      <c r="B73" s="42"/>
      <c r="C73" s="64"/>
      <c r="D73" s="64"/>
      <c r="E73" s="401" t="str">
        <f>E7</f>
        <v>II/610 Tuřice - Kbel, I. etapa</v>
      </c>
      <c r="F73" s="402"/>
      <c r="G73" s="402"/>
      <c r="H73" s="402"/>
      <c r="I73" s="173"/>
      <c r="J73" s="64"/>
      <c r="K73" s="64"/>
      <c r="L73" s="62"/>
    </row>
    <row r="74" spans="2:12" ht="13.5">
      <c r="B74" s="29"/>
      <c r="C74" s="66" t="s">
        <v>119</v>
      </c>
      <c r="D74" s="174"/>
      <c r="E74" s="174"/>
      <c r="F74" s="174"/>
      <c r="G74" s="174"/>
      <c r="H74" s="174"/>
      <c r="J74" s="174"/>
      <c r="K74" s="174"/>
      <c r="L74" s="175"/>
    </row>
    <row r="75" spans="2:12" s="1" customFormat="1" ht="16.5" customHeight="1">
      <c r="B75" s="42"/>
      <c r="C75" s="64"/>
      <c r="D75" s="64"/>
      <c r="E75" s="401" t="s">
        <v>120</v>
      </c>
      <c r="F75" s="403"/>
      <c r="G75" s="403"/>
      <c r="H75" s="403"/>
      <c r="I75" s="173"/>
      <c r="J75" s="64"/>
      <c r="K75" s="64"/>
      <c r="L75" s="62"/>
    </row>
    <row r="76" spans="2:12" s="1" customFormat="1" ht="14.45" customHeight="1">
      <c r="B76" s="42"/>
      <c r="C76" s="66" t="s">
        <v>121</v>
      </c>
      <c r="D76" s="64"/>
      <c r="E76" s="64"/>
      <c r="F76" s="64"/>
      <c r="G76" s="64"/>
      <c r="H76" s="64"/>
      <c r="I76" s="173"/>
      <c r="J76" s="64"/>
      <c r="K76" s="64"/>
      <c r="L76" s="62"/>
    </row>
    <row r="77" spans="2:12" s="1" customFormat="1" ht="17.25" customHeight="1">
      <c r="B77" s="42"/>
      <c r="C77" s="64"/>
      <c r="D77" s="64"/>
      <c r="E77" s="389" t="str">
        <f>E11</f>
        <v>VoN.A - Vedlejší a ostatní náklady</v>
      </c>
      <c r="F77" s="403"/>
      <c r="G77" s="403"/>
      <c r="H77" s="403"/>
      <c r="I77" s="173"/>
      <c r="J77" s="64"/>
      <c r="K77" s="64"/>
      <c r="L77" s="62"/>
    </row>
    <row r="78" spans="2:12" s="1" customFormat="1" ht="6.95" customHeight="1">
      <c r="B78" s="42"/>
      <c r="C78" s="64"/>
      <c r="D78" s="64"/>
      <c r="E78" s="64"/>
      <c r="F78" s="64"/>
      <c r="G78" s="64"/>
      <c r="H78" s="64"/>
      <c r="I78" s="173"/>
      <c r="J78" s="64"/>
      <c r="K78" s="64"/>
      <c r="L78" s="62"/>
    </row>
    <row r="79" spans="2:12" s="1" customFormat="1" ht="18" customHeight="1">
      <c r="B79" s="42"/>
      <c r="C79" s="66" t="s">
        <v>23</v>
      </c>
      <c r="D79" s="64"/>
      <c r="E79" s="64"/>
      <c r="F79" s="176" t="str">
        <f>F14</f>
        <v>Benátky nad Jizerou</v>
      </c>
      <c r="G79" s="64"/>
      <c r="H79" s="64"/>
      <c r="I79" s="177" t="s">
        <v>25</v>
      </c>
      <c r="J79" s="74" t="str">
        <f>IF(J14="","",J14)</f>
        <v>14. 3. 2018</v>
      </c>
      <c r="K79" s="64"/>
      <c r="L79" s="62"/>
    </row>
    <row r="80" spans="2:12" s="1" customFormat="1" ht="6.95" customHeight="1">
      <c r="B80" s="42"/>
      <c r="C80" s="64"/>
      <c r="D80" s="64"/>
      <c r="E80" s="64"/>
      <c r="F80" s="64"/>
      <c r="G80" s="64"/>
      <c r="H80" s="64"/>
      <c r="I80" s="173"/>
      <c r="J80" s="64"/>
      <c r="K80" s="64"/>
      <c r="L80" s="62"/>
    </row>
    <row r="81" spans="2:12" s="1" customFormat="1" ht="13.5">
      <c r="B81" s="42"/>
      <c r="C81" s="66" t="s">
        <v>27</v>
      </c>
      <c r="D81" s="64"/>
      <c r="E81" s="64"/>
      <c r="F81" s="176" t="str">
        <f>E17</f>
        <v>Krajská správa a údržba silnic Středočeského kraje</v>
      </c>
      <c r="G81" s="64"/>
      <c r="H81" s="64"/>
      <c r="I81" s="177" t="s">
        <v>36</v>
      </c>
      <c r="J81" s="176" t="str">
        <f>E23</f>
        <v>CR Project s.r.o.</v>
      </c>
      <c r="K81" s="64"/>
      <c r="L81" s="62"/>
    </row>
    <row r="82" spans="2:12" s="1" customFormat="1" ht="14.45" customHeight="1">
      <c r="B82" s="42"/>
      <c r="C82" s="66" t="s">
        <v>33</v>
      </c>
      <c r="D82" s="64"/>
      <c r="E82" s="64"/>
      <c r="F82" s="176" t="str">
        <f>IF(E20="","",E20)</f>
        <v/>
      </c>
      <c r="G82" s="64"/>
      <c r="H82" s="64"/>
      <c r="I82" s="173"/>
      <c r="J82" s="64"/>
      <c r="K82" s="64"/>
      <c r="L82" s="62"/>
    </row>
    <row r="83" spans="2:12" s="1" customFormat="1" ht="10.35" customHeight="1">
      <c r="B83" s="42"/>
      <c r="C83" s="64"/>
      <c r="D83" s="64"/>
      <c r="E83" s="64"/>
      <c r="F83" s="64"/>
      <c r="G83" s="64"/>
      <c r="H83" s="64"/>
      <c r="I83" s="173"/>
      <c r="J83" s="64"/>
      <c r="K83" s="64"/>
      <c r="L83" s="62"/>
    </row>
    <row r="84" spans="2:20" s="10" customFormat="1" ht="29.25" customHeight="1">
      <c r="B84" s="178"/>
      <c r="C84" s="179" t="s">
        <v>157</v>
      </c>
      <c r="D84" s="180" t="s">
        <v>61</v>
      </c>
      <c r="E84" s="180" t="s">
        <v>57</v>
      </c>
      <c r="F84" s="180" t="s">
        <v>158</v>
      </c>
      <c r="G84" s="180" t="s">
        <v>159</v>
      </c>
      <c r="H84" s="180" t="s">
        <v>160</v>
      </c>
      <c r="I84" s="181" t="s">
        <v>161</v>
      </c>
      <c r="J84" s="180" t="s">
        <v>126</v>
      </c>
      <c r="K84" s="182" t="s">
        <v>162</v>
      </c>
      <c r="L84" s="183"/>
      <c r="M84" s="82" t="s">
        <v>163</v>
      </c>
      <c r="N84" s="83" t="s">
        <v>46</v>
      </c>
      <c r="O84" s="83" t="s">
        <v>164</v>
      </c>
      <c r="P84" s="83" t="s">
        <v>165</v>
      </c>
      <c r="Q84" s="83" t="s">
        <v>166</v>
      </c>
      <c r="R84" s="83" t="s">
        <v>167</v>
      </c>
      <c r="S84" s="83" t="s">
        <v>168</v>
      </c>
      <c r="T84" s="84" t="s">
        <v>169</v>
      </c>
    </row>
    <row r="85" spans="2:63" s="1" customFormat="1" ht="29.25" customHeight="1">
      <c r="B85" s="42"/>
      <c r="C85" s="88" t="s">
        <v>127</v>
      </c>
      <c r="D85" s="64"/>
      <c r="E85" s="64"/>
      <c r="F85" s="64"/>
      <c r="G85" s="64"/>
      <c r="H85" s="64"/>
      <c r="I85" s="173"/>
      <c r="J85" s="184">
        <f>BK85</f>
        <v>0</v>
      </c>
      <c r="K85" s="64"/>
      <c r="L85" s="62"/>
      <c r="M85" s="85"/>
      <c r="N85" s="86"/>
      <c r="O85" s="86"/>
      <c r="P85" s="185">
        <f>P86</f>
        <v>0</v>
      </c>
      <c r="Q85" s="86"/>
      <c r="R85" s="185">
        <f>R86</f>
        <v>0</v>
      </c>
      <c r="S85" s="86"/>
      <c r="T85" s="186">
        <f>T86</f>
        <v>0</v>
      </c>
      <c r="AT85" s="25" t="s">
        <v>75</v>
      </c>
      <c r="AU85" s="25" t="s">
        <v>128</v>
      </c>
      <c r="BK85" s="187">
        <f>BK86</f>
        <v>0</v>
      </c>
    </row>
    <row r="86" spans="2:63" s="11" customFormat="1" ht="37.35" customHeight="1">
      <c r="B86" s="188"/>
      <c r="C86" s="189"/>
      <c r="D86" s="190" t="s">
        <v>75</v>
      </c>
      <c r="E86" s="191" t="s">
        <v>1425</v>
      </c>
      <c r="F86" s="191" t="s">
        <v>1426</v>
      </c>
      <c r="G86" s="189"/>
      <c r="H86" s="189"/>
      <c r="I86" s="192"/>
      <c r="J86" s="193">
        <f>BK86</f>
        <v>0</v>
      </c>
      <c r="K86" s="189"/>
      <c r="L86" s="194"/>
      <c r="M86" s="195"/>
      <c r="N86" s="196"/>
      <c r="O86" s="196"/>
      <c r="P86" s="197">
        <f>P87+P104</f>
        <v>0</v>
      </c>
      <c r="Q86" s="196"/>
      <c r="R86" s="197">
        <f>R87+R104</f>
        <v>0</v>
      </c>
      <c r="S86" s="196"/>
      <c r="T86" s="198">
        <f>T87+T104</f>
        <v>0</v>
      </c>
      <c r="AR86" s="199" t="s">
        <v>181</v>
      </c>
      <c r="AT86" s="200" t="s">
        <v>75</v>
      </c>
      <c r="AU86" s="200" t="s">
        <v>76</v>
      </c>
      <c r="AY86" s="199" t="s">
        <v>172</v>
      </c>
      <c r="BK86" s="201">
        <f>BK87+BK104</f>
        <v>0</v>
      </c>
    </row>
    <row r="87" spans="2:63" s="11" customFormat="1" ht="19.9" customHeight="1">
      <c r="B87" s="188"/>
      <c r="C87" s="189"/>
      <c r="D87" s="190" t="s">
        <v>75</v>
      </c>
      <c r="E87" s="202" t="s">
        <v>1427</v>
      </c>
      <c r="F87" s="202" t="s">
        <v>1428</v>
      </c>
      <c r="G87" s="189"/>
      <c r="H87" s="189"/>
      <c r="I87" s="192"/>
      <c r="J87" s="203">
        <f>BK87</f>
        <v>0</v>
      </c>
      <c r="K87" s="189"/>
      <c r="L87" s="194"/>
      <c r="M87" s="195"/>
      <c r="N87" s="196"/>
      <c r="O87" s="196"/>
      <c r="P87" s="197">
        <f>SUM(P88:P103)</f>
        <v>0</v>
      </c>
      <c r="Q87" s="196"/>
      <c r="R87" s="197">
        <f>SUM(R88:R103)</f>
        <v>0</v>
      </c>
      <c r="S87" s="196"/>
      <c r="T87" s="198">
        <f>SUM(T88:T103)</f>
        <v>0</v>
      </c>
      <c r="AR87" s="199" t="s">
        <v>181</v>
      </c>
      <c r="AT87" s="200" t="s">
        <v>75</v>
      </c>
      <c r="AU87" s="200" t="s">
        <v>83</v>
      </c>
      <c r="AY87" s="199" t="s">
        <v>172</v>
      </c>
      <c r="BK87" s="201">
        <f>SUM(BK88:BK103)</f>
        <v>0</v>
      </c>
    </row>
    <row r="88" spans="2:65" s="1" customFormat="1" ht="25.5" customHeight="1">
      <c r="B88" s="42"/>
      <c r="C88" s="204" t="s">
        <v>83</v>
      </c>
      <c r="D88" s="204" t="s">
        <v>176</v>
      </c>
      <c r="E88" s="205" t="s">
        <v>1429</v>
      </c>
      <c r="F88" s="206" t="s">
        <v>1430</v>
      </c>
      <c r="G88" s="207" t="s">
        <v>1431</v>
      </c>
      <c r="H88" s="208">
        <v>1</v>
      </c>
      <c r="I88" s="209"/>
      <c r="J88" s="210">
        <f aca="true" t="shared" si="0" ref="J88:J103">ROUND(I88*H88,2)</f>
        <v>0</v>
      </c>
      <c r="K88" s="206" t="s">
        <v>21</v>
      </c>
      <c r="L88" s="62"/>
      <c r="M88" s="211" t="s">
        <v>21</v>
      </c>
      <c r="N88" s="212" t="s">
        <v>47</v>
      </c>
      <c r="O88" s="43"/>
      <c r="P88" s="213">
        <f aca="true" t="shared" si="1" ref="P88:P103">O88*H88</f>
        <v>0</v>
      </c>
      <c r="Q88" s="213">
        <v>0</v>
      </c>
      <c r="R88" s="213">
        <f aca="true" t="shared" si="2" ref="R88:R103">Q88*H88</f>
        <v>0</v>
      </c>
      <c r="S88" s="213">
        <v>0</v>
      </c>
      <c r="T88" s="214">
        <f aca="true" t="shared" si="3" ref="T88:T103">S88*H88</f>
        <v>0</v>
      </c>
      <c r="AR88" s="25" t="s">
        <v>1250</v>
      </c>
      <c r="AT88" s="25" t="s">
        <v>176</v>
      </c>
      <c r="AU88" s="25" t="s">
        <v>85</v>
      </c>
      <c r="AY88" s="25" t="s">
        <v>172</v>
      </c>
      <c r="BE88" s="215">
        <f aca="true" t="shared" si="4" ref="BE88:BE103">IF(N88="základní",J88,0)</f>
        <v>0</v>
      </c>
      <c r="BF88" s="215">
        <f aca="true" t="shared" si="5" ref="BF88:BF103">IF(N88="snížená",J88,0)</f>
        <v>0</v>
      </c>
      <c r="BG88" s="215">
        <f aca="true" t="shared" si="6" ref="BG88:BG103">IF(N88="zákl. přenesená",J88,0)</f>
        <v>0</v>
      </c>
      <c r="BH88" s="215">
        <f aca="true" t="shared" si="7" ref="BH88:BH103">IF(N88="sníž. přenesená",J88,0)</f>
        <v>0</v>
      </c>
      <c r="BI88" s="215">
        <f aca="true" t="shared" si="8" ref="BI88:BI103">IF(N88="nulová",J88,0)</f>
        <v>0</v>
      </c>
      <c r="BJ88" s="25" t="s">
        <v>83</v>
      </c>
      <c r="BK88" s="215">
        <f aca="true" t="shared" si="9" ref="BK88:BK103">ROUND(I88*H88,2)</f>
        <v>0</v>
      </c>
      <c r="BL88" s="25" t="s">
        <v>1250</v>
      </c>
      <c r="BM88" s="25" t="s">
        <v>1432</v>
      </c>
    </row>
    <row r="89" spans="2:65" s="1" customFormat="1" ht="16.5" customHeight="1">
      <c r="B89" s="42"/>
      <c r="C89" s="204" t="s">
        <v>85</v>
      </c>
      <c r="D89" s="204" t="s">
        <v>176</v>
      </c>
      <c r="E89" s="205" t="s">
        <v>1433</v>
      </c>
      <c r="F89" s="206" t="s">
        <v>1434</v>
      </c>
      <c r="G89" s="207" t="s">
        <v>1431</v>
      </c>
      <c r="H89" s="208">
        <v>1</v>
      </c>
      <c r="I89" s="209"/>
      <c r="J89" s="210">
        <f t="shared" si="0"/>
        <v>0</v>
      </c>
      <c r="K89" s="206" t="s">
        <v>21</v>
      </c>
      <c r="L89" s="62"/>
      <c r="M89" s="211" t="s">
        <v>21</v>
      </c>
      <c r="N89" s="212" t="s">
        <v>47</v>
      </c>
      <c r="O89" s="43"/>
      <c r="P89" s="213">
        <f t="shared" si="1"/>
        <v>0</v>
      </c>
      <c r="Q89" s="213">
        <v>0</v>
      </c>
      <c r="R89" s="213">
        <f t="shared" si="2"/>
        <v>0</v>
      </c>
      <c r="S89" s="213">
        <v>0</v>
      </c>
      <c r="T89" s="214">
        <f t="shared" si="3"/>
        <v>0</v>
      </c>
      <c r="AR89" s="25" t="s">
        <v>1250</v>
      </c>
      <c r="AT89" s="25" t="s">
        <v>176</v>
      </c>
      <c r="AU89" s="25" t="s">
        <v>85</v>
      </c>
      <c r="AY89" s="25" t="s">
        <v>172</v>
      </c>
      <c r="BE89" s="215">
        <f t="shared" si="4"/>
        <v>0</v>
      </c>
      <c r="BF89" s="215">
        <f t="shared" si="5"/>
        <v>0</v>
      </c>
      <c r="BG89" s="215">
        <f t="shared" si="6"/>
        <v>0</v>
      </c>
      <c r="BH89" s="215">
        <f t="shared" si="7"/>
        <v>0</v>
      </c>
      <c r="BI89" s="215">
        <f t="shared" si="8"/>
        <v>0</v>
      </c>
      <c r="BJ89" s="25" t="s">
        <v>83</v>
      </c>
      <c r="BK89" s="215">
        <f t="shared" si="9"/>
        <v>0</v>
      </c>
      <c r="BL89" s="25" t="s">
        <v>1250</v>
      </c>
      <c r="BM89" s="25" t="s">
        <v>1435</v>
      </c>
    </row>
    <row r="90" spans="2:65" s="1" customFormat="1" ht="16.5" customHeight="1">
      <c r="B90" s="42"/>
      <c r="C90" s="204" t="s">
        <v>182</v>
      </c>
      <c r="D90" s="204" t="s">
        <v>176</v>
      </c>
      <c r="E90" s="205" t="s">
        <v>1436</v>
      </c>
      <c r="F90" s="206" t="s">
        <v>1437</v>
      </c>
      <c r="G90" s="207" t="s">
        <v>1431</v>
      </c>
      <c r="H90" s="208">
        <v>1</v>
      </c>
      <c r="I90" s="209"/>
      <c r="J90" s="210">
        <f t="shared" si="0"/>
        <v>0</v>
      </c>
      <c r="K90" s="206" t="s">
        <v>21</v>
      </c>
      <c r="L90" s="62"/>
      <c r="M90" s="211" t="s">
        <v>21</v>
      </c>
      <c r="N90" s="212" t="s">
        <v>47</v>
      </c>
      <c r="O90" s="43"/>
      <c r="P90" s="213">
        <f t="shared" si="1"/>
        <v>0</v>
      </c>
      <c r="Q90" s="213">
        <v>0</v>
      </c>
      <c r="R90" s="213">
        <f t="shared" si="2"/>
        <v>0</v>
      </c>
      <c r="S90" s="213">
        <v>0</v>
      </c>
      <c r="T90" s="214">
        <f t="shared" si="3"/>
        <v>0</v>
      </c>
      <c r="AR90" s="25" t="s">
        <v>1250</v>
      </c>
      <c r="AT90" s="25" t="s">
        <v>176</v>
      </c>
      <c r="AU90" s="25" t="s">
        <v>85</v>
      </c>
      <c r="AY90" s="25" t="s">
        <v>172</v>
      </c>
      <c r="BE90" s="215">
        <f t="shared" si="4"/>
        <v>0</v>
      </c>
      <c r="BF90" s="215">
        <f t="shared" si="5"/>
        <v>0</v>
      </c>
      <c r="BG90" s="215">
        <f t="shared" si="6"/>
        <v>0</v>
      </c>
      <c r="BH90" s="215">
        <f t="shared" si="7"/>
        <v>0</v>
      </c>
      <c r="BI90" s="215">
        <f t="shared" si="8"/>
        <v>0</v>
      </c>
      <c r="BJ90" s="25" t="s">
        <v>83</v>
      </c>
      <c r="BK90" s="215">
        <f t="shared" si="9"/>
        <v>0</v>
      </c>
      <c r="BL90" s="25" t="s">
        <v>1250</v>
      </c>
      <c r="BM90" s="25" t="s">
        <v>1438</v>
      </c>
    </row>
    <row r="91" spans="2:65" s="1" customFormat="1" ht="25.5" customHeight="1">
      <c r="B91" s="42"/>
      <c r="C91" s="204" t="s">
        <v>181</v>
      </c>
      <c r="D91" s="204" t="s">
        <v>176</v>
      </c>
      <c r="E91" s="205" t="s">
        <v>1439</v>
      </c>
      <c r="F91" s="206" t="s">
        <v>1440</v>
      </c>
      <c r="G91" s="207" t="s">
        <v>1431</v>
      </c>
      <c r="H91" s="208">
        <v>1</v>
      </c>
      <c r="I91" s="209"/>
      <c r="J91" s="210">
        <f t="shared" si="0"/>
        <v>0</v>
      </c>
      <c r="K91" s="206" t="s">
        <v>21</v>
      </c>
      <c r="L91" s="62"/>
      <c r="M91" s="211" t="s">
        <v>21</v>
      </c>
      <c r="N91" s="212" t="s">
        <v>47</v>
      </c>
      <c r="O91" s="43"/>
      <c r="P91" s="213">
        <f t="shared" si="1"/>
        <v>0</v>
      </c>
      <c r="Q91" s="213">
        <v>0</v>
      </c>
      <c r="R91" s="213">
        <f t="shared" si="2"/>
        <v>0</v>
      </c>
      <c r="S91" s="213">
        <v>0</v>
      </c>
      <c r="T91" s="214">
        <f t="shared" si="3"/>
        <v>0</v>
      </c>
      <c r="AR91" s="25" t="s">
        <v>1250</v>
      </c>
      <c r="AT91" s="25" t="s">
        <v>176</v>
      </c>
      <c r="AU91" s="25" t="s">
        <v>85</v>
      </c>
      <c r="AY91" s="25" t="s">
        <v>172</v>
      </c>
      <c r="BE91" s="215">
        <f t="shared" si="4"/>
        <v>0</v>
      </c>
      <c r="BF91" s="215">
        <f t="shared" si="5"/>
        <v>0</v>
      </c>
      <c r="BG91" s="215">
        <f t="shared" si="6"/>
        <v>0</v>
      </c>
      <c r="BH91" s="215">
        <f t="shared" si="7"/>
        <v>0</v>
      </c>
      <c r="BI91" s="215">
        <f t="shared" si="8"/>
        <v>0</v>
      </c>
      <c r="BJ91" s="25" t="s">
        <v>83</v>
      </c>
      <c r="BK91" s="215">
        <f t="shared" si="9"/>
        <v>0</v>
      </c>
      <c r="BL91" s="25" t="s">
        <v>1250</v>
      </c>
      <c r="BM91" s="25" t="s">
        <v>1441</v>
      </c>
    </row>
    <row r="92" spans="2:65" s="1" customFormat="1" ht="38.25" customHeight="1">
      <c r="B92" s="42"/>
      <c r="C92" s="204" t="s">
        <v>204</v>
      </c>
      <c r="D92" s="204" t="s">
        <v>176</v>
      </c>
      <c r="E92" s="205" t="s">
        <v>1442</v>
      </c>
      <c r="F92" s="206" t="s">
        <v>1443</v>
      </c>
      <c r="G92" s="207" t="s">
        <v>1431</v>
      </c>
      <c r="H92" s="208">
        <v>1</v>
      </c>
      <c r="I92" s="209"/>
      <c r="J92" s="210">
        <f t="shared" si="0"/>
        <v>0</v>
      </c>
      <c r="K92" s="206" t="s">
        <v>21</v>
      </c>
      <c r="L92" s="62"/>
      <c r="M92" s="211" t="s">
        <v>21</v>
      </c>
      <c r="N92" s="212" t="s">
        <v>47</v>
      </c>
      <c r="O92" s="43"/>
      <c r="P92" s="213">
        <f t="shared" si="1"/>
        <v>0</v>
      </c>
      <c r="Q92" s="213">
        <v>0</v>
      </c>
      <c r="R92" s="213">
        <f t="shared" si="2"/>
        <v>0</v>
      </c>
      <c r="S92" s="213">
        <v>0</v>
      </c>
      <c r="T92" s="214">
        <f t="shared" si="3"/>
        <v>0</v>
      </c>
      <c r="AR92" s="25" t="s">
        <v>1250</v>
      </c>
      <c r="AT92" s="25" t="s">
        <v>176</v>
      </c>
      <c r="AU92" s="25" t="s">
        <v>85</v>
      </c>
      <c r="AY92" s="25" t="s">
        <v>172</v>
      </c>
      <c r="BE92" s="215">
        <f t="shared" si="4"/>
        <v>0</v>
      </c>
      <c r="BF92" s="215">
        <f t="shared" si="5"/>
        <v>0</v>
      </c>
      <c r="BG92" s="215">
        <f t="shared" si="6"/>
        <v>0</v>
      </c>
      <c r="BH92" s="215">
        <f t="shared" si="7"/>
        <v>0</v>
      </c>
      <c r="BI92" s="215">
        <f t="shared" si="8"/>
        <v>0</v>
      </c>
      <c r="BJ92" s="25" t="s">
        <v>83</v>
      </c>
      <c r="BK92" s="215">
        <f t="shared" si="9"/>
        <v>0</v>
      </c>
      <c r="BL92" s="25" t="s">
        <v>1250</v>
      </c>
      <c r="BM92" s="25" t="s">
        <v>1444</v>
      </c>
    </row>
    <row r="93" spans="2:65" s="1" customFormat="1" ht="38.25" customHeight="1">
      <c r="B93" s="42"/>
      <c r="C93" s="204" t="s">
        <v>210</v>
      </c>
      <c r="D93" s="204" t="s">
        <v>176</v>
      </c>
      <c r="E93" s="205" t="s">
        <v>1445</v>
      </c>
      <c r="F93" s="206" t="s">
        <v>1446</v>
      </c>
      <c r="G93" s="207" t="s">
        <v>1431</v>
      </c>
      <c r="H93" s="208">
        <v>1</v>
      </c>
      <c r="I93" s="209"/>
      <c r="J93" s="210">
        <f t="shared" si="0"/>
        <v>0</v>
      </c>
      <c r="K93" s="206" t="s">
        <v>21</v>
      </c>
      <c r="L93" s="62"/>
      <c r="M93" s="211" t="s">
        <v>21</v>
      </c>
      <c r="N93" s="212" t="s">
        <v>47</v>
      </c>
      <c r="O93" s="43"/>
      <c r="P93" s="213">
        <f t="shared" si="1"/>
        <v>0</v>
      </c>
      <c r="Q93" s="213">
        <v>0</v>
      </c>
      <c r="R93" s="213">
        <f t="shared" si="2"/>
        <v>0</v>
      </c>
      <c r="S93" s="213">
        <v>0</v>
      </c>
      <c r="T93" s="214">
        <f t="shared" si="3"/>
        <v>0</v>
      </c>
      <c r="AR93" s="25" t="s">
        <v>1250</v>
      </c>
      <c r="AT93" s="25" t="s">
        <v>176</v>
      </c>
      <c r="AU93" s="25" t="s">
        <v>85</v>
      </c>
      <c r="AY93" s="25" t="s">
        <v>172</v>
      </c>
      <c r="BE93" s="215">
        <f t="shared" si="4"/>
        <v>0</v>
      </c>
      <c r="BF93" s="215">
        <f t="shared" si="5"/>
        <v>0</v>
      </c>
      <c r="BG93" s="215">
        <f t="shared" si="6"/>
        <v>0</v>
      </c>
      <c r="BH93" s="215">
        <f t="shared" si="7"/>
        <v>0</v>
      </c>
      <c r="BI93" s="215">
        <f t="shared" si="8"/>
        <v>0</v>
      </c>
      <c r="BJ93" s="25" t="s">
        <v>83</v>
      </c>
      <c r="BK93" s="215">
        <f t="shared" si="9"/>
        <v>0</v>
      </c>
      <c r="BL93" s="25" t="s">
        <v>1250</v>
      </c>
      <c r="BM93" s="25" t="s">
        <v>1447</v>
      </c>
    </row>
    <row r="94" spans="2:65" s="1" customFormat="1" ht="25.5" customHeight="1">
      <c r="B94" s="42"/>
      <c r="C94" s="204" t="s">
        <v>221</v>
      </c>
      <c r="D94" s="204" t="s">
        <v>176</v>
      </c>
      <c r="E94" s="205" t="s">
        <v>1448</v>
      </c>
      <c r="F94" s="206" t="s">
        <v>1449</v>
      </c>
      <c r="G94" s="207" t="s">
        <v>1431</v>
      </c>
      <c r="H94" s="208">
        <v>1</v>
      </c>
      <c r="I94" s="209"/>
      <c r="J94" s="210">
        <f t="shared" si="0"/>
        <v>0</v>
      </c>
      <c r="K94" s="206" t="s">
        <v>21</v>
      </c>
      <c r="L94" s="62"/>
      <c r="M94" s="211" t="s">
        <v>21</v>
      </c>
      <c r="N94" s="212" t="s">
        <v>47</v>
      </c>
      <c r="O94" s="43"/>
      <c r="P94" s="213">
        <f t="shared" si="1"/>
        <v>0</v>
      </c>
      <c r="Q94" s="213">
        <v>0</v>
      </c>
      <c r="R94" s="213">
        <f t="shared" si="2"/>
        <v>0</v>
      </c>
      <c r="S94" s="213">
        <v>0</v>
      </c>
      <c r="T94" s="214">
        <f t="shared" si="3"/>
        <v>0</v>
      </c>
      <c r="AR94" s="25" t="s">
        <v>1250</v>
      </c>
      <c r="AT94" s="25" t="s">
        <v>176</v>
      </c>
      <c r="AU94" s="25" t="s">
        <v>85</v>
      </c>
      <c r="AY94" s="25" t="s">
        <v>172</v>
      </c>
      <c r="BE94" s="215">
        <f t="shared" si="4"/>
        <v>0</v>
      </c>
      <c r="BF94" s="215">
        <f t="shared" si="5"/>
        <v>0</v>
      </c>
      <c r="BG94" s="215">
        <f t="shared" si="6"/>
        <v>0</v>
      </c>
      <c r="BH94" s="215">
        <f t="shared" si="7"/>
        <v>0</v>
      </c>
      <c r="BI94" s="215">
        <f t="shared" si="8"/>
        <v>0</v>
      </c>
      <c r="BJ94" s="25" t="s">
        <v>83</v>
      </c>
      <c r="BK94" s="215">
        <f t="shared" si="9"/>
        <v>0</v>
      </c>
      <c r="BL94" s="25" t="s">
        <v>1250</v>
      </c>
      <c r="BM94" s="25" t="s">
        <v>1450</v>
      </c>
    </row>
    <row r="95" spans="2:65" s="1" customFormat="1" ht="25.5" customHeight="1">
      <c r="B95" s="42"/>
      <c r="C95" s="204" t="s">
        <v>233</v>
      </c>
      <c r="D95" s="204" t="s">
        <v>176</v>
      </c>
      <c r="E95" s="205" t="s">
        <v>1451</v>
      </c>
      <c r="F95" s="206" t="s">
        <v>1452</v>
      </c>
      <c r="G95" s="207" t="s">
        <v>1431</v>
      </c>
      <c r="H95" s="208">
        <v>1</v>
      </c>
      <c r="I95" s="209"/>
      <c r="J95" s="210">
        <f t="shared" si="0"/>
        <v>0</v>
      </c>
      <c r="K95" s="206" t="s">
        <v>21</v>
      </c>
      <c r="L95" s="62"/>
      <c r="M95" s="211" t="s">
        <v>21</v>
      </c>
      <c r="N95" s="212" t="s">
        <v>47</v>
      </c>
      <c r="O95" s="43"/>
      <c r="P95" s="213">
        <f t="shared" si="1"/>
        <v>0</v>
      </c>
      <c r="Q95" s="213">
        <v>0</v>
      </c>
      <c r="R95" s="213">
        <f t="shared" si="2"/>
        <v>0</v>
      </c>
      <c r="S95" s="213">
        <v>0</v>
      </c>
      <c r="T95" s="214">
        <f t="shared" si="3"/>
        <v>0</v>
      </c>
      <c r="AR95" s="25" t="s">
        <v>1250</v>
      </c>
      <c r="AT95" s="25" t="s">
        <v>176</v>
      </c>
      <c r="AU95" s="25" t="s">
        <v>85</v>
      </c>
      <c r="AY95" s="25" t="s">
        <v>172</v>
      </c>
      <c r="BE95" s="215">
        <f t="shared" si="4"/>
        <v>0</v>
      </c>
      <c r="BF95" s="215">
        <f t="shared" si="5"/>
        <v>0</v>
      </c>
      <c r="BG95" s="215">
        <f t="shared" si="6"/>
        <v>0</v>
      </c>
      <c r="BH95" s="215">
        <f t="shared" si="7"/>
        <v>0</v>
      </c>
      <c r="BI95" s="215">
        <f t="shared" si="8"/>
        <v>0</v>
      </c>
      <c r="BJ95" s="25" t="s">
        <v>83</v>
      </c>
      <c r="BK95" s="215">
        <f t="shared" si="9"/>
        <v>0</v>
      </c>
      <c r="BL95" s="25" t="s">
        <v>1250</v>
      </c>
      <c r="BM95" s="25" t="s">
        <v>1453</v>
      </c>
    </row>
    <row r="96" spans="2:65" s="1" customFormat="1" ht="51" customHeight="1">
      <c r="B96" s="42"/>
      <c r="C96" s="204" t="s">
        <v>238</v>
      </c>
      <c r="D96" s="204" t="s">
        <v>176</v>
      </c>
      <c r="E96" s="205" t="s">
        <v>1454</v>
      </c>
      <c r="F96" s="206" t="s">
        <v>1455</v>
      </c>
      <c r="G96" s="207" t="s">
        <v>1431</v>
      </c>
      <c r="H96" s="208">
        <v>1</v>
      </c>
      <c r="I96" s="209"/>
      <c r="J96" s="210">
        <f t="shared" si="0"/>
        <v>0</v>
      </c>
      <c r="K96" s="206" t="s">
        <v>21</v>
      </c>
      <c r="L96" s="62"/>
      <c r="M96" s="211" t="s">
        <v>21</v>
      </c>
      <c r="N96" s="212" t="s">
        <v>47</v>
      </c>
      <c r="O96" s="43"/>
      <c r="P96" s="213">
        <f t="shared" si="1"/>
        <v>0</v>
      </c>
      <c r="Q96" s="213">
        <v>0</v>
      </c>
      <c r="R96" s="213">
        <f t="shared" si="2"/>
        <v>0</v>
      </c>
      <c r="S96" s="213">
        <v>0</v>
      </c>
      <c r="T96" s="214">
        <f t="shared" si="3"/>
        <v>0</v>
      </c>
      <c r="AR96" s="25" t="s">
        <v>1250</v>
      </c>
      <c r="AT96" s="25" t="s">
        <v>176</v>
      </c>
      <c r="AU96" s="25" t="s">
        <v>85</v>
      </c>
      <c r="AY96" s="25" t="s">
        <v>172</v>
      </c>
      <c r="BE96" s="215">
        <f t="shared" si="4"/>
        <v>0</v>
      </c>
      <c r="BF96" s="215">
        <f t="shared" si="5"/>
        <v>0</v>
      </c>
      <c r="BG96" s="215">
        <f t="shared" si="6"/>
        <v>0</v>
      </c>
      <c r="BH96" s="215">
        <f t="shared" si="7"/>
        <v>0</v>
      </c>
      <c r="BI96" s="215">
        <f t="shared" si="8"/>
        <v>0</v>
      </c>
      <c r="BJ96" s="25" t="s">
        <v>83</v>
      </c>
      <c r="BK96" s="215">
        <f t="shared" si="9"/>
        <v>0</v>
      </c>
      <c r="BL96" s="25" t="s">
        <v>1250</v>
      </c>
      <c r="BM96" s="25" t="s">
        <v>1456</v>
      </c>
    </row>
    <row r="97" spans="2:65" s="1" customFormat="1" ht="25.5" customHeight="1">
      <c r="B97" s="42"/>
      <c r="C97" s="204" t="s">
        <v>244</v>
      </c>
      <c r="D97" s="204" t="s">
        <v>176</v>
      </c>
      <c r="E97" s="205" t="s">
        <v>1457</v>
      </c>
      <c r="F97" s="206" t="s">
        <v>1458</v>
      </c>
      <c r="G97" s="207" t="s">
        <v>1431</v>
      </c>
      <c r="H97" s="208">
        <v>1</v>
      </c>
      <c r="I97" s="209"/>
      <c r="J97" s="210">
        <f t="shared" si="0"/>
        <v>0</v>
      </c>
      <c r="K97" s="206" t="s">
        <v>21</v>
      </c>
      <c r="L97" s="62"/>
      <c r="M97" s="211" t="s">
        <v>21</v>
      </c>
      <c r="N97" s="212" t="s">
        <v>47</v>
      </c>
      <c r="O97" s="43"/>
      <c r="P97" s="213">
        <f t="shared" si="1"/>
        <v>0</v>
      </c>
      <c r="Q97" s="213">
        <v>0</v>
      </c>
      <c r="R97" s="213">
        <f t="shared" si="2"/>
        <v>0</v>
      </c>
      <c r="S97" s="213">
        <v>0</v>
      </c>
      <c r="T97" s="214">
        <f t="shared" si="3"/>
        <v>0</v>
      </c>
      <c r="AR97" s="25" t="s">
        <v>1250</v>
      </c>
      <c r="AT97" s="25" t="s">
        <v>176</v>
      </c>
      <c r="AU97" s="25" t="s">
        <v>85</v>
      </c>
      <c r="AY97" s="25" t="s">
        <v>172</v>
      </c>
      <c r="BE97" s="215">
        <f t="shared" si="4"/>
        <v>0</v>
      </c>
      <c r="BF97" s="215">
        <f t="shared" si="5"/>
        <v>0</v>
      </c>
      <c r="BG97" s="215">
        <f t="shared" si="6"/>
        <v>0</v>
      </c>
      <c r="BH97" s="215">
        <f t="shared" si="7"/>
        <v>0</v>
      </c>
      <c r="BI97" s="215">
        <f t="shared" si="8"/>
        <v>0</v>
      </c>
      <c r="BJ97" s="25" t="s">
        <v>83</v>
      </c>
      <c r="BK97" s="215">
        <f t="shared" si="9"/>
        <v>0</v>
      </c>
      <c r="BL97" s="25" t="s">
        <v>1250</v>
      </c>
      <c r="BM97" s="25" t="s">
        <v>1459</v>
      </c>
    </row>
    <row r="98" spans="2:65" s="1" customFormat="1" ht="25.5" customHeight="1">
      <c r="B98" s="42"/>
      <c r="C98" s="204" t="s">
        <v>251</v>
      </c>
      <c r="D98" s="204" t="s">
        <v>176</v>
      </c>
      <c r="E98" s="205" t="s">
        <v>1460</v>
      </c>
      <c r="F98" s="206" t="s">
        <v>1461</v>
      </c>
      <c r="G98" s="207" t="s">
        <v>329</v>
      </c>
      <c r="H98" s="208">
        <v>18</v>
      </c>
      <c r="I98" s="209"/>
      <c r="J98" s="210">
        <f t="shared" si="0"/>
        <v>0</v>
      </c>
      <c r="K98" s="206" t="s">
        <v>21</v>
      </c>
      <c r="L98" s="62"/>
      <c r="M98" s="211" t="s">
        <v>21</v>
      </c>
      <c r="N98" s="212" t="s">
        <v>47</v>
      </c>
      <c r="O98" s="43"/>
      <c r="P98" s="213">
        <f t="shared" si="1"/>
        <v>0</v>
      </c>
      <c r="Q98" s="213">
        <v>0</v>
      </c>
      <c r="R98" s="213">
        <f t="shared" si="2"/>
        <v>0</v>
      </c>
      <c r="S98" s="213">
        <v>0</v>
      </c>
      <c r="T98" s="214">
        <f t="shared" si="3"/>
        <v>0</v>
      </c>
      <c r="AR98" s="25" t="s">
        <v>1250</v>
      </c>
      <c r="AT98" s="25" t="s">
        <v>176</v>
      </c>
      <c r="AU98" s="25" t="s">
        <v>85</v>
      </c>
      <c r="AY98" s="25" t="s">
        <v>172</v>
      </c>
      <c r="BE98" s="215">
        <f t="shared" si="4"/>
        <v>0</v>
      </c>
      <c r="BF98" s="215">
        <f t="shared" si="5"/>
        <v>0</v>
      </c>
      <c r="BG98" s="215">
        <f t="shared" si="6"/>
        <v>0</v>
      </c>
      <c r="BH98" s="215">
        <f t="shared" si="7"/>
        <v>0</v>
      </c>
      <c r="BI98" s="215">
        <f t="shared" si="8"/>
        <v>0</v>
      </c>
      <c r="BJ98" s="25" t="s">
        <v>83</v>
      </c>
      <c r="BK98" s="215">
        <f t="shared" si="9"/>
        <v>0</v>
      </c>
      <c r="BL98" s="25" t="s">
        <v>1250</v>
      </c>
      <c r="BM98" s="25" t="s">
        <v>1462</v>
      </c>
    </row>
    <row r="99" spans="2:65" s="1" customFormat="1" ht="16.5" customHeight="1">
      <c r="B99" s="42"/>
      <c r="C99" s="204" t="s">
        <v>260</v>
      </c>
      <c r="D99" s="204" t="s">
        <v>176</v>
      </c>
      <c r="E99" s="205" t="s">
        <v>1463</v>
      </c>
      <c r="F99" s="206" t="s">
        <v>1464</v>
      </c>
      <c r="G99" s="207" t="s">
        <v>1431</v>
      </c>
      <c r="H99" s="208">
        <v>1</v>
      </c>
      <c r="I99" s="209"/>
      <c r="J99" s="210">
        <f t="shared" si="0"/>
        <v>0</v>
      </c>
      <c r="K99" s="206" t="s">
        <v>21</v>
      </c>
      <c r="L99" s="62"/>
      <c r="M99" s="211" t="s">
        <v>21</v>
      </c>
      <c r="N99" s="212" t="s">
        <v>47</v>
      </c>
      <c r="O99" s="43"/>
      <c r="P99" s="213">
        <f t="shared" si="1"/>
        <v>0</v>
      </c>
      <c r="Q99" s="213">
        <v>0</v>
      </c>
      <c r="R99" s="213">
        <f t="shared" si="2"/>
        <v>0</v>
      </c>
      <c r="S99" s="213">
        <v>0</v>
      </c>
      <c r="T99" s="214">
        <f t="shared" si="3"/>
        <v>0</v>
      </c>
      <c r="AR99" s="25" t="s">
        <v>1250</v>
      </c>
      <c r="AT99" s="25" t="s">
        <v>176</v>
      </c>
      <c r="AU99" s="25" t="s">
        <v>85</v>
      </c>
      <c r="AY99" s="25" t="s">
        <v>172</v>
      </c>
      <c r="BE99" s="215">
        <f t="shared" si="4"/>
        <v>0</v>
      </c>
      <c r="BF99" s="215">
        <f t="shared" si="5"/>
        <v>0</v>
      </c>
      <c r="BG99" s="215">
        <f t="shared" si="6"/>
        <v>0</v>
      </c>
      <c r="BH99" s="215">
        <f t="shared" si="7"/>
        <v>0</v>
      </c>
      <c r="BI99" s="215">
        <f t="shared" si="8"/>
        <v>0</v>
      </c>
      <c r="BJ99" s="25" t="s">
        <v>83</v>
      </c>
      <c r="BK99" s="215">
        <f t="shared" si="9"/>
        <v>0</v>
      </c>
      <c r="BL99" s="25" t="s">
        <v>1250</v>
      </c>
      <c r="BM99" s="25" t="s">
        <v>1465</v>
      </c>
    </row>
    <row r="100" spans="2:65" s="1" customFormat="1" ht="16.5" customHeight="1">
      <c r="B100" s="42"/>
      <c r="C100" s="204" t="s">
        <v>265</v>
      </c>
      <c r="D100" s="204" t="s">
        <v>176</v>
      </c>
      <c r="E100" s="205" t="s">
        <v>1466</v>
      </c>
      <c r="F100" s="206" t="s">
        <v>1467</v>
      </c>
      <c r="G100" s="207" t="s">
        <v>1431</v>
      </c>
      <c r="H100" s="208">
        <v>1</v>
      </c>
      <c r="I100" s="209"/>
      <c r="J100" s="210">
        <f t="shared" si="0"/>
        <v>0</v>
      </c>
      <c r="K100" s="206" t="s">
        <v>21</v>
      </c>
      <c r="L100" s="62"/>
      <c r="M100" s="211" t="s">
        <v>21</v>
      </c>
      <c r="N100" s="212" t="s">
        <v>47</v>
      </c>
      <c r="O100" s="43"/>
      <c r="P100" s="213">
        <f t="shared" si="1"/>
        <v>0</v>
      </c>
      <c r="Q100" s="213">
        <v>0</v>
      </c>
      <c r="R100" s="213">
        <f t="shared" si="2"/>
        <v>0</v>
      </c>
      <c r="S100" s="213">
        <v>0</v>
      </c>
      <c r="T100" s="214">
        <f t="shared" si="3"/>
        <v>0</v>
      </c>
      <c r="AR100" s="25" t="s">
        <v>1250</v>
      </c>
      <c r="AT100" s="25" t="s">
        <v>176</v>
      </c>
      <c r="AU100" s="25" t="s">
        <v>85</v>
      </c>
      <c r="AY100" s="25" t="s">
        <v>172</v>
      </c>
      <c r="BE100" s="215">
        <f t="shared" si="4"/>
        <v>0</v>
      </c>
      <c r="BF100" s="215">
        <f t="shared" si="5"/>
        <v>0</v>
      </c>
      <c r="BG100" s="215">
        <f t="shared" si="6"/>
        <v>0</v>
      </c>
      <c r="BH100" s="215">
        <f t="shared" si="7"/>
        <v>0</v>
      </c>
      <c r="BI100" s="215">
        <f t="shared" si="8"/>
        <v>0</v>
      </c>
      <c r="BJ100" s="25" t="s">
        <v>83</v>
      </c>
      <c r="BK100" s="215">
        <f t="shared" si="9"/>
        <v>0</v>
      </c>
      <c r="BL100" s="25" t="s">
        <v>1250</v>
      </c>
      <c r="BM100" s="25" t="s">
        <v>1468</v>
      </c>
    </row>
    <row r="101" spans="2:65" s="1" customFormat="1" ht="16.5" customHeight="1">
      <c r="B101" s="42"/>
      <c r="C101" s="204" t="s">
        <v>270</v>
      </c>
      <c r="D101" s="204" t="s">
        <v>176</v>
      </c>
      <c r="E101" s="205" t="s">
        <v>1469</v>
      </c>
      <c r="F101" s="206" t="s">
        <v>1470</v>
      </c>
      <c r="G101" s="207" t="s">
        <v>1431</v>
      </c>
      <c r="H101" s="208">
        <v>1</v>
      </c>
      <c r="I101" s="209"/>
      <c r="J101" s="210">
        <f t="shared" si="0"/>
        <v>0</v>
      </c>
      <c r="K101" s="206" t="s">
        <v>21</v>
      </c>
      <c r="L101" s="62"/>
      <c r="M101" s="211" t="s">
        <v>21</v>
      </c>
      <c r="N101" s="212" t="s">
        <v>47</v>
      </c>
      <c r="O101" s="43"/>
      <c r="P101" s="213">
        <f t="shared" si="1"/>
        <v>0</v>
      </c>
      <c r="Q101" s="213">
        <v>0</v>
      </c>
      <c r="R101" s="213">
        <f t="shared" si="2"/>
        <v>0</v>
      </c>
      <c r="S101" s="213">
        <v>0</v>
      </c>
      <c r="T101" s="214">
        <f t="shared" si="3"/>
        <v>0</v>
      </c>
      <c r="AR101" s="25" t="s">
        <v>1250</v>
      </c>
      <c r="AT101" s="25" t="s">
        <v>176</v>
      </c>
      <c r="AU101" s="25" t="s">
        <v>85</v>
      </c>
      <c r="AY101" s="25" t="s">
        <v>172</v>
      </c>
      <c r="BE101" s="215">
        <f t="shared" si="4"/>
        <v>0</v>
      </c>
      <c r="BF101" s="215">
        <f t="shared" si="5"/>
        <v>0</v>
      </c>
      <c r="BG101" s="215">
        <f t="shared" si="6"/>
        <v>0</v>
      </c>
      <c r="BH101" s="215">
        <f t="shared" si="7"/>
        <v>0</v>
      </c>
      <c r="BI101" s="215">
        <f t="shared" si="8"/>
        <v>0</v>
      </c>
      <c r="BJ101" s="25" t="s">
        <v>83</v>
      </c>
      <c r="BK101" s="215">
        <f t="shared" si="9"/>
        <v>0</v>
      </c>
      <c r="BL101" s="25" t="s">
        <v>1250</v>
      </c>
      <c r="BM101" s="25" t="s">
        <v>1471</v>
      </c>
    </row>
    <row r="102" spans="2:65" s="1" customFormat="1" ht="16.5" customHeight="1">
      <c r="B102" s="42"/>
      <c r="C102" s="204" t="s">
        <v>10</v>
      </c>
      <c r="D102" s="204" t="s">
        <v>176</v>
      </c>
      <c r="E102" s="205" t="s">
        <v>1472</v>
      </c>
      <c r="F102" s="206" t="s">
        <v>1473</v>
      </c>
      <c r="G102" s="207" t="s">
        <v>1431</v>
      </c>
      <c r="H102" s="208">
        <v>1</v>
      </c>
      <c r="I102" s="209"/>
      <c r="J102" s="210">
        <f t="shared" si="0"/>
        <v>0</v>
      </c>
      <c r="K102" s="206" t="s">
        <v>21</v>
      </c>
      <c r="L102" s="62"/>
      <c r="M102" s="211" t="s">
        <v>21</v>
      </c>
      <c r="N102" s="212" t="s">
        <v>47</v>
      </c>
      <c r="O102" s="43"/>
      <c r="P102" s="213">
        <f t="shared" si="1"/>
        <v>0</v>
      </c>
      <c r="Q102" s="213">
        <v>0</v>
      </c>
      <c r="R102" s="213">
        <f t="shared" si="2"/>
        <v>0</v>
      </c>
      <c r="S102" s="213">
        <v>0</v>
      </c>
      <c r="T102" s="214">
        <f t="shared" si="3"/>
        <v>0</v>
      </c>
      <c r="AR102" s="25" t="s">
        <v>1250</v>
      </c>
      <c r="AT102" s="25" t="s">
        <v>176</v>
      </c>
      <c r="AU102" s="25" t="s">
        <v>85</v>
      </c>
      <c r="AY102" s="25" t="s">
        <v>172</v>
      </c>
      <c r="BE102" s="215">
        <f t="shared" si="4"/>
        <v>0</v>
      </c>
      <c r="BF102" s="215">
        <f t="shared" si="5"/>
        <v>0</v>
      </c>
      <c r="BG102" s="215">
        <f t="shared" si="6"/>
        <v>0</v>
      </c>
      <c r="BH102" s="215">
        <f t="shared" si="7"/>
        <v>0</v>
      </c>
      <c r="BI102" s="215">
        <f t="shared" si="8"/>
        <v>0</v>
      </c>
      <c r="BJ102" s="25" t="s">
        <v>83</v>
      </c>
      <c r="BK102" s="215">
        <f t="shared" si="9"/>
        <v>0</v>
      </c>
      <c r="BL102" s="25" t="s">
        <v>1250</v>
      </c>
      <c r="BM102" s="25" t="s">
        <v>1474</v>
      </c>
    </row>
    <row r="103" spans="2:65" s="1" customFormat="1" ht="16.5" customHeight="1">
      <c r="B103" s="42"/>
      <c r="C103" s="204" t="s">
        <v>280</v>
      </c>
      <c r="D103" s="204" t="s">
        <v>176</v>
      </c>
      <c r="E103" s="205" t="s">
        <v>1475</v>
      </c>
      <c r="F103" s="206" t="s">
        <v>1476</v>
      </c>
      <c r="G103" s="207" t="s">
        <v>1431</v>
      </c>
      <c r="H103" s="208">
        <v>1</v>
      </c>
      <c r="I103" s="209"/>
      <c r="J103" s="210">
        <f t="shared" si="0"/>
        <v>0</v>
      </c>
      <c r="K103" s="206" t="s">
        <v>21</v>
      </c>
      <c r="L103" s="62"/>
      <c r="M103" s="211" t="s">
        <v>21</v>
      </c>
      <c r="N103" s="212" t="s">
        <v>47</v>
      </c>
      <c r="O103" s="43"/>
      <c r="P103" s="213">
        <f t="shared" si="1"/>
        <v>0</v>
      </c>
      <c r="Q103" s="213">
        <v>0</v>
      </c>
      <c r="R103" s="213">
        <f t="shared" si="2"/>
        <v>0</v>
      </c>
      <c r="S103" s="213">
        <v>0</v>
      </c>
      <c r="T103" s="214">
        <f t="shared" si="3"/>
        <v>0</v>
      </c>
      <c r="AR103" s="25" t="s">
        <v>1250</v>
      </c>
      <c r="AT103" s="25" t="s">
        <v>176</v>
      </c>
      <c r="AU103" s="25" t="s">
        <v>85</v>
      </c>
      <c r="AY103" s="25" t="s">
        <v>172</v>
      </c>
      <c r="BE103" s="215">
        <f t="shared" si="4"/>
        <v>0</v>
      </c>
      <c r="BF103" s="215">
        <f t="shared" si="5"/>
        <v>0</v>
      </c>
      <c r="BG103" s="215">
        <f t="shared" si="6"/>
        <v>0</v>
      </c>
      <c r="BH103" s="215">
        <f t="shared" si="7"/>
        <v>0</v>
      </c>
      <c r="BI103" s="215">
        <f t="shared" si="8"/>
        <v>0</v>
      </c>
      <c r="BJ103" s="25" t="s">
        <v>83</v>
      </c>
      <c r="BK103" s="215">
        <f t="shared" si="9"/>
        <v>0</v>
      </c>
      <c r="BL103" s="25" t="s">
        <v>1250</v>
      </c>
      <c r="BM103" s="25" t="s">
        <v>1477</v>
      </c>
    </row>
    <row r="104" spans="2:63" s="11" customFormat="1" ht="29.85" customHeight="1">
      <c r="B104" s="188"/>
      <c r="C104" s="189"/>
      <c r="D104" s="190" t="s">
        <v>75</v>
      </c>
      <c r="E104" s="202" t="s">
        <v>1478</v>
      </c>
      <c r="F104" s="202" t="s">
        <v>1479</v>
      </c>
      <c r="G104" s="189"/>
      <c r="H104" s="189"/>
      <c r="I104" s="192"/>
      <c r="J104" s="203">
        <f>BK104</f>
        <v>0</v>
      </c>
      <c r="K104" s="189"/>
      <c r="L104" s="194"/>
      <c r="M104" s="195"/>
      <c r="N104" s="196"/>
      <c r="O104" s="196"/>
      <c r="P104" s="197">
        <f>SUM(P105:P108)</f>
        <v>0</v>
      </c>
      <c r="Q104" s="196"/>
      <c r="R104" s="197">
        <f>SUM(R105:R108)</f>
        <v>0</v>
      </c>
      <c r="S104" s="196"/>
      <c r="T104" s="198">
        <f>SUM(T105:T108)</f>
        <v>0</v>
      </c>
      <c r="AR104" s="199" t="s">
        <v>181</v>
      </c>
      <c r="AT104" s="200" t="s">
        <v>75</v>
      </c>
      <c r="AU104" s="200" t="s">
        <v>83</v>
      </c>
      <c r="AY104" s="199" t="s">
        <v>172</v>
      </c>
      <c r="BK104" s="201">
        <f>SUM(BK105:BK108)</f>
        <v>0</v>
      </c>
    </row>
    <row r="105" spans="2:65" s="1" customFormat="1" ht="16.5" customHeight="1">
      <c r="B105" s="42"/>
      <c r="C105" s="204" t="s">
        <v>285</v>
      </c>
      <c r="D105" s="204" t="s">
        <v>176</v>
      </c>
      <c r="E105" s="205" t="s">
        <v>1480</v>
      </c>
      <c r="F105" s="206" t="s">
        <v>1481</v>
      </c>
      <c r="G105" s="207" t="s">
        <v>1431</v>
      </c>
      <c r="H105" s="208">
        <v>1</v>
      </c>
      <c r="I105" s="209"/>
      <c r="J105" s="210">
        <f>ROUND(I105*H105,2)</f>
        <v>0</v>
      </c>
      <c r="K105" s="206" t="s">
        <v>21</v>
      </c>
      <c r="L105" s="62"/>
      <c r="M105" s="211" t="s">
        <v>21</v>
      </c>
      <c r="N105" s="212" t="s">
        <v>47</v>
      </c>
      <c r="O105" s="43"/>
      <c r="P105" s="213">
        <f>O105*H105</f>
        <v>0</v>
      </c>
      <c r="Q105" s="213">
        <v>0</v>
      </c>
      <c r="R105" s="213">
        <f>Q105*H105</f>
        <v>0</v>
      </c>
      <c r="S105" s="213">
        <v>0</v>
      </c>
      <c r="T105" s="214">
        <f>S105*H105</f>
        <v>0</v>
      </c>
      <c r="AR105" s="25" t="s">
        <v>1482</v>
      </c>
      <c r="AT105" s="25" t="s">
        <v>176</v>
      </c>
      <c r="AU105" s="25" t="s">
        <v>85</v>
      </c>
      <c r="AY105" s="25" t="s">
        <v>172</v>
      </c>
      <c r="BE105" s="215">
        <f>IF(N105="základní",J105,0)</f>
        <v>0</v>
      </c>
      <c r="BF105" s="215">
        <f>IF(N105="snížená",J105,0)</f>
        <v>0</v>
      </c>
      <c r="BG105" s="215">
        <f>IF(N105="zákl. přenesená",J105,0)</f>
        <v>0</v>
      </c>
      <c r="BH105" s="215">
        <f>IF(N105="sníž. přenesená",J105,0)</f>
        <v>0</v>
      </c>
      <c r="BI105" s="215">
        <f>IF(N105="nulová",J105,0)</f>
        <v>0</v>
      </c>
      <c r="BJ105" s="25" t="s">
        <v>83</v>
      </c>
      <c r="BK105" s="215">
        <f>ROUND(I105*H105,2)</f>
        <v>0</v>
      </c>
      <c r="BL105" s="25" t="s">
        <v>1482</v>
      </c>
      <c r="BM105" s="25" t="s">
        <v>1483</v>
      </c>
    </row>
    <row r="106" spans="2:65" s="1" customFormat="1" ht="25.5" customHeight="1">
      <c r="B106" s="42"/>
      <c r="C106" s="204" t="s">
        <v>290</v>
      </c>
      <c r="D106" s="204" t="s">
        <v>176</v>
      </c>
      <c r="E106" s="205" t="s">
        <v>1484</v>
      </c>
      <c r="F106" s="206" t="s">
        <v>1485</v>
      </c>
      <c r="G106" s="207" t="s">
        <v>1431</v>
      </c>
      <c r="H106" s="208">
        <v>1</v>
      </c>
      <c r="I106" s="209"/>
      <c r="J106" s="210">
        <f>ROUND(I106*H106,2)</f>
        <v>0</v>
      </c>
      <c r="K106" s="206" t="s">
        <v>21</v>
      </c>
      <c r="L106" s="62"/>
      <c r="M106" s="211" t="s">
        <v>21</v>
      </c>
      <c r="N106" s="212" t="s">
        <v>47</v>
      </c>
      <c r="O106" s="43"/>
      <c r="P106" s="213">
        <f>O106*H106</f>
        <v>0</v>
      </c>
      <c r="Q106" s="213">
        <v>0</v>
      </c>
      <c r="R106" s="213">
        <f>Q106*H106</f>
        <v>0</v>
      </c>
      <c r="S106" s="213">
        <v>0</v>
      </c>
      <c r="T106" s="214">
        <f>S106*H106</f>
        <v>0</v>
      </c>
      <c r="AR106" s="25" t="s">
        <v>1482</v>
      </c>
      <c r="AT106" s="25" t="s">
        <v>176</v>
      </c>
      <c r="AU106" s="25" t="s">
        <v>85</v>
      </c>
      <c r="AY106" s="25" t="s">
        <v>172</v>
      </c>
      <c r="BE106" s="215">
        <f>IF(N106="základní",J106,0)</f>
        <v>0</v>
      </c>
      <c r="BF106" s="215">
        <f>IF(N106="snížená",J106,0)</f>
        <v>0</v>
      </c>
      <c r="BG106" s="215">
        <f>IF(N106="zákl. přenesená",J106,0)</f>
        <v>0</v>
      </c>
      <c r="BH106" s="215">
        <f>IF(N106="sníž. přenesená",J106,0)</f>
        <v>0</v>
      </c>
      <c r="BI106" s="215">
        <f>IF(N106="nulová",J106,0)</f>
        <v>0</v>
      </c>
      <c r="BJ106" s="25" t="s">
        <v>83</v>
      </c>
      <c r="BK106" s="215">
        <f>ROUND(I106*H106,2)</f>
        <v>0</v>
      </c>
      <c r="BL106" s="25" t="s">
        <v>1482</v>
      </c>
      <c r="BM106" s="25" t="s">
        <v>1486</v>
      </c>
    </row>
    <row r="107" spans="2:65" s="1" customFormat="1" ht="16.5" customHeight="1">
      <c r="B107" s="42"/>
      <c r="C107" s="204" t="s">
        <v>296</v>
      </c>
      <c r="D107" s="204" t="s">
        <v>176</v>
      </c>
      <c r="E107" s="205" t="s">
        <v>1487</v>
      </c>
      <c r="F107" s="206" t="s">
        <v>1488</v>
      </c>
      <c r="G107" s="207" t="s">
        <v>1431</v>
      </c>
      <c r="H107" s="208">
        <v>1</v>
      </c>
      <c r="I107" s="209"/>
      <c r="J107" s="210">
        <f>ROUND(I107*H107,2)</f>
        <v>0</v>
      </c>
      <c r="K107" s="206" t="s">
        <v>21</v>
      </c>
      <c r="L107" s="62"/>
      <c r="M107" s="211" t="s">
        <v>21</v>
      </c>
      <c r="N107" s="212" t="s">
        <v>47</v>
      </c>
      <c r="O107" s="43"/>
      <c r="P107" s="213">
        <f>O107*H107</f>
        <v>0</v>
      </c>
      <c r="Q107" s="213">
        <v>0</v>
      </c>
      <c r="R107" s="213">
        <f>Q107*H107</f>
        <v>0</v>
      </c>
      <c r="S107" s="213">
        <v>0</v>
      </c>
      <c r="T107" s="214">
        <f>S107*H107</f>
        <v>0</v>
      </c>
      <c r="AR107" s="25" t="s">
        <v>1482</v>
      </c>
      <c r="AT107" s="25" t="s">
        <v>176</v>
      </c>
      <c r="AU107" s="25" t="s">
        <v>85</v>
      </c>
      <c r="AY107" s="25" t="s">
        <v>172</v>
      </c>
      <c r="BE107" s="215">
        <f>IF(N107="základní",J107,0)</f>
        <v>0</v>
      </c>
      <c r="BF107" s="215">
        <f>IF(N107="snížená",J107,0)</f>
        <v>0</v>
      </c>
      <c r="BG107" s="215">
        <f>IF(N107="zákl. přenesená",J107,0)</f>
        <v>0</v>
      </c>
      <c r="BH107" s="215">
        <f>IF(N107="sníž. přenesená",J107,0)</f>
        <v>0</v>
      </c>
      <c r="BI107" s="215">
        <f>IF(N107="nulová",J107,0)</f>
        <v>0</v>
      </c>
      <c r="BJ107" s="25" t="s">
        <v>83</v>
      </c>
      <c r="BK107" s="215">
        <f>ROUND(I107*H107,2)</f>
        <v>0</v>
      </c>
      <c r="BL107" s="25" t="s">
        <v>1482</v>
      </c>
      <c r="BM107" s="25" t="s">
        <v>1489</v>
      </c>
    </row>
    <row r="108" spans="2:65" s="1" customFormat="1" ht="16.5" customHeight="1">
      <c r="B108" s="42"/>
      <c r="C108" s="204" t="s">
        <v>301</v>
      </c>
      <c r="D108" s="204" t="s">
        <v>176</v>
      </c>
      <c r="E108" s="205" t="s">
        <v>1490</v>
      </c>
      <c r="F108" s="206" t="s">
        <v>1491</v>
      </c>
      <c r="G108" s="207" t="s">
        <v>1431</v>
      </c>
      <c r="H108" s="208">
        <v>1</v>
      </c>
      <c r="I108" s="209"/>
      <c r="J108" s="210">
        <f>ROUND(I108*H108,2)</f>
        <v>0</v>
      </c>
      <c r="K108" s="206" t="s">
        <v>21</v>
      </c>
      <c r="L108" s="62"/>
      <c r="M108" s="211" t="s">
        <v>21</v>
      </c>
      <c r="N108" s="270" t="s">
        <v>47</v>
      </c>
      <c r="O108" s="271"/>
      <c r="P108" s="272">
        <f>O108*H108</f>
        <v>0</v>
      </c>
      <c r="Q108" s="272">
        <v>0</v>
      </c>
      <c r="R108" s="272">
        <f>Q108*H108</f>
        <v>0</v>
      </c>
      <c r="S108" s="272">
        <v>0</v>
      </c>
      <c r="T108" s="273">
        <f>S108*H108</f>
        <v>0</v>
      </c>
      <c r="AR108" s="25" t="s">
        <v>1482</v>
      </c>
      <c r="AT108" s="25" t="s">
        <v>176</v>
      </c>
      <c r="AU108" s="25" t="s">
        <v>85</v>
      </c>
      <c r="AY108" s="25" t="s">
        <v>172</v>
      </c>
      <c r="BE108" s="215">
        <f>IF(N108="základní",J108,0)</f>
        <v>0</v>
      </c>
      <c r="BF108" s="215">
        <f>IF(N108="snížená",J108,0)</f>
        <v>0</v>
      </c>
      <c r="BG108" s="215">
        <f>IF(N108="zákl. přenesená",J108,0)</f>
        <v>0</v>
      </c>
      <c r="BH108" s="215">
        <f>IF(N108="sníž. přenesená",J108,0)</f>
        <v>0</v>
      </c>
      <c r="BI108" s="215">
        <f>IF(N108="nulová",J108,0)</f>
        <v>0</v>
      </c>
      <c r="BJ108" s="25" t="s">
        <v>83</v>
      </c>
      <c r="BK108" s="215">
        <f>ROUND(I108*H108,2)</f>
        <v>0</v>
      </c>
      <c r="BL108" s="25" t="s">
        <v>1482</v>
      </c>
      <c r="BM108" s="25" t="s">
        <v>1492</v>
      </c>
    </row>
    <row r="109" spans="2:12" s="1" customFormat="1" ht="6.95" customHeight="1">
      <c r="B109" s="57"/>
      <c r="C109" s="58"/>
      <c r="D109" s="58"/>
      <c r="E109" s="58"/>
      <c r="F109" s="58"/>
      <c r="G109" s="58"/>
      <c r="H109" s="58"/>
      <c r="I109" s="149"/>
      <c r="J109" s="58"/>
      <c r="K109" s="58"/>
      <c r="L109" s="62"/>
    </row>
  </sheetData>
  <sheetProtection algorithmName="SHA-512" hashValue="CsZAb7vb6eabXIXVAMX7DXf2IX0/THQRjqglWRXI8Wm4fpV9X14A515Qaqv1AifJsBLbecZ+tQ1kThRxN5FQQg==" saltValue="P79aUXbmn4FEav5BC06IWM7DTgPl9xfCfy1nfsOHmccB4TTxCY5WvN2knEQ+f9TODrHCZILBxpixHpdFnRO86g==" spinCount="100000" sheet="1" objects="1" scenarios="1" formatColumns="0" formatRows="0" autoFilter="0"/>
  <autoFilter ref="C84:K108"/>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7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107</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1493</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1494</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ROUND(J117,2)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ROUND(SUM(BE117:BE708),2)</f>
        <v>0</v>
      </c>
      <c r="G32" s="43"/>
      <c r="H32" s="43"/>
      <c r="I32" s="141">
        <v>0.21</v>
      </c>
      <c r="J32" s="140">
        <f>ROUND(ROUND((SUM(BE117:BE708)),2)*I32,2)</f>
        <v>0</v>
      </c>
      <c r="K32" s="46"/>
    </row>
    <row r="33" spans="2:11" s="1" customFormat="1" ht="14.45" customHeight="1">
      <c r="B33" s="42"/>
      <c r="C33" s="43"/>
      <c r="D33" s="43"/>
      <c r="E33" s="50" t="s">
        <v>48</v>
      </c>
      <c r="F33" s="140">
        <f>ROUND(SUM(BF117:BF708),2)</f>
        <v>0</v>
      </c>
      <c r="G33" s="43"/>
      <c r="H33" s="43"/>
      <c r="I33" s="141">
        <v>0.15</v>
      </c>
      <c r="J33" s="140">
        <f>ROUND(ROUND((SUM(BF117:BF708)),2)*I33,2)</f>
        <v>0</v>
      </c>
      <c r="K33" s="46"/>
    </row>
    <row r="34" spans="2:11" s="1" customFormat="1" ht="14.45" customHeight="1" hidden="1">
      <c r="B34" s="42"/>
      <c r="C34" s="43"/>
      <c r="D34" s="43"/>
      <c r="E34" s="50" t="s">
        <v>49</v>
      </c>
      <c r="F34" s="140">
        <f>ROUND(SUM(BG117:BG708),2)</f>
        <v>0</v>
      </c>
      <c r="G34" s="43"/>
      <c r="H34" s="43"/>
      <c r="I34" s="141">
        <v>0.21</v>
      </c>
      <c r="J34" s="140">
        <v>0</v>
      </c>
      <c r="K34" s="46"/>
    </row>
    <row r="35" spans="2:11" s="1" customFormat="1" ht="14.45" customHeight="1" hidden="1">
      <c r="B35" s="42"/>
      <c r="C35" s="43"/>
      <c r="D35" s="43"/>
      <c r="E35" s="50" t="s">
        <v>50</v>
      </c>
      <c r="F35" s="140">
        <f>ROUND(SUM(BH117:BH708),2)</f>
        <v>0</v>
      </c>
      <c r="G35" s="43"/>
      <c r="H35" s="43"/>
      <c r="I35" s="141">
        <v>0.15</v>
      </c>
      <c r="J35" s="140">
        <v>0</v>
      </c>
      <c r="K35" s="46"/>
    </row>
    <row r="36" spans="2:11" s="1" customFormat="1" ht="14.45" customHeight="1" hidden="1">
      <c r="B36" s="42"/>
      <c r="C36" s="43"/>
      <c r="D36" s="43"/>
      <c r="E36" s="50" t="s">
        <v>51</v>
      </c>
      <c r="F36" s="140">
        <f>ROUND(SUM(BI117:BI708),2)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1493</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SO.101.B - SO.101 - Komunikace a zpevněné plochy</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J117</f>
        <v>0</v>
      </c>
      <c r="K60" s="46"/>
      <c r="AU60" s="25" t="s">
        <v>128</v>
      </c>
    </row>
    <row r="61" spans="2:11" s="8" customFormat="1" ht="24.95" customHeight="1">
      <c r="B61" s="159"/>
      <c r="C61" s="160"/>
      <c r="D61" s="161" t="s">
        <v>129</v>
      </c>
      <c r="E61" s="162"/>
      <c r="F61" s="162"/>
      <c r="G61" s="162"/>
      <c r="H61" s="162"/>
      <c r="I61" s="163"/>
      <c r="J61" s="164">
        <f>J118</f>
        <v>0</v>
      </c>
      <c r="K61" s="165"/>
    </row>
    <row r="62" spans="2:11" s="9" customFormat="1" ht="19.9" customHeight="1">
      <c r="B62" s="166"/>
      <c r="C62" s="167"/>
      <c r="D62" s="168" t="s">
        <v>130</v>
      </c>
      <c r="E62" s="169"/>
      <c r="F62" s="169"/>
      <c r="G62" s="169"/>
      <c r="H62" s="169"/>
      <c r="I62" s="170"/>
      <c r="J62" s="171">
        <f>J119</f>
        <v>0</v>
      </c>
      <c r="K62" s="172"/>
    </row>
    <row r="63" spans="2:11" s="9" customFormat="1" ht="14.85" customHeight="1">
      <c r="B63" s="166"/>
      <c r="C63" s="167"/>
      <c r="D63" s="168" t="s">
        <v>131</v>
      </c>
      <c r="E63" s="169"/>
      <c r="F63" s="169"/>
      <c r="G63" s="169"/>
      <c r="H63" s="169"/>
      <c r="I63" s="170"/>
      <c r="J63" s="171">
        <f>J120</f>
        <v>0</v>
      </c>
      <c r="K63" s="172"/>
    </row>
    <row r="64" spans="2:11" s="9" customFormat="1" ht="14.85" customHeight="1">
      <c r="B64" s="166"/>
      <c r="C64" s="167"/>
      <c r="D64" s="168" t="s">
        <v>132</v>
      </c>
      <c r="E64" s="169"/>
      <c r="F64" s="169"/>
      <c r="G64" s="169"/>
      <c r="H64" s="169"/>
      <c r="I64" s="170"/>
      <c r="J64" s="171">
        <f>J153</f>
        <v>0</v>
      </c>
      <c r="K64" s="172"/>
    </row>
    <row r="65" spans="2:11" s="9" customFormat="1" ht="14.85" customHeight="1">
      <c r="B65" s="166"/>
      <c r="C65" s="167"/>
      <c r="D65" s="168" t="s">
        <v>133</v>
      </c>
      <c r="E65" s="169"/>
      <c r="F65" s="169"/>
      <c r="G65" s="169"/>
      <c r="H65" s="169"/>
      <c r="I65" s="170"/>
      <c r="J65" s="171">
        <f>J170</f>
        <v>0</v>
      </c>
      <c r="K65" s="172"/>
    </row>
    <row r="66" spans="2:11" s="9" customFormat="1" ht="14.85" customHeight="1">
      <c r="B66" s="166"/>
      <c r="C66" s="167"/>
      <c r="D66" s="168" t="s">
        <v>134</v>
      </c>
      <c r="E66" s="169"/>
      <c r="F66" s="169"/>
      <c r="G66" s="169"/>
      <c r="H66" s="169"/>
      <c r="I66" s="170"/>
      <c r="J66" s="171">
        <f>J206</f>
        <v>0</v>
      </c>
      <c r="K66" s="172"/>
    </row>
    <row r="67" spans="2:11" s="9" customFormat="1" ht="14.85" customHeight="1">
      <c r="B67" s="166"/>
      <c r="C67" s="167"/>
      <c r="D67" s="168" t="s">
        <v>135</v>
      </c>
      <c r="E67" s="169"/>
      <c r="F67" s="169"/>
      <c r="G67" s="169"/>
      <c r="H67" s="169"/>
      <c r="I67" s="170"/>
      <c r="J67" s="171">
        <f>J221</f>
        <v>0</v>
      </c>
      <c r="K67" s="172"/>
    </row>
    <row r="68" spans="2:11" s="9" customFormat="1" ht="14.85" customHeight="1">
      <c r="B68" s="166"/>
      <c r="C68" s="167"/>
      <c r="D68" s="168" t="s">
        <v>1495</v>
      </c>
      <c r="E68" s="169"/>
      <c r="F68" s="169"/>
      <c r="G68" s="169"/>
      <c r="H68" s="169"/>
      <c r="I68" s="170"/>
      <c r="J68" s="171">
        <f>J248</f>
        <v>0</v>
      </c>
      <c r="K68" s="172"/>
    </row>
    <row r="69" spans="2:11" s="9" customFormat="1" ht="14.85" customHeight="1">
      <c r="B69" s="166"/>
      <c r="C69" s="167"/>
      <c r="D69" s="168" t="s">
        <v>1496</v>
      </c>
      <c r="E69" s="169"/>
      <c r="F69" s="169"/>
      <c r="G69" s="169"/>
      <c r="H69" s="169"/>
      <c r="I69" s="170"/>
      <c r="J69" s="171">
        <f>J255</f>
        <v>0</v>
      </c>
      <c r="K69" s="172"/>
    </row>
    <row r="70" spans="2:11" s="9" customFormat="1" ht="19.9" customHeight="1">
      <c r="B70" s="166"/>
      <c r="C70" s="167"/>
      <c r="D70" s="168" t="s">
        <v>1497</v>
      </c>
      <c r="E70" s="169"/>
      <c r="F70" s="169"/>
      <c r="G70" s="169"/>
      <c r="H70" s="169"/>
      <c r="I70" s="170"/>
      <c r="J70" s="171">
        <f>J277</f>
        <v>0</v>
      </c>
      <c r="K70" s="172"/>
    </row>
    <row r="71" spans="2:11" s="9" customFormat="1" ht="14.85" customHeight="1">
      <c r="B71" s="166"/>
      <c r="C71" s="167"/>
      <c r="D71" s="168" t="s">
        <v>1498</v>
      </c>
      <c r="E71" s="169"/>
      <c r="F71" s="169"/>
      <c r="G71" s="169"/>
      <c r="H71" s="169"/>
      <c r="I71" s="170"/>
      <c r="J71" s="171">
        <f>J278</f>
        <v>0</v>
      </c>
      <c r="K71" s="172"/>
    </row>
    <row r="72" spans="2:11" s="9" customFormat="1" ht="14.85" customHeight="1">
      <c r="B72" s="166"/>
      <c r="C72" s="167"/>
      <c r="D72" s="168" t="s">
        <v>1499</v>
      </c>
      <c r="E72" s="169"/>
      <c r="F72" s="169"/>
      <c r="G72" s="169"/>
      <c r="H72" s="169"/>
      <c r="I72" s="170"/>
      <c r="J72" s="171">
        <f>J285</f>
        <v>0</v>
      </c>
      <c r="K72" s="172"/>
    </row>
    <row r="73" spans="2:11" s="9" customFormat="1" ht="19.9" customHeight="1">
      <c r="B73" s="166"/>
      <c r="C73" s="167"/>
      <c r="D73" s="168" t="s">
        <v>1086</v>
      </c>
      <c r="E73" s="169"/>
      <c r="F73" s="169"/>
      <c r="G73" s="169"/>
      <c r="H73" s="169"/>
      <c r="I73" s="170"/>
      <c r="J73" s="171">
        <f>J289</f>
        <v>0</v>
      </c>
      <c r="K73" s="172"/>
    </row>
    <row r="74" spans="2:11" s="9" customFormat="1" ht="14.85" customHeight="1">
      <c r="B74" s="166"/>
      <c r="C74" s="167"/>
      <c r="D74" s="168" t="s">
        <v>1500</v>
      </c>
      <c r="E74" s="169"/>
      <c r="F74" s="169"/>
      <c r="G74" s="169"/>
      <c r="H74" s="169"/>
      <c r="I74" s="170"/>
      <c r="J74" s="171">
        <f>J290</f>
        <v>0</v>
      </c>
      <c r="K74" s="172"/>
    </row>
    <row r="75" spans="2:11" s="9" customFormat="1" ht="14.85" customHeight="1">
      <c r="B75" s="166"/>
      <c r="C75" s="167"/>
      <c r="D75" s="168" t="s">
        <v>1501</v>
      </c>
      <c r="E75" s="169"/>
      <c r="F75" s="169"/>
      <c r="G75" s="169"/>
      <c r="H75" s="169"/>
      <c r="I75" s="170"/>
      <c r="J75" s="171">
        <f>J295</f>
        <v>0</v>
      </c>
      <c r="K75" s="172"/>
    </row>
    <row r="76" spans="2:11" s="9" customFormat="1" ht="14.85" customHeight="1">
      <c r="B76" s="166"/>
      <c r="C76" s="167"/>
      <c r="D76" s="168" t="s">
        <v>1502</v>
      </c>
      <c r="E76" s="169"/>
      <c r="F76" s="169"/>
      <c r="G76" s="169"/>
      <c r="H76" s="169"/>
      <c r="I76" s="170"/>
      <c r="J76" s="171">
        <f>J300</f>
        <v>0</v>
      </c>
      <c r="K76" s="172"/>
    </row>
    <row r="77" spans="2:11" s="9" customFormat="1" ht="19.9" customHeight="1">
      <c r="B77" s="166"/>
      <c r="C77" s="167"/>
      <c r="D77" s="168" t="s">
        <v>136</v>
      </c>
      <c r="E77" s="169"/>
      <c r="F77" s="169"/>
      <c r="G77" s="169"/>
      <c r="H77" s="169"/>
      <c r="I77" s="170"/>
      <c r="J77" s="171">
        <f>J303</f>
        <v>0</v>
      </c>
      <c r="K77" s="172"/>
    </row>
    <row r="78" spans="2:11" s="9" customFormat="1" ht="14.85" customHeight="1">
      <c r="B78" s="166"/>
      <c r="C78" s="167"/>
      <c r="D78" s="168" t="s">
        <v>137</v>
      </c>
      <c r="E78" s="169"/>
      <c r="F78" s="169"/>
      <c r="G78" s="169"/>
      <c r="H78" s="169"/>
      <c r="I78" s="170"/>
      <c r="J78" s="171">
        <f>J304</f>
        <v>0</v>
      </c>
      <c r="K78" s="172"/>
    </row>
    <row r="79" spans="2:11" s="9" customFormat="1" ht="14.85" customHeight="1">
      <c r="B79" s="166"/>
      <c r="C79" s="167"/>
      <c r="D79" s="168" t="s">
        <v>138</v>
      </c>
      <c r="E79" s="169"/>
      <c r="F79" s="169"/>
      <c r="G79" s="169"/>
      <c r="H79" s="169"/>
      <c r="I79" s="170"/>
      <c r="J79" s="171">
        <f>J331</f>
        <v>0</v>
      </c>
      <c r="K79" s="172"/>
    </row>
    <row r="80" spans="2:11" s="9" customFormat="1" ht="14.85" customHeight="1">
      <c r="B80" s="166"/>
      <c r="C80" s="167"/>
      <c r="D80" s="168" t="s">
        <v>1503</v>
      </c>
      <c r="E80" s="169"/>
      <c r="F80" s="169"/>
      <c r="G80" s="169"/>
      <c r="H80" s="169"/>
      <c r="I80" s="170"/>
      <c r="J80" s="171">
        <f>J346</f>
        <v>0</v>
      </c>
      <c r="K80" s="172"/>
    </row>
    <row r="81" spans="2:11" s="9" customFormat="1" ht="14.85" customHeight="1">
      <c r="B81" s="166"/>
      <c r="C81" s="167"/>
      <c r="D81" s="168" t="s">
        <v>140</v>
      </c>
      <c r="E81" s="169"/>
      <c r="F81" s="169"/>
      <c r="G81" s="169"/>
      <c r="H81" s="169"/>
      <c r="I81" s="170"/>
      <c r="J81" s="171">
        <f>J393</f>
        <v>0</v>
      </c>
      <c r="K81" s="172"/>
    </row>
    <row r="82" spans="2:11" s="9" customFormat="1" ht="14.85" customHeight="1">
      <c r="B82" s="166"/>
      <c r="C82" s="167"/>
      <c r="D82" s="168" t="s">
        <v>1504</v>
      </c>
      <c r="E82" s="169"/>
      <c r="F82" s="169"/>
      <c r="G82" s="169"/>
      <c r="H82" s="169"/>
      <c r="I82" s="170"/>
      <c r="J82" s="171">
        <f>J438</f>
        <v>0</v>
      </c>
      <c r="K82" s="172"/>
    </row>
    <row r="83" spans="2:11" s="9" customFormat="1" ht="19.9" customHeight="1">
      <c r="B83" s="166"/>
      <c r="C83" s="167"/>
      <c r="D83" s="168" t="s">
        <v>141</v>
      </c>
      <c r="E83" s="169"/>
      <c r="F83" s="169"/>
      <c r="G83" s="169"/>
      <c r="H83" s="169"/>
      <c r="I83" s="170"/>
      <c r="J83" s="171">
        <f>J447</f>
        <v>0</v>
      </c>
      <c r="K83" s="172"/>
    </row>
    <row r="84" spans="2:11" s="9" customFormat="1" ht="14.85" customHeight="1">
      <c r="B84" s="166"/>
      <c r="C84" s="167"/>
      <c r="D84" s="168" t="s">
        <v>142</v>
      </c>
      <c r="E84" s="169"/>
      <c r="F84" s="169"/>
      <c r="G84" s="169"/>
      <c r="H84" s="169"/>
      <c r="I84" s="170"/>
      <c r="J84" s="171">
        <f>J448</f>
        <v>0</v>
      </c>
      <c r="K84" s="172"/>
    </row>
    <row r="85" spans="2:11" s="9" customFormat="1" ht="14.85" customHeight="1">
      <c r="B85" s="166"/>
      <c r="C85" s="167"/>
      <c r="D85" s="168" t="s">
        <v>143</v>
      </c>
      <c r="E85" s="169"/>
      <c r="F85" s="169"/>
      <c r="G85" s="169"/>
      <c r="H85" s="169"/>
      <c r="I85" s="170"/>
      <c r="J85" s="171">
        <f>J457</f>
        <v>0</v>
      </c>
      <c r="K85" s="172"/>
    </row>
    <row r="86" spans="2:11" s="9" customFormat="1" ht="14.85" customHeight="1">
      <c r="B86" s="166"/>
      <c r="C86" s="167"/>
      <c r="D86" s="168" t="s">
        <v>145</v>
      </c>
      <c r="E86" s="169"/>
      <c r="F86" s="169"/>
      <c r="G86" s="169"/>
      <c r="H86" s="169"/>
      <c r="I86" s="170"/>
      <c r="J86" s="171">
        <f>J504</f>
        <v>0</v>
      </c>
      <c r="K86" s="172"/>
    </row>
    <row r="87" spans="2:11" s="9" customFormat="1" ht="14.85" customHeight="1">
      <c r="B87" s="166"/>
      <c r="C87" s="167"/>
      <c r="D87" s="168" t="s">
        <v>1505</v>
      </c>
      <c r="E87" s="169"/>
      <c r="F87" s="169"/>
      <c r="G87" s="169"/>
      <c r="H87" s="169"/>
      <c r="I87" s="170"/>
      <c r="J87" s="171">
        <f>J528</f>
        <v>0</v>
      </c>
      <c r="K87" s="172"/>
    </row>
    <row r="88" spans="2:11" s="9" customFormat="1" ht="19.9" customHeight="1">
      <c r="B88" s="166"/>
      <c r="C88" s="167"/>
      <c r="D88" s="168" t="s">
        <v>147</v>
      </c>
      <c r="E88" s="169"/>
      <c r="F88" s="169"/>
      <c r="G88" s="169"/>
      <c r="H88" s="169"/>
      <c r="I88" s="170"/>
      <c r="J88" s="171">
        <f>J543</f>
        <v>0</v>
      </c>
      <c r="K88" s="172"/>
    </row>
    <row r="89" spans="2:11" s="9" customFormat="1" ht="14.85" customHeight="1">
      <c r="B89" s="166"/>
      <c r="C89" s="167"/>
      <c r="D89" s="168" t="s">
        <v>148</v>
      </c>
      <c r="E89" s="169"/>
      <c r="F89" s="169"/>
      <c r="G89" s="169"/>
      <c r="H89" s="169"/>
      <c r="I89" s="170"/>
      <c r="J89" s="171">
        <f>J544</f>
        <v>0</v>
      </c>
      <c r="K89" s="172"/>
    </row>
    <row r="90" spans="2:11" s="9" customFormat="1" ht="14.85" customHeight="1">
      <c r="B90" s="166"/>
      <c r="C90" s="167"/>
      <c r="D90" s="168" t="s">
        <v>1506</v>
      </c>
      <c r="E90" s="169"/>
      <c r="F90" s="169"/>
      <c r="G90" s="169"/>
      <c r="H90" s="169"/>
      <c r="I90" s="170"/>
      <c r="J90" s="171">
        <f>J555</f>
        <v>0</v>
      </c>
      <c r="K90" s="172"/>
    </row>
    <row r="91" spans="2:11" s="9" customFormat="1" ht="14.85" customHeight="1">
      <c r="B91" s="166"/>
      <c r="C91" s="167"/>
      <c r="D91" s="168" t="s">
        <v>150</v>
      </c>
      <c r="E91" s="169"/>
      <c r="F91" s="169"/>
      <c r="G91" s="169"/>
      <c r="H91" s="169"/>
      <c r="I91" s="170"/>
      <c r="J91" s="171">
        <f>J562</f>
        <v>0</v>
      </c>
      <c r="K91" s="172"/>
    </row>
    <row r="92" spans="2:11" s="9" customFormat="1" ht="14.85" customHeight="1">
      <c r="B92" s="166"/>
      <c r="C92" s="167"/>
      <c r="D92" s="168" t="s">
        <v>151</v>
      </c>
      <c r="E92" s="169"/>
      <c r="F92" s="169"/>
      <c r="G92" s="169"/>
      <c r="H92" s="169"/>
      <c r="I92" s="170"/>
      <c r="J92" s="171">
        <f>J629</f>
        <v>0</v>
      </c>
      <c r="K92" s="172"/>
    </row>
    <row r="93" spans="2:11" s="9" customFormat="1" ht="14.85" customHeight="1">
      <c r="B93" s="166"/>
      <c r="C93" s="167"/>
      <c r="D93" s="168" t="s">
        <v>152</v>
      </c>
      <c r="E93" s="169"/>
      <c r="F93" s="169"/>
      <c r="G93" s="169"/>
      <c r="H93" s="169"/>
      <c r="I93" s="170"/>
      <c r="J93" s="171">
        <f>J683</f>
        <v>0</v>
      </c>
      <c r="K93" s="172"/>
    </row>
    <row r="94" spans="2:11" s="9" customFormat="1" ht="14.85" customHeight="1">
      <c r="B94" s="166"/>
      <c r="C94" s="167"/>
      <c r="D94" s="168" t="s">
        <v>153</v>
      </c>
      <c r="E94" s="169"/>
      <c r="F94" s="169"/>
      <c r="G94" s="169"/>
      <c r="H94" s="169"/>
      <c r="I94" s="170"/>
      <c r="J94" s="171">
        <f>J698</f>
        <v>0</v>
      </c>
      <c r="K94" s="172"/>
    </row>
    <row r="95" spans="2:11" s="9" customFormat="1" ht="14.85" customHeight="1">
      <c r="B95" s="166"/>
      <c r="C95" s="167"/>
      <c r="D95" s="168" t="s">
        <v>155</v>
      </c>
      <c r="E95" s="169"/>
      <c r="F95" s="169"/>
      <c r="G95" s="169"/>
      <c r="H95" s="169"/>
      <c r="I95" s="170"/>
      <c r="J95" s="171">
        <f>J704</f>
        <v>0</v>
      </c>
      <c r="K95" s="172"/>
    </row>
    <row r="96" spans="2:11" s="1" customFormat="1" ht="21.75" customHeight="1">
      <c r="B96" s="42"/>
      <c r="C96" s="43"/>
      <c r="D96" s="43"/>
      <c r="E96" s="43"/>
      <c r="F96" s="43"/>
      <c r="G96" s="43"/>
      <c r="H96" s="43"/>
      <c r="I96" s="128"/>
      <c r="J96" s="43"/>
      <c r="K96" s="46"/>
    </row>
    <row r="97" spans="2:11" s="1" customFormat="1" ht="6.95" customHeight="1">
      <c r="B97" s="57"/>
      <c r="C97" s="58"/>
      <c r="D97" s="58"/>
      <c r="E97" s="58"/>
      <c r="F97" s="58"/>
      <c r="G97" s="58"/>
      <c r="H97" s="58"/>
      <c r="I97" s="149"/>
      <c r="J97" s="58"/>
      <c r="K97" s="59"/>
    </row>
    <row r="101" spans="2:12" s="1" customFormat="1" ht="6.95" customHeight="1">
      <c r="B101" s="60"/>
      <c r="C101" s="61"/>
      <c r="D101" s="61"/>
      <c r="E101" s="61"/>
      <c r="F101" s="61"/>
      <c r="G101" s="61"/>
      <c r="H101" s="61"/>
      <c r="I101" s="152"/>
      <c r="J101" s="61"/>
      <c r="K101" s="61"/>
      <c r="L101" s="62"/>
    </row>
    <row r="102" spans="2:12" s="1" customFormat="1" ht="36.95" customHeight="1">
      <c r="B102" s="42"/>
      <c r="C102" s="63" t="s">
        <v>156</v>
      </c>
      <c r="D102" s="64"/>
      <c r="E102" s="64"/>
      <c r="F102" s="64"/>
      <c r="G102" s="64"/>
      <c r="H102" s="64"/>
      <c r="I102" s="173"/>
      <c r="J102" s="64"/>
      <c r="K102" s="64"/>
      <c r="L102" s="62"/>
    </row>
    <row r="103" spans="2:12" s="1" customFormat="1" ht="6.95" customHeight="1">
      <c r="B103" s="42"/>
      <c r="C103" s="64"/>
      <c r="D103" s="64"/>
      <c r="E103" s="64"/>
      <c r="F103" s="64"/>
      <c r="G103" s="64"/>
      <c r="H103" s="64"/>
      <c r="I103" s="173"/>
      <c r="J103" s="64"/>
      <c r="K103" s="64"/>
      <c r="L103" s="62"/>
    </row>
    <row r="104" spans="2:12" s="1" customFormat="1" ht="14.45" customHeight="1">
      <c r="B104" s="42"/>
      <c r="C104" s="66" t="s">
        <v>18</v>
      </c>
      <c r="D104" s="64"/>
      <c r="E104" s="64"/>
      <c r="F104" s="64"/>
      <c r="G104" s="64"/>
      <c r="H104" s="64"/>
      <c r="I104" s="173"/>
      <c r="J104" s="64"/>
      <c r="K104" s="64"/>
      <c r="L104" s="62"/>
    </row>
    <row r="105" spans="2:12" s="1" customFormat="1" ht="16.5" customHeight="1">
      <c r="B105" s="42"/>
      <c r="C105" s="64"/>
      <c r="D105" s="64"/>
      <c r="E105" s="401" t="str">
        <f>E7</f>
        <v>II/610 Tuřice - Kbel, I. etapa</v>
      </c>
      <c r="F105" s="402"/>
      <c r="G105" s="402"/>
      <c r="H105" s="402"/>
      <c r="I105" s="173"/>
      <c r="J105" s="64"/>
      <c r="K105" s="64"/>
      <c r="L105" s="62"/>
    </row>
    <row r="106" spans="2:12" ht="13.5">
      <c r="B106" s="29"/>
      <c r="C106" s="66" t="s">
        <v>119</v>
      </c>
      <c r="D106" s="174"/>
      <c r="E106" s="174"/>
      <c r="F106" s="174"/>
      <c r="G106" s="174"/>
      <c r="H106" s="174"/>
      <c r="J106" s="174"/>
      <c r="K106" s="174"/>
      <c r="L106" s="175"/>
    </row>
    <row r="107" spans="2:12" s="1" customFormat="1" ht="16.5" customHeight="1">
      <c r="B107" s="42"/>
      <c r="C107" s="64"/>
      <c r="D107" s="64"/>
      <c r="E107" s="401" t="s">
        <v>1493</v>
      </c>
      <c r="F107" s="403"/>
      <c r="G107" s="403"/>
      <c r="H107" s="403"/>
      <c r="I107" s="173"/>
      <c r="J107" s="64"/>
      <c r="K107" s="64"/>
      <c r="L107" s="62"/>
    </row>
    <row r="108" spans="2:12" s="1" customFormat="1" ht="14.45" customHeight="1">
      <c r="B108" s="42"/>
      <c r="C108" s="66" t="s">
        <v>121</v>
      </c>
      <c r="D108" s="64"/>
      <c r="E108" s="64"/>
      <c r="F108" s="64"/>
      <c r="G108" s="64"/>
      <c r="H108" s="64"/>
      <c r="I108" s="173"/>
      <c r="J108" s="64"/>
      <c r="K108" s="64"/>
      <c r="L108" s="62"/>
    </row>
    <row r="109" spans="2:12" s="1" customFormat="1" ht="17.25" customHeight="1">
      <c r="B109" s="42"/>
      <c r="C109" s="64"/>
      <c r="D109" s="64"/>
      <c r="E109" s="389" t="str">
        <f>E11</f>
        <v>SO.101.B - SO.101 - Komunikace a zpevněné plochy</v>
      </c>
      <c r="F109" s="403"/>
      <c r="G109" s="403"/>
      <c r="H109" s="403"/>
      <c r="I109" s="173"/>
      <c r="J109" s="64"/>
      <c r="K109" s="64"/>
      <c r="L109" s="62"/>
    </row>
    <row r="110" spans="2:12" s="1" customFormat="1" ht="6.95" customHeight="1">
      <c r="B110" s="42"/>
      <c r="C110" s="64"/>
      <c r="D110" s="64"/>
      <c r="E110" s="64"/>
      <c r="F110" s="64"/>
      <c r="G110" s="64"/>
      <c r="H110" s="64"/>
      <c r="I110" s="173"/>
      <c r="J110" s="64"/>
      <c r="K110" s="64"/>
      <c r="L110" s="62"/>
    </row>
    <row r="111" spans="2:12" s="1" customFormat="1" ht="18" customHeight="1">
      <c r="B111" s="42"/>
      <c r="C111" s="66" t="s">
        <v>23</v>
      </c>
      <c r="D111" s="64"/>
      <c r="E111" s="64"/>
      <c r="F111" s="176" t="str">
        <f>F14</f>
        <v>Benátky nad Jizerou</v>
      </c>
      <c r="G111" s="64"/>
      <c r="H111" s="64"/>
      <c r="I111" s="177" t="s">
        <v>25</v>
      </c>
      <c r="J111" s="74" t="str">
        <f>IF(J14="","",J14)</f>
        <v>14. 3. 2018</v>
      </c>
      <c r="K111" s="64"/>
      <c r="L111" s="62"/>
    </row>
    <row r="112" spans="2:12" s="1" customFormat="1" ht="6.95" customHeight="1">
      <c r="B112" s="42"/>
      <c r="C112" s="64"/>
      <c r="D112" s="64"/>
      <c r="E112" s="64"/>
      <c r="F112" s="64"/>
      <c r="G112" s="64"/>
      <c r="H112" s="64"/>
      <c r="I112" s="173"/>
      <c r="J112" s="64"/>
      <c r="K112" s="64"/>
      <c r="L112" s="62"/>
    </row>
    <row r="113" spans="2:12" s="1" customFormat="1" ht="13.5">
      <c r="B113" s="42"/>
      <c r="C113" s="66" t="s">
        <v>27</v>
      </c>
      <c r="D113" s="64"/>
      <c r="E113" s="64"/>
      <c r="F113" s="176" t="str">
        <f>E17</f>
        <v>Krajská správa a údržba silnic Středočeského kraje</v>
      </c>
      <c r="G113" s="64"/>
      <c r="H113" s="64"/>
      <c r="I113" s="177" t="s">
        <v>36</v>
      </c>
      <c r="J113" s="176" t="str">
        <f>E23</f>
        <v>CR Project s.r.o.</v>
      </c>
      <c r="K113" s="64"/>
      <c r="L113" s="62"/>
    </row>
    <row r="114" spans="2:12" s="1" customFormat="1" ht="14.45" customHeight="1">
      <c r="B114" s="42"/>
      <c r="C114" s="66" t="s">
        <v>33</v>
      </c>
      <c r="D114" s="64"/>
      <c r="E114" s="64"/>
      <c r="F114" s="176" t="str">
        <f>IF(E20="","",E20)</f>
        <v/>
      </c>
      <c r="G114" s="64"/>
      <c r="H114" s="64"/>
      <c r="I114" s="173"/>
      <c r="J114" s="64"/>
      <c r="K114" s="64"/>
      <c r="L114" s="62"/>
    </row>
    <row r="115" spans="2:12" s="1" customFormat="1" ht="10.35" customHeight="1">
      <c r="B115" s="42"/>
      <c r="C115" s="64"/>
      <c r="D115" s="64"/>
      <c r="E115" s="64"/>
      <c r="F115" s="64"/>
      <c r="G115" s="64"/>
      <c r="H115" s="64"/>
      <c r="I115" s="173"/>
      <c r="J115" s="64"/>
      <c r="K115" s="64"/>
      <c r="L115" s="62"/>
    </row>
    <row r="116" spans="2:20" s="10" customFormat="1" ht="29.25" customHeight="1">
      <c r="B116" s="178"/>
      <c r="C116" s="179" t="s">
        <v>157</v>
      </c>
      <c r="D116" s="180" t="s">
        <v>61</v>
      </c>
      <c r="E116" s="180" t="s">
        <v>57</v>
      </c>
      <c r="F116" s="180" t="s">
        <v>158</v>
      </c>
      <c r="G116" s="180" t="s">
        <v>159</v>
      </c>
      <c r="H116" s="180" t="s">
        <v>160</v>
      </c>
      <c r="I116" s="181" t="s">
        <v>161</v>
      </c>
      <c r="J116" s="180" t="s">
        <v>126</v>
      </c>
      <c r="K116" s="182" t="s">
        <v>162</v>
      </c>
      <c r="L116" s="183"/>
      <c r="M116" s="82" t="s">
        <v>163</v>
      </c>
      <c r="N116" s="83" t="s">
        <v>46</v>
      </c>
      <c r="O116" s="83" t="s">
        <v>164</v>
      </c>
      <c r="P116" s="83" t="s">
        <v>165</v>
      </c>
      <c r="Q116" s="83" t="s">
        <v>166</v>
      </c>
      <c r="R116" s="83" t="s">
        <v>167</v>
      </c>
      <c r="S116" s="83" t="s">
        <v>168</v>
      </c>
      <c r="T116" s="84" t="s">
        <v>169</v>
      </c>
    </row>
    <row r="117" spans="2:63" s="1" customFormat="1" ht="29.25" customHeight="1">
      <c r="B117" s="42"/>
      <c r="C117" s="88" t="s">
        <v>127</v>
      </c>
      <c r="D117" s="64"/>
      <c r="E117" s="64"/>
      <c r="F117" s="64"/>
      <c r="G117" s="64"/>
      <c r="H117" s="64"/>
      <c r="I117" s="173"/>
      <c r="J117" s="184">
        <f>BK117</f>
        <v>0</v>
      </c>
      <c r="K117" s="64"/>
      <c r="L117" s="62"/>
      <c r="M117" s="85"/>
      <c r="N117" s="86"/>
      <c r="O117" s="86"/>
      <c r="P117" s="185">
        <f>P118</f>
        <v>0</v>
      </c>
      <c r="Q117" s="86"/>
      <c r="R117" s="185">
        <f>R118</f>
        <v>9604.4760321</v>
      </c>
      <c r="S117" s="86"/>
      <c r="T117" s="186">
        <f>T118</f>
        <v>2600.3965000000003</v>
      </c>
      <c r="AT117" s="25" t="s">
        <v>75</v>
      </c>
      <c r="AU117" s="25" t="s">
        <v>128</v>
      </c>
      <c r="BK117" s="187">
        <f>BK118</f>
        <v>0</v>
      </c>
    </row>
    <row r="118" spans="2:63" s="11" customFormat="1" ht="37.35" customHeight="1">
      <c r="B118" s="188"/>
      <c r="C118" s="189"/>
      <c r="D118" s="190" t="s">
        <v>75</v>
      </c>
      <c r="E118" s="191" t="s">
        <v>170</v>
      </c>
      <c r="F118" s="191" t="s">
        <v>171</v>
      </c>
      <c r="G118" s="189"/>
      <c r="H118" s="189"/>
      <c r="I118" s="192"/>
      <c r="J118" s="193">
        <f>BK118</f>
        <v>0</v>
      </c>
      <c r="K118" s="189"/>
      <c r="L118" s="194"/>
      <c r="M118" s="195"/>
      <c r="N118" s="196"/>
      <c r="O118" s="196"/>
      <c r="P118" s="197">
        <f>P119+P277+P289+P303+P447+P543</f>
        <v>0</v>
      </c>
      <c r="Q118" s="196"/>
      <c r="R118" s="197">
        <f>R119+R277+R289+R303+R447+R543</f>
        <v>9604.4760321</v>
      </c>
      <c r="S118" s="196"/>
      <c r="T118" s="198">
        <f>T119+T277+T289+T303+T447+T543</f>
        <v>2600.3965000000003</v>
      </c>
      <c r="AR118" s="199" t="s">
        <v>83</v>
      </c>
      <c r="AT118" s="200" t="s">
        <v>75</v>
      </c>
      <c r="AU118" s="200" t="s">
        <v>76</v>
      </c>
      <c r="AY118" s="199" t="s">
        <v>172</v>
      </c>
      <c r="BK118" s="201">
        <f>BK119+BK277+BK289+BK303+BK447+BK543</f>
        <v>0</v>
      </c>
    </row>
    <row r="119" spans="2:63" s="11" customFormat="1" ht="19.9" customHeight="1">
      <c r="B119" s="188"/>
      <c r="C119" s="189"/>
      <c r="D119" s="190" t="s">
        <v>75</v>
      </c>
      <c r="E119" s="202" t="s">
        <v>83</v>
      </c>
      <c r="F119" s="202" t="s">
        <v>173</v>
      </c>
      <c r="G119" s="189"/>
      <c r="H119" s="189"/>
      <c r="I119" s="192"/>
      <c r="J119" s="203">
        <f>BK119</f>
        <v>0</v>
      </c>
      <c r="K119" s="189"/>
      <c r="L119" s="194"/>
      <c r="M119" s="195"/>
      <c r="N119" s="196"/>
      <c r="O119" s="196"/>
      <c r="P119" s="197">
        <f>P120+P153+P170+P206+P221+P248+P255</f>
        <v>0</v>
      </c>
      <c r="Q119" s="196"/>
      <c r="R119" s="197">
        <f>R120+R153+R170+R206+R221+R248+R255</f>
        <v>664.91068</v>
      </c>
      <c r="S119" s="196"/>
      <c r="T119" s="198">
        <f>T120+T153+T170+T206+T221+T248+T255</f>
        <v>0</v>
      </c>
      <c r="AR119" s="199" t="s">
        <v>83</v>
      </c>
      <c r="AT119" s="200" t="s">
        <v>75</v>
      </c>
      <c r="AU119" s="200" t="s">
        <v>83</v>
      </c>
      <c r="AY119" s="199" t="s">
        <v>172</v>
      </c>
      <c r="BK119" s="201">
        <f>BK120+BK153+BK170+BK206+BK221+BK248+BK255</f>
        <v>0</v>
      </c>
    </row>
    <row r="120" spans="2:63" s="11" customFormat="1" ht="14.85" customHeight="1">
      <c r="B120" s="188"/>
      <c r="C120" s="189"/>
      <c r="D120" s="190" t="s">
        <v>75</v>
      </c>
      <c r="E120" s="202" t="s">
        <v>174</v>
      </c>
      <c r="F120" s="202" t="s">
        <v>175</v>
      </c>
      <c r="G120" s="189"/>
      <c r="H120" s="189"/>
      <c r="I120" s="192"/>
      <c r="J120" s="203">
        <f>BK120</f>
        <v>0</v>
      </c>
      <c r="K120" s="189"/>
      <c r="L120" s="194"/>
      <c r="M120" s="195"/>
      <c r="N120" s="196"/>
      <c r="O120" s="196"/>
      <c r="P120" s="197">
        <f>SUM(P121:P152)</f>
        <v>0</v>
      </c>
      <c r="Q120" s="196"/>
      <c r="R120" s="197">
        <f>SUM(R121:R152)</f>
        <v>0</v>
      </c>
      <c r="S120" s="196"/>
      <c r="T120" s="198">
        <f>SUM(T121:T152)</f>
        <v>0</v>
      </c>
      <c r="AR120" s="199" t="s">
        <v>83</v>
      </c>
      <c r="AT120" s="200" t="s">
        <v>75</v>
      </c>
      <c r="AU120" s="200" t="s">
        <v>85</v>
      </c>
      <c r="AY120" s="199" t="s">
        <v>172</v>
      </c>
      <c r="BK120" s="201">
        <f>SUM(BK121:BK152)</f>
        <v>0</v>
      </c>
    </row>
    <row r="121" spans="2:65" s="1" customFormat="1" ht="16.5" customHeight="1">
      <c r="B121" s="42"/>
      <c r="C121" s="204" t="s">
        <v>83</v>
      </c>
      <c r="D121" s="204" t="s">
        <v>176</v>
      </c>
      <c r="E121" s="205" t="s">
        <v>1507</v>
      </c>
      <c r="F121" s="206" t="s">
        <v>1508</v>
      </c>
      <c r="G121" s="207" t="s">
        <v>179</v>
      </c>
      <c r="H121" s="208">
        <v>419.925</v>
      </c>
      <c r="I121" s="209"/>
      <c r="J121" s="210">
        <f>ROUND(I121*H121,2)</f>
        <v>0</v>
      </c>
      <c r="K121" s="206" t="s">
        <v>21</v>
      </c>
      <c r="L121" s="62"/>
      <c r="M121" s="211" t="s">
        <v>21</v>
      </c>
      <c r="N121" s="212" t="s">
        <v>47</v>
      </c>
      <c r="O121" s="43"/>
      <c r="P121" s="213">
        <f>O121*H121</f>
        <v>0</v>
      </c>
      <c r="Q121" s="213">
        <v>0</v>
      </c>
      <c r="R121" s="213">
        <f>Q121*H121</f>
        <v>0</v>
      </c>
      <c r="S121" s="213">
        <v>0</v>
      </c>
      <c r="T121" s="214">
        <f>S121*H121</f>
        <v>0</v>
      </c>
      <c r="AR121" s="25" t="s">
        <v>181</v>
      </c>
      <c r="AT121" s="25" t="s">
        <v>176</v>
      </c>
      <c r="AU121" s="25" t="s">
        <v>182</v>
      </c>
      <c r="AY121" s="25" t="s">
        <v>172</v>
      </c>
      <c r="BE121" s="215">
        <f>IF(N121="základní",J121,0)</f>
        <v>0</v>
      </c>
      <c r="BF121" s="215">
        <f>IF(N121="snížená",J121,0)</f>
        <v>0</v>
      </c>
      <c r="BG121" s="215">
        <f>IF(N121="zákl. přenesená",J121,0)</f>
        <v>0</v>
      </c>
      <c r="BH121" s="215">
        <f>IF(N121="sníž. přenesená",J121,0)</f>
        <v>0</v>
      </c>
      <c r="BI121" s="215">
        <f>IF(N121="nulová",J121,0)</f>
        <v>0</v>
      </c>
      <c r="BJ121" s="25" t="s">
        <v>83</v>
      </c>
      <c r="BK121" s="215">
        <f>ROUND(I121*H121,2)</f>
        <v>0</v>
      </c>
      <c r="BL121" s="25" t="s">
        <v>181</v>
      </c>
      <c r="BM121" s="25" t="s">
        <v>1509</v>
      </c>
    </row>
    <row r="122" spans="2:51" s="13" customFormat="1" ht="13.5">
      <c r="B122" s="227"/>
      <c r="C122" s="228"/>
      <c r="D122" s="218" t="s">
        <v>184</v>
      </c>
      <c r="E122" s="229" t="s">
        <v>21</v>
      </c>
      <c r="F122" s="230" t="s">
        <v>1510</v>
      </c>
      <c r="G122" s="228"/>
      <c r="H122" s="231">
        <v>526.225</v>
      </c>
      <c r="I122" s="232"/>
      <c r="J122" s="228"/>
      <c r="K122" s="228"/>
      <c r="L122" s="233"/>
      <c r="M122" s="234"/>
      <c r="N122" s="235"/>
      <c r="O122" s="235"/>
      <c r="P122" s="235"/>
      <c r="Q122" s="235"/>
      <c r="R122" s="235"/>
      <c r="S122" s="235"/>
      <c r="T122" s="236"/>
      <c r="AT122" s="237" t="s">
        <v>184</v>
      </c>
      <c r="AU122" s="237" t="s">
        <v>182</v>
      </c>
      <c r="AV122" s="13" t="s">
        <v>85</v>
      </c>
      <c r="AW122" s="13" t="s">
        <v>35</v>
      </c>
      <c r="AX122" s="13" t="s">
        <v>76</v>
      </c>
      <c r="AY122" s="237" t="s">
        <v>172</v>
      </c>
    </row>
    <row r="123" spans="2:51" s="13" customFormat="1" ht="13.5">
      <c r="B123" s="227"/>
      <c r="C123" s="228"/>
      <c r="D123" s="218" t="s">
        <v>184</v>
      </c>
      <c r="E123" s="229" t="s">
        <v>21</v>
      </c>
      <c r="F123" s="230" t="s">
        <v>1511</v>
      </c>
      <c r="G123" s="228"/>
      <c r="H123" s="231">
        <v>-106.3</v>
      </c>
      <c r="I123" s="232"/>
      <c r="J123" s="228"/>
      <c r="K123" s="228"/>
      <c r="L123" s="233"/>
      <c r="M123" s="234"/>
      <c r="N123" s="235"/>
      <c r="O123" s="235"/>
      <c r="P123" s="235"/>
      <c r="Q123" s="235"/>
      <c r="R123" s="235"/>
      <c r="S123" s="235"/>
      <c r="T123" s="236"/>
      <c r="AT123" s="237" t="s">
        <v>184</v>
      </c>
      <c r="AU123" s="237" t="s">
        <v>182</v>
      </c>
      <c r="AV123" s="13" t="s">
        <v>85</v>
      </c>
      <c r="AW123" s="13" t="s">
        <v>35</v>
      </c>
      <c r="AX123" s="13" t="s">
        <v>76</v>
      </c>
      <c r="AY123" s="237" t="s">
        <v>172</v>
      </c>
    </row>
    <row r="124" spans="2:51" s="14" customFormat="1" ht="13.5">
      <c r="B124" s="238"/>
      <c r="C124" s="239"/>
      <c r="D124" s="218" t="s">
        <v>184</v>
      </c>
      <c r="E124" s="240" t="s">
        <v>21</v>
      </c>
      <c r="F124" s="241" t="s">
        <v>199</v>
      </c>
      <c r="G124" s="239"/>
      <c r="H124" s="242">
        <v>419.925</v>
      </c>
      <c r="I124" s="243"/>
      <c r="J124" s="239"/>
      <c r="K124" s="239"/>
      <c r="L124" s="244"/>
      <c r="M124" s="245"/>
      <c r="N124" s="246"/>
      <c r="O124" s="246"/>
      <c r="P124" s="246"/>
      <c r="Q124" s="246"/>
      <c r="R124" s="246"/>
      <c r="S124" s="246"/>
      <c r="T124" s="247"/>
      <c r="AT124" s="248" t="s">
        <v>184</v>
      </c>
      <c r="AU124" s="248" t="s">
        <v>182</v>
      </c>
      <c r="AV124" s="14" t="s">
        <v>181</v>
      </c>
      <c r="AW124" s="14" t="s">
        <v>35</v>
      </c>
      <c r="AX124" s="14" t="s">
        <v>83</v>
      </c>
      <c r="AY124" s="248" t="s">
        <v>172</v>
      </c>
    </row>
    <row r="125" spans="2:65" s="1" customFormat="1" ht="16.5" customHeight="1">
      <c r="B125" s="42"/>
      <c r="C125" s="204" t="s">
        <v>85</v>
      </c>
      <c r="D125" s="204" t="s">
        <v>176</v>
      </c>
      <c r="E125" s="205" t="s">
        <v>177</v>
      </c>
      <c r="F125" s="206" t="s">
        <v>178</v>
      </c>
      <c r="G125" s="207" t="s">
        <v>179</v>
      </c>
      <c r="H125" s="208">
        <v>226.95</v>
      </c>
      <c r="I125" s="209"/>
      <c r="J125" s="210">
        <f>ROUND(I125*H125,2)</f>
        <v>0</v>
      </c>
      <c r="K125" s="206" t="s">
        <v>180</v>
      </c>
      <c r="L125" s="62"/>
      <c r="M125" s="211" t="s">
        <v>21</v>
      </c>
      <c r="N125" s="212" t="s">
        <v>47</v>
      </c>
      <c r="O125" s="43"/>
      <c r="P125" s="213">
        <f>O125*H125</f>
        <v>0</v>
      </c>
      <c r="Q125" s="213">
        <v>0</v>
      </c>
      <c r="R125" s="213">
        <f>Q125*H125</f>
        <v>0</v>
      </c>
      <c r="S125" s="213">
        <v>0</v>
      </c>
      <c r="T125" s="214">
        <f>S125*H125</f>
        <v>0</v>
      </c>
      <c r="AR125" s="25" t="s">
        <v>181</v>
      </c>
      <c r="AT125" s="25" t="s">
        <v>176</v>
      </c>
      <c r="AU125" s="25" t="s">
        <v>182</v>
      </c>
      <c r="AY125" s="25" t="s">
        <v>172</v>
      </c>
      <c r="BE125" s="215">
        <f>IF(N125="základní",J125,0)</f>
        <v>0</v>
      </c>
      <c r="BF125" s="215">
        <f>IF(N125="snížená",J125,0)</f>
        <v>0</v>
      </c>
      <c r="BG125" s="215">
        <f>IF(N125="zákl. přenesená",J125,0)</f>
        <v>0</v>
      </c>
      <c r="BH125" s="215">
        <f>IF(N125="sníž. přenesená",J125,0)</f>
        <v>0</v>
      </c>
      <c r="BI125" s="215">
        <f>IF(N125="nulová",J125,0)</f>
        <v>0</v>
      </c>
      <c r="BJ125" s="25" t="s">
        <v>83</v>
      </c>
      <c r="BK125" s="215">
        <f>ROUND(I125*H125,2)</f>
        <v>0</v>
      </c>
      <c r="BL125" s="25" t="s">
        <v>181</v>
      </c>
      <c r="BM125" s="25" t="s">
        <v>183</v>
      </c>
    </row>
    <row r="126" spans="2:51" s="12" customFormat="1" ht="13.5">
      <c r="B126" s="216"/>
      <c r="C126" s="217"/>
      <c r="D126" s="218" t="s">
        <v>184</v>
      </c>
      <c r="E126" s="219" t="s">
        <v>21</v>
      </c>
      <c r="F126" s="220" t="s">
        <v>185</v>
      </c>
      <c r="G126" s="217"/>
      <c r="H126" s="219" t="s">
        <v>21</v>
      </c>
      <c r="I126" s="221"/>
      <c r="J126" s="217"/>
      <c r="K126" s="217"/>
      <c r="L126" s="222"/>
      <c r="M126" s="223"/>
      <c r="N126" s="224"/>
      <c r="O126" s="224"/>
      <c r="P126" s="224"/>
      <c r="Q126" s="224"/>
      <c r="R126" s="224"/>
      <c r="S126" s="224"/>
      <c r="T126" s="225"/>
      <c r="AT126" s="226" t="s">
        <v>184</v>
      </c>
      <c r="AU126" s="226" t="s">
        <v>182</v>
      </c>
      <c r="AV126" s="12" t="s">
        <v>83</v>
      </c>
      <c r="AW126" s="12" t="s">
        <v>35</v>
      </c>
      <c r="AX126" s="12" t="s">
        <v>76</v>
      </c>
      <c r="AY126" s="226" t="s">
        <v>172</v>
      </c>
    </row>
    <row r="127" spans="2:51" s="13" customFormat="1" ht="13.5">
      <c r="B127" s="227"/>
      <c r="C127" s="228"/>
      <c r="D127" s="218" t="s">
        <v>184</v>
      </c>
      <c r="E127" s="229" t="s">
        <v>21</v>
      </c>
      <c r="F127" s="230" t="s">
        <v>1512</v>
      </c>
      <c r="G127" s="228"/>
      <c r="H127" s="231">
        <v>120.65</v>
      </c>
      <c r="I127" s="232"/>
      <c r="J127" s="228"/>
      <c r="K127" s="228"/>
      <c r="L127" s="233"/>
      <c r="M127" s="234"/>
      <c r="N127" s="235"/>
      <c r="O127" s="235"/>
      <c r="P127" s="235"/>
      <c r="Q127" s="235"/>
      <c r="R127" s="235"/>
      <c r="S127" s="235"/>
      <c r="T127" s="236"/>
      <c r="AT127" s="237" t="s">
        <v>184</v>
      </c>
      <c r="AU127" s="237" t="s">
        <v>182</v>
      </c>
      <c r="AV127" s="13" t="s">
        <v>85</v>
      </c>
      <c r="AW127" s="13" t="s">
        <v>35</v>
      </c>
      <c r="AX127" s="13" t="s">
        <v>76</v>
      </c>
      <c r="AY127" s="237" t="s">
        <v>172</v>
      </c>
    </row>
    <row r="128" spans="2:51" s="13" customFormat="1" ht="13.5">
      <c r="B128" s="227"/>
      <c r="C128" s="228"/>
      <c r="D128" s="218" t="s">
        <v>184</v>
      </c>
      <c r="E128" s="229" t="s">
        <v>21</v>
      </c>
      <c r="F128" s="230" t="s">
        <v>1513</v>
      </c>
      <c r="G128" s="228"/>
      <c r="H128" s="231">
        <v>106.3</v>
      </c>
      <c r="I128" s="232"/>
      <c r="J128" s="228"/>
      <c r="K128" s="228"/>
      <c r="L128" s="233"/>
      <c r="M128" s="234"/>
      <c r="N128" s="235"/>
      <c r="O128" s="235"/>
      <c r="P128" s="235"/>
      <c r="Q128" s="235"/>
      <c r="R128" s="235"/>
      <c r="S128" s="235"/>
      <c r="T128" s="236"/>
      <c r="AT128" s="237" t="s">
        <v>184</v>
      </c>
      <c r="AU128" s="237" t="s">
        <v>182</v>
      </c>
      <c r="AV128" s="13" t="s">
        <v>85</v>
      </c>
      <c r="AW128" s="13" t="s">
        <v>35</v>
      </c>
      <c r="AX128" s="13" t="s">
        <v>76</v>
      </c>
      <c r="AY128" s="237" t="s">
        <v>172</v>
      </c>
    </row>
    <row r="129" spans="2:51" s="14" customFormat="1" ht="13.5">
      <c r="B129" s="238"/>
      <c r="C129" s="239"/>
      <c r="D129" s="218" t="s">
        <v>184</v>
      </c>
      <c r="E129" s="240" t="s">
        <v>21</v>
      </c>
      <c r="F129" s="241" t="s">
        <v>199</v>
      </c>
      <c r="G129" s="239"/>
      <c r="H129" s="242">
        <v>226.95</v>
      </c>
      <c r="I129" s="243"/>
      <c r="J129" s="239"/>
      <c r="K129" s="239"/>
      <c r="L129" s="244"/>
      <c r="M129" s="245"/>
      <c r="N129" s="246"/>
      <c r="O129" s="246"/>
      <c r="P129" s="246"/>
      <c r="Q129" s="246"/>
      <c r="R129" s="246"/>
      <c r="S129" s="246"/>
      <c r="T129" s="247"/>
      <c r="AT129" s="248" t="s">
        <v>184</v>
      </c>
      <c r="AU129" s="248" t="s">
        <v>182</v>
      </c>
      <c r="AV129" s="14" t="s">
        <v>181</v>
      </c>
      <c r="AW129" s="14" t="s">
        <v>35</v>
      </c>
      <c r="AX129" s="14" t="s">
        <v>83</v>
      </c>
      <c r="AY129" s="248" t="s">
        <v>172</v>
      </c>
    </row>
    <row r="130" spans="2:65" s="1" customFormat="1" ht="16.5" customHeight="1">
      <c r="B130" s="42"/>
      <c r="C130" s="204" t="s">
        <v>182</v>
      </c>
      <c r="D130" s="204" t="s">
        <v>176</v>
      </c>
      <c r="E130" s="205" t="s">
        <v>187</v>
      </c>
      <c r="F130" s="206" t="s">
        <v>188</v>
      </c>
      <c r="G130" s="207" t="s">
        <v>179</v>
      </c>
      <c r="H130" s="208">
        <v>226.95</v>
      </c>
      <c r="I130" s="209"/>
      <c r="J130" s="210">
        <f>ROUND(I130*H130,2)</f>
        <v>0</v>
      </c>
      <c r="K130" s="206" t="s">
        <v>180</v>
      </c>
      <c r="L130" s="62"/>
      <c r="M130" s="211" t="s">
        <v>21</v>
      </c>
      <c r="N130" s="212" t="s">
        <v>47</v>
      </c>
      <c r="O130" s="43"/>
      <c r="P130" s="213">
        <f>O130*H130</f>
        <v>0</v>
      </c>
      <c r="Q130" s="213">
        <v>0</v>
      </c>
      <c r="R130" s="213">
        <f>Q130*H130</f>
        <v>0</v>
      </c>
      <c r="S130" s="213">
        <v>0</v>
      </c>
      <c r="T130" s="214">
        <f>S130*H130</f>
        <v>0</v>
      </c>
      <c r="AR130" s="25" t="s">
        <v>181</v>
      </c>
      <c r="AT130" s="25" t="s">
        <v>176</v>
      </c>
      <c r="AU130" s="25" t="s">
        <v>182</v>
      </c>
      <c r="AY130" s="25" t="s">
        <v>172</v>
      </c>
      <c r="BE130" s="215">
        <f>IF(N130="základní",J130,0)</f>
        <v>0</v>
      </c>
      <c r="BF130" s="215">
        <f>IF(N130="snížená",J130,0)</f>
        <v>0</v>
      </c>
      <c r="BG130" s="215">
        <f>IF(N130="zákl. přenesená",J130,0)</f>
        <v>0</v>
      </c>
      <c r="BH130" s="215">
        <f>IF(N130="sníž. přenesená",J130,0)</f>
        <v>0</v>
      </c>
      <c r="BI130" s="215">
        <f>IF(N130="nulová",J130,0)</f>
        <v>0</v>
      </c>
      <c r="BJ130" s="25" t="s">
        <v>83</v>
      </c>
      <c r="BK130" s="215">
        <f>ROUND(I130*H130,2)</f>
        <v>0</v>
      </c>
      <c r="BL130" s="25" t="s">
        <v>181</v>
      </c>
      <c r="BM130" s="25" t="s">
        <v>189</v>
      </c>
    </row>
    <row r="131" spans="2:51" s="12" customFormat="1" ht="13.5">
      <c r="B131" s="216"/>
      <c r="C131" s="217"/>
      <c r="D131" s="218" t="s">
        <v>184</v>
      </c>
      <c r="E131" s="219" t="s">
        <v>21</v>
      </c>
      <c r="F131" s="220" t="s">
        <v>190</v>
      </c>
      <c r="G131" s="217"/>
      <c r="H131" s="219" t="s">
        <v>21</v>
      </c>
      <c r="I131" s="221"/>
      <c r="J131" s="217"/>
      <c r="K131" s="217"/>
      <c r="L131" s="222"/>
      <c r="M131" s="223"/>
      <c r="N131" s="224"/>
      <c r="O131" s="224"/>
      <c r="P131" s="224"/>
      <c r="Q131" s="224"/>
      <c r="R131" s="224"/>
      <c r="S131" s="224"/>
      <c r="T131" s="225"/>
      <c r="AT131" s="226" t="s">
        <v>184</v>
      </c>
      <c r="AU131" s="226" t="s">
        <v>182</v>
      </c>
      <c r="AV131" s="12" t="s">
        <v>83</v>
      </c>
      <c r="AW131" s="12" t="s">
        <v>35</v>
      </c>
      <c r="AX131" s="12" t="s">
        <v>76</v>
      </c>
      <c r="AY131" s="226" t="s">
        <v>172</v>
      </c>
    </row>
    <row r="132" spans="2:51" s="13" customFormat="1" ht="13.5">
      <c r="B132" s="227"/>
      <c r="C132" s="228"/>
      <c r="D132" s="218" t="s">
        <v>184</v>
      </c>
      <c r="E132" s="229" t="s">
        <v>21</v>
      </c>
      <c r="F132" s="230" t="s">
        <v>1512</v>
      </c>
      <c r="G132" s="228"/>
      <c r="H132" s="231">
        <v>120.65</v>
      </c>
      <c r="I132" s="232"/>
      <c r="J132" s="228"/>
      <c r="K132" s="228"/>
      <c r="L132" s="233"/>
      <c r="M132" s="234"/>
      <c r="N132" s="235"/>
      <c r="O132" s="235"/>
      <c r="P132" s="235"/>
      <c r="Q132" s="235"/>
      <c r="R132" s="235"/>
      <c r="S132" s="235"/>
      <c r="T132" s="236"/>
      <c r="AT132" s="237" t="s">
        <v>184</v>
      </c>
      <c r="AU132" s="237" t="s">
        <v>182</v>
      </c>
      <c r="AV132" s="13" t="s">
        <v>85</v>
      </c>
      <c r="AW132" s="13" t="s">
        <v>35</v>
      </c>
      <c r="AX132" s="13" t="s">
        <v>76</v>
      </c>
      <c r="AY132" s="237" t="s">
        <v>172</v>
      </c>
    </row>
    <row r="133" spans="2:51" s="13" customFormat="1" ht="13.5">
      <c r="B133" s="227"/>
      <c r="C133" s="228"/>
      <c r="D133" s="218" t="s">
        <v>184</v>
      </c>
      <c r="E133" s="229" t="s">
        <v>21</v>
      </c>
      <c r="F133" s="230" t="s">
        <v>1513</v>
      </c>
      <c r="G133" s="228"/>
      <c r="H133" s="231">
        <v>106.3</v>
      </c>
      <c r="I133" s="232"/>
      <c r="J133" s="228"/>
      <c r="K133" s="228"/>
      <c r="L133" s="233"/>
      <c r="M133" s="234"/>
      <c r="N133" s="235"/>
      <c r="O133" s="235"/>
      <c r="P133" s="235"/>
      <c r="Q133" s="235"/>
      <c r="R133" s="235"/>
      <c r="S133" s="235"/>
      <c r="T133" s="236"/>
      <c r="AT133" s="237" t="s">
        <v>184</v>
      </c>
      <c r="AU133" s="237" t="s">
        <v>182</v>
      </c>
      <c r="AV133" s="13" t="s">
        <v>85</v>
      </c>
      <c r="AW133" s="13" t="s">
        <v>35</v>
      </c>
      <c r="AX133" s="13" t="s">
        <v>76</v>
      </c>
      <c r="AY133" s="237" t="s">
        <v>172</v>
      </c>
    </row>
    <row r="134" spans="2:51" s="14" customFormat="1" ht="13.5">
      <c r="B134" s="238"/>
      <c r="C134" s="239"/>
      <c r="D134" s="218" t="s">
        <v>184</v>
      </c>
      <c r="E134" s="240" t="s">
        <v>21</v>
      </c>
      <c r="F134" s="241" t="s">
        <v>199</v>
      </c>
      <c r="G134" s="239"/>
      <c r="H134" s="242">
        <v>226.95</v>
      </c>
      <c r="I134" s="243"/>
      <c r="J134" s="239"/>
      <c r="K134" s="239"/>
      <c r="L134" s="244"/>
      <c r="M134" s="245"/>
      <c r="N134" s="246"/>
      <c r="O134" s="246"/>
      <c r="P134" s="246"/>
      <c r="Q134" s="246"/>
      <c r="R134" s="246"/>
      <c r="S134" s="246"/>
      <c r="T134" s="247"/>
      <c r="AT134" s="248" t="s">
        <v>184</v>
      </c>
      <c r="AU134" s="248" t="s">
        <v>182</v>
      </c>
      <c r="AV134" s="14" t="s">
        <v>181</v>
      </c>
      <c r="AW134" s="14" t="s">
        <v>35</v>
      </c>
      <c r="AX134" s="14" t="s">
        <v>83</v>
      </c>
      <c r="AY134" s="248" t="s">
        <v>172</v>
      </c>
    </row>
    <row r="135" spans="2:65" s="1" customFormat="1" ht="16.5" customHeight="1">
      <c r="B135" s="42"/>
      <c r="C135" s="204" t="s">
        <v>181</v>
      </c>
      <c r="D135" s="204" t="s">
        <v>176</v>
      </c>
      <c r="E135" s="205" t="s">
        <v>191</v>
      </c>
      <c r="F135" s="206" t="s">
        <v>192</v>
      </c>
      <c r="G135" s="207" t="s">
        <v>179</v>
      </c>
      <c r="H135" s="208">
        <v>2963.54</v>
      </c>
      <c r="I135" s="209"/>
      <c r="J135" s="210">
        <f>ROUND(I135*H135,2)</f>
        <v>0</v>
      </c>
      <c r="K135" s="206" t="s">
        <v>180</v>
      </c>
      <c r="L135" s="62"/>
      <c r="M135" s="211" t="s">
        <v>21</v>
      </c>
      <c r="N135" s="212" t="s">
        <v>47</v>
      </c>
      <c r="O135" s="43"/>
      <c r="P135" s="213">
        <f>O135*H135</f>
        <v>0</v>
      </c>
      <c r="Q135" s="213">
        <v>0</v>
      </c>
      <c r="R135" s="213">
        <f>Q135*H135</f>
        <v>0</v>
      </c>
      <c r="S135" s="213">
        <v>0</v>
      </c>
      <c r="T135" s="214">
        <f>S135*H135</f>
        <v>0</v>
      </c>
      <c r="AR135" s="25" t="s">
        <v>181</v>
      </c>
      <c r="AT135" s="25" t="s">
        <v>176</v>
      </c>
      <c r="AU135" s="25" t="s">
        <v>182</v>
      </c>
      <c r="AY135" s="25" t="s">
        <v>172</v>
      </c>
      <c r="BE135" s="215">
        <f>IF(N135="základní",J135,0)</f>
        <v>0</v>
      </c>
      <c r="BF135" s="215">
        <f>IF(N135="snížená",J135,0)</f>
        <v>0</v>
      </c>
      <c r="BG135" s="215">
        <f>IF(N135="zákl. přenesená",J135,0)</f>
        <v>0</v>
      </c>
      <c r="BH135" s="215">
        <f>IF(N135="sníž. přenesená",J135,0)</f>
        <v>0</v>
      </c>
      <c r="BI135" s="215">
        <f>IF(N135="nulová",J135,0)</f>
        <v>0</v>
      </c>
      <c r="BJ135" s="25" t="s">
        <v>83</v>
      </c>
      <c r="BK135" s="215">
        <f>ROUND(I135*H135,2)</f>
        <v>0</v>
      </c>
      <c r="BL135" s="25" t="s">
        <v>181</v>
      </c>
      <c r="BM135" s="25" t="s">
        <v>193</v>
      </c>
    </row>
    <row r="136" spans="2:51" s="12" customFormat="1" ht="13.5">
      <c r="B136" s="216"/>
      <c r="C136" s="217"/>
      <c r="D136" s="218" t="s">
        <v>184</v>
      </c>
      <c r="E136" s="219" t="s">
        <v>21</v>
      </c>
      <c r="F136" s="220" t="s">
        <v>194</v>
      </c>
      <c r="G136" s="217"/>
      <c r="H136" s="219" t="s">
        <v>21</v>
      </c>
      <c r="I136" s="221"/>
      <c r="J136" s="217"/>
      <c r="K136" s="217"/>
      <c r="L136" s="222"/>
      <c r="M136" s="223"/>
      <c r="N136" s="224"/>
      <c r="O136" s="224"/>
      <c r="P136" s="224"/>
      <c r="Q136" s="224"/>
      <c r="R136" s="224"/>
      <c r="S136" s="224"/>
      <c r="T136" s="225"/>
      <c r="AT136" s="226" t="s">
        <v>184</v>
      </c>
      <c r="AU136" s="226" t="s">
        <v>182</v>
      </c>
      <c r="AV136" s="12" t="s">
        <v>83</v>
      </c>
      <c r="AW136" s="12" t="s">
        <v>35</v>
      </c>
      <c r="AX136" s="12" t="s">
        <v>76</v>
      </c>
      <c r="AY136" s="226" t="s">
        <v>172</v>
      </c>
    </row>
    <row r="137" spans="2:51" s="13" customFormat="1" ht="13.5">
      <c r="B137" s="227"/>
      <c r="C137" s="228"/>
      <c r="D137" s="218" t="s">
        <v>184</v>
      </c>
      <c r="E137" s="229" t="s">
        <v>21</v>
      </c>
      <c r="F137" s="230" t="s">
        <v>1514</v>
      </c>
      <c r="G137" s="228"/>
      <c r="H137" s="231">
        <v>2528.164</v>
      </c>
      <c r="I137" s="232"/>
      <c r="J137" s="228"/>
      <c r="K137" s="228"/>
      <c r="L137" s="233"/>
      <c r="M137" s="234"/>
      <c r="N137" s="235"/>
      <c r="O137" s="235"/>
      <c r="P137" s="235"/>
      <c r="Q137" s="235"/>
      <c r="R137" s="235"/>
      <c r="S137" s="235"/>
      <c r="T137" s="236"/>
      <c r="AT137" s="237" t="s">
        <v>184</v>
      </c>
      <c r="AU137" s="237" t="s">
        <v>182</v>
      </c>
      <c r="AV137" s="13" t="s">
        <v>85</v>
      </c>
      <c r="AW137" s="13" t="s">
        <v>35</v>
      </c>
      <c r="AX137" s="13" t="s">
        <v>76</v>
      </c>
      <c r="AY137" s="237" t="s">
        <v>172</v>
      </c>
    </row>
    <row r="138" spans="2:51" s="13" customFormat="1" ht="13.5">
      <c r="B138" s="227"/>
      <c r="C138" s="228"/>
      <c r="D138" s="218" t="s">
        <v>184</v>
      </c>
      <c r="E138" s="229" t="s">
        <v>21</v>
      </c>
      <c r="F138" s="230" t="s">
        <v>1515</v>
      </c>
      <c r="G138" s="228"/>
      <c r="H138" s="231">
        <v>30</v>
      </c>
      <c r="I138" s="232"/>
      <c r="J138" s="228"/>
      <c r="K138" s="228"/>
      <c r="L138" s="233"/>
      <c r="M138" s="234"/>
      <c r="N138" s="235"/>
      <c r="O138" s="235"/>
      <c r="P138" s="235"/>
      <c r="Q138" s="235"/>
      <c r="R138" s="235"/>
      <c r="S138" s="235"/>
      <c r="T138" s="236"/>
      <c r="AT138" s="237" t="s">
        <v>184</v>
      </c>
      <c r="AU138" s="237" t="s">
        <v>182</v>
      </c>
      <c r="AV138" s="13" t="s">
        <v>85</v>
      </c>
      <c r="AW138" s="13" t="s">
        <v>35</v>
      </c>
      <c r="AX138" s="13" t="s">
        <v>76</v>
      </c>
      <c r="AY138" s="237" t="s">
        <v>172</v>
      </c>
    </row>
    <row r="139" spans="2:51" s="13" customFormat="1" ht="13.5">
      <c r="B139" s="227"/>
      <c r="C139" s="228"/>
      <c r="D139" s="218" t="s">
        <v>184</v>
      </c>
      <c r="E139" s="229" t="s">
        <v>21</v>
      </c>
      <c r="F139" s="230" t="s">
        <v>1516</v>
      </c>
      <c r="G139" s="228"/>
      <c r="H139" s="231">
        <v>37.9</v>
      </c>
      <c r="I139" s="232"/>
      <c r="J139" s="228"/>
      <c r="K139" s="228"/>
      <c r="L139" s="233"/>
      <c r="M139" s="234"/>
      <c r="N139" s="235"/>
      <c r="O139" s="235"/>
      <c r="P139" s="235"/>
      <c r="Q139" s="235"/>
      <c r="R139" s="235"/>
      <c r="S139" s="235"/>
      <c r="T139" s="236"/>
      <c r="AT139" s="237" t="s">
        <v>184</v>
      </c>
      <c r="AU139" s="237" t="s">
        <v>182</v>
      </c>
      <c r="AV139" s="13" t="s">
        <v>85</v>
      </c>
      <c r="AW139" s="13" t="s">
        <v>35</v>
      </c>
      <c r="AX139" s="13" t="s">
        <v>76</v>
      </c>
      <c r="AY139" s="237" t="s">
        <v>172</v>
      </c>
    </row>
    <row r="140" spans="2:51" s="13" customFormat="1" ht="13.5">
      <c r="B140" s="227"/>
      <c r="C140" s="228"/>
      <c r="D140" s="218" t="s">
        <v>184</v>
      </c>
      <c r="E140" s="229" t="s">
        <v>21</v>
      </c>
      <c r="F140" s="230" t="s">
        <v>1517</v>
      </c>
      <c r="G140" s="228"/>
      <c r="H140" s="231">
        <v>362.1</v>
      </c>
      <c r="I140" s="232"/>
      <c r="J140" s="228"/>
      <c r="K140" s="228"/>
      <c r="L140" s="233"/>
      <c r="M140" s="234"/>
      <c r="N140" s="235"/>
      <c r="O140" s="235"/>
      <c r="P140" s="235"/>
      <c r="Q140" s="235"/>
      <c r="R140" s="235"/>
      <c r="S140" s="235"/>
      <c r="T140" s="236"/>
      <c r="AT140" s="237" t="s">
        <v>184</v>
      </c>
      <c r="AU140" s="237" t="s">
        <v>182</v>
      </c>
      <c r="AV140" s="13" t="s">
        <v>85</v>
      </c>
      <c r="AW140" s="13" t="s">
        <v>35</v>
      </c>
      <c r="AX140" s="13" t="s">
        <v>76</v>
      </c>
      <c r="AY140" s="237" t="s">
        <v>172</v>
      </c>
    </row>
    <row r="141" spans="2:51" s="13" customFormat="1" ht="13.5">
      <c r="B141" s="227"/>
      <c r="C141" s="228"/>
      <c r="D141" s="218" t="s">
        <v>184</v>
      </c>
      <c r="E141" s="229" t="s">
        <v>21</v>
      </c>
      <c r="F141" s="230" t="s">
        <v>1518</v>
      </c>
      <c r="G141" s="228"/>
      <c r="H141" s="231">
        <v>5.376</v>
      </c>
      <c r="I141" s="232"/>
      <c r="J141" s="228"/>
      <c r="K141" s="228"/>
      <c r="L141" s="233"/>
      <c r="M141" s="234"/>
      <c r="N141" s="235"/>
      <c r="O141" s="235"/>
      <c r="P141" s="235"/>
      <c r="Q141" s="235"/>
      <c r="R141" s="235"/>
      <c r="S141" s="235"/>
      <c r="T141" s="236"/>
      <c r="AT141" s="237" t="s">
        <v>184</v>
      </c>
      <c r="AU141" s="237" t="s">
        <v>182</v>
      </c>
      <c r="AV141" s="13" t="s">
        <v>85</v>
      </c>
      <c r="AW141" s="13" t="s">
        <v>35</v>
      </c>
      <c r="AX141" s="13" t="s">
        <v>76</v>
      </c>
      <c r="AY141" s="237" t="s">
        <v>172</v>
      </c>
    </row>
    <row r="142" spans="2:51" s="14" customFormat="1" ht="13.5">
      <c r="B142" s="238"/>
      <c r="C142" s="239"/>
      <c r="D142" s="218" t="s">
        <v>184</v>
      </c>
      <c r="E142" s="240" t="s">
        <v>21</v>
      </c>
      <c r="F142" s="241" t="s">
        <v>199</v>
      </c>
      <c r="G142" s="239"/>
      <c r="H142" s="242">
        <v>2963.54</v>
      </c>
      <c r="I142" s="243"/>
      <c r="J142" s="239"/>
      <c r="K142" s="239"/>
      <c r="L142" s="244"/>
      <c r="M142" s="245"/>
      <c r="N142" s="246"/>
      <c r="O142" s="246"/>
      <c r="P142" s="246"/>
      <c r="Q142" s="246"/>
      <c r="R142" s="246"/>
      <c r="S142" s="246"/>
      <c r="T142" s="247"/>
      <c r="AT142" s="248" t="s">
        <v>184</v>
      </c>
      <c r="AU142" s="248" t="s">
        <v>182</v>
      </c>
      <c r="AV142" s="14" t="s">
        <v>181</v>
      </c>
      <c r="AW142" s="14" t="s">
        <v>35</v>
      </c>
      <c r="AX142" s="14" t="s">
        <v>83</v>
      </c>
      <c r="AY142" s="248" t="s">
        <v>172</v>
      </c>
    </row>
    <row r="143" spans="2:65" s="1" customFormat="1" ht="16.5" customHeight="1">
      <c r="B143" s="42"/>
      <c r="C143" s="204" t="s">
        <v>204</v>
      </c>
      <c r="D143" s="204" t="s">
        <v>176</v>
      </c>
      <c r="E143" s="205" t="s">
        <v>200</v>
      </c>
      <c r="F143" s="206" t="s">
        <v>201</v>
      </c>
      <c r="G143" s="207" t="s">
        <v>179</v>
      </c>
      <c r="H143" s="208">
        <v>2963.54</v>
      </c>
      <c r="I143" s="209"/>
      <c r="J143" s="210">
        <f>ROUND(I143*H143,2)</f>
        <v>0</v>
      </c>
      <c r="K143" s="206" t="s">
        <v>180</v>
      </c>
      <c r="L143" s="62"/>
      <c r="M143" s="211" t="s">
        <v>21</v>
      </c>
      <c r="N143" s="212" t="s">
        <v>47</v>
      </c>
      <c r="O143" s="43"/>
      <c r="P143" s="213">
        <f>O143*H143</f>
        <v>0</v>
      </c>
      <c r="Q143" s="213">
        <v>0</v>
      </c>
      <c r="R143" s="213">
        <f>Q143*H143</f>
        <v>0</v>
      </c>
      <c r="S143" s="213">
        <v>0</v>
      </c>
      <c r="T143" s="214">
        <f>S143*H143</f>
        <v>0</v>
      </c>
      <c r="AR143" s="25" t="s">
        <v>181</v>
      </c>
      <c r="AT143" s="25" t="s">
        <v>176</v>
      </c>
      <c r="AU143" s="25" t="s">
        <v>182</v>
      </c>
      <c r="AY143" s="25" t="s">
        <v>172</v>
      </c>
      <c r="BE143" s="215">
        <f>IF(N143="základní",J143,0)</f>
        <v>0</v>
      </c>
      <c r="BF143" s="215">
        <f>IF(N143="snížená",J143,0)</f>
        <v>0</v>
      </c>
      <c r="BG143" s="215">
        <f>IF(N143="zákl. přenesená",J143,0)</f>
        <v>0</v>
      </c>
      <c r="BH143" s="215">
        <f>IF(N143="sníž. přenesená",J143,0)</f>
        <v>0</v>
      </c>
      <c r="BI143" s="215">
        <f>IF(N143="nulová",J143,0)</f>
        <v>0</v>
      </c>
      <c r="BJ143" s="25" t="s">
        <v>83</v>
      </c>
      <c r="BK143" s="215">
        <f>ROUND(I143*H143,2)</f>
        <v>0</v>
      </c>
      <c r="BL143" s="25" t="s">
        <v>181</v>
      </c>
      <c r="BM143" s="25" t="s">
        <v>202</v>
      </c>
    </row>
    <row r="144" spans="2:51" s="13" customFormat="1" ht="13.5">
      <c r="B144" s="227"/>
      <c r="C144" s="228"/>
      <c r="D144" s="218" t="s">
        <v>184</v>
      </c>
      <c r="E144" s="229" t="s">
        <v>21</v>
      </c>
      <c r="F144" s="230" t="s">
        <v>1519</v>
      </c>
      <c r="G144" s="228"/>
      <c r="H144" s="231">
        <v>2963.54</v>
      </c>
      <c r="I144" s="232"/>
      <c r="J144" s="228"/>
      <c r="K144" s="228"/>
      <c r="L144" s="233"/>
      <c r="M144" s="234"/>
      <c r="N144" s="235"/>
      <c r="O144" s="235"/>
      <c r="P144" s="235"/>
      <c r="Q144" s="235"/>
      <c r="R144" s="235"/>
      <c r="S144" s="235"/>
      <c r="T144" s="236"/>
      <c r="AT144" s="237" t="s">
        <v>184</v>
      </c>
      <c r="AU144" s="237" t="s">
        <v>182</v>
      </c>
      <c r="AV144" s="13" t="s">
        <v>85</v>
      </c>
      <c r="AW144" s="13" t="s">
        <v>35</v>
      </c>
      <c r="AX144" s="13" t="s">
        <v>83</v>
      </c>
      <c r="AY144" s="237" t="s">
        <v>172</v>
      </c>
    </row>
    <row r="145" spans="2:65" s="1" customFormat="1" ht="16.5" customHeight="1">
      <c r="B145" s="42"/>
      <c r="C145" s="204" t="s">
        <v>210</v>
      </c>
      <c r="D145" s="204" t="s">
        <v>176</v>
      </c>
      <c r="E145" s="205" t="s">
        <v>205</v>
      </c>
      <c r="F145" s="206" t="s">
        <v>206</v>
      </c>
      <c r="G145" s="207" t="s">
        <v>207</v>
      </c>
      <c r="H145" s="208">
        <v>5482.549</v>
      </c>
      <c r="I145" s="209"/>
      <c r="J145" s="210">
        <f>ROUND(I145*H145,2)</f>
        <v>0</v>
      </c>
      <c r="K145" s="206" t="s">
        <v>180</v>
      </c>
      <c r="L145" s="62"/>
      <c r="M145" s="211" t="s">
        <v>21</v>
      </c>
      <c r="N145" s="212" t="s">
        <v>47</v>
      </c>
      <c r="O145" s="43"/>
      <c r="P145" s="213">
        <f>O145*H145</f>
        <v>0</v>
      </c>
      <c r="Q145" s="213">
        <v>0</v>
      </c>
      <c r="R145" s="213">
        <f>Q145*H145</f>
        <v>0</v>
      </c>
      <c r="S145" s="213">
        <v>0</v>
      </c>
      <c r="T145" s="214">
        <f>S145*H145</f>
        <v>0</v>
      </c>
      <c r="AR145" s="25" t="s">
        <v>181</v>
      </c>
      <c r="AT145" s="25" t="s">
        <v>176</v>
      </c>
      <c r="AU145" s="25" t="s">
        <v>182</v>
      </c>
      <c r="AY145" s="25" t="s">
        <v>172</v>
      </c>
      <c r="BE145" s="215">
        <f>IF(N145="základní",J145,0)</f>
        <v>0</v>
      </c>
      <c r="BF145" s="215">
        <f>IF(N145="snížená",J145,0)</f>
        <v>0</v>
      </c>
      <c r="BG145" s="215">
        <f>IF(N145="zákl. přenesená",J145,0)</f>
        <v>0</v>
      </c>
      <c r="BH145" s="215">
        <f>IF(N145="sníž. přenesená",J145,0)</f>
        <v>0</v>
      </c>
      <c r="BI145" s="215">
        <f>IF(N145="nulová",J145,0)</f>
        <v>0</v>
      </c>
      <c r="BJ145" s="25" t="s">
        <v>83</v>
      </c>
      <c r="BK145" s="215">
        <f>ROUND(I145*H145,2)</f>
        <v>0</v>
      </c>
      <c r="BL145" s="25" t="s">
        <v>181</v>
      </c>
      <c r="BM145" s="25" t="s">
        <v>208</v>
      </c>
    </row>
    <row r="146" spans="2:51" s="13" customFormat="1" ht="27">
      <c r="B146" s="227"/>
      <c r="C146" s="228"/>
      <c r="D146" s="218" t="s">
        <v>184</v>
      </c>
      <c r="E146" s="229" t="s">
        <v>21</v>
      </c>
      <c r="F146" s="230" t="s">
        <v>1520</v>
      </c>
      <c r="G146" s="228"/>
      <c r="H146" s="231">
        <v>5482.549</v>
      </c>
      <c r="I146" s="232"/>
      <c r="J146" s="228"/>
      <c r="K146" s="228"/>
      <c r="L146" s="233"/>
      <c r="M146" s="234"/>
      <c r="N146" s="235"/>
      <c r="O146" s="235"/>
      <c r="P146" s="235"/>
      <c r="Q146" s="235"/>
      <c r="R146" s="235"/>
      <c r="S146" s="235"/>
      <c r="T146" s="236"/>
      <c r="AT146" s="237" t="s">
        <v>184</v>
      </c>
      <c r="AU146" s="237" t="s">
        <v>182</v>
      </c>
      <c r="AV146" s="13" t="s">
        <v>85</v>
      </c>
      <c r="AW146" s="13" t="s">
        <v>35</v>
      </c>
      <c r="AX146" s="13" t="s">
        <v>83</v>
      </c>
      <c r="AY146" s="237" t="s">
        <v>172</v>
      </c>
    </row>
    <row r="147" spans="2:65" s="1" customFormat="1" ht="16.5" customHeight="1">
      <c r="B147" s="42"/>
      <c r="C147" s="204" t="s">
        <v>221</v>
      </c>
      <c r="D147" s="204" t="s">
        <v>176</v>
      </c>
      <c r="E147" s="205" t="s">
        <v>211</v>
      </c>
      <c r="F147" s="206" t="s">
        <v>212</v>
      </c>
      <c r="G147" s="207" t="s">
        <v>213</v>
      </c>
      <c r="H147" s="208">
        <v>9013.2</v>
      </c>
      <c r="I147" s="209"/>
      <c r="J147" s="210">
        <f>ROUND(I147*H147,2)</f>
        <v>0</v>
      </c>
      <c r="K147" s="206" t="s">
        <v>180</v>
      </c>
      <c r="L147" s="62"/>
      <c r="M147" s="211" t="s">
        <v>21</v>
      </c>
      <c r="N147" s="212" t="s">
        <v>47</v>
      </c>
      <c r="O147" s="43"/>
      <c r="P147" s="213">
        <f>O147*H147</f>
        <v>0</v>
      </c>
      <c r="Q147" s="213">
        <v>0</v>
      </c>
      <c r="R147" s="213">
        <f>Q147*H147</f>
        <v>0</v>
      </c>
      <c r="S147" s="213">
        <v>0</v>
      </c>
      <c r="T147" s="214">
        <f>S147*H147</f>
        <v>0</v>
      </c>
      <c r="AR147" s="25" t="s">
        <v>181</v>
      </c>
      <c r="AT147" s="25" t="s">
        <v>176</v>
      </c>
      <c r="AU147" s="25" t="s">
        <v>182</v>
      </c>
      <c r="AY147" s="25" t="s">
        <v>172</v>
      </c>
      <c r="BE147" s="215">
        <f>IF(N147="základní",J147,0)</f>
        <v>0</v>
      </c>
      <c r="BF147" s="215">
        <f>IF(N147="snížená",J147,0)</f>
        <v>0</v>
      </c>
      <c r="BG147" s="215">
        <f>IF(N147="zákl. přenesená",J147,0)</f>
        <v>0</v>
      </c>
      <c r="BH147" s="215">
        <f>IF(N147="sníž. přenesená",J147,0)</f>
        <v>0</v>
      </c>
      <c r="BI147" s="215">
        <f>IF(N147="nulová",J147,0)</f>
        <v>0</v>
      </c>
      <c r="BJ147" s="25" t="s">
        <v>83</v>
      </c>
      <c r="BK147" s="215">
        <f>ROUND(I147*H147,2)</f>
        <v>0</v>
      </c>
      <c r="BL147" s="25" t="s">
        <v>181</v>
      </c>
      <c r="BM147" s="25" t="s">
        <v>214</v>
      </c>
    </row>
    <row r="148" spans="2:51" s="12" customFormat="1" ht="13.5">
      <c r="B148" s="216"/>
      <c r="C148" s="217"/>
      <c r="D148" s="218" t="s">
        <v>184</v>
      </c>
      <c r="E148" s="219" t="s">
        <v>21</v>
      </c>
      <c r="F148" s="220" t="s">
        <v>215</v>
      </c>
      <c r="G148" s="217"/>
      <c r="H148" s="219" t="s">
        <v>21</v>
      </c>
      <c r="I148" s="221"/>
      <c r="J148" s="217"/>
      <c r="K148" s="217"/>
      <c r="L148" s="222"/>
      <c r="M148" s="223"/>
      <c r="N148" s="224"/>
      <c r="O148" s="224"/>
      <c r="P148" s="224"/>
      <c r="Q148" s="224"/>
      <c r="R148" s="224"/>
      <c r="S148" s="224"/>
      <c r="T148" s="225"/>
      <c r="AT148" s="226" t="s">
        <v>184</v>
      </c>
      <c r="AU148" s="226" t="s">
        <v>182</v>
      </c>
      <c r="AV148" s="12" t="s">
        <v>83</v>
      </c>
      <c r="AW148" s="12" t="s">
        <v>35</v>
      </c>
      <c r="AX148" s="12" t="s">
        <v>76</v>
      </c>
      <c r="AY148" s="226" t="s">
        <v>172</v>
      </c>
    </row>
    <row r="149" spans="2:51" s="13" customFormat="1" ht="13.5">
      <c r="B149" s="227"/>
      <c r="C149" s="228"/>
      <c r="D149" s="218" t="s">
        <v>184</v>
      </c>
      <c r="E149" s="229" t="s">
        <v>21</v>
      </c>
      <c r="F149" s="230" t="s">
        <v>1521</v>
      </c>
      <c r="G149" s="228"/>
      <c r="H149" s="231">
        <v>4615.38</v>
      </c>
      <c r="I149" s="232"/>
      <c r="J149" s="228"/>
      <c r="K149" s="228"/>
      <c r="L149" s="233"/>
      <c r="M149" s="234"/>
      <c r="N149" s="235"/>
      <c r="O149" s="235"/>
      <c r="P149" s="235"/>
      <c r="Q149" s="235"/>
      <c r="R149" s="235"/>
      <c r="S149" s="235"/>
      <c r="T149" s="236"/>
      <c r="AT149" s="237" t="s">
        <v>184</v>
      </c>
      <c r="AU149" s="237" t="s">
        <v>182</v>
      </c>
      <c r="AV149" s="13" t="s">
        <v>85</v>
      </c>
      <c r="AW149" s="13" t="s">
        <v>35</v>
      </c>
      <c r="AX149" s="13" t="s">
        <v>76</v>
      </c>
      <c r="AY149" s="237" t="s">
        <v>172</v>
      </c>
    </row>
    <row r="150" spans="2:51" s="13" customFormat="1" ht="13.5">
      <c r="B150" s="227"/>
      <c r="C150" s="228"/>
      <c r="D150" s="218" t="s">
        <v>184</v>
      </c>
      <c r="E150" s="229" t="s">
        <v>21</v>
      </c>
      <c r="F150" s="230" t="s">
        <v>1522</v>
      </c>
      <c r="G150" s="228"/>
      <c r="H150" s="231">
        <v>1099.455</v>
      </c>
      <c r="I150" s="232"/>
      <c r="J150" s="228"/>
      <c r="K150" s="228"/>
      <c r="L150" s="233"/>
      <c r="M150" s="234"/>
      <c r="N150" s="235"/>
      <c r="O150" s="235"/>
      <c r="P150" s="235"/>
      <c r="Q150" s="235"/>
      <c r="R150" s="235"/>
      <c r="S150" s="235"/>
      <c r="T150" s="236"/>
      <c r="AT150" s="237" t="s">
        <v>184</v>
      </c>
      <c r="AU150" s="237" t="s">
        <v>182</v>
      </c>
      <c r="AV150" s="13" t="s">
        <v>85</v>
      </c>
      <c r="AW150" s="13" t="s">
        <v>35</v>
      </c>
      <c r="AX150" s="13" t="s">
        <v>76</v>
      </c>
      <c r="AY150" s="237" t="s">
        <v>172</v>
      </c>
    </row>
    <row r="151" spans="2:51" s="13" customFormat="1" ht="13.5">
      <c r="B151" s="227"/>
      <c r="C151" s="228"/>
      <c r="D151" s="218" t="s">
        <v>184</v>
      </c>
      <c r="E151" s="229" t="s">
        <v>21</v>
      </c>
      <c r="F151" s="230" t="s">
        <v>1523</v>
      </c>
      <c r="G151" s="228"/>
      <c r="H151" s="231">
        <v>3298.365</v>
      </c>
      <c r="I151" s="232"/>
      <c r="J151" s="228"/>
      <c r="K151" s="228"/>
      <c r="L151" s="233"/>
      <c r="M151" s="234"/>
      <c r="N151" s="235"/>
      <c r="O151" s="235"/>
      <c r="P151" s="235"/>
      <c r="Q151" s="235"/>
      <c r="R151" s="235"/>
      <c r="S151" s="235"/>
      <c r="T151" s="236"/>
      <c r="AT151" s="237" t="s">
        <v>184</v>
      </c>
      <c r="AU151" s="237" t="s">
        <v>182</v>
      </c>
      <c r="AV151" s="13" t="s">
        <v>85</v>
      </c>
      <c r="AW151" s="13" t="s">
        <v>35</v>
      </c>
      <c r="AX151" s="13" t="s">
        <v>76</v>
      </c>
      <c r="AY151" s="237" t="s">
        <v>172</v>
      </c>
    </row>
    <row r="152" spans="2:51" s="14" customFormat="1" ht="13.5">
      <c r="B152" s="238"/>
      <c r="C152" s="239"/>
      <c r="D152" s="218" t="s">
        <v>184</v>
      </c>
      <c r="E152" s="240" t="s">
        <v>21</v>
      </c>
      <c r="F152" s="241" t="s">
        <v>199</v>
      </c>
      <c r="G152" s="239"/>
      <c r="H152" s="242">
        <v>9013.2</v>
      </c>
      <c r="I152" s="243"/>
      <c r="J152" s="239"/>
      <c r="K152" s="239"/>
      <c r="L152" s="244"/>
      <c r="M152" s="245"/>
      <c r="N152" s="246"/>
      <c r="O152" s="246"/>
      <c r="P152" s="246"/>
      <c r="Q152" s="246"/>
      <c r="R152" s="246"/>
      <c r="S152" s="246"/>
      <c r="T152" s="247"/>
      <c r="AT152" s="248" t="s">
        <v>184</v>
      </c>
      <c r="AU152" s="248" t="s">
        <v>182</v>
      </c>
      <c r="AV152" s="14" t="s">
        <v>181</v>
      </c>
      <c r="AW152" s="14" t="s">
        <v>35</v>
      </c>
      <c r="AX152" s="14" t="s">
        <v>83</v>
      </c>
      <c r="AY152" s="248" t="s">
        <v>172</v>
      </c>
    </row>
    <row r="153" spans="2:63" s="11" customFormat="1" ht="22.35" customHeight="1">
      <c r="B153" s="188"/>
      <c r="C153" s="189"/>
      <c r="D153" s="190" t="s">
        <v>75</v>
      </c>
      <c r="E153" s="202" t="s">
        <v>219</v>
      </c>
      <c r="F153" s="202" t="s">
        <v>220</v>
      </c>
      <c r="G153" s="189"/>
      <c r="H153" s="189"/>
      <c r="I153" s="192"/>
      <c r="J153" s="203">
        <f>BK153</f>
        <v>0</v>
      </c>
      <c r="K153" s="189"/>
      <c r="L153" s="194"/>
      <c r="M153" s="195"/>
      <c r="N153" s="196"/>
      <c r="O153" s="196"/>
      <c r="P153" s="197">
        <f>SUM(P154:P169)</f>
        <v>0</v>
      </c>
      <c r="Q153" s="196"/>
      <c r="R153" s="197">
        <f>SUM(R154:R169)</f>
        <v>0</v>
      </c>
      <c r="S153" s="196"/>
      <c r="T153" s="198">
        <f>SUM(T154:T169)</f>
        <v>0</v>
      </c>
      <c r="AR153" s="199" t="s">
        <v>83</v>
      </c>
      <c r="AT153" s="200" t="s">
        <v>75</v>
      </c>
      <c r="AU153" s="200" t="s">
        <v>85</v>
      </c>
      <c r="AY153" s="199" t="s">
        <v>172</v>
      </c>
      <c r="BK153" s="201">
        <f>SUM(BK154:BK169)</f>
        <v>0</v>
      </c>
    </row>
    <row r="154" spans="2:65" s="1" customFormat="1" ht="25.5" customHeight="1">
      <c r="B154" s="42"/>
      <c r="C154" s="204" t="s">
        <v>233</v>
      </c>
      <c r="D154" s="204" t="s">
        <v>176</v>
      </c>
      <c r="E154" s="205" t="s">
        <v>222</v>
      </c>
      <c r="F154" s="206" t="s">
        <v>223</v>
      </c>
      <c r="G154" s="207" t="s">
        <v>179</v>
      </c>
      <c r="H154" s="208">
        <v>2528.164</v>
      </c>
      <c r="I154" s="209"/>
      <c r="J154" s="210">
        <f>ROUND(I154*H154,2)</f>
        <v>0</v>
      </c>
      <c r="K154" s="206" t="s">
        <v>180</v>
      </c>
      <c r="L154" s="62"/>
      <c r="M154" s="211" t="s">
        <v>21</v>
      </c>
      <c r="N154" s="212" t="s">
        <v>47</v>
      </c>
      <c r="O154" s="43"/>
      <c r="P154" s="213">
        <f>O154*H154</f>
        <v>0</v>
      </c>
      <c r="Q154" s="213">
        <v>0</v>
      </c>
      <c r="R154" s="213">
        <f>Q154*H154</f>
        <v>0</v>
      </c>
      <c r="S154" s="213">
        <v>0</v>
      </c>
      <c r="T154" s="214">
        <f>S154*H154</f>
        <v>0</v>
      </c>
      <c r="AR154" s="25" t="s">
        <v>181</v>
      </c>
      <c r="AT154" s="25" t="s">
        <v>176</v>
      </c>
      <c r="AU154" s="25" t="s">
        <v>182</v>
      </c>
      <c r="AY154" s="25" t="s">
        <v>172</v>
      </c>
      <c r="BE154" s="215">
        <f>IF(N154="základní",J154,0)</f>
        <v>0</v>
      </c>
      <c r="BF154" s="215">
        <f>IF(N154="snížená",J154,0)</f>
        <v>0</v>
      </c>
      <c r="BG154" s="215">
        <f>IF(N154="zákl. přenesená",J154,0)</f>
        <v>0</v>
      </c>
      <c r="BH154" s="215">
        <f>IF(N154="sníž. přenesená",J154,0)</f>
        <v>0</v>
      </c>
      <c r="BI154" s="215">
        <f>IF(N154="nulová",J154,0)</f>
        <v>0</v>
      </c>
      <c r="BJ154" s="25" t="s">
        <v>83</v>
      </c>
      <c r="BK154" s="215">
        <f>ROUND(I154*H154,2)</f>
        <v>0</v>
      </c>
      <c r="BL154" s="25" t="s">
        <v>181</v>
      </c>
      <c r="BM154" s="25" t="s">
        <v>224</v>
      </c>
    </row>
    <row r="155" spans="2:51" s="12" customFormat="1" ht="13.5">
      <c r="B155" s="216"/>
      <c r="C155" s="217"/>
      <c r="D155" s="218" t="s">
        <v>184</v>
      </c>
      <c r="E155" s="219" t="s">
        <v>21</v>
      </c>
      <c r="F155" s="220" t="s">
        <v>225</v>
      </c>
      <c r="G155" s="217"/>
      <c r="H155" s="219" t="s">
        <v>21</v>
      </c>
      <c r="I155" s="221"/>
      <c r="J155" s="217"/>
      <c r="K155" s="217"/>
      <c r="L155" s="222"/>
      <c r="M155" s="223"/>
      <c r="N155" s="224"/>
      <c r="O155" s="224"/>
      <c r="P155" s="224"/>
      <c r="Q155" s="224"/>
      <c r="R155" s="224"/>
      <c r="S155" s="224"/>
      <c r="T155" s="225"/>
      <c r="AT155" s="226" t="s">
        <v>184</v>
      </c>
      <c r="AU155" s="226" t="s">
        <v>182</v>
      </c>
      <c r="AV155" s="12" t="s">
        <v>83</v>
      </c>
      <c r="AW155" s="12" t="s">
        <v>35</v>
      </c>
      <c r="AX155" s="12" t="s">
        <v>76</v>
      </c>
      <c r="AY155" s="226" t="s">
        <v>172</v>
      </c>
    </row>
    <row r="156" spans="2:51" s="13" customFormat="1" ht="27">
      <c r="B156" s="227"/>
      <c r="C156" s="228"/>
      <c r="D156" s="218" t="s">
        <v>184</v>
      </c>
      <c r="E156" s="229" t="s">
        <v>21</v>
      </c>
      <c r="F156" s="230" t="s">
        <v>1524</v>
      </c>
      <c r="G156" s="228"/>
      <c r="H156" s="231">
        <v>54.973</v>
      </c>
      <c r="I156" s="232"/>
      <c r="J156" s="228"/>
      <c r="K156" s="228"/>
      <c r="L156" s="233"/>
      <c r="M156" s="234"/>
      <c r="N156" s="235"/>
      <c r="O156" s="235"/>
      <c r="P156" s="235"/>
      <c r="Q156" s="235"/>
      <c r="R156" s="235"/>
      <c r="S156" s="235"/>
      <c r="T156" s="236"/>
      <c r="AT156" s="237" t="s">
        <v>184</v>
      </c>
      <c r="AU156" s="237" t="s">
        <v>182</v>
      </c>
      <c r="AV156" s="13" t="s">
        <v>85</v>
      </c>
      <c r="AW156" s="13" t="s">
        <v>35</v>
      </c>
      <c r="AX156" s="13" t="s">
        <v>76</v>
      </c>
      <c r="AY156" s="237" t="s">
        <v>172</v>
      </c>
    </row>
    <row r="157" spans="2:51" s="13" customFormat="1" ht="13.5">
      <c r="B157" s="227"/>
      <c r="C157" s="228"/>
      <c r="D157" s="218" t="s">
        <v>184</v>
      </c>
      <c r="E157" s="229" t="s">
        <v>21</v>
      </c>
      <c r="F157" s="230" t="s">
        <v>1525</v>
      </c>
      <c r="G157" s="228"/>
      <c r="H157" s="231">
        <v>164.918</v>
      </c>
      <c r="I157" s="232"/>
      <c r="J157" s="228"/>
      <c r="K157" s="228"/>
      <c r="L157" s="233"/>
      <c r="M157" s="234"/>
      <c r="N157" s="235"/>
      <c r="O157" s="235"/>
      <c r="P157" s="235"/>
      <c r="Q157" s="235"/>
      <c r="R157" s="235"/>
      <c r="S157" s="235"/>
      <c r="T157" s="236"/>
      <c r="AT157" s="237" t="s">
        <v>184</v>
      </c>
      <c r="AU157" s="237" t="s">
        <v>182</v>
      </c>
      <c r="AV157" s="13" t="s">
        <v>85</v>
      </c>
      <c r="AW157" s="13" t="s">
        <v>35</v>
      </c>
      <c r="AX157" s="13" t="s">
        <v>76</v>
      </c>
      <c r="AY157" s="237" t="s">
        <v>172</v>
      </c>
    </row>
    <row r="158" spans="2:51" s="15" customFormat="1" ht="13.5">
      <c r="B158" s="249"/>
      <c r="C158" s="250"/>
      <c r="D158" s="218" t="s">
        <v>184</v>
      </c>
      <c r="E158" s="251" t="s">
        <v>21</v>
      </c>
      <c r="F158" s="252" t="s">
        <v>228</v>
      </c>
      <c r="G158" s="250"/>
      <c r="H158" s="253">
        <v>219.891</v>
      </c>
      <c r="I158" s="254"/>
      <c r="J158" s="250"/>
      <c r="K158" s="250"/>
      <c r="L158" s="255"/>
      <c r="M158" s="256"/>
      <c r="N158" s="257"/>
      <c r="O158" s="257"/>
      <c r="P158" s="257"/>
      <c r="Q158" s="257"/>
      <c r="R158" s="257"/>
      <c r="S158" s="257"/>
      <c r="T158" s="258"/>
      <c r="AT158" s="259" t="s">
        <v>184</v>
      </c>
      <c r="AU158" s="259" t="s">
        <v>182</v>
      </c>
      <c r="AV158" s="15" t="s">
        <v>182</v>
      </c>
      <c r="AW158" s="15" t="s">
        <v>35</v>
      </c>
      <c r="AX158" s="15" t="s">
        <v>76</v>
      </c>
      <c r="AY158" s="259" t="s">
        <v>172</v>
      </c>
    </row>
    <row r="159" spans="2:51" s="12" customFormat="1" ht="13.5">
      <c r="B159" s="216"/>
      <c r="C159" s="217"/>
      <c r="D159" s="218" t="s">
        <v>184</v>
      </c>
      <c r="E159" s="219" t="s">
        <v>21</v>
      </c>
      <c r="F159" s="220" t="s">
        <v>229</v>
      </c>
      <c r="G159" s="217"/>
      <c r="H159" s="219" t="s">
        <v>21</v>
      </c>
      <c r="I159" s="221"/>
      <c r="J159" s="217"/>
      <c r="K159" s="217"/>
      <c r="L159" s="222"/>
      <c r="M159" s="223"/>
      <c r="N159" s="224"/>
      <c r="O159" s="224"/>
      <c r="P159" s="224"/>
      <c r="Q159" s="224"/>
      <c r="R159" s="224"/>
      <c r="S159" s="224"/>
      <c r="T159" s="225"/>
      <c r="AT159" s="226" t="s">
        <v>184</v>
      </c>
      <c r="AU159" s="226" t="s">
        <v>182</v>
      </c>
      <c r="AV159" s="12" t="s">
        <v>83</v>
      </c>
      <c r="AW159" s="12" t="s">
        <v>35</v>
      </c>
      <c r="AX159" s="12" t="s">
        <v>76</v>
      </c>
      <c r="AY159" s="226" t="s">
        <v>172</v>
      </c>
    </row>
    <row r="160" spans="2:51" s="13" customFormat="1" ht="13.5">
      <c r="B160" s="227"/>
      <c r="C160" s="228"/>
      <c r="D160" s="218" t="s">
        <v>184</v>
      </c>
      <c r="E160" s="229" t="s">
        <v>21</v>
      </c>
      <c r="F160" s="230" t="s">
        <v>1526</v>
      </c>
      <c r="G160" s="228"/>
      <c r="H160" s="231">
        <v>1153.845</v>
      </c>
      <c r="I160" s="232"/>
      <c r="J160" s="228"/>
      <c r="K160" s="228"/>
      <c r="L160" s="233"/>
      <c r="M160" s="234"/>
      <c r="N160" s="235"/>
      <c r="O160" s="235"/>
      <c r="P160" s="235"/>
      <c r="Q160" s="235"/>
      <c r="R160" s="235"/>
      <c r="S160" s="235"/>
      <c r="T160" s="236"/>
      <c r="AT160" s="237" t="s">
        <v>184</v>
      </c>
      <c r="AU160" s="237" t="s">
        <v>182</v>
      </c>
      <c r="AV160" s="13" t="s">
        <v>85</v>
      </c>
      <c r="AW160" s="13" t="s">
        <v>35</v>
      </c>
      <c r="AX160" s="13" t="s">
        <v>76</v>
      </c>
      <c r="AY160" s="237" t="s">
        <v>172</v>
      </c>
    </row>
    <row r="161" spans="2:51" s="13" customFormat="1" ht="27">
      <c r="B161" s="227"/>
      <c r="C161" s="228"/>
      <c r="D161" s="218" t="s">
        <v>184</v>
      </c>
      <c r="E161" s="229" t="s">
        <v>21</v>
      </c>
      <c r="F161" s="230" t="s">
        <v>1527</v>
      </c>
      <c r="G161" s="228"/>
      <c r="H161" s="231">
        <v>164.918</v>
      </c>
      <c r="I161" s="232"/>
      <c r="J161" s="228"/>
      <c r="K161" s="228"/>
      <c r="L161" s="233"/>
      <c r="M161" s="234"/>
      <c r="N161" s="235"/>
      <c r="O161" s="235"/>
      <c r="P161" s="235"/>
      <c r="Q161" s="235"/>
      <c r="R161" s="235"/>
      <c r="S161" s="235"/>
      <c r="T161" s="236"/>
      <c r="AT161" s="237" t="s">
        <v>184</v>
      </c>
      <c r="AU161" s="237" t="s">
        <v>182</v>
      </c>
      <c r="AV161" s="13" t="s">
        <v>85</v>
      </c>
      <c r="AW161" s="13" t="s">
        <v>35</v>
      </c>
      <c r="AX161" s="13" t="s">
        <v>76</v>
      </c>
      <c r="AY161" s="237" t="s">
        <v>172</v>
      </c>
    </row>
    <row r="162" spans="2:51" s="13" customFormat="1" ht="13.5">
      <c r="B162" s="227"/>
      <c r="C162" s="228"/>
      <c r="D162" s="218" t="s">
        <v>184</v>
      </c>
      <c r="E162" s="229" t="s">
        <v>21</v>
      </c>
      <c r="F162" s="230" t="s">
        <v>1528</v>
      </c>
      <c r="G162" s="228"/>
      <c r="H162" s="231">
        <v>989.51</v>
      </c>
      <c r="I162" s="232"/>
      <c r="J162" s="228"/>
      <c r="K162" s="228"/>
      <c r="L162" s="233"/>
      <c r="M162" s="234"/>
      <c r="N162" s="235"/>
      <c r="O162" s="235"/>
      <c r="P162" s="235"/>
      <c r="Q162" s="235"/>
      <c r="R162" s="235"/>
      <c r="S162" s="235"/>
      <c r="T162" s="236"/>
      <c r="AT162" s="237" t="s">
        <v>184</v>
      </c>
      <c r="AU162" s="237" t="s">
        <v>182</v>
      </c>
      <c r="AV162" s="13" t="s">
        <v>85</v>
      </c>
      <c r="AW162" s="13" t="s">
        <v>35</v>
      </c>
      <c r="AX162" s="13" t="s">
        <v>76</v>
      </c>
      <c r="AY162" s="237" t="s">
        <v>172</v>
      </c>
    </row>
    <row r="163" spans="2:51" s="15" customFormat="1" ht="13.5">
      <c r="B163" s="249"/>
      <c r="C163" s="250"/>
      <c r="D163" s="218" t="s">
        <v>184</v>
      </c>
      <c r="E163" s="251" t="s">
        <v>21</v>
      </c>
      <c r="F163" s="252" t="s">
        <v>228</v>
      </c>
      <c r="G163" s="250"/>
      <c r="H163" s="253">
        <v>2308.273</v>
      </c>
      <c r="I163" s="254"/>
      <c r="J163" s="250"/>
      <c r="K163" s="250"/>
      <c r="L163" s="255"/>
      <c r="M163" s="256"/>
      <c r="N163" s="257"/>
      <c r="O163" s="257"/>
      <c r="P163" s="257"/>
      <c r="Q163" s="257"/>
      <c r="R163" s="257"/>
      <c r="S163" s="257"/>
      <c r="T163" s="258"/>
      <c r="AT163" s="259" t="s">
        <v>184</v>
      </c>
      <c r="AU163" s="259" t="s">
        <v>182</v>
      </c>
      <c r="AV163" s="15" t="s">
        <v>182</v>
      </c>
      <c r="AW163" s="15" t="s">
        <v>35</v>
      </c>
      <c r="AX163" s="15" t="s">
        <v>76</v>
      </c>
      <c r="AY163" s="259" t="s">
        <v>172</v>
      </c>
    </row>
    <row r="164" spans="2:51" s="14" customFormat="1" ht="13.5">
      <c r="B164" s="238"/>
      <c r="C164" s="239"/>
      <c r="D164" s="218" t="s">
        <v>184</v>
      </c>
      <c r="E164" s="240" t="s">
        <v>21</v>
      </c>
      <c r="F164" s="241" t="s">
        <v>199</v>
      </c>
      <c r="G164" s="239"/>
      <c r="H164" s="242">
        <v>2528.164</v>
      </c>
      <c r="I164" s="243"/>
      <c r="J164" s="239"/>
      <c r="K164" s="239"/>
      <c r="L164" s="244"/>
      <c r="M164" s="245"/>
      <c r="N164" s="246"/>
      <c r="O164" s="246"/>
      <c r="P164" s="246"/>
      <c r="Q164" s="246"/>
      <c r="R164" s="246"/>
      <c r="S164" s="246"/>
      <c r="T164" s="247"/>
      <c r="AT164" s="248" t="s">
        <v>184</v>
      </c>
      <c r="AU164" s="248" t="s">
        <v>182</v>
      </c>
      <c r="AV164" s="14" t="s">
        <v>181</v>
      </c>
      <c r="AW164" s="14" t="s">
        <v>35</v>
      </c>
      <c r="AX164" s="14" t="s">
        <v>83</v>
      </c>
      <c r="AY164" s="248" t="s">
        <v>172</v>
      </c>
    </row>
    <row r="165" spans="2:65" s="1" customFormat="1" ht="25.5" customHeight="1">
      <c r="B165" s="42"/>
      <c r="C165" s="204" t="s">
        <v>238</v>
      </c>
      <c r="D165" s="204" t="s">
        <v>176</v>
      </c>
      <c r="E165" s="205" t="s">
        <v>234</v>
      </c>
      <c r="F165" s="206" t="s">
        <v>235</v>
      </c>
      <c r="G165" s="207" t="s">
        <v>179</v>
      </c>
      <c r="H165" s="208">
        <v>2528.164</v>
      </c>
      <c r="I165" s="209"/>
      <c r="J165" s="210">
        <f>ROUND(I165*H165,2)</f>
        <v>0</v>
      </c>
      <c r="K165" s="206" t="s">
        <v>180</v>
      </c>
      <c r="L165" s="62"/>
      <c r="M165" s="211" t="s">
        <v>21</v>
      </c>
      <c r="N165" s="212" t="s">
        <v>47</v>
      </c>
      <c r="O165" s="43"/>
      <c r="P165" s="213">
        <f>O165*H165</f>
        <v>0</v>
      </c>
      <c r="Q165" s="213">
        <v>0</v>
      </c>
      <c r="R165" s="213">
        <f>Q165*H165</f>
        <v>0</v>
      </c>
      <c r="S165" s="213">
        <v>0</v>
      </c>
      <c r="T165" s="214">
        <f>S165*H165</f>
        <v>0</v>
      </c>
      <c r="AR165" s="25" t="s">
        <v>181</v>
      </c>
      <c r="AT165" s="25" t="s">
        <v>176</v>
      </c>
      <c r="AU165" s="25" t="s">
        <v>182</v>
      </c>
      <c r="AY165" s="25" t="s">
        <v>172</v>
      </c>
      <c r="BE165" s="215">
        <f>IF(N165="základní",J165,0)</f>
        <v>0</v>
      </c>
      <c r="BF165" s="215">
        <f>IF(N165="snížená",J165,0)</f>
        <v>0</v>
      </c>
      <c r="BG165" s="215">
        <f>IF(N165="zákl. přenesená",J165,0)</f>
        <v>0</v>
      </c>
      <c r="BH165" s="215">
        <f>IF(N165="sníž. přenesená",J165,0)</f>
        <v>0</v>
      </c>
      <c r="BI165" s="215">
        <f>IF(N165="nulová",J165,0)</f>
        <v>0</v>
      </c>
      <c r="BJ165" s="25" t="s">
        <v>83</v>
      </c>
      <c r="BK165" s="215">
        <f>ROUND(I165*H165,2)</f>
        <v>0</v>
      </c>
      <c r="BL165" s="25" t="s">
        <v>181</v>
      </c>
      <c r="BM165" s="25" t="s">
        <v>236</v>
      </c>
    </row>
    <row r="166" spans="2:51" s="13" customFormat="1" ht="13.5">
      <c r="B166" s="227"/>
      <c r="C166" s="228"/>
      <c r="D166" s="218" t="s">
        <v>184</v>
      </c>
      <c r="E166" s="229" t="s">
        <v>21</v>
      </c>
      <c r="F166" s="230" t="s">
        <v>1529</v>
      </c>
      <c r="G166" s="228"/>
      <c r="H166" s="231">
        <v>2528.164</v>
      </c>
      <c r="I166" s="232"/>
      <c r="J166" s="228"/>
      <c r="K166" s="228"/>
      <c r="L166" s="233"/>
      <c r="M166" s="234"/>
      <c r="N166" s="235"/>
      <c r="O166" s="235"/>
      <c r="P166" s="235"/>
      <c r="Q166" s="235"/>
      <c r="R166" s="235"/>
      <c r="S166" s="235"/>
      <c r="T166" s="236"/>
      <c r="AT166" s="237" t="s">
        <v>184</v>
      </c>
      <c r="AU166" s="237" t="s">
        <v>182</v>
      </c>
      <c r="AV166" s="13" t="s">
        <v>85</v>
      </c>
      <c r="AW166" s="13" t="s">
        <v>35</v>
      </c>
      <c r="AX166" s="13" t="s">
        <v>83</v>
      </c>
      <c r="AY166" s="237" t="s">
        <v>172</v>
      </c>
    </row>
    <row r="167" spans="2:65" s="1" customFormat="1" ht="25.5" customHeight="1">
      <c r="B167" s="42"/>
      <c r="C167" s="204" t="s">
        <v>244</v>
      </c>
      <c r="D167" s="204" t="s">
        <v>176</v>
      </c>
      <c r="E167" s="205" t="s">
        <v>239</v>
      </c>
      <c r="F167" s="206" t="s">
        <v>240</v>
      </c>
      <c r="G167" s="207" t="s">
        <v>179</v>
      </c>
      <c r="H167" s="208">
        <v>379.225</v>
      </c>
      <c r="I167" s="209"/>
      <c r="J167" s="210">
        <f>ROUND(I167*H167,2)</f>
        <v>0</v>
      </c>
      <c r="K167" s="206" t="s">
        <v>180</v>
      </c>
      <c r="L167" s="62"/>
      <c r="M167" s="211" t="s">
        <v>21</v>
      </c>
      <c r="N167" s="212" t="s">
        <v>47</v>
      </c>
      <c r="O167" s="43"/>
      <c r="P167" s="213">
        <f>O167*H167</f>
        <v>0</v>
      </c>
      <c r="Q167" s="213">
        <v>0</v>
      </c>
      <c r="R167" s="213">
        <f>Q167*H167</f>
        <v>0</v>
      </c>
      <c r="S167" s="213">
        <v>0</v>
      </c>
      <c r="T167" s="214">
        <f>S167*H167</f>
        <v>0</v>
      </c>
      <c r="AR167" s="25" t="s">
        <v>181</v>
      </c>
      <c r="AT167" s="25" t="s">
        <v>176</v>
      </c>
      <c r="AU167" s="25" t="s">
        <v>182</v>
      </c>
      <c r="AY167" s="25" t="s">
        <v>172</v>
      </c>
      <c r="BE167" s="215">
        <f>IF(N167="základní",J167,0)</f>
        <v>0</v>
      </c>
      <c r="BF167" s="215">
        <f>IF(N167="snížená",J167,0)</f>
        <v>0</v>
      </c>
      <c r="BG167" s="215">
        <f>IF(N167="zákl. přenesená",J167,0)</f>
        <v>0</v>
      </c>
      <c r="BH167" s="215">
        <f>IF(N167="sníž. přenesená",J167,0)</f>
        <v>0</v>
      </c>
      <c r="BI167" s="215">
        <f>IF(N167="nulová",J167,0)</f>
        <v>0</v>
      </c>
      <c r="BJ167" s="25" t="s">
        <v>83</v>
      </c>
      <c r="BK167" s="215">
        <f>ROUND(I167*H167,2)</f>
        <v>0</v>
      </c>
      <c r="BL167" s="25" t="s">
        <v>181</v>
      </c>
      <c r="BM167" s="25" t="s">
        <v>241</v>
      </c>
    </row>
    <row r="168" spans="2:51" s="12" customFormat="1" ht="13.5">
      <c r="B168" s="216"/>
      <c r="C168" s="217"/>
      <c r="D168" s="218" t="s">
        <v>184</v>
      </c>
      <c r="E168" s="219" t="s">
        <v>21</v>
      </c>
      <c r="F168" s="220" t="s">
        <v>242</v>
      </c>
      <c r="G168" s="217"/>
      <c r="H168" s="219" t="s">
        <v>21</v>
      </c>
      <c r="I168" s="221"/>
      <c r="J168" s="217"/>
      <c r="K168" s="217"/>
      <c r="L168" s="222"/>
      <c r="M168" s="223"/>
      <c r="N168" s="224"/>
      <c r="O168" s="224"/>
      <c r="P168" s="224"/>
      <c r="Q168" s="224"/>
      <c r="R168" s="224"/>
      <c r="S168" s="224"/>
      <c r="T168" s="225"/>
      <c r="AT168" s="226" t="s">
        <v>184</v>
      </c>
      <c r="AU168" s="226" t="s">
        <v>182</v>
      </c>
      <c r="AV168" s="12" t="s">
        <v>83</v>
      </c>
      <c r="AW168" s="12" t="s">
        <v>35</v>
      </c>
      <c r="AX168" s="12" t="s">
        <v>76</v>
      </c>
      <c r="AY168" s="226" t="s">
        <v>172</v>
      </c>
    </row>
    <row r="169" spans="2:51" s="13" customFormat="1" ht="13.5">
      <c r="B169" s="227"/>
      <c r="C169" s="228"/>
      <c r="D169" s="218" t="s">
        <v>184</v>
      </c>
      <c r="E169" s="229" t="s">
        <v>21</v>
      </c>
      <c r="F169" s="230" t="s">
        <v>1530</v>
      </c>
      <c r="G169" s="228"/>
      <c r="H169" s="231">
        <v>379.225</v>
      </c>
      <c r="I169" s="232"/>
      <c r="J169" s="228"/>
      <c r="K169" s="228"/>
      <c r="L169" s="233"/>
      <c r="M169" s="234"/>
      <c r="N169" s="235"/>
      <c r="O169" s="235"/>
      <c r="P169" s="235"/>
      <c r="Q169" s="235"/>
      <c r="R169" s="235"/>
      <c r="S169" s="235"/>
      <c r="T169" s="236"/>
      <c r="AT169" s="237" t="s">
        <v>184</v>
      </c>
      <c r="AU169" s="237" t="s">
        <v>182</v>
      </c>
      <c r="AV169" s="13" t="s">
        <v>85</v>
      </c>
      <c r="AW169" s="13" t="s">
        <v>35</v>
      </c>
      <c r="AX169" s="13" t="s">
        <v>83</v>
      </c>
      <c r="AY169" s="237" t="s">
        <v>172</v>
      </c>
    </row>
    <row r="170" spans="2:63" s="11" customFormat="1" ht="22.35" customHeight="1">
      <c r="B170" s="188"/>
      <c r="C170" s="189"/>
      <c r="D170" s="190" t="s">
        <v>75</v>
      </c>
      <c r="E170" s="202" t="s">
        <v>258</v>
      </c>
      <c r="F170" s="202" t="s">
        <v>259</v>
      </c>
      <c r="G170" s="189"/>
      <c r="H170" s="189"/>
      <c r="I170" s="192"/>
      <c r="J170" s="203">
        <f>BK170</f>
        <v>0</v>
      </c>
      <c r="K170" s="189"/>
      <c r="L170" s="194"/>
      <c r="M170" s="195"/>
      <c r="N170" s="196"/>
      <c r="O170" s="196"/>
      <c r="P170" s="197">
        <f>SUM(P171:P205)</f>
        <v>0</v>
      </c>
      <c r="Q170" s="196"/>
      <c r="R170" s="197">
        <f>SUM(R171:R205)</f>
        <v>655.72757</v>
      </c>
      <c r="S170" s="196"/>
      <c r="T170" s="198">
        <f>SUM(T171:T205)</f>
        <v>0</v>
      </c>
      <c r="AR170" s="199" t="s">
        <v>83</v>
      </c>
      <c r="AT170" s="200" t="s">
        <v>75</v>
      </c>
      <c r="AU170" s="200" t="s">
        <v>85</v>
      </c>
      <c r="AY170" s="199" t="s">
        <v>172</v>
      </c>
      <c r="BK170" s="201">
        <f>SUM(BK171:BK205)</f>
        <v>0</v>
      </c>
    </row>
    <row r="171" spans="2:65" s="1" customFormat="1" ht="16.5" customHeight="1">
      <c r="B171" s="42"/>
      <c r="C171" s="204" t="s">
        <v>251</v>
      </c>
      <c r="D171" s="204" t="s">
        <v>176</v>
      </c>
      <c r="E171" s="205" t="s">
        <v>1531</v>
      </c>
      <c r="F171" s="206" t="s">
        <v>1532</v>
      </c>
      <c r="G171" s="207" t="s">
        <v>179</v>
      </c>
      <c r="H171" s="208">
        <v>30</v>
      </c>
      <c r="I171" s="209"/>
      <c r="J171" s="210">
        <f>ROUND(I171*H171,2)</f>
        <v>0</v>
      </c>
      <c r="K171" s="206" t="s">
        <v>180</v>
      </c>
      <c r="L171" s="62"/>
      <c r="M171" s="211" t="s">
        <v>21</v>
      </c>
      <c r="N171" s="212" t="s">
        <v>47</v>
      </c>
      <c r="O171" s="43"/>
      <c r="P171" s="213">
        <f>O171*H171</f>
        <v>0</v>
      </c>
      <c r="Q171" s="213">
        <v>0</v>
      </c>
      <c r="R171" s="213">
        <f>Q171*H171</f>
        <v>0</v>
      </c>
      <c r="S171" s="213">
        <v>0</v>
      </c>
      <c r="T171" s="214">
        <f>S171*H171</f>
        <v>0</v>
      </c>
      <c r="AR171" s="25" t="s">
        <v>181</v>
      </c>
      <c r="AT171" s="25" t="s">
        <v>176</v>
      </c>
      <c r="AU171" s="25" t="s">
        <v>182</v>
      </c>
      <c r="AY171" s="25" t="s">
        <v>172</v>
      </c>
      <c r="BE171" s="215">
        <f>IF(N171="základní",J171,0)</f>
        <v>0</v>
      </c>
      <c r="BF171" s="215">
        <f>IF(N171="snížená",J171,0)</f>
        <v>0</v>
      </c>
      <c r="BG171" s="215">
        <f>IF(N171="zákl. přenesená",J171,0)</f>
        <v>0</v>
      </c>
      <c r="BH171" s="215">
        <f>IF(N171="sníž. přenesená",J171,0)</f>
        <v>0</v>
      </c>
      <c r="BI171" s="215">
        <f>IF(N171="nulová",J171,0)</f>
        <v>0</v>
      </c>
      <c r="BJ171" s="25" t="s">
        <v>83</v>
      </c>
      <c r="BK171" s="215">
        <f>ROUND(I171*H171,2)</f>
        <v>0</v>
      </c>
      <c r="BL171" s="25" t="s">
        <v>181</v>
      </c>
      <c r="BM171" s="25" t="s">
        <v>263</v>
      </c>
    </row>
    <row r="172" spans="2:51" s="13" customFormat="1" ht="13.5">
      <c r="B172" s="227"/>
      <c r="C172" s="228"/>
      <c r="D172" s="218" t="s">
        <v>184</v>
      </c>
      <c r="E172" s="229" t="s">
        <v>21</v>
      </c>
      <c r="F172" s="230" t="s">
        <v>1533</v>
      </c>
      <c r="G172" s="228"/>
      <c r="H172" s="231">
        <v>30</v>
      </c>
      <c r="I172" s="232"/>
      <c r="J172" s="228"/>
      <c r="K172" s="228"/>
      <c r="L172" s="233"/>
      <c r="M172" s="234"/>
      <c r="N172" s="235"/>
      <c r="O172" s="235"/>
      <c r="P172" s="235"/>
      <c r="Q172" s="235"/>
      <c r="R172" s="235"/>
      <c r="S172" s="235"/>
      <c r="T172" s="236"/>
      <c r="AT172" s="237" t="s">
        <v>184</v>
      </c>
      <c r="AU172" s="237" t="s">
        <v>182</v>
      </c>
      <c r="AV172" s="13" t="s">
        <v>85</v>
      </c>
      <c r="AW172" s="13" t="s">
        <v>35</v>
      </c>
      <c r="AX172" s="13" t="s">
        <v>83</v>
      </c>
      <c r="AY172" s="237" t="s">
        <v>172</v>
      </c>
    </row>
    <row r="173" spans="2:65" s="1" customFormat="1" ht="16.5" customHeight="1">
      <c r="B173" s="42"/>
      <c r="C173" s="204" t="s">
        <v>260</v>
      </c>
      <c r="D173" s="204" t="s">
        <v>176</v>
      </c>
      <c r="E173" s="205" t="s">
        <v>266</v>
      </c>
      <c r="F173" s="206" t="s">
        <v>267</v>
      </c>
      <c r="G173" s="207" t="s">
        <v>179</v>
      </c>
      <c r="H173" s="208">
        <v>30</v>
      </c>
      <c r="I173" s="209"/>
      <c r="J173" s="210">
        <f>ROUND(I173*H173,2)</f>
        <v>0</v>
      </c>
      <c r="K173" s="206" t="s">
        <v>180</v>
      </c>
      <c r="L173" s="62"/>
      <c r="M173" s="211" t="s">
        <v>21</v>
      </c>
      <c r="N173" s="212" t="s">
        <v>47</v>
      </c>
      <c r="O173" s="43"/>
      <c r="P173" s="213">
        <f>O173*H173</f>
        <v>0</v>
      </c>
      <c r="Q173" s="213">
        <v>0</v>
      </c>
      <c r="R173" s="213">
        <f>Q173*H173</f>
        <v>0</v>
      </c>
      <c r="S173" s="213">
        <v>0</v>
      </c>
      <c r="T173" s="214">
        <f>S173*H173</f>
        <v>0</v>
      </c>
      <c r="AR173" s="25" t="s">
        <v>181</v>
      </c>
      <c r="AT173" s="25" t="s">
        <v>176</v>
      </c>
      <c r="AU173" s="25" t="s">
        <v>182</v>
      </c>
      <c r="AY173" s="25" t="s">
        <v>172</v>
      </c>
      <c r="BE173" s="215">
        <f>IF(N173="základní",J173,0)</f>
        <v>0</v>
      </c>
      <c r="BF173" s="215">
        <f>IF(N173="snížená",J173,0)</f>
        <v>0</v>
      </c>
      <c r="BG173" s="215">
        <f>IF(N173="zákl. přenesená",J173,0)</f>
        <v>0</v>
      </c>
      <c r="BH173" s="215">
        <f>IF(N173="sníž. přenesená",J173,0)</f>
        <v>0</v>
      </c>
      <c r="BI173" s="215">
        <f>IF(N173="nulová",J173,0)</f>
        <v>0</v>
      </c>
      <c r="BJ173" s="25" t="s">
        <v>83</v>
      </c>
      <c r="BK173" s="215">
        <f>ROUND(I173*H173,2)</f>
        <v>0</v>
      </c>
      <c r="BL173" s="25" t="s">
        <v>181</v>
      </c>
      <c r="BM173" s="25" t="s">
        <v>268</v>
      </c>
    </row>
    <row r="174" spans="2:51" s="13" customFormat="1" ht="13.5">
      <c r="B174" s="227"/>
      <c r="C174" s="228"/>
      <c r="D174" s="218" t="s">
        <v>184</v>
      </c>
      <c r="E174" s="229" t="s">
        <v>21</v>
      </c>
      <c r="F174" s="230" t="s">
        <v>1534</v>
      </c>
      <c r="G174" s="228"/>
      <c r="H174" s="231">
        <v>30</v>
      </c>
      <c r="I174" s="232"/>
      <c r="J174" s="228"/>
      <c r="K174" s="228"/>
      <c r="L174" s="233"/>
      <c r="M174" s="234"/>
      <c r="N174" s="235"/>
      <c r="O174" s="235"/>
      <c r="P174" s="235"/>
      <c r="Q174" s="235"/>
      <c r="R174" s="235"/>
      <c r="S174" s="235"/>
      <c r="T174" s="236"/>
      <c r="AT174" s="237" t="s">
        <v>184</v>
      </c>
      <c r="AU174" s="237" t="s">
        <v>182</v>
      </c>
      <c r="AV174" s="13" t="s">
        <v>85</v>
      </c>
      <c r="AW174" s="13" t="s">
        <v>35</v>
      </c>
      <c r="AX174" s="13" t="s">
        <v>83</v>
      </c>
      <c r="AY174" s="237" t="s">
        <v>172</v>
      </c>
    </row>
    <row r="175" spans="2:65" s="1" customFormat="1" ht="16.5" customHeight="1">
      <c r="B175" s="42"/>
      <c r="C175" s="204" t="s">
        <v>265</v>
      </c>
      <c r="D175" s="204" t="s">
        <v>176</v>
      </c>
      <c r="E175" s="205" t="s">
        <v>1535</v>
      </c>
      <c r="F175" s="206" t="s">
        <v>1536</v>
      </c>
      <c r="G175" s="207" t="s">
        <v>179</v>
      </c>
      <c r="H175" s="208">
        <v>37.9</v>
      </c>
      <c r="I175" s="209"/>
      <c r="J175" s="210">
        <f>ROUND(I175*H175,2)</f>
        <v>0</v>
      </c>
      <c r="K175" s="206" t="s">
        <v>180</v>
      </c>
      <c r="L175" s="62"/>
      <c r="M175" s="211" t="s">
        <v>21</v>
      </c>
      <c r="N175" s="212" t="s">
        <v>47</v>
      </c>
      <c r="O175" s="43"/>
      <c r="P175" s="213">
        <f>O175*H175</f>
        <v>0</v>
      </c>
      <c r="Q175" s="213">
        <v>0</v>
      </c>
      <c r="R175" s="213">
        <f>Q175*H175</f>
        <v>0</v>
      </c>
      <c r="S175" s="213">
        <v>0</v>
      </c>
      <c r="T175" s="214">
        <f>S175*H175</f>
        <v>0</v>
      </c>
      <c r="AR175" s="25" t="s">
        <v>181</v>
      </c>
      <c r="AT175" s="25" t="s">
        <v>176</v>
      </c>
      <c r="AU175" s="25" t="s">
        <v>182</v>
      </c>
      <c r="AY175" s="25" t="s">
        <v>172</v>
      </c>
      <c r="BE175" s="215">
        <f>IF(N175="základní",J175,0)</f>
        <v>0</v>
      </c>
      <c r="BF175" s="215">
        <f>IF(N175="snížená",J175,0)</f>
        <v>0</v>
      </c>
      <c r="BG175" s="215">
        <f>IF(N175="zákl. přenesená",J175,0)</f>
        <v>0</v>
      </c>
      <c r="BH175" s="215">
        <f>IF(N175="sníž. přenesená",J175,0)</f>
        <v>0</v>
      </c>
      <c r="BI175" s="215">
        <f>IF(N175="nulová",J175,0)</f>
        <v>0</v>
      </c>
      <c r="BJ175" s="25" t="s">
        <v>83</v>
      </c>
      <c r="BK175" s="215">
        <f>ROUND(I175*H175,2)</f>
        <v>0</v>
      </c>
      <c r="BL175" s="25" t="s">
        <v>181</v>
      </c>
      <c r="BM175" s="25" t="s">
        <v>273</v>
      </c>
    </row>
    <row r="176" spans="2:51" s="13" customFormat="1" ht="13.5">
      <c r="B176" s="227"/>
      <c r="C176" s="228"/>
      <c r="D176" s="218" t="s">
        <v>184</v>
      </c>
      <c r="E176" s="229" t="s">
        <v>21</v>
      </c>
      <c r="F176" s="230" t="s">
        <v>1537</v>
      </c>
      <c r="G176" s="228"/>
      <c r="H176" s="231">
        <v>37.9</v>
      </c>
      <c r="I176" s="232"/>
      <c r="J176" s="228"/>
      <c r="K176" s="228"/>
      <c r="L176" s="233"/>
      <c r="M176" s="234"/>
      <c r="N176" s="235"/>
      <c r="O176" s="235"/>
      <c r="P176" s="235"/>
      <c r="Q176" s="235"/>
      <c r="R176" s="235"/>
      <c r="S176" s="235"/>
      <c r="T176" s="236"/>
      <c r="AT176" s="237" t="s">
        <v>184</v>
      </c>
      <c r="AU176" s="237" t="s">
        <v>182</v>
      </c>
      <c r="AV176" s="13" t="s">
        <v>85</v>
      </c>
      <c r="AW176" s="13" t="s">
        <v>35</v>
      </c>
      <c r="AX176" s="13" t="s">
        <v>83</v>
      </c>
      <c r="AY176" s="237" t="s">
        <v>172</v>
      </c>
    </row>
    <row r="177" spans="2:65" s="1" customFormat="1" ht="16.5" customHeight="1">
      <c r="B177" s="42"/>
      <c r="C177" s="204" t="s">
        <v>270</v>
      </c>
      <c r="D177" s="204" t="s">
        <v>176</v>
      </c>
      <c r="E177" s="205" t="s">
        <v>276</v>
      </c>
      <c r="F177" s="206" t="s">
        <v>277</v>
      </c>
      <c r="G177" s="207" t="s">
        <v>179</v>
      </c>
      <c r="H177" s="208">
        <v>37.9</v>
      </c>
      <c r="I177" s="209"/>
      <c r="J177" s="210">
        <f>ROUND(I177*H177,2)</f>
        <v>0</v>
      </c>
      <c r="K177" s="206" t="s">
        <v>180</v>
      </c>
      <c r="L177" s="62"/>
      <c r="M177" s="211" t="s">
        <v>21</v>
      </c>
      <c r="N177" s="212" t="s">
        <v>47</v>
      </c>
      <c r="O177" s="43"/>
      <c r="P177" s="213">
        <f>O177*H177</f>
        <v>0</v>
      </c>
      <c r="Q177" s="213">
        <v>0</v>
      </c>
      <c r="R177" s="213">
        <f>Q177*H177</f>
        <v>0</v>
      </c>
      <c r="S177" s="213">
        <v>0</v>
      </c>
      <c r="T177" s="214">
        <f>S177*H177</f>
        <v>0</v>
      </c>
      <c r="AR177" s="25" t="s">
        <v>181</v>
      </c>
      <c r="AT177" s="25" t="s">
        <v>176</v>
      </c>
      <c r="AU177" s="25" t="s">
        <v>182</v>
      </c>
      <c r="AY177" s="25" t="s">
        <v>172</v>
      </c>
      <c r="BE177" s="215">
        <f>IF(N177="základní",J177,0)</f>
        <v>0</v>
      </c>
      <c r="BF177" s="215">
        <f>IF(N177="snížená",J177,0)</f>
        <v>0</v>
      </c>
      <c r="BG177" s="215">
        <f>IF(N177="zákl. přenesená",J177,0)</f>
        <v>0</v>
      </c>
      <c r="BH177" s="215">
        <f>IF(N177="sníž. přenesená",J177,0)</f>
        <v>0</v>
      </c>
      <c r="BI177" s="215">
        <f>IF(N177="nulová",J177,0)</f>
        <v>0</v>
      </c>
      <c r="BJ177" s="25" t="s">
        <v>83</v>
      </c>
      <c r="BK177" s="215">
        <f>ROUND(I177*H177,2)</f>
        <v>0</v>
      </c>
      <c r="BL177" s="25" t="s">
        <v>181</v>
      </c>
      <c r="BM177" s="25" t="s">
        <v>278</v>
      </c>
    </row>
    <row r="178" spans="2:51" s="13" customFormat="1" ht="13.5">
      <c r="B178" s="227"/>
      <c r="C178" s="228"/>
      <c r="D178" s="218" t="s">
        <v>184</v>
      </c>
      <c r="E178" s="229" t="s">
        <v>21</v>
      </c>
      <c r="F178" s="230" t="s">
        <v>1538</v>
      </c>
      <c r="G178" s="228"/>
      <c r="H178" s="231">
        <v>37.9</v>
      </c>
      <c r="I178" s="232"/>
      <c r="J178" s="228"/>
      <c r="K178" s="228"/>
      <c r="L178" s="233"/>
      <c r="M178" s="234"/>
      <c r="N178" s="235"/>
      <c r="O178" s="235"/>
      <c r="P178" s="235"/>
      <c r="Q178" s="235"/>
      <c r="R178" s="235"/>
      <c r="S178" s="235"/>
      <c r="T178" s="236"/>
      <c r="AT178" s="237" t="s">
        <v>184</v>
      </c>
      <c r="AU178" s="237" t="s">
        <v>182</v>
      </c>
      <c r="AV178" s="13" t="s">
        <v>85</v>
      </c>
      <c r="AW178" s="13" t="s">
        <v>35</v>
      </c>
      <c r="AX178" s="13" t="s">
        <v>83</v>
      </c>
      <c r="AY178" s="237" t="s">
        <v>172</v>
      </c>
    </row>
    <row r="179" spans="2:65" s="1" customFormat="1" ht="16.5" customHeight="1">
      <c r="B179" s="42"/>
      <c r="C179" s="204" t="s">
        <v>10</v>
      </c>
      <c r="D179" s="204" t="s">
        <v>176</v>
      </c>
      <c r="E179" s="205" t="s">
        <v>281</v>
      </c>
      <c r="F179" s="206" t="s">
        <v>282</v>
      </c>
      <c r="G179" s="207" t="s">
        <v>179</v>
      </c>
      <c r="H179" s="208">
        <v>362.1</v>
      </c>
      <c r="I179" s="209"/>
      <c r="J179" s="210">
        <f>ROUND(I179*H179,2)</f>
        <v>0</v>
      </c>
      <c r="K179" s="206" t="s">
        <v>180</v>
      </c>
      <c r="L179" s="62"/>
      <c r="M179" s="211" t="s">
        <v>21</v>
      </c>
      <c r="N179" s="212" t="s">
        <v>47</v>
      </c>
      <c r="O179" s="43"/>
      <c r="P179" s="213">
        <f>O179*H179</f>
        <v>0</v>
      </c>
      <c r="Q179" s="213">
        <v>0</v>
      </c>
      <c r="R179" s="213">
        <f>Q179*H179</f>
        <v>0</v>
      </c>
      <c r="S179" s="213">
        <v>0</v>
      </c>
      <c r="T179" s="214">
        <f>S179*H179</f>
        <v>0</v>
      </c>
      <c r="AR179" s="25" t="s">
        <v>181</v>
      </c>
      <c r="AT179" s="25" t="s">
        <v>176</v>
      </c>
      <c r="AU179" s="25" t="s">
        <v>182</v>
      </c>
      <c r="AY179" s="25" t="s">
        <v>172</v>
      </c>
      <c r="BE179" s="215">
        <f>IF(N179="základní",J179,0)</f>
        <v>0</v>
      </c>
      <c r="BF179" s="215">
        <f>IF(N179="snížená",J179,0)</f>
        <v>0</v>
      </c>
      <c r="BG179" s="215">
        <f>IF(N179="zákl. přenesená",J179,0)</f>
        <v>0</v>
      </c>
      <c r="BH179" s="215">
        <f>IF(N179="sníž. přenesená",J179,0)</f>
        <v>0</v>
      </c>
      <c r="BI179" s="215">
        <f>IF(N179="nulová",J179,0)</f>
        <v>0</v>
      </c>
      <c r="BJ179" s="25" t="s">
        <v>83</v>
      </c>
      <c r="BK179" s="215">
        <f>ROUND(I179*H179,2)</f>
        <v>0</v>
      </c>
      <c r="BL179" s="25" t="s">
        <v>181</v>
      </c>
      <c r="BM179" s="25" t="s">
        <v>283</v>
      </c>
    </row>
    <row r="180" spans="2:51" s="13" customFormat="1" ht="13.5">
      <c r="B180" s="227"/>
      <c r="C180" s="228"/>
      <c r="D180" s="218" t="s">
        <v>184</v>
      </c>
      <c r="E180" s="229" t="s">
        <v>21</v>
      </c>
      <c r="F180" s="230" t="s">
        <v>1539</v>
      </c>
      <c r="G180" s="228"/>
      <c r="H180" s="231">
        <v>235.45</v>
      </c>
      <c r="I180" s="232"/>
      <c r="J180" s="228"/>
      <c r="K180" s="228"/>
      <c r="L180" s="233"/>
      <c r="M180" s="234"/>
      <c r="N180" s="235"/>
      <c r="O180" s="235"/>
      <c r="P180" s="235"/>
      <c r="Q180" s="235"/>
      <c r="R180" s="235"/>
      <c r="S180" s="235"/>
      <c r="T180" s="236"/>
      <c r="AT180" s="237" t="s">
        <v>184</v>
      </c>
      <c r="AU180" s="237" t="s">
        <v>182</v>
      </c>
      <c r="AV180" s="13" t="s">
        <v>85</v>
      </c>
      <c r="AW180" s="13" t="s">
        <v>35</v>
      </c>
      <c r="AX180" s="13" t="s">
        <v>76</v>
      </c>
      <c r="AY180" s="237" t="s">
        <v>172</v>
      </c>
    </row>
    <row r="181" spans="2:51" s="13" customFormat="1" ht="13.5">
      <c r="B181" s="227"/>
      <c r="C181" s="228"/>
      <c r="D181" s="218" t="s">
        <v>184</v>
      </c>
      <c r="E181" s="229" t="s">
        <v>21</v>
      </c>
      <c r="F181" s="230" t="s">
        <v>1540</v>
      </c>
      <c r="G181" s="228"/>
      <c r="H181" s="231">
        <v>126.65</v>
      </c>
      <c r="I181" s="232"/>
      <c r="J181" s="228"/>
      <c r="K181" s="228"/>
      <c r="L181" s="233"/>
      <c r="M181" s="234"/>
      <c r="N181" s="235"/>
      <c r="O181" s="235"/>
      <c r="P181" s="235"/>
      <c r="Q181" s="235"/>
      <c r="R181" s="235"/>
      <c r="S181" s="235"/>
      <c r="T181" s="236"/>
      <c r="AT181" s="237" t="s">
        <v>184</v>
      </c>
      <c r="AU181" s="237" t="s">
        <v>182</v>
      </c>
      <c r="AV181" s="13" t="s">
        <v>85</v>
      </c>
      <c r="AW181" s="13" t="s">
        <v>35</v>
      </c>
      <c r="AX181" s="13" t="s">
        <v>76</v>
      </c>
      <c r="AY181" s="237" t="s">
        <v>172</v>
      </c>
    </row>
    <row r="182" spans="2:51" s="14" customFormat="1" ht="13.5">
      <c r="B182" s="238"/>
      <c r="C182" s="239"/>
      <c r="D182" s="218" t="s">
        <v>184</v>
      </c>
      <c r="E182" s="240" t="s">
        <v>21</v>
      </c>
      <c r="F182" s="241" t="s">
        <v>199</v>
      </c>
      <c r="G182" s="239"/>
      <c r="H182" s="242">
        <v>362.1</v>
      </c>
      <c r="I182" s="243"/>
      <c r="J182" s="239"/>
      <c r="K182" s="239"/>
      <c r="L182" s="244"/>
      <c r="M182" s="245"/>
      <c r="N182" s="246"/>
      <c r="O182" s="246"/>
      <c r="P182" s="246"/>
      <c r="Q182" s="246"/>
      <c r="R182" s="246"/>
      <c r="S182" s="246"/>
      <c r="T182" s="247"/>
      <c r="AT182" s="248" t="s">
        <v>184</v>
      </c>
      <c r="AU182" s="248" t="s">
        <v>182</v>
      </c>
      <c r="AV182" s="14" t="s">
        <v>181</v>
      </c>
      <c r="AW182" s="14" t="s">
        <v>35</v>
      </c>
      <c r="AX182" s="14" t="s">
        <v>83</v>
      </c>
      <c r="AY182" s="248" t="s">
        <v>172</v>
      </c>
    </row>
    <row r="183" spans="2:65" s="1" customFormat="1" ht="16.5" customHeight="1">
      <c r="B183" s="42"/>
      <c r="C183" s="204" t="s">
        <v>280</v>
      </c>
      <c r="D183" s="204" t="s">
        <v>176</v>
      </c>
      <c r="E183" s="205" t="s">
        <v>286</v>
      </c>
      <c r="F183" s="206" t="s">
        <v>287</v>
      </c>
      <c r="G183" s="207" t="s">
        <v>179</v>
      </c>
      <c r="H183" s="208">
        <v>362.1</v>
      </c>
      <c r="I183" s="209"/>
      <c r="J183" s="210">
        <f>ROUND(I183*H183,2)</f>
        <v>0</v>
      </c>
      <c r="K183" s="206" t="s">
        <v>180</v>
      </c>
      <c r="L183" s="62"/>
      <c r="M183" s="211" t="s">
        <v>21</v>
      </c>
      <c r="N183" s="212" t="s">
        <v>47</v>
      </c>
      <c r="O183" s="43"/>
      <c r="P183" s="213">
        <f>O183*H183</f>
        <v>0</v>
      </c>
      <c r="Q183" s="213">
        <v>0</v>
      </c>
      <c r="R183" s="213">
        <f>Q183*H183</f>
        <v>0</v>
      </c>
      <c r="S183" s="213">
        <v>0</v>
      </c>
      <c r="T183" s="214">
        <f>S183*H183</f>
        <v>0</v>
      </c>
      <c r="AR183" s="25" t="s">
        <v>181</v>
      </c>
      <c r="AT183" s="25" t="s">
        <v>176</v>
      </c>
      <c r="AU183" s="25" t="s">
        <v>182</v>
      </c>
      <c r="AY183" s="25" t="s">
        <v>172</v>
      </c>
      <c r="BE183" s="215">
        <f>IF(N183="základní",J183,0)</f>
        <v>0</v>
      </c>
      <c r="BF183" s="215">
        <f>IF(N183="snížená",J183,0)</f>
        <v>0</v>
      </c>
      <c r="BG183" s="215">
        <f>IF(N183="zákl. přenesená",J183,0)</f>
        <v>0</v>
      </c>
      <c r="BH183" s="215">
        <f>IF(N183="sníž. přenesená",J183,0)</f>
        <v>0</v>
      </c>
      <c r="BI183" s="215">
        <f>IF(N183="nulová",J183,0)</f>
        <v>0</v>
      </c>
      <c r="BJ183" s="25" t="s">
        <v>83</v>
      </c>
      <c r="BK183" s="215">
        <f>ROUND(I183*H183,2)</f>
        <v>0</v>
      </c>
      <c r="BL183" s="25" t="s">
        <v>181</v>
      </c>
      <c r="BM183" s="25" t="s">
        <v>288</v>
      </c>
    </row>
    <row r="184" spans="2:51" s="13" customFormat="1" ht="13.5">
      <c r="B184" s="227"/>
      <c r="C184" s="228"/>
      <c r="D184" s="218" t="s">
        <v>184</v>
      </c>
      <c r="E184" s="229" t="s">
        <v>21</v>
      </c>
      <c r="F184" s="230" t="s">
        <v>1541</v>
      </c>
      <c r="G184" s="228"/>
      <c r="H184" s="231">
        <v>362.1</v>
      </c>
      <c r="I184" s="232"/>
      <c r="J184" s="228"/>
      <c r="K184" s="228"/>
      <c r="L184" s="233"/>
      <c r="M184" s="234"/>
      <c r="N184" s="235"/>
      <c r="O184" s="235"/>
      <c r="P184" s="235"/>
      <c r="Q184" s="235"/>
      <c r="R184" s="235"/>
      <c r="S184" s="235"/>
      <c r="T184" s="236"/>
      <c r="AT184" s="237" t="s">
        <v>184</v>
      </c>
      <c r="AU184" s="237" t="s">
        <v>182</v>
      </c>
      <c r="AV184" s="13" t="s">
        <v>85</v>
      </c>
      <c r="AW184" s="13" t="s">
        <v>35</v>
      </c>
      <c r="AX184" s="13" t="s">
        <v>83</v>
      </c>
      <c r="AY184" s="237" t="s">
        <v>172</v>
      </c>
    </row>
    <row r="185" spans="2:65" s="1" customFormat="1" ht="16.5" customHeight="1">
      <c r="B185" s="42"/>
      <c r="C185" s="204" t="s">
        <v>285</v>
      </c>
      <c r="D185" s="204" t="s">
        <v>176</v>
      </c>
      <c r="E185" s="205" t="s">
        <v>291</v>
      </c>
      <c r="F185" s="206" t="s">
        <v>292</v>
      </c>
      <c r="G185" s="207" t="s">
        <v>213</v>
      </c>
      <c r="H185" s="208">
        <v>884.2</v>
      </c>
      <c r="I185" s="209"/>
      <c r="J185" s="210">
        <f>ROUND(I185*H185,2)</f>
        <v>0</v>
      </c>
      <c r="K185" s="206" t="s">
        <v>180</v>
      </c>
      <c r="L185" s="62"/>
      <c r="M185" s="211" t="s">
        <v>21</v>
      </c>
      <c r="N185" s="212" t="s">
        <v>47</v>
      </c>
      <c r="O185" s="43"/>
      <c r="P185" s="213">
        <f>O185*H185</f>
        <v>0</v>
      </c>
      <c r="Q185" s="213">
        <v>0.00085</v>
      </c>
      <c r="R185" s="213">
        <f>Q185*H185</f>
        <v>0.75157</v>
      </c>
      <c r="S185" s="213">
        <v>0</v>
      </c>
      <c r="T185" s="214">
        <f>S185*H185</f>
        <v>0</v>
      </c>
      <c r="AR185" s="25" t="s">
        <v>181</v>
      </c>
      <c r="AT185" s="25" t="s">
        <v>176</v>
      </c>
      <c r="AU185" s="25" t="s">
        <v>182</v>
      </c>
      <c r="AY185" s="25" t="s">
        <v>172</v>
      </c>
      <c r="BE185" s="215">
        <f>IF(N185="základní",J185,0)</f>
        <v>0</v>
      </c>
      <c r="BF185" s="215">
        <f>IF(N185="snížená",J185,0)</f>
        <v>0</v>
      </c>
      <c r="BG185" s="215">
        <f>IF(N185="zákl. přenesená",J185,0)</f>
        <v>0</v>
      </c>
      <c r="BH185" s="215">
        <f>IF(N185="sníž. přenesená",J185,0)</f>
        <v>0</v>
      </c>
      <c r="BI185" s="215">
        <f>IF(N185="nulová",J185,0)</f>
        <v>0</v>
      </c>
      <c r="BJ185" s="25" t="s">
        <v>83</v>
      </c>
      <c r="BK185" s="215">
        <f>ROUND(I185*H185,2)</f>
        <v>0</v>
      </c>
      <c r="BL185" s="25" t="s">
        <v>181</v>
      </c>
      <c r="BM185" s="25" t="s">
        <v>293</v>
      </c>
    </row>
    <row r="186" spans="2:51" s="13" customFormat="1" ht="13.5">
      <c r="B186" s="227"/>
      <c r="C186" s="228"/>
      <c r="D186" s="218" t="s">
        <v>184</v>
      </c>
      <c r="E186" s="229" t="s">
        <v>21</v>
      </c>
      <c r="F186" s="230" t="s">
        <v>1542</v>
      </c>
      <c r="G186" s="228"/>
      <c r="H186" s="231">
        <v>160</v>
      </c>
      <c r="I186" s="232"/>
      <c r="J186" s="228"/>
      <c r="K186" s="228"/>
      <c r="L186" s="233"/>
      <c r="M186" s="234"/>
      <c r="N186" s="235"/>
      <c r="O186" s="235"/>
      <c r="P186" s="235"/>
      <c r="Q186" s="235"/>
      <c r="R186" s="235"/>
      <c r="S186" s="235"/>
      <c r="T186" s="236"/>
      <c r="AT186" s="237" t="s">
        <v>184</v>
      </c>
      <c r="AU186" s="237" t="s">
        <v>182</v>
      </c>
      <c r="AV186" s="13" t="s">
        <v>85</v>
      </c>
      <c r="AW186" s="13" t="s">
        <v>35</v>
      </c>
      <c r="AX186" s="13" t="s">
        <v>76</v>
      </c>
      <c r="AY186" s="237" t="s">
        <v>172</v>
      </c>
    </row>
    <row r="187" spans="2:51" s="13" customFormat="1" ht="13.5">
      <c r="B187" s="227"/>
      <c r="C187" s="228"/>
      <c r="D187" s="218" t="s">
        <v>184</v>
      </c>
      <c r="E187" s="229" t="s">
        <v>21</v>
      </c>
      <c r="F187" s="230" t="s">
        <v>1543</v>
      </c>
      <c r="G187" s="228"/>
      <c r="H187" s="231">
        <v>470.9</v>
      </c>
      <c r="I187" s="232"/>
      <c r="J187" s="228"/>
      <c r="K187" s="228"/>
      <c r="L187" s="233"/>
      <c r="M187" s="234"/>
      <c r="N187" s="235"/>
      <c r="O187" s="235"/>
      <c r="P187" s="235"/>
      <c r="Q187" s="235"/>
      <c r="R187" s="235"/>
      <c r="S187" s="235"/>
      <c r="T187" s="236"/>
      <c r="AT187" s="237" t="s">
        <v>184</v>
      </c>
      <c r="AU187" s="237" t="s">
        <v>182</v>
      </c>
      <c r="AV187" s="13" t="s">
        <v>85</v>
      </c>
      <c r="AW187" s="13" t="s">
        <v>35</v>
      </c>
      <c r="AX187" s="13" t="s">
        <v>76</v>
      </c>
      <c r="AY187" s="237" t="s">
        <v>172</v>
      </c>
    </row>
    <row r="188" spans="2:51" s="13" customFormat="1" ht="13.5">
      <c r="B188" s="227"/>
      <c r="C188" s="228"/>
      <c r="D188" s="218" t="s">
        <v>184</v>
      </c>
      <c r="E188" s="229" t="s">
        <v>21</v>
      </c>
      <c r="F188" s="230" t="s">
        <v>1544</v>
      </c>
      <c r="G188" s="228"/>
      <c r="H188" s="231">
        <v>253.3</v>
      </c>
      <c r="I188" s="232"/>
      <c r="J188" s="228"/>
      <c r="K188" s="228"/>
      <c r="L188" s="233"/>
      <c r="M188" s="234"/>
      <c r="N188" s="235"/>
      <c r="O188" s="235"/>
      <c r="P188" s="235"/>
      <c r="Q188" s="235"/>
      <c r="R188" s="235"/>
      <c r="S188" s="235"/>
      <c r="T188" s="236"/>
      <c r="AT188" s="237" t="s">
        <v>184</v>
      </c>
      <c r="AU188" s="237" t="s">
        <v>182</v>
      </c>
      <c r="AV188" s="13" t="s">
        <v>85</v>
      </c>
      <c r="AW188" s="13" t="s">
        <v>35</v>
      </c>
      <c r="AX188" s="13" t="s">
        <v>76</v>
      </c>
      <c r="AY188" s="237" t="s">
        <v>172</v>
      </c>
    </row>
    <row r="189" spans="2:51" s="14" customFormat="1" ht="13.5">
      <c r="B189" s="238"/>
      <c r="C189" s="239"/>
      <c r="D189" s="218" t="s">
        <v>184</v>
      </c>
      <c r="E189" s="240" t="s">
        <v>21</v>
      </c>
      <c r="F189" s="241" t="s">
        <v>199</v>
      </c>
      <c r="G189" s="239"/>
      <c r="H189" s="242">
        <v>884.2</v>
      </c>
      <c r="I189" s="243"/>
      <c r="J189" s="239"/>
      <c r="K189" s="239"/>
      <c r="L189" s="244"/>
      <c r="M189" s="245"/>
      <c r="N189" s="246"/>
      <c r="O189" s="246"/>
      <c r="P189" s="246"/>
      <c r="Q189" s="246"/>
      <c r="R189" s="246"/>
      <c r="S189" s="246"/>
      <c r="T189" s="247"/>
      <c r="AT189" s="248" t="s">
        <v>184</v>
      </c>
      <c r="AU189" s="248" t="s">
        <v>182</v>
      </c>
      <c r="AV189" s="14" t="s">
        <v>181</v>
      </c>
      <c r="AW189" s="14" t="s">
        <v>35</v>
      </c>
      <c r="AX189" s="14" t="s">
        <v>83</v>
      </c>
      <c r="AY189" s="248" t="s">
        <v>172</v>
      </c>
    </row>
    <row r="190" spans="2:65" s="1" customFormat="1" ht="16.5" customHeight="1">
      <c r="B190" s="42"/>
      <c r="C190" s="204" t="s">
        <v>290</v>
      </c>
      <c r="D190" s="204" t="s">
        <v>176</v>
      </c>
      <c r="E190" s="205" t="s">
        <v>297</v>
      </c>
      <c r="F190" s="206" t="s">
        <v>298</v>
      </c>
      <c r="G190" s="207" t="s">
        <v>213</v>
      </c>
      <c r="H190" s="208">
        <v>884.2</v>
      </c>
      <c r="I190" s="209"/>
      <c r="J190" s="210">
        <f>ROUND(I190*H190,2)</f>
        <v>0</v>
      </c>
      <c r="K190" s="206" t="s">
        <v>180</v>
      </c>
      <c r="L190" s="62"/>
      <c r="M190" s="211" t="s">
        <v>21</v>
      </c>
      <c r="N190" s="212" t="s">
        <v>47</v>
      </c>
      <c r="O190" s="43"/>
      <c r="P190" s="213">
        <f>O190*H190</f>
        <v>0</v>
      </c>
      <c r="Q190" s="213">
        <v>0</v>
      </c>
      <c r="R190" s="213">
        <f>Q190*H190</f>
        <v>0</v>
      </c>
      <c r="S190" s="213">
        <v>0</v>
      </c>
      <c r="T190" s="214">
        <f>S190*H190</f>
        <v>0</v>
      </c>
      <c r="AR190" s="25" t="s">
        <v>181</v>
      </c>
      <c r="AT190" s="25" t="s">
        <v>176</v>
      </c>
      <c r="AU190" s="25" t="s">
        <v>182</v>
      </c>
      <c r="AY190" s="25" t="s">
        <v>172</v>
      </c>
      <c r="BE190" s="215">
        <f>IF(N190="základní",J190,0)</f>
        <v>0</v>
      </c>
      <c r="BF190" s="215">
        <f>IF(N190="snížená",J190,0)</f>
        <v>0</v>
      </c>
      <c r="BG190" s="215">
        <f>IF(N190="zákl. přenesená",J190,0)</f>
        <v>0</v>
      </c>
      <c r="BH190" s="215">
        <f>IF(N190="sníž. přenesená",J190,0)</f>
        <v>0</v>
      </c>
      <c r="BI190" s="215">
        <f>IF(N190="nulová",J190,0)</f>
        <v>0</v>
      </c>
      <c r="BJ190" s="25" t="s">
        <v>83</v>
      </c>
      <c r="BK190" s="215">
        <f>ROUND(I190*H190,2)</f>
        <v>0</v>
      </c>
      <c r="BL190" s="25" t="s">
        <v>181</v>
      </c>
      <c r="BM190" s="25" t="s">
        <v>299</v>
      </c>
    </row>
    <row r="191" spans="2:51" s="13" customFormat="1" ht="13.5">
      <c r="B191" s="227"/>
      <c r="C191" s="228"/>
      <c r="D191" s="218" t="s">
        <v>184</v>
      </c>
      <c r="E191" s="229" t="s">
        <v>21</v>
      </c>
      <c r="F191" s="230" t="s">
        <v>1545</v>
      </c>
      <c r="G191" s="228"/>
      <c r="H191" s="231">
        <v>884.2</v>
      </c>
      <c r="I191" s="232"/>
      <c r="J191" s="228"/>
      <c r="K191" s="228"/>
      <c r="L191" s="233"/>
      <c r="M191" s="234"/>
      <c r="N191" s="235"/>
      <c r="O191" s="235"/>
      <c r="P191" s="235"/>
      <c r="Q191" s="235"/>
      <c r="R191" s="235"/>
      <c r="S191" s="235"/>
      <c r="T191" s="236"/>
      <c r="AT191" s="237" t="s">
        <v>184</v>
      </c>
      <c r="AU191" s="237" t="s">
        <v>182</v>
      </c>
      <c r="AV191" s="13" t="s">
        <v>85</v>
      </c>
      <c r="AW191" s="13" t="s">
        <v>35</v>
      </c>
      <c r="AX191" s="13" t="s">
        <v>83</v>
      </c>
      <c r="AY191" s="237" t="s">
        <v>172</v>
      </c>
    </row>
    <row r="192" spans="2:65" s="1" customFormat="1" ht="16.5" customHeight="1">
      <c r="B192" s="42"/>
      <c r="C192" s="204" t="s">
        <v>296</v>
      </c>
      <c r="D192" s="204" t="s">
        <v>176</v>
      </c>
      <c r="E192" s="205" t="s">
        <v>302</v>
      </c>
      <c r="F192" s="206" t="s">
        <v>303</v>
      </c>
      <c r="G192" s="207" t="s">
        <v>179</v>
      </c>
      <c r="H192" s="208">
        <v>430</v>
      </c>
      <c r="I192" s="209"/>
      <c r="J192" s="210">
        <f>ROUND(I192*H192,2)</f>
        <v>0</v>
      </c>
      <c r="K192" s="206" t="s">
        <v>180</v>
      </c>
      <c r="L192" s="62"/>
      <c r="M192" s="211" t="s">
        <v>21</v>
      </c>
      <c r="N192" s="212" t="s">
        <v>47</v>
      </c>
      <c r="O192" s="43"/>
      <c r="P192" s="213">
        <f>O192*H192</f>
        <v>0</v>
      </c>
      <c r="Q192" s="213">
        <v>0</v>
      </c>
      <c r="R192" s="213">
        <f>Q192*H192</f>
        <v>0</v>
      </c>
      <c r="S192" s="213">
        <v>0</v>
      </c>
      <c r="T192" s="214">
        <f>S192*H192</f>
        <v>0</v>
      </c>
      <c r="AR192" s="25" t="s">
        <v>181</v>
      </c>
      <c r="AT192" s="25" t="s">
        <v>176</v>
      </c>
      <c r="AU192" s="25" t="s">
        <v>182</v>
      </c>
      <c r="AY192" s="25" t="s">
        <v>172</v>
      </c>
      <c r="BE192" s="215">
        <f>IF(N192="základní",J192,0)</f>
        <v>0</v>
      </c>
      <c r="BF192" s="215">
        <f>IF(N192="snížená",J192,0)</f>
        <v>0</v>
      </c>
      <c r="BG192" s="215">
        <f>IF(N192="zákl. přenesená",J192,0)</f>
        <v>0</v>
      </c>
      <c r="BH192" s="215">
        <f>IF(N192="sníž. přenesená",J192,0)</f>
        <v>0</v>
      </c>
      <c r="BI192" s="215">
        <f>IF(N192="nulová",J192,0)</f>
        <v>0</v>
      </c>
      <c r="BJ192" s="25" t="s">
        <v>83</v>
      </c>
      <c r="BK192" s="215">
        <f>ROUND(I192*H192,2)</f>
        <v>0</v>
      </c>
      <c r="BL192" s="25" t="s">
        <v>181</v>
      </c>
      <c r="BM192" s="25" t="s">
        <v>304</v>
      </c>
    </row>
    <row r="193" spans="2:51" s="13" customFormat="1" ht="13.5">
      <c r="B193" s="227"/>
      <c r="C193" s="228"/>
      <c r="D193" s="218" t="s">
        <v>184</v>
      </c>
      <c r="E193" s="229" t="s">
        <v>21</v>
      </c>
      <c r="F193" s="230" t="s">
        <v>1515</v>
      </c>
      <c r="G193" s="228"/>
      <c r="H193" s="231">
        <v>30</v>
      </c>
      <c r="I193" s="232"/>
      <c r="J193" s="228"/>
      <c r="K193" s="228"/>
      <c r="L193" s="233"/>
      <c r="M193" s="234"/>
      <c r="N193" s="235"/>
      <c r="O193" s="235"/>
      <c r="P193" s="235"/>
      <c r="Q193" s="235"/>
      <c r="R193" s="235"/>
      <c r="S193" s="235"/>
      <c r="T193" s="236"/>
      <c r="AT193" s="237" t="s">
        <v>184</v>
      </c>
      <c r="AU193" s="237" t="s">
        <v>182</v>
      </c>
      <c r="AV193" s="13" t="s">
        <v>85</v>
      </c>
      <c r="AW193" s="13" t="s">
        <v>35</v>
      </c>
      <c r="AX193" s="13" t="s">
        <v>76</v>
      </c>
      <c r="AY193" s="237" t="s">
        <v>172</v>
      </c>
    </row>
    <row r="194" spans="2:51" s="13" customFormat="1" ht="13.5">
      <c r="B194" s="227"/>
      <c r="C194" s="228"/>
      <c r="D194" s="218" t="s">
        <v>184</v>
      </c>
      <c r="E194" s="229" t="s">
        <v>21</v>
      </c>
      <c r="F194" s="230" t="s">
        <v>1516</v>
      </c>
      <c r="G194" s="228"/>
      <c r="H194" s="231">
        <v>37.9</v>
      </c>
      <c r="I194" s="232"/>
      <c r="J194" s="228"/>
      <c r="K194" s="228"/>
      <c r="L194" s="233"/>
      <c r="M194" s="234"/>
      <c r="N194" s="235"/>
      <c r="O194" s="235"/>
      <c r="P194" s="235"/>
      <c r="Q194" s="235"/>
      <c r="R194" s="235"/>
      <c r="S194" s="235"/>
      <c r="T194" s="236"/>
      <c r="AT194" s="237" t="s">
        <v>184</v>
      </c>
      <c r="AU194" s="237" t="s">
        <v>182</v>
      </c>
      <c r="AV194" s="13" t="s">
        <v>85</v>
      </c>
      <c r="AW194" s="13" t="s">
        <v>35</v>
      </c>
      <c r="AX194" s="13" t="s">
        <v>76</v>
      </c>
      <c r="AY194" s="237" t="s">
        <v>172</v>
      </c>
    </row>
    <row r="195" spans="2:51" s="13" customFormat="1" ht="13.5">
      <c r="B195" s="227"/>
      <c r="C195" s="228"/>
      <c r="D195" s="218" t="s">
        <v>184</v>
      </c>
      <c r="E195" s="229" t="s">
        <v>21</v>
      </c>
      <c r="F195" s="230" t="s">
        <v>1517</v>
      </c>
      <c r="G195" s="228"/>
      <c r="H195" s="231">
        <v>362.1</v>
      </c>
      <c r="I195" s="232"/>
      <c r="J195" s="228"/>
      <c r="K195" s="228"/>
      <c r="L195" s="233"/>
      <c r="M195" s="234"/>
      <c r="N195" s="235"/>
      <c r="O195" s="235"/>
      <c r="P195" s="235"/>
      <c r="Q195" s="235"/>
      <c r="R195" s="235"/>
      <c r="S195" s="235"/>
      <c r="T195" s="236"/>
      <c r="AT195" s="237" t="s">
        <v>184</v>
      </c>
      <c r="AU195" s="237" t="s">
        <v>182</v>
      </c>
      <c r="AV195" s="13" t="s">
        <v>85</v>
      </c>
      <c r="AW195" s="13" t="s">
        <v>35</v>
      </c>
      <c r="AX195" s="13" t="s">
        <v>76</v>
      </c>
      <c r="AY195" s="237" t="s">
        <v>172</v>
      </c>
    </row>
    <row r="196" spans="2:51" s="14" customFormat="1" ht="13.5">
      <c r="B196" s="238"/>
      <c r="C196" s="239"/>
      <c r="D196" s="218" t="s">
        <v>184</v>
      </c>
      <c r="E196" s="240" t="s">
        <v>21</v>
      </c>
      <c r="F196" s="241" t="s">
        <v>199</v>
      </c>
      <c r="G196" s="239"/>
      <c r="H196" s="242">
        <v>430</v>
      </c>
      <c r="I196" s="243"/>
      <c r="J196" s="239"/>
      <c r="K196" s="239"/>
      <c r="L196" s="244"/>
      <c r="M196" s="245"/>
      <c r="N196" s="246"/>
      <c r="O196" s="246"/>
      <c r="P196" s="246"/>
      <c r="Q196" s="246"/>
      <c r="R196" s="246"/>
      <c r="S196" s="246"/>
      <c r="T196" s="247"/>
      <c r="AT196" s="248" t="s">
        <v>184</v>
      </c>
      <c r="AU196" s="248" t="s">
        <v>182</v>
      </c>
      <c r="AV196" s="14" t="s">
        <v>181</v>
      </c>
      <c r="AW196" s="14" t="s">
        <v>35</v>
      </c>
      <c r="AX196" s="14" t="s">
        <v>83</v>
      </c>
      <c r="AY196" s="248" t="s">
        <v>172</v>
      </c>
    </row>
    <row r="197" spans="2:65" s="1" customFormat="1" ht="16.5" customHeight="1">
      <c r="B197" s="42"/>
      <c r="C197" s="204" t="s">
        <v>301</v>
      </c>
      <c r="D197" s="204" t="s">
        <v>176</v>
      </c>
      <c r="E197" s="205" t="s">
        <v>306</v>
      </c>
      <c r="F197" s="206" t="s">
        <v>307</v>
      </c>
      <c r="G197" s="207" t="s">
        <v>179</v>
      </c>
      <c r="H197" s="208">
        <v>319.5</v>
      </c>
      <c r="I197" s="209"/>
      <c r="J197" s="210">
        <f>ROUND(I197*H197,2)</f>
        <v>0</v>
      </c>
      <c r="K197" s="206" t="s">
        <v>180</v>
      </c>
      <c r="L197" s="62"/>
      <c r="M197" s="211" t="s">
        <v>21</v>
      </c>
      <c r="N197" s="212" t="s">
        <v>47</v>
      </c>
      <c r="O197" s="43"/>
      <c r="P197" s="213">
        <f>O197*H197</f>
        <v>0</v>
      </c>
      <c r="Q197" s="213">
        <v>0</v>
      </c>
      <c r="R197" s="213">
        <f>Q197*H197</f>
        <v>0</v>
      </c>
      <c r="S197" s="213">
        <v>0</v>
      </c>
      <c r="T197" s="214">
        <f>S197*H197</f>
        <v>0</v>
      </c>
      <c r="AR197" s="25" t="s">
        <v>181</v>
      </c>
      <c r="AT197" s="25" t="s">
        <v>176</v>
      </c>
      <c r="AU197" s="25" t="s">
        <v>182</v>
      </c>
      <c r="AY197" s="25" t="s">
        <v>172</v>
      </c>
      <c r="BE197" s="215">
        <f>IF(N197="základní",J197,0)</f>
        <v>0</v>
      </c>
      <c r="BF197" s="215">
        <f>IF(N197="snížená",J197,0)</f>
        <v>0</v>
      </c>
      <c r="BG197" s="215">
        <f>IF(N197="zákl. přenesená",J197,0)</f>
        <v>0</v>
      </c>
      <c r="BH197" s="215">
        <f>IF(N197="sníž. přenesená",J197,0)</f>
        <v>0</v>
      </c>
      <c r="BI197" s="215">
        <f>IF(N197="nulová",J197,0)</f>
        <v>0</v>
      </c>
      <c r="BJ197" s="25" t="s">
        <v>83</v>
      </c>
      <c r="BK197" s="215">
        <f>ROUND(I197*H197,2)</f>
        <v>0</v>
      </c>
      <c r="BL197" s="25" t="s">
        <v>181</v>
      </c>
      <c r="BM197" s="25" t="s">
        <v>308</v>
      </c>
    </row>
    <row r="198" spans="2:51" s="13" customFormat="1" ht="13.5">
      <c r="B198" s="227"/>
      <c r="C198" s="228"/>
      <c r="D198" s="218" t="s">
        <v>184</v>
      </c>
      <c r="E198" s="229" t="s">
        <v>21</v>
      </c>
      <c r="F198" s="230" t="s">
        <v>1546</v>
      </c>
      <c r="G198" s="228"/>
      <c r="H198" s="231">
        <v>207.75</v>
      </c>
      <c r="I198" s="232"/>
      <c r="J198" s="228"/>
      <c r="K198" s="228"/>
      <c r="L198" s="233"/>
      <c r="M198" s="234"/>
      <c r="N198" s="235"/>
      <c r="O198" s="235"/>
      <c r="P198" s="235"/>
      <c r="Q198" s="235"/>
      <c r="R198" s="235"/>
      <c r="S198" s="235"/>
      <c r="T198" s="236"/>
      <c r="AT198" s="237" t="s">
        <v>184</v>
      </c>
      <c r="AU198" s="237" t="s">
        <v>182</v>
      </c>
      <c r="AV198" s="13" t="s">
        <v>85</v>
      </c>
      <c r="AW198" s="13" t="s">
        <v>35</v>
      </c>
      <c r="AX198" s="13" t="s">
        <v>76</v>
      </c>
      <c r="AY198" s="237" t="s">
        <v>172</v>
      </c>
    </row>
    <row r="199" spans="2:51" s="13" customFormat="1" ht="13.5">
      <c r="B199" s="227"/>
      <c r="C199" s="228"/>
      <c r="D199" s="218" t="s">
        <v>184</v>
      </c>
      <c r="E199" s="229" t="s">
        <v>21</v>
      </c>
      <c r="F199" s="230" t="s">
        <v>1547</v>
      </c>
      <c r="G199" s="228"/>
      <c r="H199" s="231">
        <v>111.75</v>
      </c>
      <c r="I199" s="232"/>
      <c r="J199" s="228"/>
      <c r="K199" s="228"/>
      <c r="L199" s="233"/>
      <c r="M199" s="234"/>
      <c r="N199" s="235"/>
      <c r="O199" s="235"/>
      <c r="P199" s="235"/>
      <c r="Q199" s="235"/>
      <c r="R199" s="235"/>
      <c r="S199" s="235"/>
      <c r="T199" s="236"/>
      <c r="AT199" s="237" t="s">
        <v>184</v>
      </c>
      <c r="AU199" s="237" t="s">
        <v>182</v>
      </c>
      <c r="AV199" s="13" t="s">
        <v>85</v>
      </c>
      <c r="AW199" s="13" t="s">
        <v>35</v>
      </c>
      <c r="AX199" s="13" t="s">
        <v>76</v>
      </c>
      <c r="AY199" s="237" t="s">
        <v>172</v>
      </c>
    </row>
    <row r="200" spans="2:51" s="14" customFormat="1" ht="13.5">
      <c r="B200" s="238"/>
      <c r="C200" s="239"/>
      <c r="D200" s="218" t="s">
        <v>184</v>
      </c>
      <c r="E200" s="240" t="s">
        <v>21</v>
      </c>
      <c r="F200" s="241" t="s">
        <v>199</v>
      </c>
      <c r="G200" s="239"/>
      <c r="H200" s="242">
        <v>319.5</v>
      </c>
      <c r="I200" s="243"/>
      <c r="J200" s="239"/>
      <c r="K200" s="239"/>
      <c r="L200" s="244"/>
      <c r="M200" s="245"/>
      <c r="N200" s="246"/>
      <c r="O200" s="246"/>
      <c r="P200" s="246"/>
      <c r="Q200" s="246"/>
      <c r="R200" s="246"/>
      <c r="S200" s="246"/>
      <c r="T200" s="247"/>
      <c r="AT200" s="248" t="s">
        <v>184</v>
      </c>
      <c r="AU200" s="248" t="s">
        <v>182</v>
      </c>
      <c r="AV200" s="14" t="s">
        <v>181</v>
      </c>
      <c r="AW200" s="14" t="s">
        <v>35</v>
      </c>
      <c r="AX200" s="14" t="s">
        <v>83</v>
      </c>
      <c r="AY200" s="248" t="s">
        <v>172</v>
      </c>
    </row>
    <row r="201" spans="2:65" s="1" customFormat="1" ht="16.5" customHeight="1">
      <c r="B201" s="42"/>
      <c r="C201" s="260" t="s">
        <v>9</v>
      </c>
      <c r="D201" s="260" t="s">
        <v>252</v>
      </c>
      <c r="E201" s="261" t="s">
        <v>253</v>
      </c>
      <c r="F201" s="262" t="s">
        <v>254</v>
      </c>
      <c r="G201" s="263" t="s">
        <v>207</v>
      </c>
      <c r="H201" s="264">
        <v>654.976</v>
      </c>
      <c r="I201" s="265"/>
      <c r="J201" s="266">
        <f>ROUND(I201*H201,2)</f>
        <v>0</v>
      </c>
      <c r="K201" s="262" t="s">
        <v>21</v>
      </c>
      <c r="L201" s="267"/>
      <c r="M201" s="268" t="s">
        <v>21</v>
      </c>
      <c r="N201" s="269" t="s">
        <v>47</v>
      </c>
      <c r="O201" s="43"/>
      <c r="P201" s="213">
        <f>O201*H201</f>
        <v>0</v>
      </c>
      <c r="Q201" s="213">
        <v>1</v>
      </c>
      <c r="R201" s="213">
        <f>Q201*H201</f>
        <v>654.976</v>
      </c>
      <c r="S201" s="213">
        <v>0</v>
      </c>
      <c r="T201" s="214">
        <f>S201*H201</f>
        <v>0</v>
      </c>
      <c r="AR201" s="25" t="s">
        <v>233</v>
      </c>
      <c r="AT201" s="25" t="s">
        <v>252</v>
      </c>
      <c r="AU201" s="25" t="s">
        <v>182</v>
      </c>
      <c r="AY201" s="25" t="s">
        <v>172</v>
      </c>
      <c r="BE201" s="215">
        <f>IF(N201="základní",J201,0)</f>
        <v>0</v>
      </c>
      <c r="BF201" s="215">
        <f>IF(N201="snížená",J201,0)</f>
        <v>0</v>
      </c>
      <c r="BG201" s="215">
        <f>IF(N201="zákl. přenesená",J201,0)</f>
        <v>0</v>
      </c>
      <c r="BH201" s="215">
        <f>IF(N201="sníž. přenesená",J201,0)</f>
        <v>0</v>
      </c>
      <c r="BI201" s="215">
        <f>IF(N201="nulová",J201,0)</f>
        <v>0</v>
      </c>
      <c r="BJ201" s="25" t="s">
        <v>83</v>
      </c>
      <c r="BK201" s="215">
        <f>ROUND(I201*H201,2)</f>
        <v>0</v>
      </c>
      <c r="BL201" s="25" t="s">
        <v>181</v>
      </c>
      <c r="BM201" s="25" t="s">
        <v>312</v>
      </c>
    </row>
    <row r="202" spans="2:51" s="12" customFormat="1" ht="13.5">
      <c r="B202" s="216"/>
      <c r="C202" s="217"/>
      <c r="D202" s="218" t="s">
        <v>184</v>
      </c>
      <c r="E202" s="219" t="s">
        <v>21</v>
      </c>
      <c r="F202" s="220" t="s">
        <v>256</v>
      </c>
      <c r="G202" s="217"/>
      <c r="H202" s="219" t="s">
        <v>21</v>
      </c>
      <c r="I202" s="221"/>
      <c r="J202" s="217"/>
      <c r="K202" s="217"/>
      <c r="L202" s="222"/>
      <c r="M202" s="223"/>
      <c r="N202" s="224"/>
      <c r="O202" s="224"/>
      <c r="P202" s="224"/>
      <c r="Q202" s="224"/>
      <c r="R202" s="224"/>
      <c r="S202" s="224"/>
      <c r="T202" s="225"/>
      <c r="AT202" s="226" t="s">
        <v>184</v>
      </c>
      <c r="AU202" s="226" t="s">
        <v>182</v>
      </c>
      <c r="AV202" s="12" t="s">
        <v>83</v>
      </c>
      <c r="AW202" s="12" t="s">
        <v>35</v>
      </c>
      <c r="AX202" s="12" t="s">
        <v>76</v>
      </c>
      <c r="AY202" s="226" t="s">
        <v>172</v>
      </c>
    </row>
    <row r="203" spans="2:51" s="13" customFormat="1" ht="13.5">
      <c r="B203" s="227"/>
      <c r="C203" s="228"/>
      <c r="D203" s="218" t="s">
        <v>184</v>
      </c>
      <c r="E203" s="229" t="s">
        <v>21</v>
      </c>
      <c r="F203" s="230" t="s">
        <v>1548</v>
      </c>
      <c r="G203" s="228"/>
      <c r="H203" s="231">
        <v>425.888</v>
      </c>
      <c r="I203" s="232"/>
      <c r="J203" s="228"/>
      <c r="K203" s="228"/>
      <c r="L203" s="233"/>
      <c r="M203" s="234"/>
      <c r="N203" s="235"/>
      <c r="O203" s="235"/>
      <c r="P203" s="235"/>
      <c r="Q203" s="235"/>
      <c r="R203" s="235"/>
      <c r="S203" s="235"/>
      <c r="T203" s="236"/>
      <c r="AT203" s="237" t="s">
        <v>184</v>
      </c>
      <c r="AU203" s="237" t="s">
        <v>182</v>
      </c>
      <c r="AV203" s="13" t="s">
        <v>85</v>
      </c>
      <c r="AW203" s="13" t="s">
        <v>35</v>
      </c>
      <c r="AX203" s="13" t="s">
        <v>76</v>
      </c>
      <c r="AY203" s="237" t="s">
        <v>172</v>
      </c>
    </row>
    <row r="204" spans="2:51" s="13" customFormat="1" ht="13.5">
      <c r="B204" s="227"/>
      <c r="C204" s="228"/>
      <c r="D204" s="218" t="s">
        <v>184</v>
      </c>
      <c r="E204" s="229" t="s">
        <v>21</v>
      </c>
      <c r="F204" s="230" t="s">
        <v>1549</v>
      </c>
      <c r="G204" s="228"/>
      <c r="H204" s="231">
        <v>229.088</v>
      </c>
      <c r="I204" s="232"/>
      <c r="J204" s="228"/>
      <c r="K204" s="228"/>
      <c r="L204" s="233"/>
      <c r="M204" s="234"/>
      <c r="N204" s="235"/>
      <c r="O204" s="235"/>
      <c r="P204" s="235"/>
      <c r="Q204" s="235"/>
      <c r="R204" s="235"/>
      <c r="S204" s="235"/>
      <c r="T204" s="236"/>
      <c r="AT204" s="237" t="s">
        <v>184</v>
      </c>
      <c r="AU204" s="237" t="s">
        <v>182</v>
      </c>
      <c r="AV204" s="13" t="s">
        <v>85</v>
      </c>
      <c r="AW204" s="13" t="s">
        <v>35</v>
      </c>
      <c r="AX204" s="13" t="s">
        <v>76</v>
      </c>
      <c r="AY204" s="237" t="s">
        <v>172</v>
      </c>
    </row>
    <row r="205" spans="2:51" s="14" customFormat="1" ht="13.5">
      <c r="B205" s="238"/>
      <c r="C205" s="239"/>
      <c r="D205" s="218" t="s">
        <v>184</v>
      </c>
      <c r="E205" s="240" t="s">
        <v>21</v>
      </c>
      <c r="F205" s="241" t="s">
        <v>199</v>
      </c>
      <c r="G205" s="239"/>
      <c r="H205" s="242">
        <v>654.976</v>
      </c>
      <c r="I205" s="243"/>
      <c r="J205" s="239"/>
      <c r="K205" s="239"/>
      <c r="L205" s="244"/>
      <c r="M205" s="245"/>
      <c r="N205" s="246"/>
      <c r="O205" s="246"/>
      <c r="P205" s="246"/>
      <c r="Q205" s="246"/>
      <c r="R205" s="246"/>
      <c r="S205" s="246"/>
      <c r="T205" s="247"/>
      <c r="AT205" s="248" t="s">
        <v>184</v>
      </c>
      <c r="AU205" s="248" t="s">
        <v>182</v>
      </c>
      <c r="AV205" s="14" t="s">
        <v>181</v>
      </c>
      <c r="AW205" s="14" t="s">
        <v>35</v>
      </c>
      <c r="AX205" s="14" t="s">
        <v>83</v>
      </c>
      <c r="AY205" s="248" t="s">
        <v>172</v>
      </c>
    </row>
    <row r="206" spans="2:63" s="11" customFormat="1" ht="22.35" customHeight="1">
      <c r="B206" s="188"/>
      <c r="C206" s="189"/>
      <c r="D206" s="190" t="s">
        <v>75</v>
      </c>
      <c r="E206" s="202" t="s">
        <v>315</v>
      </c>
      <c r="F206" s="202" t="s">
        <v>316</v>
      </c>
      <c r="G206" s="189"/>
      <c r="H206" s="189"/>
      <c r="I206" s="192"/>
      <c r="J206" s="203">
        <f>BK206</f>
        <v>0</v>
      </c>
      <c r="K206" s="189"/>
      <c r="L206" s="194"/>
      <c r="M206" s="195"/>
      <c r="N206" s="196"/>
      <c r="O206" s="196"/>
      <c r="P206" s="197">
        <f>SUM(P207:P220)</f>
        <v>0</v>
      </c>
      <c r="Q206" s="196"/>
      <c r="R206" s="197">
        <f>SUM(R207:R220)</f>
        <v>0.059050000000000005</v>
      </c>
      <c r="S206" s="196"/>
      <c r="T206" s="198">
        <f>SUM(T207:T220)</f>
        <v>0</v>
      </c>
      <c r="AR206" s="199" t="s">
        <v>83</v>
      </c>
      <c r="AT206" s="200" t="s">
        <v>75</v>
      </c>
      <c r="AU206" s="200" t="s">
        <v>85</v>
      </c>
      <c r="AY206" s="199" t="s">
        <v>172</v>
      </c>
      <c r="BK206" s="201">
        <f>SUM(BK207:BK220)</f>
        <v>0</v>
      </c>
    </row>
    <row r="207" spans="2:65" s="1" customFormat="1" ht="16.5" customHeight="1">
      <c r="B207" s="42"/>
      <c r="C207" s="204" t="s">
        <v>311</v>
      </c>
      <c r="D207" s="204" t="s">
        <v>176</v>
      </c>
      <c r="E207" s="205" t="s">
        <v>318</v>
      </c>
      <c r="F207" s="206" t="s">
        <v>319</v>
      </c>
      <c r="G207" s="207" t="s">
        <v>179</v>
      </c>
      <c r="H207" s="208">
        <v>120.65</v>
      </c>
      <c r="I207" s="209"/>
      <c r="J207" s="210">
        <f>ROUND(I207*H207,2)</f>
        <v>0</v>
      </c>
      <c r="K207" s="206" t="s">
        <v>180</v>
      </c>
      <c r="L207" s="62"/>
      <c r="M207" s="211" t="s">
        <v>21</v>
      </c>
      <c r="N207" s="212" t="s">
        <v>47</v>
      </c>
      <c r="O207" s="43"/>
      <c r="P207" s="213">
        <f>O207*H207</f>
        <v>0</v>
      </c>
      <c r="Q207" s="213">
        <v>0</v>
      </c>
      <c r="R207" s="213">
        <f>Q207*H207</f>
        <v>0</v>
      </c>
      <c r="S207" s="213">
        <v>0</v>
      </c>
      <c r="T207" s="214">
        <f>S207*H207</f>
        <v>0</v>
      </c>
      <c r="AR207" s="25" t="s">
        <v>181</v>
      </c>
      <c r="AT207" s="25" t="s">
        <v>176</v>
      </c>
      <c r="AU207" s="25" t="s">
        <v>182</v>
      </c>
      <c r="AY207" s="25" t="s">
        <v>172</v>
      </c>
      <c r="BE207" s="215">
        <f>IF(N207="základní",J207,0)</f>
        <v>0</v>
      </c>
      <c r="BF207" s="215">
        <f>IF(N207="snížená",J207,0)</f>
        <v>0</v>
      </c>
      <c r="BG207" s="215">
        <f>IF(N207="zákl. přenesená",J207,0)</f>
        <v>0</v>
      </c>
      <c r="BH207" s="215">
        <f>IF(N207="sníž. přenesená",J207,0)</f>
        <v>0</v>
      </c>
      <c r="BI207" s="215">
        <f>IF(N207="nulová",J207,0)</f>
        <v>0</v>
      </c>
      <c r="BJ207" s="25" t="s">
        <v>83</v>
      </c>
      <c r="BK207" s="215">
        <f>ROUND(I207*H207,2)</f>
        <v>0</v>
      </c>
      <c r="BL207" s="25" t="s">
        <v>181</v>
      </c>
      <c r="BM207" s="25" t="s">
        <v>320</v>
      </c>
    </row>
    <row r="208" spans="2:51" s="12" customFormat="1" ht="13.5">
      <c r="B208" s="216"/>
      <c r="C208" s="217"/>
      <c r="D208" s="218" t="s">
        <v>184</v>
      </c>
      <c r="E208" s="219" t="s">
        <v>21</v>
      </c>
      <c r="F208" s="220" t="s">
        <v>321</v>
      </c>
      <c r="G208" s="217"/>
      <c r="H208" s="219" t="s">
        <v>21</v>
      </c>
      <c r="I208" s="221"/>
      <c r="J208" s="217"/>
      <c r="K208" s="217"/>
      <c r="L208" s="222"/>
      <c r="M208" s="223"/>
      <c r="N208" s="224"/>
      <c r="O208" s="224"/>
      <c r="P208" s="224"/>
      <c r="Q208" s="224"/>
      <c r="R208" s="224"/>
      <c r="S208" s="224"/>
      <c r="T208" s="225"/>
      <c r="AT208" s="226" t="s">
        <v>184</v>
      </c>
      <c r="AU208" s="226" t="s">
        <v>182</v>
      </c>
      <c r="AV208" s="12" t="s">
        <v>83</v>
      </c>
      <c r="AW208" s="12" t="s">
        <v>35</v>
      </c>
      <c r="AX208" s="12" t="s">
        <v>76</v>
      </c>
      <c r="AY208" s="226" t="s">
        <v>172</v>
      </c>
    </row>
    <row r="209" spans="2:51" s="12" customFormat="1" ht="13.5">
      <c r="B209" s="216"/>
      <c r="C209" s="217"/>
      <c r="D209" s="218" t="s">
        <v>184</v>
      </c>
      <c r="E209" s="219" t="s">
        <v>21</v>
      </c>
      <c r="F209" s="220" t="s">
        <v>322</v>
      </c>
      <c r="G209" s="217"/>
      <c r="H209" s="219" t="s">
        <v>21</v>
      </c>
      <c r="I209" s="221"/>
      <c r="J209" s="217"/>
      <c r="K209" s="217"/>
      <c r="L209" s="222"/>
      <c r="M209" s="223"/>
      <c r="N209" s="224"/>
      <c r="O209" s="224"/>
      <c r="P209" s="224"/>
      <c r="Q209" s="224"/>
      <c r="R209" s="224"/>
      <c r="S209" s="224"/>
      <c r="T209" s="225"/>
      <c r="AT209" s="226" t="s">
        <v>184</v>
      </c>
      <c r="AU209" s="226" t="s">
        <v>182</v>
      </c>
      <c r="AV209" s="12" t="s">
        <v>83</v>
      </c>
      <c r="AW209" s="12" t="s">
        <v>35</v>
      </c>
      <c r="AX209" s="12" t="s">
        <v>76</v>
      </c>
      <c r="AY209" s="226" t="s">
        <v>172</v>
      </c>
    </row>
    <row r="210" spans="2:51" s="13" customFormat="1" ht="13.5">
      <c r="B210" s="227"/>
      <c r="C210" s="228"/>
      <c r="D210" s="218" t="s">
        <v>184</v>
      </c>
      <c r="E210" s="229" t="s">
        <v>21</v>
      </c>
      <c r="F210" s="230" t="s">
        <v>1550</v>
      </c>
      <c r="G210" s="228"/>
      <c r="H210" s="231">
        <v>120.65</v>
      </c>
      <c r="I210" s="232"/>
      <c r="J210" s="228"/>
      <c r="K210" s="228"/>
      <c r="L210" s="233"/>
      <c r="M210" s="234"/>
      <c r="N210" s="235"/>
      <c r="O210" s="235"/>
      <c r="P210" s="235"/>
      <c r="Q210" s="235"/>
      <c r="R210" s="235"/>
      <c r="S210" s="235"/>
      <c r="T210" s="236"/>
      <c r="AT210" s="237" t="s">
        <v>184</v>
      </c>
      <c r="AU210" s="237" t="s">
        <v>182</v>
      </c>
      <c r="AV210" s="13" t="s">
        <v>85</v>
      </c>
      <c r="AW210" s="13" t="s">
        <v>35</v>
      </c>
      <c r="AX210" s="13" t="s">
        <v>83</v>
      </c>
      <c r="AY210" s="237" t="s">
        <v>172</v>
      </c>
    </row>
    <row r="211" spans="2:65" s="1" customFormat="1" ht="25.5" customHeight="1">
      <c r="B211" s="42"/>
      <c r="C211" s="204" t="s">
        <v>317</v>
      </c>
      <c r="D211" s="204" t="s">
        <v>176</v>
      </c>
      <c r="E211" s="205" t="s">
        <v>1551</v>
      </c>
      <c r="F211" s="206" t="s">
        <v>1552</v>
      </c>
      <c r="G211" s="207" t="s">
        <v>213</v>
      </c>
      <c r="H211" s="208">
        <v>327</v>
      </c>
      <c r="I211" s="209"/>
      <c r="J211" s="210">
        <f>ROUND(I211*H211,2)</f>
        <v>0</v>
      </c>
      <c r="K211" s="206" t="s">
        <v>180</v>
      </c>
      <c r="L211" s="62"/>
      <c r="M211" s="211" t="s">
        <v>21</v>
      </c>
      <c r="N211" s="212" t="s">
        <v>47</v>
      </c>
      <c r="O211" s="43"/>
      <c r="P211" s="213">
        <f>O211*H211</f>
        <v>0</v>
      </c>
      <c r="Q211" s="213">
        <v>0</v>
      </c>
      <c r="R211" s="213">
        <f>Q211*H211</f>
        <v>0</v>
      </c>
      <c r="S211" s="213">
        <v>0</v>
      </c>
      <c r="T211" s="214">
        <f>S211*H211</f>
        <v>0</v>
      </c>
      <c r="AR211" s="25" t="s">
        <v>181</v>
      </c>
      <c r="AT211" s="25" t="s">
        <v>176</v>
      </c>
      <c r="AU211" s="25" t="s">
        <v>182</v>
      </c>
      <c r="AY211" s="25" t="s">
        <v>172</v>
      </c>
      <c r="BE211" s="215">
        <f>IF(N211="základní",J211,0)</f>
        <v>0</v>
      </c>
      <c r="BF211" s="215">
        <f>IF(N211="snížená",J211,0)</f>
        <v>0</v>
      </c>
      <c r="BG211" s="215">
        <f>IF(N211="zákl. přenesená",J211,0)</f>
        <v>0</v>
      </c>
      <c r="BH211" s="215">
        <f>IF(N211="sníž. přenesená",J211,0)</f>
        <v>0</v>
      </c>
      <c r="BI211" s="215">
        <f>IF(N211="nulová",J211,0)</f>
        <v>0</v>
      </c>
      <c r="BJ211" s="25" t="s">
        <v>83</v>
      </c>
      <c r="BK211" s="215">
        <f>ROUND(I211*H211,2)</f>
        <v>0</v>
      </c>
      <c r="BL211" s="25" t="s">
        <v>181</v>
      </c>
      <c r="BM211" s="25" t="s">
        <v>1553</v>
      </c>
    </row>
    <row r="212" spans="2:51" s="13" customFormat="1" ht="27">
      <c r="B212" s="227"/>
      <c r="C212" s="228"/>
      <c r="D212" s="218" t="s">
        <v>184</v>
      </c>
      <c r="E212" s="229" t="s">
        <v>21</v>
      </c>
      <c r="F212" s="230" t="s">
        <v>1554</v>
      </c>
      <c r="G212" s="228"/>
      <c r="H212" s="231">
        <v>327</v>
      </c>
      <c r="I212" s="232"/>
      <c r="J212" s="228"/>
      <c r="K212" s="228"/>
      <c r="L212" s="233"/>
      <c r="M212" s="234"/>
      <c r="N212" s="235"/>
      <c r="O212" s="235"/>
      <c r="P212" s="235"/>
      <c r="Q212" s="235"/>
      <c r="R212" s="235"/>
      <c r="S212" s="235"/>
      <c r="T212" s="236"/>
      <c r="AT212" s="237" t="s">
        <v>184</v>
      </c>
      <c r="AU212" s="237" t="s">
        <v>182</v>
      </c>
      <c r="AV212" s="13" t="s">
        <v>85</v>
      </c>
      <c r="AW212" s="13" t="s">
        <v>35</v>
      </c>
      <c r="AX212" s="13" t="s">
        <v>83</v>
      </c>
      <c r="AY212" s="237" t="s">
        <v>172</v>
      </c>
    </row>
    <row r="213" spans="2:65" s="1" customFormat="1" ht="16.5" customHeight="1">
      <c r="B213" s="42"/>
      <c r="C213" s="204" t="s">
        <v>326</v>
      </c>
      <c r="D213" s="204" t="s">
        <v>176</v>
      </c>
      <c r="E213" s="205" t="s">
        <v>1555</v>
      </c>
      <c r="F213" s="206" t="s">
        <v>1556</v>
      </c>
      <c r="G213" s="207" t="s">
        <v>213</v>
      </c>
      <c r="H213" s="208">
        <v>327</v>
      </c>
      <c r="I213" s="209"/>
      <c r="J213" s="210">
        <f>ROUND(I213*H213,2)</f>
        <v>0</v>
      </c>
      <c r="K213" s="206" t="s">
        <v>180</v>
      </c>
      <c r="L213" s="62"/>
      <c r="M213" s="211" t="s">
        <v>21</v>
      </c>
      <c r="N213" s="212" t="s">
        <v>47</v>
      </c>
      <c r="O213" s="43"/>
      <c r="P213" s="213">
        <f>O213*H213</f>
        <v>0</v>
      </c>
      <c r="Q213" s="213">
        <v>0.00018</v>
      </c>
      <c r="R213" s="213">
        <f>Q213*H213</f>
        <v>0.05886</v>
      </c>
      <c r="S213" s="213">
        <v>0</v>
      </c>
      <c r="T213" s="214">
        <f>S213*H213</f>
        <v>0</v>
      </c>
      <c r="AR213" s="25" t="s">
        <v>181</v>
      </c>
      <c r="AT213" s="25" t="s">
        <v>176</v>
      </c>
      <c r="AU213" s="25" t="s">
        <v>182</v>
      </c>
      <c r="AY213" s="25" t="s">
        <v>172</v>
      </c>
      <c r="BE213" s="215">
        <f>IF(N213="základní",J213,0)</f>
        <v>0</v>
      </c>
      <c r="BF213" s="215">
        <f>IF(N213="snížená",J213,0)</f>
        <v>0</v>
      </c>
      <c r="BG213" s="215">
        <f>IF(N213="zákl. přenesená",J213,0)</f>
        <v>0</v>
      </c>
      <c r="BH213" s="215">
        <f>IF(N213="sníž. přenesená",J213,0)</f>
        <v>0</v>
      </c>
      <c r="BI213" s="215">
        <f>IF(N213="nulová",J213,0)</f>
        <v>0</v>
      </c>
      <c r="BJ213" s="25" t="s">
        <v>83</v>
      </c>
      <c r="BK213" s="215">
        <f>ROUND(I213*H213,2)</f>
        <v>0</v>
      </c>
      <c r="BL213" s="25" t="s">
        <v>181</v>
      </c>
      <c r="BM213" s="25" t="s">
        <v>1557</v>
      </c>
    </row>
    <row r="214" spans="2:51" s="13" customFormat="1" ht="27">
      <c r="B214" s="227"/>
      <c r="C214" s="228"/>
      <c r="D214" s="218" t="s">
        <v>184</v>
      </c>
      <c r="E214" s="229" t="s">
        <v>21</v>
      </c>
      <c r="F214" s="230" t="s">
        <v>1554</v>
      </c>
      <c r="G214" s="228"/>
      <c r="H214" s="231">
        <v>327</v>
      </c>
      <c r="I214" s="232"/>
      <c r="J214" s="228"/>
      <c r="K214" s="228"/>
      <c r="L214" s="233"/>
      <c r="M214" s="234"/>
      <c r="N214" s="235"/>
      <c r="O214" s="235"/>
      <c r="P214" s="235"/>
      <c r="Q214" s="235"/>
      <c r="R214" s="235"/>
      <c r="S214" s="235"/>
      <c r="T214" s="236"/>
      <c r="AT214" s="237" t="s">
        <v>184</v>
      </c>
      <c r="AU214" s="237" t="s">
        <v>182</v>
      </c>
      <c r="AV214" s="13" t="s">
        <v>85</v>
      </c>
      <c r="AW214" s="13" t="s">
        <v>35</v>
      </c>
      <c r="AX214" s="13" t="s">
        <v>83</v>
      </c>
      <c r="AY214" s="237" t="s">
        <v>172</v>
      </c>
    </row>
    <row r="215" spans="2:65" s="1" customFormat="1" ht="16.5" customHeight="1">
      <c r="B215" s="42"/>
      <c r="C215" s="204" t="s">
        <v>331</v>
      </c>
      <c r="D215" s="204" t="s">
        <v>176</v>
      </c>
      <c r="E215" s="205" t="s">
        <v>327</v>
      </c>
      <c r="F215" s="206" t="s">
        <v>328</v>
      </c>
      <c r="G215" s="207" t="s">
        <v>329</v>
      </c>
      <c r="H215" s="208">
        <v>2</v>
      </c>
      <c r="I215" s="209"/>
      <c r="J215" s="210">
        <f aca="true" t="shared" si="0" ref="J215:J220">ROUND(I215*H215,2)</f>
        <v>0</v>
      </c>
      <c r="K215" s="206" t="s">
        <v>180</v>
      </c>
      <c r="L215" s="62"/>
      <c r="M215" s="211" t="s">
        <v>21</v>
      </c>
      <c r="N215" s="212" t="s">
        <v>47</v>
      </c>
      <c r="O215" s="43"/>
      <c r="P215" s="213">
        <f aca="true" t="shared" si="1" ref="P215:P220">O215*H215</f>
        <v>0</v>
      </c>
      <c r="Q215" s="213">
        <v>0</v>
      </c>
      <c r="R215" s="213">
        <f aca="true" t="shared" si="2" ref="R215:R220">Q215*H215</f>
        <v>0</v>
      </c>
      <c r="S215" s="213">
        <v>0</v>
      </c>
      <c r="T215" s="214">
        <f aca="true" t="shared" si="3" ref="T215:T220">S215*H215</f>
        <v>0</v>
      </c>
      <c r="AR215" s="25" t="s">
        <v>181</v>
      </c>
      <c r="AT215" s="25" t="s">
        <v>176</v>
      </c>
      <c r="AU215" s="25" t="s">
        <v>182</v>
      </c>
      <c r="AY215" s="25" t="s">
        <v>172</v>
      </c>
      <c r="BE215" s="215">
        <f aca="true" t="shared" si="4" ref="BE215:BE220">IF(N215="základní",J215,0)</f>
        <v>0</v>
      </c>
      <c r="BF215" s="215">
        <f aca="true" t="shared" si="5" ref="BF215:BF220">IF(N215="snížená",J215,0)</f>
        <v>0</v>
      </c>
      <c r="BG215" s="215">
        <f aca="true" t="shared" si="6" ref="BG215:BG220">IF(N215="zákl. přenesená",J215,0)</f>
        <v>0</v>
      </c>
      <c r="BH215" s="215">
        <f aca="true" t="shared" si="7" ref="BH215:BH220">IF(N215="sníž. přenesená",J215,0)</f>
        <v>0</v>
      </c>
      <c r="BI215" s="215">
        <f aca="true" t="shared" si="8" ref="BI215:BI220">IF(N215="nulová",J215,0)</f>
        <v>0</v>
      </c>
      <c r="BJ215" s="25" t="s">
        <v>83</v>
      </c>
      <c r="BK215" s="215">
        <f aca="true" t="shared" si="9" ref="BK215:BK220">ROUND(I215*H215,2)</f>
        <v>0</v>
      </c>
      <c r="BL215" s="25" t="s">
        <v>181</v>
      </c>
      <c r="BM215" s="25" t="s">
        <v>1558</v>
      </c>
    </row>
    <row r="216" spans="2:65" s="1" customFormat="1" ht="16.5" customHeight="1">
      <c r="B216" s="42"/>
      <c r="C216" s="204" t="s">
        <v>335</v>
      </c>
      <c r="D216" s="204" t="s">
        <v>176</v>
      </c>
      <c r="E216" s="205" t="s">
        <v>332</v>
      </c>
      <c r="F216" s="206" t="s">
        <v>333</v>
      </c>
      <c r="G216" s="207" t="s">
        <v>329</v>
      </c>
      <c r="H216" s="208">
        <v>2</v>
      </c>
      <c r="I216" s="209"/>
      <c r="J216" s="210">
        <f t="shared" si="0"/>
        <v>0</v>
      </c>
      <c r="K216" s="206" t="s">
        <v>180</v>
      </c>
      <c r="L216" s="62"/>
      <c r="M216" s="211" t="s">
        <v>21</v>
      </c>
      <c r="N216" s="212" t="s">
        <v>47</v>
      </c>
      <c r="O216" s="43"/>
      <c r="P216" s="213">
        <f t="shared" si="1"/>
        <v>0</v>
      </c>
      <c r="Q216" s="213">
        <v>5E-05</v>
      </c>
      <c r="R216" s="213">
        <f t="shared" si="2"/>
        <v>0.0001</v>
      </c>
      <c r="S216" s="213">
        <v>0</v>
      </c>
      <c r="T216" s="214">
        <f t="shared" si="3"/>
        <v>0</v>
      </c>
      <c r="AR216" s="25" t="s">
        <v>181</v>
      </c>
      <c r="AT216" s="25" t="s">
        <v>176</v>
      </c>
      <c r="AU216" s="25" t="s">
        <v>182</v>
      </c>
      <c r="AY216" s="25" t="s">
        <v>172</v>
      </c>
      <c r="BE216" s="215">
        <f t="shared" si="4"/>
        <v>0</v>
      </c>
      <c r="BF216" s="215">
        <f t="shared" si="5"/>
        <v>0</v>
      </c>
      <c r="BG216" s="215">
        <f t="shared" si="6"/>
        <v>0</v>
      </c>
      <c r="BH216" s="215">
        <f t="shared" si="7"/>
        <v>0</v>
      </c>
      <c r="BI216" s="215">
        <f t="shared" si="8"/>
        <v>0</v>
      </c>
      <c r="BJ216" s="25" t="s">
        <v>83</v>
      </c>
      <c r="BK216" s="215">
        <f t="shared" si="9"/>
        <v>0</v>
      </c>
      <c r="BL216" s="25" t="s">
        <v>181</v>
      </c>
      <c r="BM216" s="25" t="s">
        <v>1559</v>
      </c>
    </row>
    <row r="217" spans="2:65" s="1" customFormat="1" ht="16.5" customHeight="1">
      <c r="B217" s="42"/>
      <c r="C217" s="204" t="s">
        <v>341</v>
      </c>
      <c r="D217" s="204" t="s">
        <v>176</v>
      </c>
      <c r="E217" s="205" t="s">
        <v>1560</v>
      </c>
      <c r="F217" s="206" t="s">
        <v>1561</v>
      </c>
      <c r="G217" s="207" t="s">
        <v>329</v>
      </c>
      <c r="H217" s="208">
        <v>2</v>
      </c>
      <c r="I217" s="209"/>
      <c r="J217" s="210">
        <f t="shared" si="0"/>
        <v>0</v>
      </c>
      <c r="K217" s="206" t="s">
        <v>180</v>
      </c>
      <c r="L217" s="62"/>
      <c r="M217" s="211" t="s">
        <v>21</v>
      </c>
      <c r="N217" s="212" t="s">
        <v>47</v>
      </c>
      <c r="O217" s="43"/>
      <c r="P217" s="213">
        <f t="shared" si="1"/>
        <v>0</v>
      </c>
      <c r="Q217" s="213">
        <v>0</v>
      </c>
      <c r="R217" s="213">
        <f t="shared" si="2"/>
        <v>0</v>
      </c>
      <c r="S217" s="213">
        <v>0</v>
      </c>
      <c r="T217" s="214">
        <f t="shared" si="3"/>
        <v>0</v>
      </c>
      <c r="AR217" s="25" t="s">
        <v>181</v>
      </c>
      <c r="AT217" s="25" t="s">
        <v>176</v>
      </c>
      <c r="AU217" s="25" t="s">
        <v>182</v>
      </c>
      <c r="AY217" s="25" t="s">
        <v>172</v>
      </c>
      <c r="BE217" s="215">
        <f t="shared" si="4"/>
        <v>0</v>
      </c>
      <c r="BF217" s="215">
        <f t="shared" si="5"/>
        <v>0</v>
      </c>
      <c r="BG217" s="215">
        <f t="shared" si="6"/>
        <v>0</v>
      </c>
      <c r="BH217" s="215">
        <f t="shared" si="7"/>
        <v>0</v>
      </c>
      <c r="BI217" s="215">
        <f t="shared" si="8"/>
        <v>0</v>
      </c>
      <c r="BJ217" s="25" t="s">
        <v>83</v>
      </c>
      <c r="BK217" s="215">
        <f t="shared" si="9"/>
        <v>0</v>
      </c>
      <c r="BL217" s="25" t="s">
        <v>181</v>
      </c>
      <c r="BM217" s="25" t="s">
        <v>1562</v>
      </c>
    </row>
    <row r="218" spans="2:65" s="1" customFormat="1" ht="16.5" customHeight="1">
      <c r="B218" s="42"/>
      <c r="C218" s="204" t="s">
        <v>346</v>
      </c>
      <c r="D218" s="204" t="s">
        <v>176</v>
      </c>
      <c r="E218" s="205" t="s">
        <v>1563</v>
      </c>
      <c r="F218" s="206" t="s">
        <v>1564</v>
      </c>
      <c r="G218" s="207" t="s">
        <v>329</v>
      </c>
      <c r="H218" s="208">
        <v>1</v>
      </c>
      <c r="I218" s="209"/>
      <c r="J218" s="210">
        <f t="shared" si="0"/>
        <v>0</v>
      </c>
      <c r="K218" s="206" t="s">
        <v>180</v>
      </c>
      <c r="L218" s="62"/>
      <c r="M218" s="211" t="s">
        <v>21</v>
      </c>
      <c r="N218" s="212" t="s">
        <v>47</v>
      </c>
      <c r="O218" s="43"/>
      <c r="P218" s="213">
        <f t="shared" si="1"/>
        <v>0</v>
      </c>
      <c r="Q218" s="213">
        <v>0</v>
      </c>
      <c r="R218" s="213">
        <f t="shared" si="2"/>
        <v>0</v>
      </c>
      <c r="S218" s="213">
        <v>0</v>
      </c>
      <c r="T218" s="214">
        <f t="shared" si="3"/>
        <v>0</v>
      </c>
      <c r="AR218" s="25" t="s">
        <v>181</v>
      </c>
      <c r="AT218" s="25" t="s">
        <v>176</v>
      </c>
      <c r="AU218" s="25" t="s">
        <v>182</v>
      </c>
      <c r="AY218" s="25" t="s">
        <v>172</v>
      </c>
      <c r="BE218" s="215">
        <f t="shared" si="4"/>
        <v>0</v>
      </c>
      <c r="BF218" s="215">
        <f t="shared" si="5"/>
        <v>0</v>
      </c>
      <c r="BG218" s="215">
        <f t="shared" si="6"/>
        <v>0</v>
      </c>
      <c r="BH218" s="215">
        <f t="shared" si="7"/>
        <v>0</v>
      </c>
      <c r="BI218" s="215">
        <f t="shared" si="8"/>
        <v>0</v>
      </c>
      <c r="BJ218" s="25" t="s">
        <v>83</v>
      </c>
      <c r="BK218" s="215">
        <f t="shared" si="9"/>
        <v>0</v>
      </c>
      <c r="BL218" s="25" t="s">
        <v>181</v>
      </c>
      <c r="BM218" s="25" t="s">
        <v>330</v>
      </c>
    </row>
    <row r="219" spans="2:65" s="1" customFormat="1" ht="16.5" customHeight="1">
      <c r="B219" s="42"/>
      <c r="C219" s="204" t="s">
        <v>351</v>
      </c>
      <c r="D219" s="204" t="s">
        <v>176</v>
      </c>
      <c r="E219" s="205" t="s">
        <v>1565</v>
      </c>
      <c r="F219" s="206" t="s">
        <v>1566</v>
      </c>
      <c r="G219" s="207" t="s">
        <v>329</v>
      </c>
      <c r="H219" s="208">
        <v>1</v>
      </c>
      <c r="I219" s="209"/>
      <c r="J219" s="210">
        <f t="shared" si="0"/>
        <v>0</v>
      </c>
      <c r="K219" s="206" t="s">
        <v>180</v>
      </c>
      <c r="L219" s="62"/>
      <c r="M219" s="211" t="s">
        <v>21</v>
      </c>
      <c r="N219" s="212" t="s">
        <v>47</v>
      </c>
      <c r="O219" s="43"/>
      <c r="P219" s="213">
        <f t="shared" si="1"/>
        <v>0</v>
      </c>
      <c r="Q219" s="213">
        <v>9E-05</v>
      </c>
      <c r="R219" s="213">
        <f t="shared" si="2"/>
        <v>9E-05</v>
      </c>
      <c r="S219" s="213">
        <v>0</v>
      </c>
      <c r="T219" s="214">
        <f t="shared" si="3"/>
        <v>0</v>
      </c>
      <c r="AR219" s="25" t="s">
        <v>181</v>
      </c>
      <c r="AT219" s="25" t="s">
        <v>176</v>
      </c>
      <c r="AU219" s="25" t="s">
        <v>182</v>
      </c>
      <c r="AY219" s="25" t="s">
        <v>172</v>
      </c>
      <c r="BE219" s="215">
        <f t="shared" si="4"/>
        <v>0</v>
      </c>
      <c r="BF219" s="215">
        <f t="shared" si="5"/>
        <v>0</v>
      </c>
      <c r="BG219" s="215">
        <f t="shared" si="6"/>
        <v>0</v>
      </c>
      <c r="BH219" s="215">
        <f t="shared" si="7"/>
        <v>0</v>
      </c>
      <c r="BI219" s="215">
        <f t="shared" si="8"/>
        <v>0</v>
      </c>
      <c r="BJ219" s="25" t="s">
        <v>83</v>
      </c>
      <c r="BK219" s="215">
        <f t="shared" si="9"/>
        <v>0</v>
      </c>
      <c r="BL219" s="25" t="s">
        <v>181</v>
      </c>
      <c r="BM219" s="25" t="s">
        <v>334</v>
      </c>
    </row>
    <row r="220" spans="2:65" s="1" customFormat="1" ht="16.5" customHeight="1">
      <c r="B220" s="42"/>
      <c r="C220" s="204" t="s">
        <v>355</v>
      </c>
      <c r="D220" s="204" t="s">
        <v>176</v>
      </c>
      <c r="E220" s="205" t="s">
        <v>1567</v>
      </c>
      <c r="F220" s="206" t="s">
        <v>1568</v>
      </c>
      <c r="G220" s="207" t="s">
        <v>329</v>
      </c>
      <c r="H220" s="208">
        <v>1</v>
      </c>
      <c r="I220" s="209"/>
      <c r="J220" s="210">
        <f t="shared" si="0"/>
        <v>0</v>
      </c>
      <c r="K220" s="206" t="s">
        <v>180</v>
      </c>
      <c r="L220" s="62"/>
      <c r="M220" s="211" t="s">
        <v>21</v>
      </c>
      <c r="N220" s="212" t="s">
        <v>47</v>
      </c>
      <c r="O220" s="43"/>
      <c r="P220" s="213">
        <f t="shared" si="1"/>
        <v>0</v>
      </c>
      <c r="Q220" s="213">
        <v>0</v>
      </c>
      <c r="R220" s="213">
        <f t="shared" si="2"/>
        <v>0</v>
      </c>
      <c r="S220" s="213">
        <v>0</v>
      </c>
      <c r="T220" s="214">
        <f t="shared" si="3"/>
        <v>0</v>
      </c>
      <c r="AR220" s="25" t="s">
        <v>181</v>
      </c>
      <c r="AT220" s="25" t="s">
        <v>176</v>
      </c>
      <c r="AU220" s="25" t="s">
        <v>182</v>
      </c>
      <c r="AY220" s="25" t="s">
        <v>172</v>
      </c>
      <c r="BE220" s="215">
        <f t="shared" si="4"/>
        <v>0</v>
      </c>
      <c r="BF220" s="215">
        <f t="shared" si="5"/>
        <v>0</v>
      </c>
      <c r="BG220" s="215">
        <f t="shared" si="6"/>
        <v>0</v>
      </c>
      <c r="BH220" s="215">
        <f t="shared" si="7"/>
        <v>0</v>
      </c>
      <c r="BI220" s="215">
        <f t="shared" si="8"/>
        <v>0</v>
      </c>
      <c r="BJ220" s="25" t="s">
        <v>83</v>
      </c>
      <c r="BK220" s="215">
        <f t="shared" si="9"/>
        <v>0</v>
      </c>
      <c r="BL220" s="25" t="s">
        <v>181</v>
      </c>
      <c r="BM220" s="25" t="s">
        <v>338</v>
      </c>
    </row>
    <row r="221" spans="2:63" s="11" customFormat="1" ht="22.35" customHeight="1">
      <c r="B221" s="188"/>
      <c r="C221" s="189"/>
      <c r="D221" s="190" t="s">
        <v>75</v>
      </c>
      <c r="E221" s="202" t="s">
        <v>339</v>
      </c>
      <c r="F221" s="202" t="s">
        <v>340</v>
      </c>
      <c r="G221" s="189"/>
      <c r="H221" s="189"/>
      <c r="I221" s="192"/>
      <c r="J221" s="203">
        <f>BK221</f>
        <v>0</v>
      </c>
      <c r="K221" s="189"/>
      <c r="L221" s="194"/>
      <c r="M221" s="195"/>
      <c r="N221" s="196"/>
      <c r="O221" s="196"/>
      <c r="P221" s="197">
        <f>SUM(P222:P247)</f>
        <v>0</v>
      </c>
      <c r="Q221" s="196"/>
      <c r="R221" s="197">
        <f>SUM(R222:R247)</f>
        <v>0.129375</v>
      </c>
      <c r="S221" s="196"/>
      <c r="T221" s="198">
        <f>SUM(T222:T247)</f>
        <v>0</v>
      </c>
      <c r="AR221" s="199" t="s">
        <v>83</v>
      </c>
      <c r="AT221" s="200" t="s">
        <v>75</v>
      </c>
      <c r="AU221" s="200" t="s">
        <v>85</v>
      </c>
      <c r="AY221" s="199" t="s">
        <v>172</v>
      </c>
      <c r="BK221" s="201">
        <f>SUM(BK222:BK247)</f>
        <v>0</v>
      </c>
    </row>
    <row r="222" spans="2:65" s="1" customFormat="1" ht="25.5" customHeight="1">
      <c r="B222" s="42"/>
      <c r="C222" s="204" t="s">
        <v>361</v>
      </c>
      <c r="D222" s="204" t="s">
        <v>176</v>
      </c>
      <c r="E222" s="205" t="s">
        <v>342</v>
      </c>
      <c r="F222" s="206" t="s">
        <v>343</v>
      </c>
      <c r="G222" s="207" t="s">
        <v>213</v>
      </c>
      <c r="H222" s="208">
        <v>2587.5</v>
      </c>
      <c r="I222" s="209"/>
      <c r="J222" s="210">
        <f>ROUND(I222*H222,2)</f>
        <v>0</v>
      </c>
      <c r="K222" s="206" t="s">
        <v>180</v>
      </c>
      <c r="L222" s="62"/>
      <c r="M222" s="211" t="s">
        <v>21</v>
      </c>
      <c r="N222" s="212" t="s">
        <v>47</v>
      </c>
      <c r="O222" s="43"/>
      <c r="P222" s="213">
        <f>O222*H222</f>
        <v>0</v>
      </c>
      <c r="Q222" s="213">
        <v>0</v>
      </c>
      <c r="R222" s="213">
        <f>Q222*H222</f>
        <v>0</v>
      </c>
      <c r="S222" s="213">
        <v>0</v>
      </c>
      <c r="T222" s="214">
        <f>S222*H222</f>
        <v>0</v>
      </c>
      <c r="AR222" s="25" t="s">
        <v>181</v>
      </c>
      <c r="AT222" s="25" t="s">
        <v>176</v>
      </c>
      <c r="AU222" s="25" t="s">
        <v>182</v>
      </c>
      <c r="AY222" s="25" t="s">
        <v>172</v>
      </c>
      <c r="BE222" s="215">
        <f>IF(N222="základní",J222,0)</f>
        <v>0</v>
      </c>
      <c r="BF222" s="215">
        <f>IF(N222="snížená",J222,0)</f>
        <v>0</v>
      </c>
      <c r="BG222" s="215">
        <f>IF(N222="zákl. přenesená",J222,0)</f>
        <v>0</v>
      </c>
      <c r="BH222" s="215">
        <f>IF(N222="sníž. přenesená",J222,0)</f>
        <v>0</v>
      </c>
      <c r="BI222" s="215">
        <f>IF(N222="nulová",J222,0)</f>
        <v>0</v>
      </c>
      <c r="BJ222" s="25" t="s">
        <v>83</v>
      </c>
      <c r="BK222" s="215">
        <f>ROUND(I222*H222,2)</f>
        <v>0</v>
      </c>
      <c r="BL222" s="25" t="s">
        <v>181</v>
      </c>
      <c r="BM222" s="25" t="s">
        <v>344</v>
      </c>
    </row>
    <row r="223" spans="2:51" s="13" customFormat="1" ht="27">
      <c r="B223" s="227"/>
      <c r="C223" s="228"/>
      <c r="D223" s="218" t="s">
        <v>184</v>
      </c>
      <c r="E223" s="229" t="s">
        <v>21</v>
      </c>
      <c r="F223" s="230" t="s">
        <v>1569</v>
      </c>
      <c r="G223" s="228"/>
      <c r="H223" s="231">
        <v>741</v>
      </c>
      <c r="I223" s="232"/>
      <c r="J223" s="228"/>
      <c r="K223" s="228"/>
      <c r="L223" s="233"/>
      <c r="M223" s="234"/>
      <c r="N223" s="235"/>
      <c r="O223" s="235"/>
      <c r="P223" s="235"/>
      <c r="Q223" s="235"/>
      <c r="R223" s="235"/>
      <c r="S223" s="235"/>
      <c r="T223" s="236"/>
      <c r="AT223" s="237" t="s">
        <v>184</v>
      </c>
      <c r="AU223" s="237" t="s">
        <v>182</v>
      </c>
      <c r="AV223" s="13" t="s">
        <v>85</v>
      </c>
      <c r="AW223" s="13" t="s">
        <v>35</v>
      </c>
      <c r="AX223" s="13" t="s">
        <v>76</v>
      </c>
      <c r="AY223" s="237" t="s">
        <v>172</v>
      </c>
    </row>
    <row r="224" spans="2:51" s="13" customFormat="1" ht="27">
      <c r="B224" s="227"/>
      <c r="C224" s="228"/>
      <c r="D224" s="218" t="s">
        <v>184</v>
      </c>
      <c r="E224" s="229" t="s">
        <v>21</v>
      </c>
      <c r="F224" s="230" t="s">
        <v>1570</v>
      </c>
      <c r="G224" s="228"/>
      <c r="H224" s="231">
        <v>329</v>
      </c>
      <c r="I224" s="232"/>
      <c r="J224" s="228"/>
      <c r="K224" s="228"/>
      <c r="L224" s="233"/>
      <c r="M224" s="234"/>
      <c r="N224" s="235"/>
      <c r="O224" s="235"/>
      <c r="P224" s="235"/>
      <c r="Q224" s="235"/>
      <c r="R224" s="235"/>
      <c r="S224" s="235"/>
      <c r="T224" s="236"/>
      <c r="AT224" s="237" t="s">
        <v>184</v>
      </c>
      <c r="AU224" s="237" t="s">
        <v>182</v>
      </c>
      <c r="AV224" s="13" t="s">
        <v>85</v>
      </c>
      <c r="AW224" s="13" t="s">
        <v>35</v>
      </c>
      <c r="AX224" s="13" t="s">
        <v>76</v>
      </c>
      <c r="AY224" s="237" t="s">
        <v>172</v>
      </c>
    </row>
    <row r="225" spans="2:51" s="13" customFormat="1" ht="27">
      <c r="B225" s="227"/>
      <c r="C225" s="228"/>
      <c r="D225" s="218" t="s">
        <v>184</v>
      </c>
      <c r="E225" s="229" t="s">
        <v>21</v>
      </c>
      <c r="F225" s="230" t="s">
        <v>1571</v>
      </c>
      <c r="G225" s="228"/>
      <c r="H225" s="231">
        <v>384.5</v>
      </c>
      <c r="I225" s="232"/>
      <c r="J225" s="228"/>
      <c r="K225" s="228"/>
      <c r="L225" s="233"/>
      <c r="M225" s="234"/>
      <c r="N225" s="235"/>
      <c r="O225" s="235"/>
      <c r="P225" s="235"/>
      <c r="Q225" s="235"/>
      <c r="R225" s="235"/>
      <c r="S225" s="235"/>
      <c r="T225" s="236"/>
      <c r="AT225" s="237" t="s">
        <v>184</v>
      </c>
      <c r="AU225" s="237" t="s">
        <v>182</v>
      </c>
      <c r="AV225" s="13" t="s">
        <v>85</v>
      </c>
      <c r="AW225" s="13" t="s">
        <v>35</v>
      </c>
      <c r="AX225" s="13" t="s">
        <v>76</v>
      </c>
      <c r="AY225" s="237" t="s">
        <v>172</v>
      </c>
    </row>
    <row r="226" spans="2:51" s="13" customFormat="1" ht="27">
      <c r="B226" s="227"/>
      <c r="C226" s="228"/>
      <c r="D226" s="218" t="s">
        <v>184</v>
      </c>
      <c r="E226" s="229" t="s">
        <v>21</v>
      </c>
      <c r="F226" s="230" t="s">
        <v>1572</v>
      </c>
      <c r="G226" s="228"/>
      <c r="H226" s="231">
        <v>827.5</v>
      </c>
      <c r="I226" s="232"/>
      <c r="J226" s="228"/>
      <c r="K226" s="228"/>
      <c r="L226" s="233"/>
      <c r="M226" s="234"/>
      <c r="N226" s="235"/>
      <c r="O226" s="235"/>
      <c r="P226" s="235"/>
      <c r="Q226" s="235"/>
      <c r="R226" s="235"/>
      <c r="S226" s="235"/>
      <c r="T226" s="236"/>
      <c r="AT226" s="237" t="s">
        <v>184</v>
      </c>
      <c r="AU226" s="237" t="s">
        <v>182</v>
      </c>
      <c r="AV226" s="13" t="s">
        <v>85</v>
      </c>
      <c r="AW226" s="13" t="s">
        <v>35</v>
      </c>
      <c r="AX226" s="13" t="s">
        <v>76</v>
      </c>
      <c r="AY226" s="237" t="s">
        <v>172</v>
      </c>
    </row>
    <row r="227" spans="2:51" s="13" customFormat="1" ht="13.5">
      <c r="B227" s="227"/>
      <c r="C227" s="228"/>
      <c r="D227" s="218" t="s">
        <v>184</v>
      </c>
      <c r="E227" s="229" t="s">
        <v>21</v>
      </c>
      <c r="F227" s="230" t="s">
        <v>1573</v>
      </c>
      <c r="G227" s="228"/>
      <c r="H227" s="231">
        <v>305.5</v>
      </c>
      <c r="I227" s="232"/>
      <c r="J227" s="228"/>
      <c r="K227" s="228"/>
      <c r="L227" s="233"/>
      <c r="M227" s="234"/>
      <c r="N227" s="235"/>
      <c r="O227" s="235"/>
      <c r="P227" s="235"/>
      <c r="Q227" s="235"/>
      <c r="R227" s="235"/>
      <c r="S227" s="235"/>
      <c r="T227" s="236"/>
      <c r="AT227" s="237" t="s">
        <v>184</v>
      </c>
      <c r="AU227" s="237" t="s">
        <v>182</v>
      </c>
      <c r="AV227" s="13" t="s">
        <v>85</v>
      </c>
      <c r="AW227" s="13" t="s">
        <v>35</v>
      </c>
      <c r="AX227" s="13" t="s">
        <v>76</v>
      </c>
      <c r="AY227" s="237" t="s">
        <v>172</v>
      </c>
    </row>
    <row r="228" spans="2:51" s="14" customFormat="1" ht="13.5">
      <c r="B228" s="238"/>
      <c r="C228" s="239"/>
      <c r="D228" s="218" t="s">
        <v>184</v>
      </c>
      <c r="E228" s="240" t="s">
        <v>21</v>
      </c>
      <c r="F228" s="241" t="s">
        <v>199</v>
      </c>
      <c r="G228" s="239"/>
      <c r="H228" s="242">
        <v>2587.5</v>
      </c>
      <c r="I228" s="243"/>
      <c r="J228" s="239"/>
      <c r="K228" s="239"/>
      <c r="L228" s="244"/>
      <c r="M228" s="245"/>
      <c r="N228" s="246"/>
      <c r="O228" s="246"/>
      <c r="P228" s="246"/>
      <c r="Q228" s="246"/>
      <c r="R228" s="246"/>
      <c r="S228" s="246"/>
      <c r="T228" s="247"/>
      <c r="AT228" s="248" t="s">
        <v>184</v>
      </c>
      <c r="AU228" s="248" t="s">
        <v>182</v>
      </c>
      <c r="AV228" s="14" t="s">
        <v>181</v>
      </c>
      <c r="AW228" s="14" t="s">
        <v>35</v>
      </c>
      <c r="AX228" s="14" t="s">
        <v>83</v>
      </c>
      <c r="AY228" s="248" t="s">
        <v>172</v>
      </c>
    </row>
    <row r="229" spans="2:65" s="1" customFormat="1" ht="25.5" customHeight="1">
      <c r="B229" s="42"/>
      <c r="C229" s="204" t="s">
        <v>365</v>
      </c>
      <c r="D229" s="204" t="s">
        <v>176</v>
      </c>
      <c r="E229" s="205" t="s">
        <v>347</v>
      </c>
      <c r="F229" s="206" t="s">
        <v>348</v>
      </c>
      <c r="G229" s="207" t="s">
        <v>213</v>
      </c>
      <c r="H229" s="208">
        <v>2587.5</v>
      </c>
      <c r="I229" s="209"/>
      <c r="J229" s="210">
        <f>ROUND(I229*H229,2)</f>
        <v>0</v>
      </c>
      <c r="K229" s="206" t="s">
        <v>180</v>
      </c>
      <c r="L229" s="62"/>
      <c r="M229" s="211" t="s">
        <v>21</v>
      </c>
      <c r="N229" s="212" t="s">
        <v>47</v>
      </c>
      <c r="O229" s="43"/>
      <c r="P229" s="213">
        <f>O229*H229</f>
        <v>0</v>
      </c>
      <c r="Q229" s="213">
        <v>0</v>
      </c>
      <c r="R229" s="213">
        <f>Q229*H229</f>
        <v>0</v>
      </c>
      <c r="S229" s="213">
        <v>0</v>
      </c>
      <c r="T229" s="214">
        <f>S229*H229</f>
        <v>0</v>
      </c>
      <c r="AR229" s="25" t="s">
        <v>181</v>
      </c>
      <c r="AT229" s="25" t="s">
        <v>176</v>
      </c>
      <c r="AU229" s="25" t="s">
        <v>182</v>
      </c>
      <c r="AY229" s="25" t="s">
        <v>172</v>
      </c>
      <c r="BE229" s="215">
        <f>IF(N229="základní",J229,0)</f>
        <v>0</v>
      </c>
      <c r="BF229" s="215">
        <f>IF(N229="snížená",J229,0)</f>
        <v>0</v>
      </c>
      <c r="BG229" s="215">
        <f>IF(N229="zákl. přenesená",J229,0)</f>
        <v>0</v>
      </c>
      <c r="BH229" s="215">
        <f>IF(N229="sníž. přenesená",J229,0)</f>
        <v>0</v>
      </c>
      <c r="BI229" s="215">
        <f>IF(N229="nulová",J229,0)</f>
        <v>0</v>
      </c>
      <c r="BJ229" s="25" t="s">
        <v>83</v>
      </c>
      <c r="BK229" s="215">
        <f>ROUND(I229*H229,2)</f>
        <v>0</v>
      </c>
      <c r="BL229" s="25" t="s">
        <v>181</v>
      </c>
      <c r="BM229" s="25" t="s">
        <v>349</v>
      </c>
    </row>
    <row r="230" spans="2:51" s="13" customFormat="1" ht="13.5">
      <c r="B230" s="227"/>
      <c r="C230" s="228"/>
      <c r="D230" s="218" t="s">
        <v>184</v>
      </c>
      <c r="E230" s="229" t="s">
        <v>21</v>
      </c>
      <c r="F230" s="230" t="s">
        <v>1574</v>
      </c>
      <c r="G230" s="228"/>
      <c r="H230" s="231">
        <v>2587.5</v>
      </c>
      <c r="I230" s="232"/>
      <c r="J230" s="228"/>
      <c r="K230" s="228"/>
      <c r="L230" s="233"/>
      <c r="M230" s="234"/>
      <c r="N230" s="235"/>
      <c r="O230" s="235"/>
      <c r="P230" s="235"/>
      <c r="Q230" s="235"/>
      <c r="R230" s="235"/>
      <c r="S230" s="235"/>
      <c r="T230" s="236"/>
      <c r="AT230" s="237" t="s">
        <v>184</v>
      </c>
      <c r="AU230" s="237" t="s">
        <v>182</v>
      </c>
      <c r="AV230" s="13" t="s">
        <v>85</v>
      </c>
      <c r="AW230" s="13" t="s">
        <v>35</v>
      </c>
      <c r="AX230" s="13" t="s">
        <v>83</v>
      </c>
      <c r="AY230" s="237" t="s">
        <v>172</v>
      </c>
    </row>
    <row r="231" spans="2:65" s="1" customFormat="1" ht="16.5" customHeight="1">
      <c r="B231" s="42"/>
      <c r="C231" s="204" t="s">
        <v>372</v>
      </c>
      <c r="D231" s="204" t="s">
        <v>176</v>
      </c>
      <c r="E231" s="205" t="s">
        <v>1575</v>
      </c>
      <c r="F231" s="206" t="s">
        <v>1576</v>
      </c>
      <c r="G231" s="207" t="s">
        <v>213</v>
      </c>
      <c r="H231" s="208">
        <v>2587.5</v>
      </c>
      <c r="I231" s="209"/>
      <c r="J231" s="210">
        <f>ROUND(I231*H231,2)</f>
        <v>0</v>
      </c>
      <c r="K231" s="206" t="s">
        <v>180</v>
      </c>
      <c r="L231" s="62"/>
      <c r="M231" s="211" t="s">
        <v>21</v>
      </c>
      <c r="N231" s="212" t="s">
        <v>47</v>
      </c>
      <c r="O231" s="43"/>
      <c r="P231" s="213">
        <f>O231*H231</f>
        <v>0</v>
      </c>
      <c r="Q231" s="213">
        <v>0</v>
      </c>
      <c r="R231" s="213">
        <f>Q231*H231</f>
        <v>0</v>
      </c>
      <c r="S231" s="213">
        <v>0</v>
      </c>
      <c r="T231" s="214">
        <f>S231*H231</f>
        <v>0</v>
      </c>
      <c r="AR231" s="25" t="s">
        <v>181</v>
      </c>
      <c r="AT231" s="25" t="s">
        <v>176</v>
      </c>
      <c r="AU231" s="25" t="s">
        <v>182</v>
      </c>
      <c r="AY231" s="25" t="s">
        <v>172</v>
      </c>
      <c r="BE231" s="215">
        <f>IF(N231="základní",J231,0)</f>
        <v>0</v>
      </c>
      <c r="BF231" s="215">
        <f>IF(N231="snížená",J231,0)</f>
        <v>0</v>
      </c>
      <c r="BG231" s="215">
        <f>IF(N231="zákl. přenesená",J231,0)</f>
        <v>0</v>
      </c>
      <c r="BH231" s="215">
        <f>IF(N231="sníž. přenesená",J231,0)</f>
        <v>0</v>
      </c>
      <c r="BI231" s="215">
        <f>IF(N231="nulová",J231,0)</f>
        <v>0</v>
      </c>
      <c r="BJ231" s="25" t="s">
        <v>83</v>
      </c>
      <c r="BK231" s="215">
        <f>ROUND(I231*H231,2)</f>
        <v>0</v>
      </c>
      <c r="BL231" s="25" t="s">
        <v>181</v>
      </c>
      <c r="BM231" s="25" t="s">
        <v>354</v>
      </c>
    </row>
    <row r="232" spans="2:51" s="13" customFormat="1" ht="13.5">
      <c r="B232" s="227"/>
      <c r="C232" s="228"/>
      <c r="D232" s="218" t="s">
        <v>184</v>
      </c>
      <c r="E232" s="229" t="s">
        <v>21</v>
      </c>
      <c r="F232" s="230" t="s">
        <v>1574</v>
      </c>
      <c r="G232" s="228"/>
      <c r="H232" s="231">
        <v>2587.5</v>
      </c>
      <c r="I232" s="232"/>
      <c r="J232" s="228"/>
      <c r="K232" s="228"/>
      <c r="L232" s="233"/>
      <c r="M232" s="234"/>
      <c r="N232" s="235"/>
      <c r="O232" s="235"/>
      <c r="P232" s="235"/>
      <c r="Q232" s="235"/>
      <c r="R232" s="235"/>
      <c r="S232" s="235"/>
      <c r="T232" s="236"/>
      <c r="AT232" s="237" t="s">
        <v>184</v>
      </c>
      <c r="AU232" s="237" t="s">
        <v>182</v>
      </c>
      <c r="AV232" s="13" t="s">
        <v>85</v>
      </c>
      <c r="AW232" s="13" t="s">
        <v>35</v>
      </c>
      <c r="AX232" s="13" t="s">
        <v>83</v>
      </c>
      <c r="AY232" s="237" t="s">
        <v>172</v>
      </c>
    </row>
    <row r="233" spans="2:65" s="1" customFormat="1" ht="25.5" customHeight="1">
      <c r="B233" s="42"/>
      <c r="C233" s="204" t="s">
        <v>376</v>
      </c>
      <c r="D233" s="204" t="s">
        <v>176</v>
      </c>
      <c r="E233" s="205" t="s">
        <v>356</v>
      </c>
      <c r="F233" s="206" t="s">
        <v>357</v>
      </c>
      <c r="G233" s="207" t="s">
        <v>213</v>
      </c>
      <c r="H233" s="208">
        <v>2587.5</v>
      </c>
      <c r="I233" s="209"/>
      <c r="J233" s="210">
        <f>ROUND(I233*H233,2)</f>
        <v>0</v>
      </c>
      <c r="K233" s="206" t="s">
        <v>180</v>
      </c>
      <c r="L233" s="62"/>
      <c r="M233" s="211" t="s">
        <v>21</v>
      </c>
      <c r="N233" s="212" t="s">
        <v>47</v>
      </c>
      <c r="O233" s="43"/>
      <c r="P233" s="213">
        <f>O233*H233</f>
        <v>0</v>
      </c>
      <c r="Q233" s="213">
        <v>0</v>
      </c>
      <c r="R233" s="213">
        <f>Q233*H233</f>
        <v>0</v>
      </c>
      <c r="S233" s="213">
        <v>0</v>
      </c>
      <c r="T233" s="214">
        <f>S233*H233</f>
        <v>0</v>
      </c>
      <c r="AR233" s="25" t="s">
        <v>181</v>
      </c>
      <c r="AT233" s="25" t="s">
        <v>176</v>
      </c>
      <c r="AU233" s="25" t="s">
        <v>182</v>
      </c>
      <c r="AY233" s="25" t="s">
        <v>172</v>
      </c>
      <c r="BE233" s="215">
        <f>IF(N233="základní",J233,0)</f>
        <v>0</v>
      </c>
      <c r="BF233" s="215">
        <f>IF(N233="snížená",J233,0)</f>
        <v>0</v>
      </c>
      <c r="BG233" s="215">
        <f>IF(N233="zákl. přenesená",J233,0)</f>
        <v>0</v>
      </c>
      <c r="BH233" s="215">
        <f>IF(N233="sníž. přenesená",J233,0)</f>
        <v>0</v>
      </c>
      <c r="BI233" s="215">
        <f>IF(N233="nulová",J233,0)</f>
        <v>0</v>
      </c>
      <c r="BJ233" s="25" t="s">
        <v>83</v>
      </c>
      <c r="BK233" s="215">
        <f>ROUND(I233*H233,2)</f>
        <v>0</v>
      </c>
      <c r="BL233" s="25" t="s">
        <v>181</v>
      </c>
      <c r="BM233" s="25" t="s">
        <v>358</v>
      </c>
    </row>
    <row r="234" spans="2:51" s="12" customFormat="1" ht="13.5">
      <c r="B234" s="216"/>
      <c r="C234" s="217"/>
      <c r="D234" s="218" t="s">
        <v>184</v>
      </c>
      <c r="E234" s="219" t="s">
        <v>21</v>
      </c>
      <c r="F234" s="220" t="s">
        <v>359</v>
      </c>
      <c r="G234" s="217"/>
      <c r="H234" s="219" t="s">
        <v>21</v>
      </c>
      <c r="I234" s="221"/>
      <c r="J234" s="217"/>
      <c r="K234" s="217"/>
      <c r="L234" s="222"/>
      <c r="M234" s="223"/>
      <c r="N234" s="224"/>
      <c r="O234" s="224"/>
      <c r="P234" s="224"/>
      <c r="Q234" s="224"/>
      <c r="R234" s="224"/>
      <c r="S234" s="224"/>
      <c r="T234" s="225"/>
      <c r="AT234" s="226" t="s">
        <v>184</v>
      </c>
      <c r="AU234" s="226" t="s">
        <v>182</v>
      </c>
      <c r="AV234" s="12" t="s">
        <v>83</v>
      </c>
      <c r="AW234" s="12" t="s">
        <v>35</v>
      </c>
      <c r="AX234" s="12" t="s">
        <v>76</v>
      </c>
      <c r="AY234" s="226" t="s">
        <v>172</v>
      </c>
    </row>
    <row r="235" spans="2:51" s="13" customFormat="1" ht="13.5">
      <c r="B235" s="227"/>
      <c r="C235" s="228"/>
      <c r="D235" s="218" t="s">
        <v>184</v>
      </c>
      <c r="E235" s="229" t="s">
        <v>21</v>
      </c>
      <c r="F235" s="230" t="s">
        <v>1577</v>
      </c>
      <c r="G235" s="228"/>
      <c r="H235" s="231">
        <v>2587.5</v>
      </c>
      <c r="I235" s="232"/>
      <c r="J235" s="228"/>
      <c r="K235" s="228"/>
      <c r="L235" s="233"/>
      <c r="M235" s="234"/>
      <c r="N235" s="235"/>
      <c r="O235" s="235"/>
      <c r="P235" s="235"/>
      <c r="Q235" s="235"/>
      <c r="R235" s="235"/>
      <c r="S235" s="235"/>
      <c r="T235" s="236"/>
      <c r="AT235" s="237" t="s">
        <v>184</v>
      </c>
      <c r="AU235" s="237" t="s">
        <v>182</v>
      </c>
      <c r="AV235" s="13" t="s">
        <v>85</v>
      </c>
      <c r="AW235" s="13" t="s">
        <v>35</v>
      </c>
      <c r="AX235" s="13" t="s">
        <v>83</v>
      </c>
      <c r="AY235" s="237" t="s">
        <v>172</v>
      </c>
    </row>
    <row r="236" spans="2:65" s="1" customFormat="1" ht="25.5" customHeight="1">
      <c r="B236" s="42"/>
      <c r="C236" s="204" t="s">
        <v>380</v>
      </c>
      <c r="D236" s="204" t="s">
        <v>176</v>
      </c>
      <c r="E236" s="205" t="s">
        <v>362</v>
      </c>
      <c r="F236" s="206" t="s">
        <v>363</v>
      </c>
      <c r="G236" s="207" t="s">
        <v>213</v>
      </c>
      <c r="H236" s="208">
        <v>2587.5</v>
      </c>
      <c r="I236" s="209"/>
      <c r="J236" s="210">
        <f>ROUND(I236*H236,2)</f>
        <v>0</v>
      </c>
      <c r="K236" s="206" t="s">
        <v>180</v>
      </c>
      <c r="L236" s="62"/>
      <c r="M236" s="211" t="s">
        <v>21</v>
      </c>
      <c r="N236" s="212" t="s">
        <v>47</v>
      </c>
      <c r="O236" s="43"/>
      <c r="P236" s="213">
        <f>O236*H236</f>
        <v>0</v>
      </c>
      <c r="Q236" s="213">
        <v>0</v>
      </c>
      <c r="R236" s="213">
        <f>Q236*H236</f>
        <v>0</v>
      </c>
      <c r="S236" s="213">
        <v>0</v>
      </c>
      <c r="T236" s="214">
        <f>S236*H236</f>
        <v>0</v>
      </c>
      <c r="AR236" s="25" t="s">
        <v>181</v>
      </c>
      <c r="AT236" s="25" t="s">
        <v>176</v>
      </c>
      <c r="AU236" s="25" t="s">
        <v>182</v>
      </c>
      <c r="AY236" s="25" t="s">
        <v>172</v>
      </c>
      <c r="BE236" s="215">
        <f>IF(N236="základní",J236,0)</f>
        <v>0</v>
      </c>
      <c r="BF236" s="215">
        <f>IF(N236="snížená",J236,0)</f>
        <v>0</v>
      </c>
      <c r="BG236" s="215">
        <f>IF(N236="zákl. přenesená",J236,0)</f>
        <v>0</v>
      </c>
      <c r="BH236" s="215">
        <f>IF(N236="sníž. přenesená",J236,0)</f>
        <v>0</v>
      </c>
      <c r="BI236" s="215">
        <f>IF(N236="nulová",J236,0)</f>
        <v>0</v>
      </c>
      <c r="BJ236" s="25" t="s">
        <v>83</v>
      </c>
      <c r="BK236" s="215">
        <f>ROUND(I236*H236,2)</f>
        <v>0</v>
      </c>
      <c r="BL236" s="25" t="s">
        <v>181</v>
      </c>
      <c r="BM236" s="25" t="s">
        <v>364</v>
      </c>
    </row>
    <row r="237" spans="2:51" s="13" customFormat="1" ht="13.5">
      <c r="B237" s="227"/>
      <c r="C237" s="228"/>
      <c r="D237" s="218" t="s">
        <v>184</v>
      </c>
      <c r="E237" s="229" t="s">
        <v>21</v>
      </c>
      <c r="F237" s="230" t="s">
        <v>1574</v>
      </c>
      <c r="G237" s="228"/>
      <c r="H237" s="231">
        <v>2587.5</v>
      </c>
      <c r="I237" s="232"/>
      <c r="J237" s="228"/>
      <c r="K237" s="228"/>
      <c r="L237" s="233"/>
      <c r="M237" s="234"/>
      <c r="N237" s="235"/>
      <c r="O237" s="235"/>
      <c r="P237" s="235"/>
      <c r="Q237" s="235"/>
      <c r="R237" s="235"/>
      <c r="S237" s="235"/>
      <c r="T237" s="236"/>
      <c r="AT237" s="237" t="s">
        <v>184</v>
      </c>
      <c r="AU237" s="237" t="s">
        <v>182</v>
      </c>
      <c r="AV237" s="13" t="s">
        <v>85</v>
      </c>
      <c r="AW237" s="13" t="s">
        <v>35</v>
      </c>
      <c r="AX237" s="13" t="s">
        <v>83</v>
      </c>
      <c r="AY237" s="237" t="s">
        <v>172</v>
      </c>
    </row>
    <row r="238" spans="2:65" s="1" customFormat="1" ht="16.5" customHeight="1">
      <c r="B238" s="42"/>
      <c r="C238" s="260" t="s">
        <v>389</v>
      </c>
      <c r="D238" s="260" t="s">
        <v>252</v>
      </c>
      <c r="E238" s="261" t="s">
        <v>366</v>
      </c>
      <c r="F238" s="262" t="s">
        <v>367</v>
      </c>
      <c r="G238" s="263" t="s">
        <v>368</v>
      </c>
      <c r="H238" s="264">
        <v>129.375</v>
      </c>
      <c r="I238" s="265"/>
      <c r="J238" s="266">
        <f>ROUND(I238*H238,2)</f>
        <v>0</v>
      </c>
      <c r="K238" s="262" t="s">
        <v>21</v>
      </c>
      <c r="L238" s="267"/>
      <c r="M238" s="268" t="s">
        <v>21</v>
      </c>
      <c r="N238" s="269" t="s">
        <v>47</v>
      </c>
      <c r="O238" s="43"/>
      <c r="P238" s="213">
        <f>O238*H238</f>
        <v>0</v>
      </c>
      <c r="Q238" s="213">
        <v>0.001</v>
      </c>
      <c r="R238" s="213">
        <f>Q238*H238</f>
        <v>0.129375</v>
      </c>
      <c r="S238" s="213">
        <v>0</v>
      </c>
      <c r="T238" s="214">
        <f>S238*H238</f>
        <v>0</v>
      </c>
      <c r="AR238" s="25" t="s">
        <v>233</v>
      </c>
      <c r="AT238" s="25" t="s">
        <v>252</v>
      </c>
      <c r="AU238" s="25" t="s">
        <v>182</v>
      </c>
      <c r="AY238" s="25" t="s">
        <v>172</v>
      </c>
      <c r="BE238" s="215">
        <f>IF(N238="základní",J238,0)</f>
        <v>0</v>
      </c>
      <c r="BF238" s="215">
        <f>IF(N238="snížená",J238,0)</f>
        <v>0</v>
      </c>
      <c r="BG238" s="215">
        <f>IF(N238="zákl. přenesená",J238,0)</f>
        <v>0</v>
      </c>
      <c r="BH238" s="215">
        <f>IF(N238="sníž. přenesená",J238,0)</f>
        <v>0</v>
      </c>
      <c r="BI238" s="215">
        <f>IF(N238="nulová",J238,0)</f>
        <v>0</v>
      </c>
      <c r="BJ238" s="25" t="s">
        <v>83</v>
      </c>
      <c r="BK238" s="215">
        <f>ROUND(I238*H238,2)</f>
        <v>0</v>
      </c>
      <c r="BL238" s="25" t="s">
        <v>181</v>
      </c>
      <c r="BM238" s="25" t="s">
        <v>369</v>
      </c>
    </row>
    <row r="239" spans="2:51" s="12" customFormat="1" ht="13.5">
      <c r="B239" s="216"/>
      <c r="C239" s="217"/>
      <c r="D239" s="218" t="s">
        <v>184</v>
      </c>
      <c r="E239" s="219" t="s">
        <v>21</v>
      </c>
      <c r="F239" s="220" t="s">
        <v>370</v>
      </c>
      <c r="G239" s="217"/>
      <c r="H239" s="219" t="s">
        <v>21</v>
      </c>
      <c r="I239" s="221"/>
      <c r="J239" s="217"/>
      <c r="K239" s="217"/>
      <c r="L239" s="222"/>
      <c r="M239" s="223"/>
      <c r="N239" s="224"/>
      <c r="O239" s="224"/>
      <c r="P239" s="224"/>
      <c r="Q239" s="224"/>
      <c r="R239" s="224"/>
      <c r="S239" s="224"/>
      <c r="T239" s="225"/>
      <c r="AT239" s="226" t="s">
        <v>184</v>
      </c>
      <c r="AU239" s="226" t="s">
        <v>182</v>
      </c>
      <c r="AV239" s="12" t="s">
        <v>83</v>
      </c>
      <c r="AW239" s="12" t="s">
        <v>35</v>
      </c>
      <c r="AX239" s="12" t="s">
        <v>76</v>
      </c>
      <c r="AY239" s="226" t="s">
        <v>172</v>
      </c>
    </row>
    <row r="240" spans="2:51" s="13" customFormat="1" ht="13.5">
      <c r="B240" s="227"/>
      <c r="C240" s="228"/>
      <c r="D240" s="218" t="s">
        <v>184</v>
      </c>
      <c r="E240" s="229" t="s">
        <v>21</v>
      </c>
      <c r="F240" s="230" t="s">
        <v>1578</v>
      </c>
      <c r="G240" s="228"/>
      <c r="H240" s="231">
        <v>129.375</v>
      </c>
      <c r="I240" s="232"/>
      <c r="J240" s="228"/>
      <c r="K240" s="228"/>
      <c r="L240" s="233"/>
      <c r="M240" s="234"/>
      <c r="N240" s="235"/>
      <c r="O240" s="235"/>
      <c r="P240" s="235"/>
      <c r="Q240" s="235"/>
      <c r="R240" s="235"/>
      <c r="S240" s="235"/>
      <c r="T240" s="236"/>
      <c r="AT240" s="237" t="s">
        <v>184</v>
      </c>
      <c r="AU240" s="237" t="s">
        <v>182</v>
      </c>
      <c r="AV240" s="13" t="s">
        <v>85</v>
      </c>
      <c r="AW240" s="13" t="s">
        <v>35</v>
      </c>
      <c r="AX240" s="13" t="s">
        <v>83</v>
      </c>
      <c r="AY240" s="237" t="s">
        <v>172</v>
      </c>
    </row>
    <row r="241" spans="2:65" s="1" customFormat="1" ht="16.5" customHeight="1">
      <c r="B241" s="42"/>
      <c r="C241" s="204" t="s">
        <v>395</v>
      </c>
      <c r="D241" s="204" t="s">
        <v>176</v>
      </c>
      <c r="E241" s="205" t="s">
        <v>373</v>
      </c>
      <c r="F241" s="206" t="s">
        <v>374</v>
      </c>
      <c r="G241" s="207" t="s">
        <v>213</v>
      </c>
      <c r="H241" s="208">
        <v>2587.5</v>
      </c>
      <c r="I241" s="209"/>
      <c r="J241" s="210">
        <f>ROUND(I241*H241,2)</f>
        <v>0</v>
      </c>
      <c r="K241" s="206" t="s">
        <v>180</v>
      </c>
      <c r="L241" s="62"/>
      <c r="M241" s="211" t="s">
        <v>21</v>
      </c>
      <c r="N241" s="212" t="s">
        <v>47</v>
      </c>
      <c r="O241" s="43"/>
      <c r="P241" s="213">
        <f>O241*H241</f>
        <v>0</v>
      </c>
      <c r="Q241" s="213">
        <v>0</v>
      </c>
      <c r="R241" s="213">
        <f>Q241*H241</f>
        <v>0</v>
      </c>
      <c r="S241" s="213">
        <v>0</v>
      </c>
      <c r="T241" s="214">
        <f>S241*H241</f>
        <v>0</v>
      </c>
      <c r="AR241" s="25" t="s">
        <v>181</v>
      </c>
      <c r="AT241" s="25" t="s">
        <v>176</v>
      </c>
      <c r="AU241" s="25" t="s">
        <v>182</v>
      </c>
      <c r="AY241" s="25" t="s">
        <v>172</v>
      </c>
      <c r="BE241" s="215">
        <f>IF(N241="základní",J241,0)</f>
        <v>0</v>
      </c>
      <c r="BF241" s="215">
        <f>IF(N241="snížená",J241,0)</f>
        <v>0</v>
      </c>
      <c r="BG241" s="215">
        <f>IF(N241="zákl. přenesená",J241,0)</f>
        <v>0</v>
      </c>
      <c r="BH241" s="215">
        <f>IF(N241="sníž. přenesená",J241,0)</f>
        <v>0</v>
      </c>
      <c r="BI241" s="215">
        <f>IF(N241="nulová",J241,0)</f>
        <v>0</v>
      </c>
      <c r="BJ241" s="25" t="s">
        <v>83</v>
      </c>
      <c r="BK241" s="215">
        <f>ROUND(I241*H241,2)</f>
        <v>0</v>
      </c>
      <c r="BL241" s="25" t="s">
        <v>181</v>
      </c>
      <c r="BM241" s="25" t="s">
        <v>375</v>
      </c>
    </row>
    <row r="242" spans="2:51" s="13" customFormat="1" ht="13.5">
      <c r="B242" s="227"/>
      <c r="C242" s="228"/>
      <c r="D242" s="218" t="s">
        <v>184</v>
      </c>
      <c r="E242" s="229" t="s">
        <v>21</v>
      </c>
      <c r="F242" s="230" t="s">
        <v>1577</v>
      </c>
      <c r="G242" s="228"/>
      <c r="H242" s="231">
        <v>2587.5</v>
      </c>
      <c r="I242" s="232"/>
      <c r="J242" s="228"/>
      <c r="K242" s="228"/>
      <c r="L242" s="233"/>
      <c r="M242" s="234"/>
      <c r="N242" s="235"/>
      <c r="O242" s="235"/>
      <c r="P242" s="235"/>
      <c r="Q242" s="235"/>
      <c r="R242" s="235"/>
      <c r="S242" s="235"/>
      <c r="T242" s="236"/>
      <c r="AT242" s="237" t="s">
        <v>184</v>
      </c>
      <c r="AU242" s="237" t="s">
        <v>182</v>
      </c>
      <c r="AV242" s="13" t="s">
        <v>85</v>
      </c>
      <c r="AW242" s="13" t="s">
        <v>35</v>
      </c>
      <c r="AX242" s="13" t="s">
        <v>83</v>
      </c>
      <c r="AY242" s="237" t="s">
        <v>172</v>
      </c>
    </row>
    <row r="243" spans="2:65" s="1" customFormat="1" ht="25.5" customHeight="1">
      <c r="B243" s="42"/>
      <c r="C243" s="204" t="s">
        <v>399</v>
      </c>
      <c r="D243" s="204" t="s">
        <v>176</v>
      </c>
      <c r="E243" s="205" t="s">
        <v>377</v>
      </c>
      <c r="F243" s="206" t="s">
        <v>378</v>
      </c>
      <c r="G243" s="207" t="s">
        <v>213</v>
      </c>
      <c r="H243" s="208">
        <v>2587.5</v>
      </c>
      <c r="I243" s="209"/>
      <c r="J243" s="210">
        <f>ROUND(I243*H243,2)</f>
        <v>0</v>
      </c>
      <c r="K243" s="206" t="s">
        <v>180</v>
      </c>
      <c r="L243" s="62"/>
      <c r="M243" s="211" t="s">
        <v>21</v>
      </c>
      <c r="N243" s="212" t="s">
        <v>47</v>
      </c>
      <c r="O243" s="43"/>
      <c r="P243" s="213">
        <f>O243*H243</f>
        <v>0</v>
      </c>
      <c r="Q243" s="213">
        <v>0</v>
      </c>
      <c r="R243" s="213">
        <f>Q243*H243</f>
        <v>0</v>
      </c>
      <c r="S243" s="213">
        <v>0</v>
      </c>
      <c r="T243" s="214">
        <f>S243*H243</f>
        <v>0</v>
      </c>
      <c r="AR243" s="25" t="s">
        <v>181</v>
      </c>
      <c r="AT243" s="25" t="s">
        <v>176</v>
      </c>
      <c r="AU243" s="25" t="s">
        <v>182</v>
      </c>
      <c r="AY243" s="25" t="s">
        <v>172</v>
      </c>
      <c r="BE243" s="215">
        <f>IF(N243="základní",J243,0)</f>
        <v>0</v>
      </c>
      <c r="BF243" s="215">
        <f>IF(N243="snížená",J243,0)</f>
        <v>0</v>
      </c>
      <c r="BG243" s="215">
        <f>IF(N243="zákl. přenesená",J243,0)</f>
        <v>0</v>
      </c>
      <c r="BH243" s="215">
        <f>IF(N243="sníž. přenesená",J243,0)</f>
        <v>0</v>
      </c>
      <c r="BI243" s="215">
        <f>IF(N243="nulová",J243,0)</f>
        <v>0</v>
      </c>
      <c r="BJ243" s="25" t="s">
        <v>83</v>
      </c>
      <c r="BK243" s="215">
        <f>ROUND(I243*H243,2)</f>
        <v>0</v>
      </c>
      <c r="BL243" s="25" t="s">
        <v>181</v>
      </c>
      <c r="BM243" s="25" t="s">
        <v>379</v>
      </c>
    </row>
    <row r="244" spans="2:51" s="13" customFormat="1" ht="13.5">
      <c r="B244" s="227"/>
      <c r="C244" s="228"/>
      <c r="D244" s="218" t="s">
        <v>184</v>
      </c>
      <c r="E244" s="229" t="s">
        <v>21</v>
      </c>
      <c r="F244" s="230" t="s">
        <v>1577</v>
      </c>
      <c r="G244" s="228"/>
      <c r="H244" s="231">
        <v>2587.5</v>
      </c>
      <c r="I244" s="232"/>
      <c r="J244" s="228"/>
      <c r="K244" s="228"/>
      <c r="L244" s="233"/>
      <c r="M244" s="234"/>
      <c r="N244" s="235"/>
      <c r="O244" s="235"/>
      <c r="P244" s="235"/>
      <c r="Q244" s="235"/>
      <c r="R244" s="235"/>
      <c r="S244" s="235"/>
      <c r="T244" s="236"/>
      <c r="AT244" s="237" t="s">
        <v>184</v>
      </c>
      <c r="AU244" s="237" t="s">
        <v>182</v>
      </c>
      <c r="AV244" s="13" t="s">
        <v>85</v>
      </c>
      <c r="AW244" s="13" t="s">
        <v>35</v>
      </c>
      <c r="AX244" s="13" t="s">
        <v>83</v>
      </c>
      <c r="AY244" s="237" t="s">
        <v>172</v>
      </c>
    </row>
    <row r="245" spans="2:65" s="1" customFormat="1" ht="16.5" customHeight="1">
      <c r="B245" s="42"/>
      <c r="C245" s="204" t="s">
        <v>404</v>
      </c>
      <c r="D245" s="204" t="s">
        <v>176</v>
      </c>
      <c r="E245" s="205" t="s">
        <v>381</v>
      </c>
      <c r="F245" s="206" t="s">
        <v>382</v>
      </c>
      <c r="G245" s="207" t="s">
        <v>207</v>
      </c>
      <c r="H245" s="208">
        <v>1.294</v>
      </c>
      <c r="I245" s="209"/>
      <c r="J245" s="210">
        <f>ROUND(I245*H245,2)</f>
        <v>0</v>
      </c>
      <c r="K245" s="206" t="s">
        <v>180</v>
      </c>
      <c r="L245" s="62"/>
      <c r="M245" s="211" t="s">
        <v>21</v>
      </c>
      <c r="N245" s="212" t="s">
        <v>47</v>
      </c>
      <c r="O245" s="43"/>
      <c r="P245" s="213">
        <f>O245*H245</f>
        <v>0</v>
      </c>
      <c r="Q245" s="213">
        <v>0</v>
      </c>
      <c r="R245" s="213">
        <f>Q245*H245</f>
        <v>0</v>
      </c>
      <c r="S245" s="213">
        <v>0</v>
      </c>
      <c r="T245" s="214">
        <f>S245*H245</f>
        <v>0</v>
      </c>
      <c r="AR245" s="25" t="s">
        <v>181</v>
      </c>
      <c r="AT245" s="25" t="s">
        <v>176</v>
      </c>
      <c r="AU245" s="25" t="s">
        <v>182</v>
      </c>
      <c r="AY245" s="25" t="s">
        <v>172</v>
      </c>
      <c r="BE245" s="215">
        <f>IF(N245="základní",J245,0)</f>
        <v>0</v>
      </c>
      <c r="BF245" s="215">
        <f>IF(N245="snížená",J245,0)</f>
        <v>0</v>
      </c>
      <c r="BG245" s="215">
        <f>IF(N245="zákl. přenesená",J245,0)</f>
        <v>0</v>
      </c>
      <c r="BH245" s="215">
        <f>IF(N245="sníž. přenesená",J245,0)</f>
        <v>0</v>
      </c>
      <c r="BI245" s="215">
        <f>IF(N245="nulová",J245,0)</f>
        <v>0</v>
      </c>
      <c r="BJ245" s="25" t="s">
        <v>83</v>
      </c>
      <c r="BK245" s="215">
        <f>ROUND(I245*H245,2)</f>
        <v>0</v>
      </c>
      <c r="BL245" s="25" t="s">
        <v>181</v>
      </c>
      <c r="BM245" s="25" t="s">
        <v>383</v>
      </c>
    </row>
    <row r="246" spans="2:51" s="12" customFormat="1" ht="13.5">
      <c r="B246" s="216"/>
      <c r="C246" s="217"/>
      <c r="D246" s="218" t="s">
        <v>184</v>
      </c>
      <c r="E246" s="219" t="s">
        <v>21</v>
      </c>
      <c r="F246" s="220" t="s">
        <v>384</v>
      </c>
      <c r="G246" s="217"/>
      <c r="H246" s="219" t="s">
        <v>21</v>
      </c>
      <c r="I246" s="221"/>
      <c r="J246" s="217"/>
      <c r="K246" s="217"/>
      <c r="L246" s="222"/>
      <c r="M246" s="223"/>
      <c r="N246" s="224"/>
      <c r="O246" s="224"/>
      <c r="P246" s="224"/>
      <c r="Q246" s="224"/>
      <c r="R246" s="224"/>
      <c r="S246" s="224"/>
      <c r="T246" s="225"/>
      <c r="AT246" s="226" t="s">
        <v>184</v>
      </c>
      <c r="AU246" s="226" t="s">
        <v>182</v>
      </c>
      <c r="AV246" s="12" t="s">
        <v>83</v>
      </c>
      <c r="AW246" s="12" t="s">
        <v>35</v>
      </c>
      <c r="AX246" s="12" t="s">
        <v>76</v>
      </c>
      <c r="AY246" s="226" t="s">
        <v>172</v>
      </c>
    </row>
    <row r="247" spans="2:51" s="13" customFormat="1" ht="13.5">
      <c r="B247" s="227"/>
      <c r="C247" s="228"/>
      <c r="D247" s="218" t="s">
        <v>184</v>
      </c>
      <c r="E247" s="229" t="s">
        <v>21</v>
      </c>
      <c r="F247" s="230" t="s">
        <v>1579</v>
      </c>
      <c r="G247" s="228"/>
      <c r="H247" s="231">
        <v>1.294</v>
      </c>
      <c r="I247" s="232"/>
      <c r="J247" s="228"/>
      <c r="K247" s="228"/>
      <c r="L247" s="233"/>
      <c r="M247" s="234"/>
      <c r="N247" s="235"/>
      <c r="O247" s="235"/>
      <c r="P247" s="235"/>
      <c r="Q247" s="235"/>
      <c r="R247" s="235"/>
      <c r="S247" s="235"/>
      <c r="T247" s="236"/>
      <c r="AT247" s="237" t="s">
        <v>184</v>
      </c>
      <c r="AU247" s="237" t="s">
        <v>182</v>
      </c>
      <c r="AV247" s="13" t="s">
        <v>85</v>
      </c>
      <c r="AW247" s="13" t="s">
        <v>35</v>
      </c>
      <c r="AX247" s="13" t="s">
        <v>83</v>
      </c>
      <c r="AY247" s="237" t="s">
        <v>172</v>
      </c>
    </row>
    <row r="248" spans="2:63" s="11" customFormat="1" ht="22.35" customHeight="1">
      <c r="B248" s="188"/>
      <c r="C248" s="189"/>
      <c r="D248" s="190" t="s">
        <v>75</v>
      </c>
      <c r="E248" s="202" t="s">
        <v>1580</v>
      </c>
      <c r="F248" s="202" t="s">
        <v>1581</v>
      </c>
      <c r="G248" s="189"/>
      <c r="H248" s="189"/>
      <c r="I248" s="192"/>
      <c r="J248" s="203">
        <f>BK248</f>
        <v>0</v>
      </c>
      <c r="K248" s="189"/>
      <c r="L248" s="194"/>
      <c r="M248" s="195"/>
      <c r="N248" s="196"/>
      <c r="O248" s="196"/>
      <c r="P248" s="197">
        <f>SUM(P249:P254)</f>
        <v>0</v>
      </c>
      <c r="Q248" s="196"/>
      <c r="R248" s="197">
        <f>SUM(R249:R254)</f>
        <v>0</v>
      </c>
      <c r="S248" s="196"/>
      <c r="T248" s="198">
        <f>SUM(T249:T254)</f>
        <v>0</v>
      </c>
      <c r="AR248" s="199" t="s">
        <v>83</v>
      </c>
      <c r="AT248" s="200" t="s">
        <v>75</v>
      </c>
      <c r="AU248" s="200" t="s">
        <v>85</v>
      </c>
      <c r="AY248" s="199" t="s">
        <v>172</v>
      </c>
      <c r="BK248" s="201">
        <f>SUM(BK249:BK254)</f>
        <v>0</v>
      </c>
    </row>
    <row r="249" spans="2:65" s="1" customFormat="1" ht="16.5" customHeight="1">
      <c r="B249" s="42"/>
      <c r="C249" s="204" t="s">
        <v>409</v>
      </c>
      <c r="D249" s="204" t="s">
        <v>176</v>
      </c>
      <c r="E249" s="205" t="s">
        <v>1582</v>
      </c>
      <c r="F249" s="206" t="s">
        <v>1583</v>
      </c>
      <c r="G249" s="207" t="s">
        <v>179</v>
      </c>
      <c r="H249" s="208">
        <v>5.376</v>
      </c>
      <c r="I249" s="209"/>
      <c r="J249" s="210">
        <f>ROUND(I249*H249,2)</f>
        <v>0</v>
      </c>
      <c r="K249" s="206" t="s">
        <v>180</v>
      </c>
      <c r="L249" s="62"/>
      <c r="M249" s="211" t="s">
        <v>21</v>
      </c>
      <c r="N249" s="212" t="s">
        <v>47</v>
      </c>
      <c r="O249" s="43"/>
      <c r="P249" s="213">
        <f>O249*H249</f>
        <v>0</v>
      </c>
      <c r="Q249" s="213">
        <v>0</v>
      </c>
      <c r="R249" s="213">
        <f>Q249*H249</f>
        <v>0</v>
      </c>
      <c r="S249" s="213">
        <v>0</v>
      </c>
      <c r="T249" s="214">
        <f>S249*H249</f>
        <v>0</v>
      </c>
      <c r="AR249" s="25" t="s">
        <v>181</v>
      </c>
      <c r="AT249" s="25" t="s">
        <v>176</v>
      </c>
      <c r="AU249" s="25" t="s">
        <v>182</v>
      </c>
      <c r="AY249" s="25" t="s">
        <v>172</v>
      </c>
      <c r="BE249" s="215">
        <f>IF(N249="základní",J249,0)</f>
        <v>0</v>
      </c>
      <c r="BF249" s="215">
        <f>IF(N249="snížená",J249,0)</f>
        <v>0</v>
      </c>
      <c r="BG249" s="215">
        <f>IF(N249="zákl. přenesená",J249,0)</f>
        <v>0</v>
      </c>
      <c r="BH249" s="215">
        <f>IF(N249="sníž. přenesená",J249,0)</f>
        <v>0</v>
      </c>
      <c r="BI249" s="215">
        <f>IF(N249="nulová",J249,0)</f>
        <v>0</v>
      </c>
      <c r="BJ249" s="25" t="s">
        <v>83</v>
      </c>
      <c r="BK249" s="215">
        <f>ROUND(I249*H249,2)</f>
        <v>0</v>
      </c>
      <c r="BL249" s="25" t="s">
        <v>181</v>
      </c>
      <c r="BM249" s="25" t="s">
        <v>1584</v>
      </c>
    </row>
    <row r="250" spans="2:51" s="13" customFormat="1" ht="13.5">
      <c r="B250" s="227"/>
      <c r="C250" s="228"/>
      <c r="D250" s="218" t="s">
        <v>184</v>
      </c>
      <c r="E250" s="229" t="s">
        <v>21</v>
      </c>
      <c r="F250" s="230" t="s">
        <v>1585</v>
      </c>
      <c r="G250" s="228"/>
      <c r="H250" s="231">
        <v>2.56</v>
      </c>
      <c r="I250" s="232"/>
      <c r="J250" s="228"/>
      <c r="K250" s="228"/>
      <c r="L250" s="233"/>
      <c r="M250" s="234"/>
      <c r="N250" s="235"/>
      <c r="O250" s="235"/>
      <c r="P250" s="235"/>
      <c r="Q250" s="235"/>
      <c r="R250" s="235"/>
      <c r="S250" s="235"/>
      <c r="T250" s="236"/>
      <c r="AT250" s="237" t="s">
        <v>184</v>
      </c>
      <c r="AU250" s="237" t="s">
        <v>182</v>
      </c>
      <c r="AV250" s="13" t="s">
        <v>85</v>
      </c>
      <c r="AW250" s="13" t="s">
        <v>35</v>
      </c>
      <c r="AX250" s="13" t="s">
        <v>76</v>
      </c>
      <c r="AY250" s="237" t="s">
        <v>172</v>
      </c>
    </row>
    <row r="251" spans="2:51" s="13" customFormat="1" ht="13.5">
      <c r="B251" s="227"/>
      <c r="C251" s="228"/>
      <c r="D251" s="218" t="s">
        <v>184</v>
      </c>
      <c r="E251" s="229" t="s">
        <v>21</v>
      </c>
      <c r="F251" s="230" t="s">
        <v>1586</v>
      </c>
      <c r="G251" s="228"/>
      <c r="H251" s="231">
        <v>2.816</v>
      </c>
      <c r="I251" s="232"/>
      <c r="J251" s="228"/>
      <c r="K251" s="228"/>
      <c r="L251" s="233"/>
      <c r="M251" s="234"/>
      <c r="N251" s="235"/>
      <c r="O251" s="235"/>
      <c r="P251" s="235"/>
      <c r="Q251" s="235"/>
      <c r="R251" s="235"/>
      <c r="S251" s="235"/>
      <c r="T251" s="236"/>
      <c r="AT251" s="237" t="s">
        <v>184</v>
      </c>
      <c r="AU251" s="237" t="s">
        <v>182</v>
      </c>
      <c r="AV251" s="13" t="s">
        <v>85</v>
      </c>
      <c r="AW251" s="13" t="s">
        <v>35</v>
      </c>
      <c r="AX251" s="13" t="s">
        <v>76</v>
      </c>
      <c r="AY251" s="237" t="s">
        <v>172</v>
      </c>
    </row>
    <row r="252" spans="2:51" s="14" customFormat="1" ht="13.5">
      <c r="B252" s="238"/>
      <c r="C252" s="239"/>
      <c r="D252" s="218" t="s">
        <v>184</v>
      </c>
      <c r="E252" s="240" t="s">
        <v>21</v>
      </c>
      <c r="F252" s="241" t="s">
        <v>199</v>
      </c>
      <c r="G252" s="239"/>
      <c r="H252" s="242">
        <v>5.376</v>
      </c>
      <c r="I252" s="243"/>
      <c r="J252" s="239"/>
      <c r="K252" s="239"/>
      <c r="L252" s="244"/>
      <c r="M252" s="245"/>
      <c r="N252" s="246"/>
      <c r="O252" s="246"/>
      <c r="P252" s="246"/>
      <c r="Q252" s="246"/>
      <c r="R252" s="246"/>
      <c r="S252" s="246"/>
      <c r="T252" s="247"/>
      <c r="AT252" s="248" t="s">
        <v>184</v>
      </c>
      <c r="AU252" s="248" t="s">
        <v>182</v>
      </c>
      <c r="AV252" s="14" t="s">
        <v>181</v>
      </c>
      <c r="AW252" s="14" t="s">
        <v>35</v>
      </c>
      <c r="AX252" s="14" t="s">
        <v>83</v>
      </c>
      <c r="AY252" s="248" t="s">
        <v>172</v>
      </c>
    </row>
    <row r="253" spans="2:65" s="1" customFormat="1" ht="25.5" customHeight="1">
      <c r="B253" s="42"/>
      <c r="C253" s="204" t="s">
        <v>415</v>
      </c>
      <c r="D253" s="204" t="s">
        <v>176</v>
      </c>
      <c r="E253" s="205" t="s">
        <v>1587</v>
      </c>
      <c r="F253" s="206" t="s">
        <v>1588</v>
      </c>
      <c r="G253" s="207" t="s">
        <v>179</v>
      </c>
      <c r="H253" s="208">
        <v>5.376</v>
      </c>
      <c r="I253" s="209"/>
      <c r="J253" s="210">
        <f>ROUND(I253*H253,2)</f>
        <v>0</v>
      </c>
      <c r="K253" s="206" t="s">
        <v>180</v>
      </c>
      <c r="L253" s="62"/>
      <c r="M253" s="211" t="s">
        <v>21</v>
      </c>
      <c r="N253" s="212" t="s">
        <v>47</v>
      </c>
      <c r="O253" s="43"/>
      <c r="P253" s="213">
        <f>O253*H253</f>
        <v>0</v>
      </c>
      <c r="Q253" s="213">
        <v>0</v>
      </c>
      <c r="R253" s="213">
        <f>Q253*H253</f>
        <v>0</v>
      </c>
      <c r="S253" s="213">
        <v>0</v>
      </c>
      <c r="T253" s="214">
        <f>S253*H253</f>
        <v>0</v>
      </c>
      <c r="AR253" s="25" t="s">
        <v>181</v>
      </c>
      <c r="AT253" s="25" t="s">
        <v>176</v>
      </c>
      <c r="AU253" s="25" t="s">
        <v>182</v>
      </c>
      <c r="AY253" s="25" t="s">
        <v>172</v>
      </c>
      <c r="BE253" s="215">
        <f>IF(N253="základní",J253,0)</f>
        <v>0</v>
      </c>
      <c r="BF253" s="215">
        <f>IF(N253="snížená",J253,0)</f>
        <v>0</v>
      </c>
      <c r="BG253" s="215">
        <f>IF(N253="zákl. přenesená",J253,0)</f>
        <v>0</v>
      </c>
      <c r="BH253" s="215">
        <f>IF(N253="sníž. přenesená",J253,0)</f>
        <v>0</v>
      </c>
      <c r="BI253" s="215">
        <f>IF(N253="nulová",J253,0)</f>
        <v>0</v>
      </c>
      <c r="BJ253" s="25" t="s">
        <v>83</v>
      </c>
      <c r="BK253" s="215">
        <f>ROUND(I253*H253,2)</f>
        <v>0</v>
      </c>
      <c r="BL253" s="25" t="s">
        <v>181</v>
      </c>
      <c r="BM253" s="25" t="s">
        <v>1589</v>
      </c>
    </row>
    <row r="254" spans="2:51" s="13" customFormat="1" ht="13.5">
      <c r="B254" s="227"/>
      <c r="C254" s="228"/>
      <c r="D254" s="218" t="s">
        <v>184</v>
      </c>
      <c r="E254" s="229" t="s">
        <v>21</v>
      </c>
      <c r="F254" s="230" t="s">
        <v>1590</v>
      </c>
      <c r="G254" s="228"/>
      <c r="H254" s="231">
        <v>5.376</v>
      </c>
      <c r="I254" s="232"/>
      <c r="J254" s="228"/>
      <c r="K254" s="228"/>
      <c r="L254" s="233"/>
      <c r="M254" s="234"/>
      <c r="N254" s="235"/>
      <c r="O254" s="235"/>
      <c r="P254" s="235"/>
      <c r="Q254" s="235"/>
      <c r="R254" s="235"/>
      <c r="S254" s="235"/>
      <c r="T254" s="236"/>
      <c r="AT254" s="237" t="s">
        <v>184</v>
      </c>
      <c r="AU254" s="237" t="s">
        <v>182</v>
      </c>
      <c r="AV254" s="13" t="s">
        <v>85</v>
      </c>
      <c r="AW254" s="13" t="s">
        <v>35</v>
      </c>
      <c r="AX254" s="13" t="s">
        <v>83</v>
      </c>
      <c r="AY254" s="237" t="s">
        <v>172</v>
      </c>
    </row>
    <row r="255" spans="2:63" s="11" customFormat="1" ht="22.35" customHeight="1">
      <c r="B255" s="188"/>
      <c r="C255" s="189"/>
      <c r="D255" s="190" t="s">
        <v>75</v>
      </c>
      <c r="E255" s="202" t="s">
        <v>1591</v>
      </c>
      <c r="F255" s="202" t="s">
        <v>1592</v>
      </c>
      <c r="G255" s="189"/>
      <c r="H255" s="189"/>
      <c r="I255" s="192"/>
      <c r="J255" s="203">
        <f>BK255</f>
        <v>0</v>
      </c>
      <c r="K255" s="189"/>
      <c r="L255" s="194"/>
      <c r="M255" s="195"/>
      <c r="N255" s="196"/>
      <c r="O255" s="196"/>
      <c r="P255" s="197">
        <f>SUM(P256:P276)</f>
        <v>0</v>
      </c>
      <c r="Q255" s="196"/>
      <c r="R255" s="197">
        <f>SUM(R256:R276)</f>
        <v>8.994685</v>
      </c>
      <c r="S255" s="196"/>
      <c r="T255" s="198">
        <f>SUM(T256:T276)</f>
        <v>0</v>
      </c>
      <c r="AR255" s="199" t="s">
        <v>83</v>
      </c>
      <c r="AT255" s="200" t="s">
        <v>75</v>
      </c>
      <c r="AU255" s="200" t="s">
        <v>85</v>
      </c>
      <c r="AY255" s="199" t="s">
        <v>172</v>
      </c>
      <c r="BK255" s="201">
        <f>SUM(BK256:BK276)</f>
        <v>0</v>
      </c>
    </row>
    <row r="256" spans="2:65" s="1" customFormat="1" ht="25.5" customHeight="1">
      <c r="B256" s="42"/>
      <c r="C256" s="204" t="s">
        <v>420</v>
      </c>
      <c r="D256" s="204" t="s">
        <v>176</v>
      </c>
      <c r="E256" s="205" t="s">
        <v>1593</v>
      </c>
      <c r="F256" s="206" t="s">
        <v>1594</v>
      </c>
      <c r="G256" s="207" t="s">
        <v>329</v>
      </c>
      <c r="H256" s="208">
        <v>14</v>
      </c>
      <c r="I256" s="209"/>
      <c r="J256" s="210">
        <f>ROUND(I256*H256,2)</f>
        <v>0</v>
      </c>
      <c r="K256" s="206" t="s">
        <v>180</v>
      </c>
      <c r="L256" s="62"/>
      <c r="M256" s="211" t="s">
        <v>21</v>
      </c>
      <c r="N256" s="212" t="s">
        <v>47</v>
      </c>
      <c r="O256" s="43"/>
      <c r="P256" s="213">
        <f>O256*H256</f>
        <v>0</v>
      </c>
      <c r="Q256" s="213">
        <v>0</v>
      </c>
      <c r="R256" s="213">
        <f>Q256*H256</f>
        <v>0</v>
      </c>
      <c r="S256" s="213">
        <v>0</v>
      </c>
      <c r="T256" s="214">
        <f>S256*H256</f>
        <v>0</v>
      </c>
      <c r="AR256" s="25" t="s">
        <v>181</v>
      </c>
      <c r="AT256" s="25" t="s">
        <v>176</v>
      </c>
      <c r="AU256" s="25" t="s">
        <v>182</v>
      </c>
      <c r="AY256" s="25" t="s">
        <v>172</v>
      </c>
      <c r="BE256" s="215">
        <f>IF(N256="základní",J256,0)</f>
        <v>0</v>
      </c>
      <c r="BF256" s="215">
        <f>IF(N256="snížená",J256,0)</f>
        <v>0</v>
      </c>
      <c r="BG256" s="215">
        <f>IF(N256="zákl. přenesená",J256,0)</f>
        <v>0</v>
      </c>
      <c r="BH256" s="215">
        <f>IF(N256="sníž. přenesená",J256,0)</f>
        <v>0</v>
      </c>
      <c r="BI256" s="215">
        <f>IF(N256="nulová",J256,0)</f>
        <v>0</v>
      </c>
      <c r="BJ256" s="25" t="s">
        <v>83</v>
      </c>
      <c r="BK256" s="215">
        <f>ROUND(I256*H256,2)</f>
        <v>0</v>
      </c>
      <c r="BL256" s="25" t="s">
        <v>181</v>
      </c>
      <c r="BM256" s="25" t="s">
        <v>1595</v>
      </c>
    </row>
    <row r="257" spans="2:65" s="1" customFormat="1" ht="16.5" customHeight="1">
      <c r="B257" s="42"/>
      <c r="C257" s="260" t="s">
        <v>430</v>
      </c>
      <c r="D257" s="260" t="s">
        <v>252</v>
      </c>
      <c r="E257" s="261" t="s">
        <v>1596</v>
      </c>
      <c r="F257" s="262" t="s">
        <v>1597</v>
      </c>
      <c r="G257" s="263" t="s">
        <v>179</v>
      </c>
      <c r="H257" s="264">
        <v>14.65</v>
      </c>
      <c r="I257" s="265"/>
      <c r="J257" s="266">
        <f>ROUND(I257*H257,2)</f>
        <v>0</v>
      </c>
      <c r="K257" s="262" t="s">
        <v>21</v>
      </c>
      <c r="L257" s="267"/>
      <c r="M257" s="268" t="s">
        <v>21</v>
      </c>
      <c r="N257" s="269" t="s">
        <v>47</v>
      </c>
      <c r="O257" s="43"/>
      <c r="P257" s="213">
        <f>O257*H257</f>
        <v>0</v>
      </c>
      <c r="Q257" s="213">
        <v>0.21</v>
      </c>
      <c r="R257" s="213">
        <f>Q257*H257</f>
        <v>3.0765</v>
      </c>
      <c r="S257" s="213">
        <v>0</v>
      </c>
      <c r="T257" s="214">
        <f>S257*H257</f>
        <v>0</v>
      </c>
      <c r="AR257" s="25" t="s">
        <v>233</v>
      </c>
      <c r="AT257" s="25" t="s">
        <v>252</v>
      </c>
      <c r="AU257" s="25" t="s">
        <v>182</v>
      </c>
      <c r="AY257" s="25" t="s">
        <v>172</v>
      </c>
      <c r="BE257" s="215">
        <f>IF(N257="základní",J257,0)</f>
        <v>0</v>
      </c>
      <c r="BF257" s="215">
        <f>IF(N257="snížená",J257,0)</f>
        <v>0</v>
      </c>
      <c r="BG257" s="215">
        <f>IF(N257="zákl. přenesená",J257,0)</f>
        <v>0</v>
      </c>
      <c r="BH257" s="215">
        <f>IF(N257="sníž. přenesená",J257,0)</f>
        <v>0</v>
      </c>
      <c r="BI257" s="215">
        <f>IF(N257="nulová",J257,0)</f>
        <v>0</v>
      </c>
      <c r="BJ257" s="25" t="s">
        <v>83</v>
      </c>
      <c r="BK257" s="215">
        <f>ROUND(I257*H257,2)</f>
        <v>0</v>
      </c>
      <c r="BL257" s="25" t="s">
        <v>181</v>
      </c>
      <c r="BM257" s="25" t="s">
        <v>1598</v>
      </c>
    </row>
    <row r="258" spans="2:51" s="13" customFormat="1" ht="13.5">
      <c r="B258" s="227"/>
      <c r="C258" s="228"/>
      <c r="D258" s="218" t="s">
        <v>184</v>
      </c>
      <c r="E258" s="229" t="s">
        <v>21</v>
      </c>
      <c r="F258" s="230" t="s">
        <v>1599</v>
      </c>
      <c r="G258" s="228"/>
      <c r="H258" s="231">
        <v>10.15</v>
      </c>
      <c r="I258" s="232"/>
      <c r="J258" s="228"/>
      <c r="K258" s="228"/>
      <c r="L258" s="233"/>
      <c r="M258" s="234"/>
      <c r="N258" s="235"/>
      <c r="O258" s="235"/>
      <c r="P258" s="235"/>
      <c r="Q258" s="235"/>
      <c r="R258" s="235"/>
      <c r="S258" s="235"/>
      <c r="T258" s="236"/>
      <c r="AT258" s="237" t="s">
        <v>184</v>
      </c>
      <c r="AU258" s="237" t="s">
        <v>182</v>
      </c>
      <c r="AV258" s="13" t="s">
        <v>85</v>
      </c>
      <c r="AW258" s="13" t="s">
        <v>35</v>
      </c>
      <c r="AX258" s="13" t="s">
        <v>76</v>
      </c>
      <c r="AY258" s="237" t="s">
        <v>172</v>
      </c>
    </row>
    <row r="259" spans="2:51" s="13" customFormat="1" ht="13.5">
      <c r="B259" s="227"/>
      <c r="C259" s="228"/>
      <c r="D259" s="218" t="s">
        <v>184</v>
      </c>
      <c r="E259" s="229" t="s">
        <v>21</v>
      </c>
      <c r="F259" s="230" t="s">
        <v>1600</v>
      </c>
      <c r="G259" s="228"/>
      <c r="H259" s="231">
        <v>4.5</v>
      </c>
      <c r="I259" s="232"/>
      <c r="J259" s="228"/>
      <c r="K259" s="228"/>
      <c r="L259" s="233"/>
      <c r="M259" s="234"/>
      <c r="N259" s="235"/>
      <c r="O259" s="235"/>
      <c r="P259" s="235"/>
      <c r="Q259" s="235"/>
      <c r="R259" s="235"/>
      <c r="S259" s="235"/>
      <c r="T259" s="236"/>
      <c r="AT259" s="237" t="s">
        <v>184</v>
      </c>
      <c r="AU259" s="237" t="s">
        <v>182</v>
      </c>
      <c r="AV259" s="13" t="s">
        <v>85</v>
      </c>
      <c r="AW259" s="13" t="s">
        <v>35</v>
      </c>
      <c r="AX259" s="13" t="s">
        <v>76</v>
      </c>
      <c r="AY259" s="237" t="s">
        <v>172</v>
      </c>
    </row>
    <row r="260" spans="2:51" s="14" customFormat="1" ht="13.5">
      <c r="B260" s="238"/>
      <c r="C260" s="239"/>
      <c r="D260" s="218" t="s">
        <v>184</v>
      </c>
      <c r="E260" s="240" t="s">
        <v>21</v>
      </c>
      <c r="F260" s="241" t="s">
        <v>199</v>
      </c>
      <c r="G260" s="239"/>
      <c r="H260" s="242">
        <v>14.65</v>
      </c>
      <c r="I260" s="243"/>
      <c r="J260" s="239"/>
      <c r="K260" s="239"/>
      <c r="L260" s="244"/>
      <c r="M260" s="245"/>
      <c r="N260" s="246"/>
      <c r="O260" s="246"/>
      <c r="P260" s="246"/>
      <c r="Q260" s="246"/>
      <c r="R260" s="246"/>
      <c r="S260" s="246"/>
      <c r="T260" s="247"/>
      <c r="AT260" s="248" t="s">
        <v>184</v>
      </c>
      <c r="AU260" s="248" t="s">
        <v>182</v>
      </c>
      <c r="AV260" s="14" t="s">
        <v>181</v>
      </c>
      <c r="AW260" s="14" t="s">
        <v>35</v>
      </c>
      <c r="AX260" s="14" t="s">
        <v>83</v>
      </c>
      <c r="AY260" s="248" t="s">
        <v>172</v>
      </c>
    </row>
    <row r="261" spans="2:65" s="1" customFormat="1" ht="16.5" customHeight="1">
      <c r="B261" s="42"/>
      <c r="C261" s="260" t="s">
        <v>436</v>
      </c>
      <c r="D261" s="260" t="s">
        <v>252</v>
      </c>
      <c r="E261" s="261" t="s">
        <v>1601</v>
      </c>
      <c r="F261" s="262" t="s">
        <v>1602</v>
      </c>
      <c r="G261" s="263" t="s">
        <v>213</v>
      </c>
      <c r="H261" s="264">
        <v>56</v>
      </c>
      <c r="I261" s="265"/>
      <c r="J261" s="266">
        <f>ROUND(I261*H261,2)</f>
        <v>0</v>
      </c>
      <c r="K261" s="262" t="s">
        <v>21</v>
      </c>
      <c r="L261" s="267"/>
      <c r="M261" s="268" t="s">
        <v>21</v>
      </c>
      <c r="N261" s="269" t="s">
        <v>47</v>
      </c>
      <c r="O261" s="43"/>
      <c r="P261" s="213">
        <f>O261*H261</f>
        <v>0</v>
      </c>
      <c r="Q261" s="213">
        <v>0.0041</v>
      </c>
      <c r="R261" s="213">
        <f>Q261*H261</f>
        <v>0.22960000000000003</v>
      </c>
      <c r="S261" s="213">
        <v>0</v>
      </c>
      <c r="T261" s="214">
        <f>S261*H261</f>
        <v>0</v>
      </c>
      <c r="AR261" s="25" t="s">
        <v>233</v>
      </c>
      <c r="AT261" s="25" t="s">
        <v>252</v>
      </c>
      <c r="AU261" s="25" t="s">
        <v>182</v>
      </c>
      <c r="AY261" s="25" t="s">
        <v>172</v>
      </c>
      <c r="BE261" s="215">
        <f>IF(N261="základní",J261,0)</f>
        <v>0</v>
      </c>
      <c r="BF261" s="215">
        <f>IF(N261="snížená",J261,0)</f>
        <v>0</v>
      </c>
      <c r="BG261" s="215">
        <f>IF(N261="zákl. přenesená",J261,0)</f>
        <v>0</v>
      </c>
      <c r="BH261" s="215">
        <f>IF(N261="sníž. přenesená",J261,0)</f>
        <v>0</v>
      </c>
      <c r="BI261" s="215">
        <f>IF(N261="nulová",J261,0)</f>
        <v>0</v>
      </c>
      <c r="BJ261" s="25" t="s">
        <v>83</v>
      </c>
      <c r="BK261" s="215">
        <f>ROUND(I261*H261,2)</f>
        <v>0</v>
      </c>
      <c r="BL261" s="25" t="s">
        <v>181</v>
      </c>
      <c r="BM261" s="25" t="s">
        <v>1603</v>
      </c>
    </row>
    <row r="262" spans="2:51" s="13" customFormat="1" ht="13.5">
      <c r="B262" s="227"/>
      <c r="C262" s="228"/>
      <c r="D262" s="218" t="s">
        <v>184</v>
      </c>
      <c r="E262" s="229" t="s">
        <v>21</v>
      </c>
      <c r="F262" s="230" t="s">
        <v>1604</v>
      </c>
      <c r="G262" s="228"/>
      <c r="H262" s="231">
        <v>56</v>
      </c>
      <c r="I262" s="232"/>
      <c r="J262" s="228"/>
      <c r="K262" s="228"/>
      <c r="L262" s="233"/>
      <c r="M262" s="234"/>
      <c r="N262" s="235"/>
      <c r="O262" s="235"/>
      <c r="P262" s="235"/>
      <c r="Q262" s="235"/>
      <c r="R262" s="235"/>
      <c r="S262" s="235"/>
      <c r="T262" s="236"/>
      <c r="AT262" s="237" t="s">
        <v>184</v>
      </c>
      <c r="AU262" s="237" t="s">
        <v>182</v>
      </c>
      <c r="AV262" s="13" t="s">
        <v>85</v>
      </c>
      <c r="AW262" s="13" t="s">
        <v>35</v>
      </c>
      <c r="AX262" s="13" t="s">
        <v>83</v>
      </c>
      <c r="AY262" s="237" t="s">
        <v>172</v>
      </c>
    </row>
    <row r="263" spans="2:65" s="1" customFormat="1" ht="25.5" customHeight="1">
      <c r="B263" s="42"/>
      <c r="C263" s="204" t="s">
        <v>441</v>
      </c>
      <c r="D263" s="204" t="s">
        <v>176</v>
      </c>
      <c r="E263" s="205" t="s">
        <v>1605</v>
      </c>
      <c r="F263" s="206" t="s">
        <v>1606</v>
      </c>
      <c r="G263" s="207" t="s">
        <v>329</v>
      </c>
      <c r="H263" s="208">
        <v>14</v>
      </c>
      <c r="I263" s="209"/>
      <c r="J263" s="210">
        <f>ROUND(I263*H263,2)</f>
        <v>0</v>
      </c>
      <c r="K263" s="206" t="s">
        <v>180</v>
      </c>
      <c r="L263" s="62"/>
      <c r="M263" s="211" t="s">
        <v>21</v>
      </c>
      <c r="N263" s="212" t="s">
        <v>47</v>
      </c>
      <c r="O263" s="43"/>
      <c r="P263" s="213">
        <f>O263*H263</f>
        <v>0</v>
      </c>
      <c r="Q263" s="213">
        <v>0</v>
      </c>
      <c r="R263" s="213">
        <f>Q263*H263</f>
        <v>0</v>
      </c>
      <c r="S263" s="213">
        <v>0</v>
      </c>
      <c r="T263" s="214">
        <f>S263*H263</f>
        <v>0</v>
      </c>
      <c r="AR263" s="25" t="s">
        <v>181</v>
      </c>
      <c r="AT263" s="25" t="s">
        <v>176</v>
      </c>
      <c r="AU263" s="25" t="s">
        <v>182</v>
      </c>
      <c r="AY263" s="25" t="s">
        <v>172</v>
      </c>
      <c r="BE263" s="215">
        <f>IF(N263="základní",J263,0)</f>
        <v>0</v>
      </c>
      <c r="BF263" s="215">
        <f>IF(N263="snížená",J263,0)</f>
        <v>0</v>
      </c>
      <c r="BG263" s="215">
        <f>IF(N263="zákl. přenesená",J263,0)</f>
        <v>0</v>
      </c>
      <c r="BH263" s="215">
        <f>IF(N263="sníž. přenesená",J263,0)</f>
        <v>0</v>
      </c>
      <c r="BI263" s="215">
        <f>IF(N263="nulová",J263,0)</f>
        <v>0</v>
      </c>
      <c r="BJ263" s="25" t="s">
        <v>83</v>
      </c>
      <c r="BK263" s="215">
        <f>ROUND(I263*H263,2)</f>
        <v>0</v>
      </c>
      <c r="BL263" s="25" t="s">
        <v>181</v>
      </c>
      <c r="BM263" s="25" t="s">
        <v>1607</v>
      </c>
    </row>
    <row r="264" spans="2:65" s="1" customFormat="1" ht="25.5" customHeight="1">
      <c r="B264" s="42"/>
      <c r="C264" s="260" t="s">
        <v>445</v>
      </c>
      <c r="D264" s="260" t="s">
        <v>252</v>
      </c>
      <c r="E264" s="261" t="s">
        <v>1608</v>
      </c>
      <c r="F264" s="262" t="s">
        <v>1609</v>
      </c>
      <c r="G264" s="263" t="s">
        <v>329</v>
      </c>
      <c r="H264" s="264">
        <v>14</v>
      </c>
      <c r="I264" s="265"/>
      <c r="J264" s="266">
        <f>ROUND(I264*H264,2)</f>
        <v>0</v>
      </c>
      <c r="K264" s="262" t="s">
        <v>21</v>
      </c>
      <c r="L264" s="267"/>
      <c r="M264" s="268" t="s">
        <v>21</v>
      </c>
      <c r="N264" s="269" t="s">
        <v>47</v>
      </c>
      <c r="O264" s="43"/>
      <c r="P264" s="213">
        <f>O264*H264</f>
        <v>0</v>
      </c>
      <c r="Q264" s="213">
        <v>0.063</v>
      </c>
      <c r="R264" s="213">
        <f>Q264*H264</f>
        <v>0.882</v>
      </c>
      <c r="S264" s="213">
        <v>0</v>
      </c>
      <c r="T264" s="214">
        <f>S264*H264</f>
        <v>0</v>
      </c>
      <c r="AR264" s="25" t="s">
        <v>233</v>
      </c>
      <c r="AT264" s="25" t="s">
        <v>252</v>
      </c>
      <c r="AU264" s="25" t="s">
        <v>182</v>
      </c>
      <c r="AY264" s="25" t="s">
        <v>172</v>
      </c>
      <c r="BE264" s="215">
        <f>IF(N264="základní",J264,0)</f>
        <v>0</v>
      </c>
      <c r="BF264" s="215">
        <f>IF(N264="snížená",J264,0)</f>
        <v>0</v>
      </c>
      <c r="BG264" s="215">
        <f>IF(N264="zákl. přenesená",J264,0)</f>
        <v>0</v>
      </c>
      <c r="BH264" s="215">
        <f>IF(N264="sníž. přenesená",J264,0)</f>
        <v>0</v>
      </c>
      <c r="BI264" s="215">
        <f>IF(N264="nulová",J264,0)</f>
        <v>0</v>
      </c>
      <c r="BJ264" s="25" t="s">
        <v>83</v>
      </c>
      <c r="BK264" s="215">
        <f>ROUND(I264*H264,2)</f>
        <v>0</v>
      </c>
      <c r="BL264" s="25" t="s">
        <v>181</v>
      </c>
      <c r="BM264" s="25" t="s">
        <v>1610</v>
      </c>
    </row>
    <row r="265" spans="2:65" s="1" customFormat="1" ht="25.5" customHeight="1">
      <c r="B265" s="42"/>
      <c r="C265" s="204" t="s">
        <v>449</v>
      </c>
      <c r="D265" s="204" t="s">
        <v>176</v>
      </c>
      <c r="E265" s="205" t="s">
        <v>1611</v>
      </c>
      <c r="F265" s="206" t="s">
        <v>1612</v>
      </c>
      <c r="G265" s="207" t="s">
        <v>329</v>
      </c>
      <c r="H265" s="208">
        <v>14</v>
      </c>
      <c r="I265" s="209"/>
      <c r="J265" s="210">
        <f>ROUND(I265*H265,2)</f>
        <v>0</v>
      </c>
      <c r="K265" s="206" t="s">
        <v>247</v>
      </c>
      <c r="L265" s="62"/>
      <c r="M265" s="211" t="s">
        <v>21</v>
      </c>
      <c r="N265" s="212" t="s">
        <v>47</v>
      </c>
      <c r="O265" s="43"/>
      <c r="P265" s="213">
        <f>O265*H265</f>
        <v>0</v>
      </c>
      <c r="Q265" s="213">
        <v>0</v>
      </c>
      <c r="R265" s="213">
        <f>Q265*H265</f>
        <v>0</v>
      </c>
      <c r="S265" s="213">
        <v>0</v>
      </c>
      <c r="T265" s="214">
        <f>S265*H265</f>
        <v>0</v>
      </c>
      <c r="AR265" s="25" t="s">
        <v>181</v>
      </c>
      <c r="AT265" s="25" t="s">
        <v>176</v>
      </c>
      <c r="AU265" s="25" t="s">
        <v>182</v>
      </c>
      <c r="AY265" s="25" t="s">
        <v>172</v>
      </c>
      <c r="BE265" s="215">
        <f>IF(N265="základní",J265,0)</f>
        <v>0</v>
      </c>
      <c r="BF265" s="215">
        <f>IF(N265="snížená",J265,0)</f>
        <v>0</v>
      </c>
      <c r="BG265" s="215">
        <f>IF(N265="zákl. přenesená",J265,0)</f>
        <v>0</v>
      </c>
      <c r="BH265" s="215">
        <f>IF(N265="sníž. přenesená",J265,0)</f>
        <v>0</v>
      </c>
      <c r="BI265" s="215">
        <f>IF(N265="nulová",J265,0)</f>
        <v>0</v>
      </c>
      <c r="BJ265" s="25" t="s">
        <v>83</v>
      </c>
      <c r="BK265" s="215">
        <f>ROUND(I265*H265,2)</f>
        <v>0</v>
      </c>
      <c r="BL265" s="25" t="s">
        <v>181</v>
      </c>
      <c r="BM265" s="25" t="s">
        <v>1613</v>
      </c>
    </row>
    <row r="266" spans="2:65" s="1" customFormat="1" ht="16.5" customHeight="1">
      <c r="B266" s="42"/>
      <c r="C266" s="260" t="s">
        <v>455</v>
      </c>
      <c r="D266" s="260" t="s">
        <v>252</v>
      </c>
      <c r="E266" s="261" t="s">
        <v>1614</v>
      </c>
      <c r="F266" s="262" t="s">
        <v>1615</v>
      </c>
      <c r="G266" s="263" t="s">
        <v>368</v>
      </c>
      <c r="H266" s="264">
        <v>4.2</v>
      </c>
      <c r="I266" s="265"/>
      <c r="J266" s="266">
        <f>ROUND(I266*H266,2)</f>
        <v>0</v>
      </c>
      <c r="K266" s="262" t="s">
        <v>21</v>
      </c>
      <c r="L266" s="267"/>
      <c r="M266" s="268" t="s">
        <v>21</v>
      </c>
      <c r="N266" s="269" t="s">
        <v>47</v>
      </c>
      <c r="O266" s="43"/>
      <c r="P266" s="213">
        <f>O266*H266</f>
        <v>0</v>
      </c>
      <c r="Q266" s="213">
        <v>0.001</v>
      </c>
      <c r="R266" s="213">
        <f>Q266*H266</f>
        <v>0.004200000000000001</v>
      </c>
      <c r="S266" s="213">
        <v>0</v>
      </c>
      <c r="T266" s="214">
        <f>S266*H266</f>
        <v>0</v>
      </c>
      <c r="AR266" s="25" t="s">
        <v>233</v>
      </c>
      <c r="AT266" s="25" t="s">
        <v>252</v>
      </c>
      <c r="AU266" s="25" t="s">
        <v>182</v>
      </c>
      <c r="AY266" s="25" t="s">
        <v>172</v>
      </c>
      <c r="BE266" s="215">
        <f>IF(N266="základní",J266,0)</f>
        <v>0</v>
      </c>
      <c r="BF266" s="215">
        <f>IF(N266="snížená",J266,0)</f>
        <v>0</v>
      </c>
      <c r="BG266" s="215">
        <f>IF(N266="zákl. přenesená",J266,0)</f>
        <v>0</v>
      </c>
      <c r="BH266" s="215">
        <f>IF(N266="sníž. přenesená",J266,0)</f>
        <v>0</v>
      </c>
      <c r="BI266" s="215">
        <f>IF(N266="nulová",J266,0)</f>
        <v>0</v>
      </c>
      <c r="BJ266" s="25" t="s">
        <v>83</v>
      </c>
      <c r="BK266" s="215">
        <f>ROUND(I266*H266,2)</f>
        <v>0</v>
      </c>
      <c r="BL266" s="25" t="s">
        <v>181</v>
      </c>
      <c r="BM266" s="25" t="s">
        <v>1616</v>
      </c>
    </row>
    <row r="267" spans="2:51" s="13" customFormat="1" ht="13.5">
      <c r="B267" s="227"/>
      <c r="C267" s="228"/>
      <c r="D267" s="218" t="s">
        <v>184</v>
      </c>
      <c r="E267" s="229" t="s">
        <v>21</v>
      </c>
      <c r="F267" s="230" t="s">
        <v>1617</v>
      </c>
      <c r="G267" s="228"/>
      <c r="H267" s="231">
        <v>4.2</v>
      </c>
      <c r="I267" s="232"/>
      <c r="J267" s="228"/>
      <c r="K267" s="228"/>
      <c r="L267" s="233"/>
      <c r="M267" s="234"/>
      <c r="N267" s="235"/>
      <c r="O267" s="235"/>
      <c r="P267" s="235"/>
      <c r="Q267" s="235"/>
      <c r="R267" s="235"/>
      <c r="S267" s="235"/>
      <c r="T267" s="236"/>
      <c r="AT267" s="237" t="s">
        <v>184</v>
      </c>
      <c r="AU267" s="237" t="s">
        <v>182</v>
      </c>
      <c r="AV267" s="13" t="s">
        <v>85</v>
      </c>
      <c r="AW267" s="13" t="s">
        <v>35</v>
      </c>
      <c r="AX267" s="13" t="s">
        <v>83</v>
      </c>
      <c r="AY267" s="237" t="s">
        <v>172</v>
      </c>
    </row>
    <row r="268" spans="2:65" s="1" customFormat="1" ht="16.5" customHeight="1">
      <c r="B268" s="42"/>
      <c r="C268" s="204" t="s">
        <v>460</v>
      </c>
      <c r="D268" s="204" t="s">
        <v>176</v>
      </c>
      <c r="E268" s="205" t="s">
        <v>1618</v>
      </c>
      <c r="F268" s="206" t="s">
        <v>1619</v>
      </c>
      <c r="G268" s="207" t="s">
        <v>329</v>
      </c>
      <c r="H268" s="208">
        <v>14</v>
      </c>
      <c r="I268" s="209"/>
      <c r="J268" s="210">
        <f>ROUND(I268*H268,2)</f>
        <v>0</v>
      </c>
      <c r="K268" s="206" t="s">
        <v>180</v>
      </c>
      <c r="L268" s="62"/>
      <c r="M268" s="211" t="s">
        <v>21</v>
      </c>
      <c r="N268" s="212" t="s">
        <v>47</v>
      </c>
      <c r="O268" s="43"/>
      <c r="P268" s="213">
        <f>O268*H268</f>
        <v>0</v>
      </c>
      <c r="Q268" s="213">
        <v>6E-05</v>
      </c>
      <c r="R268" s="213">
        <f>Q268*H268</f>
        <v>0.00084</v>
      </c>
      <c r="S268" s="213">
        <v>0</v>
      </c>
      <c r="T268" s="214">
        <f>S268*H268</f>
        <v>0</v>
      </c>
      <c r="AR268" s="25" t="s">
        <v>181</v>
      </c>
      <c r="AT268" s="25" t="s">
        <v>176</v>
      </c>
      <c r="AU268" s="25" t="s">
        <v>182</v>
      </c>
      <c r="AY268" s="25" t="s">
        <v>172</v>
      </c>
      <c r="BE268" s="215">
        <f>IF(N268="základní",J268,0)</f>
        <v>0</v>
      </c>
      <c r="BF268" s="215">
        <f>IF(N268="snížená",J268,0)</f>
        <v>0</v>
      </c>
      <c r="BG268" s="215">
        <f>IF(N268="zákl. přenesená",J268,0)</f>
        <v>0</v>
      </c>
      <c r="BH268" s="215">
        <f>IF(N268="sníž. přenesená",J268,0)</f>
        <v>0</v>
      </c>
      <c r="BI268" s="215">
        <f>IF(N268="nulová",J268,0)</f>
        <v>0</v>
      </c>
      <c r="BJ268" s="25" t="s">
        <v>83</v>
      </c>
      <c r="BK268" s="215">
        <f>ROUND(I268*H268,2)</f>
        <v>0</v>
      </c>
      <c r="BL268" s="25" t="s">
        <v>181</v>
      </c>
      <c r="BM268" s="25" t="s">
        <v>1620</v>
      </c>
    </row>
    <row r="269" spans="2:65" s="1" customFormat="1" ht="16.5" customHeight="1">
      <c r="B269" s="42"/>
      <c r="C269" s="260" t="s">
        <v>468</v>
      </c>
      <c r="D269" s="260" t="s">
        <v>252</v>
      </c>
      <c r="E269" s="261" t="s">
        <v>1621</v>
      </c>
      <c r="F269" s="262" t="s">
        <v>1622</v>
      </c>
      <c r="G269" s="263" t="s">
        <v>329</v>
      </c>
      <c r="H269" s="264">
        <v>42</v>
      </c>
      <c r="I269" s="265"/>
      <c r="J269" s="266">
        <f>ROUND(I269*H269,2)</f>
        <v>0</v>
      </c>
      <c r="K269" s="262" t="s">
        <v>21</v>
      </c>
      <c r="L269" s="267"/>
      <c r="M269" s="268" t="s">
        <v>21</v>
      </c>
      <c r="N269" s="269" t="s">
        <v>47</v>
      </c>
      <c r="O269" s="43"/>
      <c r="P269" s="213">
        <f>O269*H269</f>
        <v>0</v>
      </c>
      <c r="Q269" s="213">
        <v>0.038</v>
      </c>
      <c r="R269" s="213">
        <f>Q269*H269</f>
        <v>1.5959999999999999</v>
      </c>
      <c r="S269" s="213">
        <v>0</v>
      </c>
      <c r="T269" s="214">
        <f>S269*H269</f>
        <v>0</v>
      </c>
      <c r="AR269" s="25" t="s">
        <v>233</v>
      </c>
      <c r="AT269" s="25" t="s">
        <v>252</v>
      </c>
      <c r="AU269" s="25" t="s">
        <v>182</v>
      </c>
      <c r="AY269" s="25" t="s">
        <v>172</v>
      </c>
      <c r="BE269" s="215">
        <f>IF(N269="základní",J269,0)</f>
        <v>0</v>
      </c>
      <c r="BF269" s="215">
        <f>IF(N269="snížená",J269,0)</f>
        <v>0</v>
      </c>
      <c r="BG269" s="215">
        <f>IF(N269="zákl. přenesená",J269,0)</f>
        <v>0</v>
      </c>
      <c r="BH269" s="215">
        <f>IF(N269="sníž. přenesená",J269,0)</f>
        <v>0</v>
      </c>
      <c r="BI269" s="215">
        <f>IF(N269="nulová",J269,0)</f>
        <v>0</v>
      </c>
      <c r="BJ269" s="25" t="s">
        <v>83</v>
      </c>
      <c r="BK269" s="215">
        <f>ROUND(I269*H269,2)</f>
        <v>0</v>
      </c>
      <c r="BL269" s="25" t="s">
        <v>181</v>
      </c>
      <c r="BM269" s="25" t="s">
        <v>1623</v>
      </c>
    </row>
    <row r="270" spans="2:51" s="13" customFormat="1" ht="13.5">
      <c r="B270" s="227"/>
      <c r="C270" s="228"/>
      <c r="D270" s="218" t="s">
        <v>184</v>
      </c>
      <c r="E270" s="229" t="s">
        <v>21</v>
      </c>
      <c r="F270" s="230" t="s">
        <v>1624</v>
      </c>
      <c r="G270" s="228"/>
      <c r="H270" s="231">
        <v>42</v>
      </c>
      <c r="I270" s="232"/>
      <c r="J270" s="228"/>
      <c r="K270" s="228"/>
      <c r="L270" s="233"/>
      <c r="M270" s="234"/>
      <c r="N270" s="235"/>
      <c r="O270" s="235"/>
      <c r="P270" s="235"/>
      <c r="Q270" s="235"/>
      <c r="R270" s="235"/>
      <c r="S270" s="235"/>
      <c r="T270" s="236"/>
      <c r="AT270" s="237" t="s">
        <v>184</v>
      </c>
      <c r="AU270" s="237" t="s">
        <v>182</v>
      </c>
      <c r="AV270" s="13" t="s">
        <v>85</v>
      </c>
      <c r="AW270" s="13" t="s">
        <v>35</v>
      </c>
      <c r="AX270" s="13" t="s">
        <v>83</v>
      </c>
      <c r="AY270" s="237" t="s">
        <v>172</v>
      </c>
    </row>
    <row r="271" spans="2:65" s="1" customFormat="1" ht="16.5" customHeight="1">
      <c r="B271" s="42"/>
      <c r="C271" s="260" t="s">
        <v>475</v>
      </c>
      <c r="D271" s="260" t="s">
        <v>252</v>
      </c>
      <c r="E271" s="261" t="s">
        <v>1625</v>
      </c>
      <c r="F271" s="262" t="s">
        <v>1626</v>
      </c>
      <c r="G271" s="263" t="s">
        <v>329</v>
      </c>
      <c r="H271" s="264">
        <v>42</v>
      </c>
      <c r="I271" s="265"/>
      <c r="J271" s="266">
        <f>ROUND(I271*H271,2)</f>
        <v>0</v>
      </c>
      <c r="K271" s="262" t="s">
        <v>21</v>
      </c>
      <c r="L271" s="267"/>
      <c r="M271" s="268" t="s">
        <v>21</v>
      </c>
      <c r="N271" s="269" t="s">
        <v>47</v>
      </c>
      <c r="O271" s="43"/>
      <c r="P271" s="213">
        <f>O271*H271</f>
        <v>0</v>
      </c>
      <c r="Q271" s="213">
        <v>0.038</v>
      </c>
      <c r="R271" s="213">
        <f>Q271*H271</f>
        <v>1.5959999999999999</v>
      </c>
      <c r="S271" s="213">
        <v>0</v>
      </c>
      <c r="T271" s="214">
        <f>S271*H271</f>
        <v>0</v>
      </c>
      <c r="AR271" s="25" t="s">
        <v>233</v>
      </c>
      <c r="AT271" s="25" t="s">
        <v>252</v>
      </c>
      <c r="AU271" s="25" t="s">
        <v>182</v>
      </c>
      <c r="AY271" s="25" t="s">
        <v>172</v>
      </c>
      <c r="BE271" s="215">
        <f>IF(N271="základní",J271,0)</f>
        <v>0</v>
      </c>
      <c r="BF271" s="215">
        <f>IF(N271="snížená",J271,0)</f>
        <v>0</v>
      </c>
      <c r="BG271" s="215">
        <f>IF(N271="zákl. přenesená",J271,0)</f>
        <v>0</v>
      </c>
      <c r="BH271" s="215">
        <f>IF(N271="sníž. přenesená",J271,0)</f>
        <v>0</v>
      </c>
      <c r="BI271" s="215">
        <f>IF(N271="nulová",J271,0)</f>
        <v>0</v>
      </c>
      <c r="BJ271" s="25" t="s">
        <v>83</v>
      </c>
      <c r="BK271" s="215">
        <f>ROUND(I271*H271,2)</f>
        <v>0</v>
      </c>
      <c r="BL271" s="25" t="s">
        <v>181</v>
      </c>
      <c r="BM271" s="25" t="s">
        <v>1627</v>
      </c>
    </row>
    <row r="272" spans="2:65" s="1" customFormat="1" ht="16.5" customHeight="1">
      <c r="B272" s="42"/>
      <c r="C272" s="260" t="s">
        <v>480</v>
      </c>
      <c r="D272" s="260" t="s">
        <v>252</v>
      </c>
      <c r="E272" s="261" t="s">
        <v>1628</v>
      </c>
      <c r="F272" s="262" t="s">
        <v>1629</v>
      </c>
      <c r="G272" s="263" t="s">
        <v>329</v>
      </c>
      <c r="H272" s="264">
        <v>42</v>
      </c>
      <c r="I272" s="265"/>
      <c r="J272" s="266">
        <f>ROUND(I272*H272,2)</f>
        <v>0</v>
      </c>
      <c r="K272" s="262" t="s">
        <v>21</v>
      </c>
      <c r="L272" s="267"/>
      <c r="M272" s="268" t="s">
        <v>21</v>
      </c>
      <c r="N272" s="269" t="s">
        <v>47</v>
      </c>
      <c r="O272" s="43"/>
      <c r="P272" s="213">
        <f>O272*H272</f>
        <v>0</v>
      </c>
      <c r="Q272" s="213">
        <v>0.038</v>
      </c>
      <c r="R272" s="213">
        <f>Q272*H272</f>
        <v>1.5959999999999999</v>
      </c>
      <c r="S272" s="213">
        <v>0</v>
      </c>
      <c r="T272" s="214">
        <f>S272*H272</f>
        <v>0</v>
      </c>
      <c r="AR272" s="25" t="s">
        <v>233</v>
      </c>
      <c r="AT272" s="25" t="s">
        <v>252</v>
      </c>
      <c r="AU272" s="25" t="s">
        <v>182</v>
      </c>
      <c r="AY272" s="25" t="s">
        <v>172</v>
      </c>
      <c r="BE272" s="215">
        <f>IF(N272="základní",J272,0)</f>
        <v>0</v>
      </c>
      <c r="BF272" s="215">
        <f>IF(N272="snížená",J272,0)</f>
        <v>0</v>
      </c>
      <c r="BG272" s="215">
        <f>IF(N272="zákl. přenesená",J272,0)</f>
        <v>0</v>
      </c>
      <c r="BH272" s="215">
        <f>IF(N272="sníž. přenesená",J272,0)</f>
        <v>0</v>
      </c>
      <c r="BI272" s="215">
        <f>IF(N272="nulová",J272,0)</f>
        <v>0</v>
      </c>
      <c r="BJ272" s="25" t="s">
        <v>83</v>
      </c>
      <c r="BK272" s="215">
        <f>ROUND(I272*H272,2)</f>
        <v>0</v>
      </c>
      <c r="BL272" s="25" t="s">
        <v>181</v>
      </c>
      <c r="BM272" s="25" t="s">
        <v>1630</v>
      </c>
    </row>
    <row r="273" spans="2:65" s="1" customFormat="1" ht="16.5" customHeight="1">
      <c r="B273" s="42"/>
      <c r="C273" s="204" t="s">
        <v>484</v>
      </c>
      <c r="D273" s="204" t="s">
        <v>176</v>
      </c>
      <c r="E273" s="205" t="s">
        <v>1631</v>
      </c>
      <c r="F273" s="206" t="s">
        <v>1632</v>
      </c>
      <c r="G273" s="207" t="s">
        <v>213</v>
      </c>
      <c r="H273" s="208">
        <v>31.5</v>
      </c>
      <c r="I273" s="209"/>
      <c r="J273" s="210">
        <f>ROUND(I273*H273,2)</f>
        <v>0</v>
      </c>
      <c r="K273" s="206" t="s">
        <v>180</v>
      </c>
      <c r="L273" s="62"/>
      <c r="M273" s="211" t="s">
        <v>21</v>
      </c>
      <c r="N273" s="212" t="s">
        <v>47</v>
      </c>
      <c r="O273" s="43"/>
      <c r="P273" s="213">
        <f>O273*H273</f>
        <v>0</v>
      </c>
      <c r="Q273" s="213">
        <v>3E-05</v>
      </c>
      <c r="R273" s="213">
        <f>Q273*H273</f>
        <v>0.000945</v>
      </c>
      <c r="S273" s="213">
        <v>0</v>
      </c>
      <c r="T273" s="214">
        <f>S273*H273</f>
        <v>0</v>
      </c>
      <c r="AR273" s="25" t="s">
        <v>181</v>
      </c>
      <c r="AT273" s="25" t="s">
        <v>176</v>
      </c>
      <c r="AU273" s="25" t="s">
        <v>182</v>
      </c>
      <c r="AY273" s="25" t="s">
        <v>172</v>
      </c>
      <c r="BE273" s="215">
        <f>IF(N273="základní",J273,0)</f>
        <v>0</v>
      </c>
      <c r="BF273" s="215">
        <f>IF(N273="snížená",J273,0)</f>
        <v>0</v>
      </c>
      <c r="BG273" s="215">
        <f>IF(N273="zákl. přenesená",J273,0)</f>
        <v>0</v>
      </c>
      <c r="BH273" s="215">
        <f>IF(N273="sníž. přenesená",J273,0)</f>
        <v>0</v>
      </c>
      <c r="BI273" s="215">
        <f>IF(N273="nulová",J273,0)</f>
        <v>0</v>
      </c>
      <c r="BJ273" s="25" t="s">
        <v>83</v>
      </c>
      <c r="BK273" s="215">
        <f>ROUND(I273*H273,2)</f>
        <v>0</v>
      </c>
      <c r="BL273" s="25" t="s">
        <v>181</v>
      </c>
      <c r="BM273" s="25" t="s">
        <v>1633</v>
      </c>
    </row>
    <row r="274" spans="2:51" s="13" customFormat="1" ht="13.5">
      <c r="B274" s="227"/>
      <c r="C274" s="228"/>
      <c r="D274" s="218" t="s">
        <v>184</v>
      </c>
      <c r="E274" s="229" t="s">
        <v>21</v>
      </c>
      <c r="F274" s="230" t="s">
        <v>1634</v>
      </c>
      <c r="G274" s="228"/>
      <c r="H274" s="231">
        <v>31.5</v>
      </c>
      <c r="I274" s="232"/>
      <c r="J274" s="228"/>
      <c r="K274" s="228"/>
      <c r="L274" s="233"/>
      <c r="M274" s="234"/>
      <c r="N274" s="235"/>
      <c r="O274" s="235"/>
      <c r="P274" s="235"/>
      <c r="Q274" s="235"/>
      <c r="R274" s="235"/>
      <c r="S274" s="235"/>
      <c r="T274" s="236"/>
      <c r="AT274" s="237" t="s">
        <v>184</v>
      </c>
      <c r="AU274" s="237" t="s">
        <v>182</v>
      </c>
      <c r="AV274" s="13" t="s">
        <v>85</v>
      </c>
      <c r="AW274" s="13" t="s">
        <v>35</v>
      </c>
      <c r="AX274" s="13" t="s">
        <v>83</v>
      </c>
      <c r="AY274" s="237" t="s">
        <v>172</v>
      </c>
    </row>
    <row r="275" spans="2:65" s="1" customFormat="1" ht="16.5" customHeight="1">
      <c r="B275" s="42"/>
      <c r="C275" s="260" t="s">
        <v>492</v>
      </c>
      <c r="D275" s="260" t="s">
        <v>252</v>
      </c>
      <c r="E275" s="261" t="s">
        <v>1635</v>
      </c>
      <c r="F275" s="262" t="s">
        <v>1636</v>
      </c>
      <c r="G275" s="263" t="s">
        <v>511</v>
      </c>
      <c r="H275" s="264">
        <v>31.5</v>
      </c>
      <c r="I275" s="265"/>
      <c r="J275" s="266">
        <f>ROUND(I275*H275,2)</f>
        <v>0</v>
      </c>
      <c r="K275" s="262" t="s">
        <v>21</v>
      </c>
      <c r="L275" s="267"/>
      <c r="M275" s="268" t="s">
        <v>21</v>
      </c>
      <c r="N275" s="269" t="s">
        <v>47</v>
      </c>
      <c r="O275" s="43"/>
      <c r="P275" s="213">
        <f>O275*H275</f>
        <v>0</v>
      </c>
      <c r="Q275" s="213">
        <v>0.0004</v>
      </c>
      <c r="R275" s="213">
        <f>Q275*H275</f>
        <v>0.0126</v>
      </c>
      <c r="S275" s="213">
        <v>0</v>
      </c>
      <c r="T275" s="214">
        <f>S275*H275</f>
        <v>0</v>
      </c>
      <c r="AR275" s="25" t="s">
        <v>233</v>
      </c>
      <c r="AT275" s="25" t="s">
        <v>252</v>
      </c>
      <c r="AU275" s="25" t="s">
        <v>182</v>
      </c>
      <c r="AY275" s="25" t="s">
        <v>172</v>
      </c>
      <c r="BE275" s="215">
        <f>IF(N275="základní",J275,0)</f>
        <v>0</v>
      </c>
      <c r="BF275" s="215">
        <f>IF(N275="snížená",J275,0)</f>
        <v>0</v>
      </c>
      <c r="BG275" s="215">
        <f>IF(N275="zákl. přenesená",J275,0)</f>
        <v>0</v>
      </c>
      <c r="BH275" s="215">
        <f>IF(N275="sníž. přenesená",J275,0)</f>
        <v>0</v>
      </c>
      <c r="BI275" s="215">
        <f>IF(N275="nulová",J275,0)</f>
        <v>0</v>
      </c>
      <c r="BJ275" s="25" t="s">
        <v>83</v>
      </c>
      <c r="BK275" s="215">
        <f>ROUND(I275*H275,2)</f>
        <v>0</v>
      </c>
      <c r="BL275" s="25" t="s">
        <v>181</v>
      </c>
      <c r="BM275" s="25" t="s">
        <v>1637</v>
      </c>
    </row>
    <row r="276" spans="2:65" s="1" customFormat="1" ht="16.5" customHeight="1">
      <c r="B276" s="42"/>
      <c r="C276" s="204" t="s">
        <v>496</v>
      </c>
      <c r="D276" s="204" t="s">
        <v>176</v>
      </c>
      <c r="E276" s="205" t="s">
        <v>1638</v>
      </c>
      <c r="F276" s="206" t="s">
        <v>1639</v>
      </c>
      <c r="G276" s="207" t="s">
        <v>329</v>
      </c>
      <c r="H276" s="208">
        <v>14</v>
      </c>
      <c r="I276" s="209"/>
      <c r="J276" s="210">
        <f>ROUND(I276*H276,2)</f>
        <v>0</v>
      </c>
      <c r="K276" s="206" t="s">
        <v>180</v>
      </c>
      <c r="L276" s="62"/>
      <c r="M276" s="211" t="s">
        <v>21</v>
      </c>
      <c r="N276" s="212" t="s">
        <v>47</v>
      </c>
      <c r="O276" s="43"/>
      <c r="P276" s="213">
        <f>O276*H276</f>
        <v>0</v>
      </c>
      <c r="Q276" s="213">
        <v>0</v>
      </c>
      <c r="R276" s="213">
        <f>Q276*H276</f>
        <v>0</v>
      </c>
      <c r="S276" s="213">
        <v>0</v>
      </c>
      <c r="T276" s="214">
        <f>S276*H276</f>
        <v>0</v>
      </c>
      <c r="AR276" s="25" t="s">
        <v>181</v>
      </c>
      <c r="AT276" s="25" t="s">
        <v>176</v>
      </c>
      <c r="AU276" s="25" t="s">
        <v>182</v>
      </c>
      <c r="AY276" s="25" t="s">
        <v>172</v>
      </c>
      <c r="BE276" s="215">
        <f>IF(N276="základní",J276,0)</f>
        <v>0</v>
      </c>
      <c r="BF276" s="215">
        <f>IF(N276="snížená",J276,0)</f>
        <v>0</v>
      </c>
      <c r="BG276" s="215">
        <f>IF(N276="zákl. přenesená",J276,0)</f>
        <v>0</v>
      </c>
      <c r="BH276" s="215">
        <f>IF(N276="sníž. přenesená",J276,0)</f>
        <v>0</v>
      </c>
      <c r="BI276" s="215">
        <f>IF(N276="nulová",J276,0)</f>
        <v>0</v>
      </c>
      <c r="BJ276" s="25" t="s">
        <v>83</v>
      </c>
      <c r="BK276" s="215">
        <f>ROUND(I276*H276,2)</f>
        <v>0</v>
      </c>
      <c r="BL276" s="25" t="s">
        <v>181</v>
      </c>
      <c r="BM276" s="25" t="s">
        <v>1640</v>
      </c>
    </row>
    <row r="277" spans="2:63" s="11" customFormat="1" ht="29.85" customHeight="1">
      <c r="B277" s="188"/>
      <c r="C277" s="189"/>
      <c r="D277" s="190" t="s">
        <v>75</v>
      </c>
      <c r="E277" s="202" t="s">
        <v>85</v>
      </c>
      <c r="F277" s="202" t="s">
        <v>1641</v>
      </c>
      <c r="G277" s="189"/>
      <c r="H277" s="189"/>
      <c r="I277" s="192"/>
      <c r="J277" s="203">
        <f>BK277</f>
        <v>0</v>
      </c>
      <c r="K277" s="189"/>
      <c r="L277" s="194"/>
      <c r="M277" s="195"/>
      <c r="N277" s="196"/>
      <c r="O277" s="196"/>
      <c r="P277" s="197">
        <f>P278+P285</f>
        <v>0</v>
      </c>
      <c r="Q277" s="196"/>
      <c r="R277" s="197">
        <f>R278+R285</f>
        <v>102.889125</v>
      </c>
      <c r="S277" s="196"/>
      <c r="T277" s="198">
        <f>T278+T285</f>
        <v>0</v>
      </c>
      <c r="AR277" s="199" t="s">
        <v>83</v>
      </c>
      <c r="AT277" s="200" t="s">
        <v>75</v>
      </c>
      <c r="AU277" s="200" t="s">
        <v>83</v>
      </c>
      <c r="AY277" s="199" t="s">
        <v>172</v>
      </c>
      <c r="BK277" s="201">
        <f>BK278+BK285</f>
        <v>0</v>
      </c>
    </row>
    <row r="278" spans="2:63" s="11" customFormat="1" ht="14.85" customHeight="1">
      <c r="B278" s="188"/>
      <c r="C278" s="189"/>
      <c r="D278" s="190" t="s">
        <v>75</v>
      </c>
      <c r="E278" s="202" t="s">
        <v>1642</v>
      </c>
      <c r="F278" s="202" t="s">
        <v>1643</v>
      </c>
      <c r="G278" s="189"/>
      <c r="H278" s="189"/>
      <c r="I278" s="192"/>
      <c r="J278" s="203">
        <f>BK278</f>
        <v>0</v>
      </c>
      <c r="K278" s="189"/>
      <c r="L278" s="194"/>
      <c r="M278" s="195"/>
      <c r="N278" s="196"/>
      <c r="O278" s="196"/>
      <c r="P278" s="197">
        <f>SUM(P279:P284)</f>
        <v>0</v>
      </c>
      <c r="Q278" s="196"/>
      <c r="R278" s="197">
        <f>SUM(R279:R284)</f>
        <v>101.63272500000001</v>
      </c>
      <c r="S278" s="196"/>
      <c r="T278" s="198">
        <f>SUM(T279:T284)</f>
        <v>0</v>
      </c>
      <c r="AR278" s="199" t="s">
        <v>83</v>
      </c>
      <c r="AT278" s="200" t="s">
        <v>75</v>
      </c>
      <c r="AU278" s="200" t="s">
        <v>85</v>
      </c>
      <c r="AY278" s="199" t="s">
        <v>172</v>
      </c>
      <c r="BK278" s="201">
        <f>SUM(BK279:BK284)</f>
        <v>0</v>
      </c>
    </row>
    <row r="279" spans="2:65" s="1" customFormat="1" ht="25.5" customHeight="1">
      <c r="B279" s="42"/>
      <c r="C279" s="204" t="s">
        <v>503</v>
      </c>
      <c r="D279" s="204" t="s">
        <v>176</v>
      </c>
      <c r="E279" s="205" t="s">
        <v>1644</v>
      </c>
      <c r="F279" s="206" t="s">
        <v>1645</v>
      </c>
      <c r="G279" s="207" t="s">
        <v>511</v>
      </c>
      <c r="H279" s="208">
        <v>450</v>
      </c>
      <c r="I279" s="209"/>
      <c r="J279" s="210">
        <f>ROUND(I279*H279,2)</f>
        <v>0</v>
      </c>
      <c r="K279" s="206" t="s">
        <v>180</v>
      </c>
      <c r="L279" s="62"/>
      <c r="M279" s="211" t="s">
        <v>21</v>
      </c>
      <c r="N279" s="212" t="s">
        <v>47</v>
      </c>
      <c r="O279" s="43"/>
      <c r="P279" s="213">
        <f>O279*H279</f>
        <v>0</v>
      </c>
      <c r="Q279" s="213">
        <v>0.22563</v>
      </c>
      <c r="R279" s="213">
        <f>Q279*H279</f>
        <v>101.5335</v>
      </c>
      <c r="S279" s="213">
        <v>0</v>
      </c>
      <c r="T279" s="214">
        <f>S279*H279</f>
        <v>0</v>
      </c>
      <c r="AR279" s="25" t="s">
        <v>181</v>
      </c>
      <c r="AT279" s="25" t="s">
        <v>176</v>
      </c>
      <c r="AU279" s="25" t="s">
        <v>182</v>
      </c>
      <c r="AY279" s="25" t="s">
        <v>172</v>
      </c>
      <c r="BE279" s="215">
        <f>IF(N279="základní",J279,0)</f>
        <v>0</v>
      </c>
      <c r="BF279" s="215">
        <f>IF(N279="snížená",J279,0)</f>
        <v>0</v>
      </c>
      <c r="BG279" s="215">
        <f>IF(N279="zákl. přenesená",J279,0)</f>
        <v>0</v>
      </c>
      <c r="BH279" s="215">
        <f>IF(N279="sníž. přenesená",J279,0)</f>
        <v>0</v>
      </c>
      <c r="BI279" s="215">
        <f>IF(N279="nulová",J279,0)</f>
        <v>0</v>
      </c>
      <c r="BJ279" s="25" t="s">
        <v>83</v>
      </c>
      <c r="BK279" s="215">
        <f>ROUND(I279*H279,2)</f>
        <v>0</v>
      </c>
      <c r="BL279" s="25" t="s">
        <v>181</v>
      </c>
      <c r="BM279" s="25" t="s">
        <v>1646</v>
      </c>
    </row>
    <row r="280" spans="2:51" s="13" customFormat="1" ht="13.5">
      <c r="B280" s="227"/>
      <c r="C280" s="228"/>
      <c r="D280" s="218" t="s">
        <v>184</v>
      </c>
      <c r="E280" s="229" t="s">
        <v>21</v>
      </c>
      <c r="F280" s="230" t="s">
        <v>1647</v>
      </c>
      <c r="G280" s="228"/>
      <c r="H280" s="231">
        <v>450</v>
      </c>
      <c r="I280" s="232"/>
      <c r="J280" s="228"/>
      <c r="K280" s="228"/>
      <c r="L280" s="233"/>
      <c r="M280" s="234"/>
      <c r="N280" s="235"/>
      <c r="O280" s="235"/>
      <c r="P280" s="235"/>
      <c r="Q280" s="235"/>
      <c r="R280" s="235"/>
      <c r="S280" s="235"/>
      <c r="T280" s="236"/>
      <c r="AT280" s="237" t="s">
        <v>184</v>
      </c>
      <c r="AU280" s="237" t="s">
        <v>182</v>
      </c>
      <c r="AV280" s="13" t="s">
        <v>85</v>
      </c>
      <c r="AW280" s="13" t="s">
        <v>35</v>
      </c>
      <c r="AX280" s="13" t="s">
        <v>83</v>
      </c>
      <c r="AY280" s="237" t="s">
        <v>172</v>
      </c>
    </row>
    <row r="281" spans="2:65" s="1" customFormat="1" ht="16.5" customHeight="1">
      <c r="B281" s="42"/>
      <c r="C281" s="260" t="s">
        <v>508</v>
      </c>
      <c r="D281" s="260" t="s">
        <v>252</v>
      </c>
      <c r="E281" s="261" t="s">
        <v>1648</v>
      </c>
      <c r="F281" s="262" t="s">
        <v>1649</v>
      </c>
      <c r="G281" s="263" t="s">
        <v>511</v>
      </c>
      <c r="H281" s="264">
        <v>472.5</v>
      </c>
      <c r="I281" s="265"/>
      <c r="J281" s="266">
        <f>ROUND(I281*H281,2)</f>
        <v>0</v>
      </c>
      <c r="K281" s="262" t="s">
        <v>21</v>
      </c>
      <c r="L281" s="267"/>
      <c r="M281" s="268" t="s">
        <v>21</v>
      </c>
      <c r="N281" s="269" t="s">
        <v>47</v>
      </c>
      <c r="O281" s="43"/>
      <c r="P281" s="213">
        <f>O281*H281</f>
        <v>0</v>
      </c>
      <c r="Q281" s="213">
        <v>0.00021</v>
      </c>
      <c r="R281" s="213">
        <f>Q281*H281</f>
        <v>0.09922500000000001</v>
      </c>
      <c r="S281" s="213">
        <v>0</v>
      </c>
      <c r="T281" s="214">
        <f>S281*H281</f>
        <v>0</v>
      </c>
      <c r="AR281" s="25" t="s">
        <v>233</v>
      </c>
      <c r="AT281" s="25" t="s">
        <v>252</v>
      </c>
      <c r="AU281" s="25" t="s">
        <v>182</v>
      </c>
      <c r="AY281" s="25" t="s">
        <v>172</v>
      </c>
      <c r="BE281" s="215">
        <f>IF(N281="základní",J281,0)</f>
        <v>0</v>
      </c>
      <c r="BF281" s="215">
        <f>IF(N281="snížená",J281,0)</f>
        <v>0</v>
      </c>
      <c r="BG281" s="215">
        <f>IF(N281="zákl. přenesená",J281,0)</f>
        <v>0</v>
      </c>
      <c r="BH281" s="215">
        <f>IF(N281="sníž. přenesená",J281,0)</f>
        <v>0</v>
      </c>
      <c r="BI281" s="215">
        <f>IF(N281="nulová",J281,0)</f>
        <v>0</v>
      </c>
      <c r="BJ281" s="25" t="s">
        <v>83</v>
      </c>
      <c r="BK281" s="215">
        <f>ROUND(I281*H281,2)</f>
        <v>0</v>
      </c>
      <c r="BL281" s="25" t="s">
        <v>181</v>
      </c>
      <c r="BM281" s="25" t="s">
        <v>1650</v>
      </c>
    </row>
    <row r="282" spans="2:51" s="13" customFormat="1" ht="13.5">
      <c r="B282" s="227"/>
      <c r="C282" s="228"/>
      <c r="D282" s="218" t="s">
        <v>184</v>
      </c>
      <c r="E282" s="229" t="s">
        <v>21</v>
      </c>
      <c r="F282" s="230" t="s">
        <v>1647</v>
      </c>
      <c r="G282" s="228"/>
      <c r="H282" s="231">
        <v>450</v>
      </c>
      <c r="I282" s="232"/>
      <c r="J282" s="228"/>
      <c r="K282" s="228"/>
      <c r="L282" s="233"/>
      <c r="M282" s="234"/>
      <c r="N282" s="235"/>
      <c r="O282" s="235"/>
      <c r="P282" s="235"/>
      <c r="Q282" s="235"/>
      <c r="R282" s="235"/>
      <c r="S282" s="235"/>
      <c r="T282" s="236"/>
      <c r="AT282" s="237" t="s">
        <v>184</v>
      </c>
      <c r="AU282" s="237" t="s">
        <v>182</v>
      </c>
      <c r="AV282" s="13" t="s">
        <v>85</v>
      </c>
      <c r="AW282" s="13" t="s">
        <v>35</v>
      </c>
      <c r="AX282" s="13" t="s">
        <v>76</v>
      </c>
      <c r="AY282" s="237" t="s">
        <v>172</v>
      </c>
    </row>
    <row r="283" spans="2:51" s="13" customFormat="1" ht="13.5">
      <c r="B283" s="227"/>
      <c r="C283" s="228"/>
      <c r="D283" s="218" t="s">
        <v>184</v>
      </c>
      <c r="E283" s="229" t="s">
        <v>21</v>
      </c>
      <c r="F283" s="230" t="s">
        <v>1651</v>
      </c>
      <c r="G283" s="228"/>
      <c r="H283" s="231">
        <v>22.5</v>
      </c>
      <c r="I283" s="232"/>
      <c r="J283" s="228"/>
      <c r="K283" s="228"/>
      <c r="L283" s="233"/>
      <c r="M283" s="234"/>
      <c r="N283" s="235"/>
      <c r="O283" s="235"/>
      <c r="P283" s="235"/>
      <c r="Q283" s="235"/>
      <c r="R283" s="235"/>
      <c r="S283" s="235"/>
      <c r="T283" s="236"/>
      <c r="AT283" s="237" t="s">
        <v>184</v>
      </c>
      <c r="AU283" s="237" t="s">
        <v>182</v>
      </c>
      <c r="AV283" s="13" t="s">
        <v>85</v>
      </c>
      <c r="AW283" s="13" t="s">
        <v>35</v>
      </c>
      <c r="AX283" s="13" t="s">
        <v>76</v>
      </c>
      <c r="AY283" s="237" t="s">
        <v>172</v>
      </c>
    </row>
    <row r="284" spans="2:51" s="14" customFormat="1" ht="13.5">
      <c r="B284" s="238"/>
      <c r="C284" s="239"/>
      <c r="D284" s="218" t="s">
        <v>184</v>
      </c>
      <c r="E284" s="240" t="s">
        <v>21</v>
      </c>
      <c r="F284" s="241" t="s">
        <v>199</v>
      </c>
      <c r="G284" s="239"/>
      <c r="H284" s="242">
        <v>472.5</v>
      </c>
      <c r="I284" s="243"/>
      <c r="J284" s="239"/>
      <c r="K284" s="239"/>
      <c r="L284" s="244"/>
      <c r="M284" s="245"/>
      <c r="N284" s="246"/>
      <c r="O284" s="246"/>
      <c r="P284" s="246"/>
      <c r="Q284" s="246"/>
      <c r="R284" s="246"/>
      <c r="S284" s="246"/>
      <c r="T284" s="247"/>
      <c r="AT284" s="248" t="s">
        <v>184</v>
      </c>
      <c r="AU284" s="248" t="s">
        <v>182</v>
      </c>
      <c r="AV284" s="14" t="s">
        <v>181</v>
      </c>
      <c r="AW284" s="14" t="s">
        <v>35</v>
      </c>
      <c r="AX284" s="14" t="s">
        <v>83</v>
      </c>
      <c r="AY284" s="248" t="s">
        <v>172</v>
      </c>
    </row>
    <row r="285" spans="2:63" s="11" customFormat="1" ht="22.35" customHeight="1">
      <c r="B285" s="188"/>
      <c r="C285" s="189"/>
      <c r="D285" s="190" t="s">
        <v>75</v>
      </c>
      <c r="E285" s="202" t="s">
        <v>1652</v>
      </c>
      <c r="F285" s="202" t="s">
        <v>1653</v>
      </c>
      <c r="G285" s="189"/>
      <c r="H285" s="189"/>
      <c r="I285" s="192"/>
      <c r="J285" s="203">
        <f>BK285</f>
        <v>0</v>
      </c>
      <c r="K285" s="189"/>
      <c r="L285" s="194"/>
      <c r="M285" s="195"/>
      <c r="N285" s="196"/>
      <c r="O285" s="196"/>
      <c r="P285" s="197">
        <f>SUM(P286:P288)</f>
        <v>0</v>
      </c>
      <c r="Q285" s="196"/>
      <c r="R285" s="197">
        <f>SUM(R286:R288)</f>
        <v>1.2564000000000002</v>
      </c>
      <c r="S285" s="196"/>
      <c r="T285" s="198">
        <f>SUM(T286:T288)</f>
        <v>0</v>
      </c>
      <c r="AR285" s="199" t="s">
        <v>83</v>
      </c>
      <c r="AT285" s="200" t="s">
        <v>75</v>
      </c>
      <c r="AU285" s="200" t="s">
        <v>85</v>
      </c>
      <c r="AY285" s="199" t="s">
        <v>172</v>
      </c>
      <c r="BK285" s="201">
        <f>SUM(BK286:BK288)</f>
        <v>0</v>
      </c>
    </row>
    <row r="286" spans="2:65" s="1" customFormat="1" ht="25.5" customHeight="1">
      <c r="B286" s="42"/>
      <c r="C286" s="204" t="s">
        <v>514</v>
      </c>
      <c r="D286" s="204" t="s">
        <v>176</v>
      </c>
      <c r="E286" s="205" t="s">
        <v>1654</v>
      </c>
      <c r="F286" s="206" t="s">
        <v>1655</v>
      </c>
      <c r="G286" s="207" t="s">
        <v>213</v>
      </c>
      <c r="H286" s="208">
        <v>1745</v>
      </c>
      <c r="I286" s="209"/>
      <c r="J286" s="210">
        <f>ROUND(I286*H286,2)</f>
        <v>0</v>
      </c>
      <c r="K286" s="206" t="s">
        <v>247</v>
      </c>
      <c r="L286" s="62"/>
      <c r="M286" s="211" t="s">
        <v>21</v>
      </c>
      <c r="N286" s="212" t="s">
        <v>47</v>
      </c>
      <c r="O286" s="43"/>
      <c r="P286" s="213">
        <f>O286*H286</f>
        <v>0</v>
      </c>
      <c r="Q286" s="213">
        <v>0.00072</v>
      </c>
      <c r="R286" s="213">
        <f>Q286*H286</f>
        <v>1.2564000000000002</v>
      </c>
      <c r="S286" s="213">
        <v>0</v>
      </c>
      <c r="T286" s="214">
        <f>S286*H286</f>
        <v>0</v>
      </c>
      <c r="AR286" s="25" t="s">
        <v>280</v>
      </c>
      <c r="AT286" s="25" t="s">
        <v>176</v>
      </c>
      <c r="AU286" s="25" t="s">
        <v>182</v>
      </c>
      <c r="AY286" s="25" t="s">
        <v>172</v>
      </c>
      <c r="BE286" s="215">
        <f>IF(N286="základní",J286,0)</f>
        <v>0</v>
      </c>
      <c r="BF286" s="215">
        <f>IF(N286="snížená",J286,0)</f>
        <v>0</v>
      </c>
      <c r="BG286" s="215">
        <f>IF(N286="zákl. přenesená",J286,0)</f>
        <v>0</v>
      </c>
      <c r="BH286" s="215">
        <f>IF(N286="sníž. přenesená",J286,0)</f>
        <v>0</v>
      </c>
      <c r="BI286" s="215">
        <f>IF(N286="nulová",J286,0)</f>
        <v>0</v>
      </c>
      <c r="BJ286" s="25" t="s">
        <v>83</v>
      </c>
      <c r="BK286" s="215">
        <f>ROUND(I286*H286,2)</f>
        <v>0</v>
      </c>
      <c r="BL286" s="25" t="s">
        <v>280</v>
      </c>
      <c r="BM286" s="25" t="s">
        <v>1656</v>
      </c>
    </row>
    <row r="287" spans="2:51" s="12" customFormat="1" ht="13.5">
      <c r="B287" s="216"/>
      <c r="C287" s="217"/>
      <c r="D287" s="218" t="s">
        <v>184</v>
      </c>
      <c r="E287" s="219" t="s">
        <v>21</v>
      </c>
      <c r="F287" s="220" t="s">
        <v>1657</v>
      </c>
      <c r="G287" s="217"/>
      <c r="H287" s="219" t="s">
        <v>21</v>
      </c>
      <c r="I287" s="221"/>
      <c r="J287" s="217"/>
      <c r="K287" s="217"/>
      <c r="L287" s="222"/>
      <c r="M287" s="223"/>
      <c r="N287" s="224"/>
      <c r="O287" s="224"/>
      <c r="P287" s="224"/>
      <c r="Q287" s="224"/>
      <c r="R287" s="224"/>
      <c r="S287" s="224"/>
      <c r="T287" s="225"/>
      <c r="AT287" s="226" t="s">
        <v>184</v>
      </c>
      <c r="AU287" s="226" t="s">
        <v>182</v>
      </c>
      <c r="AV287" s="12" t="s">
        <v>83</v>
      </c>
      <c r="AW287" s="12" t="s">
        <v>35</v>
      </c>
      <c r="AX287" s="12" t="s">
        <v>76</v>
      </c>
      <c r="AY287" s="226" t="s">
        <v>172</v>
      </c>
    </row>
    <row r="288" spans="2:51" s="13" customFormat="1" ht="13.5">
      <c r="B288" s="227"/>
      <c r="C288" s="228"/>
      <c r="D288" s="218" t="s">
        <v>184</v>
      </c>
      <c r="E288" s="229" t="s">
        <v>21</v>
      </c>
      <c r="F288" s="230" t="s">
        <v>1658</v>
      </c>
      <c r="G288" s="228"/>
      <c r="H288" s="231">
        <v>1745</v>
      </c>
      <c r="I288" s="232"/>
      <c r="J288" s="228"/>
      <c r="K288" s="228"/>
      <c r="L288" s="233"/>
      <c r="M288" s="234"/>
      <c r="N288" s="235"/>
      <c r="O288" s="235"/>
      <c r="P288" s="235"/>
      <c r="Q288" s="235"/>
      <c r="R288" s="235"/>
      <c r="S288" s="235"/>
      <c r="T288" s="236"/>
      <c r="AT288" s="237" t="s">
        <v>184</v>
      </c>
      <c r="AU288" s="237" t="s">
        <v>182</v>
      </c>
      <c r="AV288" s="13" t="s">
        <v>85</v>
      </c>
      <c r="AW288" s="13" t="s">
        <v>35</v>
      </c>
      <c r="AX288" s="13" t="s">
        <v>83</v>
      </c>
      <c r="AY288" s="237" t="s">
        <v>172</v>
      </c>
    </row>
    <row r="289" spans="2:63" s="11" customFormat="1" ht="29.85" customHeight="1">
      <c r="B289" s="188"/>
      <c r="C289" s="189"/>
      <c r="D289" s="190" t="s">
        <v>75</v>
      </c>
      <c r="E289" s="202" t="s">
        <v>182</v>
      </c>
      <c r="F289" s="202" t="s">
        <v>1149</v>
      </c>
      <c r="G289" s="189"/>
      <c r="H289" s="189"/>
      <c r="I289" s="192"/>
      <c r="J289" s="203">
        <f>BK289</f>
        <v>0</v>
      </c>
      <c r="K289" s="189"/>
      <c r="L289" s="194"/>
      <c r="M289" s="195"/>
      <c r="N289" s="196"/>
      <c r="O289" s="196"/>
      <c r="P289" s="197">
        <f>P290+P295+P300</f>
        <v>0</v>
      </c>
      <c r="Q289" s="196"/>
      <c r="R289" s="197">
        <f>R290+R295+R300</f>
        <v>14.3671744</v>
      </c>
      <c r="S289" s="196"/>
      <c r="T289" s="198">
        <f>T290+T295+T300</f>
        <v>0</v>
      </c>
      <c r="AR289" s="199" t="s">
        <v>83</v>
      </c>
      <c r="AT289" s="200" t="s">
        <v>75</v>
      </c>
      <c r="AU289" s="200" t="s">
        <v>83</v>
      </c>
      <c r="AY289" s="199" t="s">
        <v>172</v>
      </c>
      <c r="BK289" s="201">
        <f>BK290+BK295+BK300</f>
        <v>0</v>
      </c>
    </row>
    <row r="290" spans="2:63" s="11" customFormat="1" ht="14.85" customHeight="1">
      <c r="B290" s="188"/>
      <c r="C290" s="189"/>
      <c r="D290" s="190" t="s">
        <v>75</v>
      </c>
      <c r="E290" s="202" t="s">
        <v>1659</v>
      </c>
      <c r="F290" s="202" t="s">
        <v>1660</v>
      </c>
      <c r="G290" s="189"/>
      <c r="H290" s="189"/>
      <c r="I290" s="192"/>
      <c r="J290" s="203">
        <f>BK290</f>
        <v>0</v>
      </c>
      <c r="K290" s="189"/>
      <c r="L290" s="194"/>
      <c r="M290" s="195"/>
      <c r="N290" s="196"/>
      <c r="O290" s="196"/>
      <c r="P290" s="197">
        <f>SUM(P291:P294)</f>
        <v>0</v>
      </c>
      <c r="Q290" s="196"/>
      <c r="R290" s="197">
        <f>SUM(R291:R294)</f>
        <v>12.1134244</v>
      </c>
      <c r="S290" s="196"/>
      <c r="T290" s="198">
        <f>SUM(T291:T294)</f>
        <v>0</v>
      </c>
      <c r="AR290" s="199" t="s">
        <v>83</v>
      </c>
      <c r="AT290" s="200" t="s">
        <v>75</v>
      </c>
      <c r="AU290" s="200" t="s">
        <v>85</v>
      </c>
      <c r="AY290" s="199" t="s">
        <v>172</v>
      </c>
      <c r="BK290" s="201">
        <f>SUM(BK291:BK294)</f>
        <v>0</v>
      </c>
    </row>
    <row r="291" spans="2:65" s="1" customFormat="1" ht="16.5" customHeight="1">
      <c r="B291" s="42"/>
      <c r="C291" s="204" t="s">
        <v>520</v>
      </c>
      <c r="D291" s="204" t="s">
        <v>176</v>
      </c>
      <c r="E291" s="205" t="s">
        <v>1661</v>
      </c>
      <c r="F291" s="206" t="s">
        <v>1662</v>
      </c>
      <c r="G291" s="207" t="s">
        <v>179</v>
      </c>
      <c r="H291" s="208">
        <v>3.36</v>
      </c>
      <c r="I291" s="209"/>
      <c r="J291" s="210">
        <f>ROUND(I291*H291,2)</f>
        <v>0</v>
      </c>
      <c r="K291" s="206" t="s">
        <v>180</v>
      </c>
      <c r="L291" s="62"/>
      <c r="M291" s="211" t="s">
        <v>21</v>
      </c>
      <c r="N291" s="212" t="s">
        <v>47</v>
      </c>
      <c r="O291" s="43"/>
      <c r="P291" s="213">
        <f>O291*H291</f>
        <v>0</v>
      </c>
      <c r="Q291" s="213">
        <v>2.45329</v>
      </c>
      <c r="R291" s="213">
        <f>Q291*H291</f>
        <v>8.2430544</v>
      </c>
      <c r="S291" s="213">
        <v>0</v>
      </c>
      <c r="T291" s="214">
        <f>S291*H291</f>
        <v>0</v>
      </c>
      <c r="AR291" s="25" t="s">
        <v>181</v>
      </c>
      <c r="AT291" s="25" t="s">
        <v>176</v>
      </c>
      <c r="AU291" s="25" t="s">
        <v>182</v>
      </c>
      <c r="AY291" s="25" t="s">
        <v>172</v>
      </c>
      <c r="BE291" s="215">
        <f>IF(N291="základní",J291,0)</f>
        <v>0</v>
      </c>
      <c r="BF291" s="215">
        <f>IF(N291="snížená",J291,0)</f>
        <v>0</v>
      </c>
      <c r="BG291" s="215">
        <f>IF(N291="zákl. přenesená",J291,0)</f>
        <v>0</v>
      </c>
      <c r="BH291" s="215">
        <f>IF(N291="sníž. přenesená",J291,0)</f>
        <v>0</v>
      </c>
      <c r="BI291" s="215">
        <f>IF(N291="nulová",J291,0)</f>
        <v>0</v>
      </c>
      <c r="BJ291" s="25" t="s">
        <v>83</v>
      </c>
      <c r="BK291" s="215">
        <f>ROUND(I291*H291,2)</f>
        <v>0</v>
      </c>
      <c r="BL291" s="25" t="s">
        <v>181</v>
      </c>
      <c r="BM291" s="25" t="s">
        <v>1663</v>
      </c>
    </row>
    <row r="292" spans="2:51" s="13" customFormat="1" ht="13.5">
      <c r="B292" s="227"/>
      <c r="C292" s="228"/>
      <c r="D292" s="218" t="s">
        <v>184</v>
      </c>
      <c r="E292" s="229" t="s">
        <v>21</v>
      </c>
      <c r="F292" s="230" t="s">
        <v>1664</v>
      </c>
      <c r="G292" s="228"/>
      <c r="H292" s="231">
        <v>3.36</v>
      </c>
      <c r="I292" s="232"/>
      <c r="J292" s="228"/>
      <c r="K292" s="228"/>
      <c r="L292" s="233"/>
      <c r="M292" s="234"/>
      <c r="N292" s="235"/>
      <c r="O292" s="235"/>
      <c r="P292" s="235"/>
      <c r="Q292" s="235"/>
      <c r="R292" s="235"/>
      <c r="S292" s="235"/>
      <c r="T292" s="236"/>
      <c r="AT292" s="237" t="s">
        <v>184</v>
      </c>
      <c r="AU292" s="237" t="s">
        <v>182</v>
      </c>
      <c r="AV292" s="13" t="s">
        <v>85</v>
      </c>
      <c r="AW292" s="13" t="s">
        <v>35</v>
      </c>
      <c r="AX292" s="13" t="s">
        <v>83</v>
      </c>
      <c r="AY292" s="237" t="s">
        <v>172</v>
      </c>
    </row>
    <row r="293" spans="2:65" s="1" customFormat="1" ht="25.5" customHeight="1">
      <c r="B293" s="42"/>
      <c r="C293" s="204" t="s">
        <v>525</v>
      </c>
      <c r="D293" s="204" t="s">
        <v>176</v>
      </c>
      <c r="E293" s="205" t="s">
        <v>1665</v>
      </c>
      <c r="F293" s="206" t="s">
        <v>1666</v>
      </c>
      <c r="G293" s="207" t="s">
        <v>213</v>
      </c>
      <c r="H293" s="208">
        <v>7</v>
      </c>
      <c r="I293" s="209"/>
      <c r="J293" s="210">
        <f>ROUND(I293*H293,2)</f>
        <v>0</v>
      </c>
      <c r="K293" s="206" t="s">
        <v>180</v>
      </c>
      <c r="L293" s="62"/>
      <c r="M293" s="211" t="s">
        <v>21</v>
      </c>
      <c r="N293" s="212" t="s">
        <v>47</v>
      </c>
      <c r="O293" s="43"/>
      <c r="P293" s="213">
        <f>O293*H293</f>
        <v>0</v>
      </c>
      <c r="Q293" s="213">
        <v>0.55291</v>
      </c>
      <c r="R293" s="213">
        <f>Q293*H293</f>
        <v>3.8703700000000003</v>
      </c>
      <c r="S293" s="213">
        <v>0</v>
      </c>
      <c r="T293" s="214">
        <f>S293*H293</f>
        <v>0</v>
      </c>
      <c r="AR293" s="25" t="s">
        <v>181</v>
      </c>
      <c r="AT293" s="25" t="s">
        <v>176</v>
      </c>
      <c r="AU293" s="25" t="s">
        <v>182</v>
      </c>
      <c r="AY293" s="25" t="s">
        <v>172</v>
      </c>
      <c r="BE293" s="215">
        <f>IF(N293="základní",J293,0)</f>
        <v>0</v>
      </c>
      <c r="BF293" s="215">
        <f>IF(N293="snížená",J293,0)</f>
        <v>0</v>
      </c>
      <c r="BG293" s="215">
        <f>IF(N293="zákl. přenesená",J293,0)</f>
        <v>0</v>
      </c>
      <c r="BH293" s="215">
        <f>IF(N293="sníž. přenesená",J293,0)</f>
        <v>0</v>
      </c>
      <c r="BI293" s="215">
        <f>IF(N293="nulová",J293,0)</f>
        <v>0</v>
      </c>
      <c r="BJ293" s="25" t="s">
        <v>83</v>
      </c>
      <c r="BK293" s="215">
        <f>ROUND(I293*H293,2)</f>
        <v>0</v>
      </c>
      <c r="BL293" s="25" t="s">
        <v>181</v>
      </c>
      <c r="BM293" s="25" t="s">
        <v>1667</v>
      </c>
    </row>
    <row r="294" spans="2:51" s="13" customFormat="1" ht="13.5">
      <c r="B294" s="227"/>
      <c r="C294" s="228"/>
      <c r="D294" s="218" t="s">
        <v>184</v>
      </c>
      <c r="E294" s="229" t="s">
        <v>21</v>
      </c>
      <c r="F294" s="230" t="s">
        <v>1668</v>
      </c>
      <c r="G294" s="228"/>
      <c r="H294" s="231">
        <v>7</v>
      </c>
      <c r="I294" s="232"/>
      <c r="J294" s="228"/>
      <c r="K294" s="228"/>
      <c r="L294" s="233"/>
      <c r="M294" s="234"/>
      <c r="N294" s="235"/>
      <c r="O294" s="235"/>
      <c r="P294" s="235"/>
      <c r="Q294" s="235"/>
      <c r="R294" s="235"/>
      <c r="S294" s="235"/>
      <c r="T294" s="236"/>
      <c r="AT294" s="237" t="s">
        <v>184</v>
      </c>
      <c r="AU294" s="237" t="s">
        <v>182</v>
      </c>
      <c r="AV294" s="13" t="s">
        <v>85</v>
      </c>
      <c r="AW294" s="13" t="s">
        <v>35</v>
      </c>
      <c r="AX294" s="13" t="s">
        <v>83</v>
      </c>
      <c r="AY294" s="237" t="s">
        <v>172</v>
      </c>
    </row>
    <row r="295" spans="2:63" s="11" customFormat="1" ht="22.35" customHeight="1">
      <c r="B295" s="188"/>
      <c r="C295" s="189"/>
      <c r="D295" s="190" t="s">
        <v>75</v>
      </c>
      <c r="E295" s="202" t="s">
        <v>1669</v>
      </c>
      <c r="F295" s="202" t="s">
        <v>1670</v>
      </c>
      <c r="G295" s="189"/>
      <c r="H295" s="189"/>
      <c r="I295" s="192"/>
      <c r="J295" s="203">
        <f>BK295</f>
        <v>0</v>
      </c>
      <c r="K295" s="189"/>
      <c r="L295" s="194"/>
      <c r="M295" s="195"/>
      <c r="N295" s="196"/>
      <c r="O295" s="196"/>
      <c r="P295" s="197">
        <f>SUM(P296:P299)</f>
        <v>0</v>
      </c>
      <c r="Q295" s="196"/>
      <c r="R295" s="197">
        <f>SUM(R296:R299)</f>
        <v>2.2536</v>
      </c>
      <c r="S295" s="196"/>
      <c r="T295" s="198">
        <f>SUM(T296:T299)</f>
        <v>0</v>
      </c>
      <c r="AR295" s="199" t="s">
        <v>83</v>
      </c>
      <c r="AT295" s="200" t="s">
        <v>75</v>
      </c>
      <c r="AU295" s="200" t="s">
        <v>85</v>
      </c>
      <c r="AY295" s="199" t="s">
        <v>172</v>
      </c>
      <c r="BK295" s="201">
        <f>SUM(BK296:BK299)</f>
        <v>0</v>
      </c>
    </row>
    <row r="296" spans="2:65" s="1" customFormat="1" ht="16.5" customHeight="1">
      <c r="B296" s="42"/>
      <c r="C296" s="204" t="s">
        <v>531</v>
      </c>
      <c r="D296" s="204" t="s">
        <v>176</v>
      </c>
      <c r="E296" s="205" t="s">
        <v>1671</v>
      </c>
      <c r="F296" s="206" t="s">
        <v>1672</v>
      </c>
      <c r="G296" s="207" t="s">
        <v>511</v>
      </c>
      <c r="H296" s="208">
        <v>45</v>
      </c>
      <c r="I296" s="209"/>
      <c r="J296" s="210">
        <f>ROUND(I296*H296,2)</f>
        <v>0</v>
      </c>
      <c r="K296" s="206" t="s">
        <v>180</v>
      </c>
      <c r="L296" s="62"/>
      <c r="M296" s="211" t="s">
        <v>21</v>
      </c>
      <c r="N296" s="212" t="s">
        <v>47</v>
      </c>
      <c r="O296" s="43"/>
      <c r="P296" s="213">
        <f>O296*H296</f>
        <v>0</v>
      </c>
      <c r="Q296" s="213">
        <v>0.04008</v>
      </c>
      <c r="R296" s="213">
        <f>Q296*H296</f>
        <v>1.8035999999999999</v>
      </c>
      <c r="S296" s="213">
        <v>0</v>
      </c>
      <c r="T296" s="214">
        <f>S296*H296</f>
        <v>0</v>
      </c>
      <c r="AR296" s="25" t="s">
        <v>181</v>
      </c>
      <c r="AT296" s="25" t="s">
        <v>176</v>
      </c>
      <c r="AU296" s="25" t="s">
        <v>182</v>
      </c>
      <c r="AY296" s="25" t="s">
        <v>172</v>
      </c>
      <c r="BE296" s="215">
        <f>IF(N296="základní",J296,0)</f>
        <v>0</v>
      </c>
      <c r="BF296" s="215">
        <f>IF(N296="snížená",J296,0)</f>
        <v>0</v>
      </c>
      <c r="BG296" s="215">
        <f>IF(N296="zákl. přenesená",J296,0)</f>
        <v>0</v>
      </c>
      <c r="BH296" s="215">
        <f>IF(N296="sníž. přenesená",J296,0)</f>
        <v>0</v>
      </c>
      <c r="BI296" s="215">
        <f>IF(N296="nulová",J296,0)</f>
        <v>0</v>
      </c>
      <c r="BJ296" s="25" t="s">
        <v>83</v>
      </c>
      <c r="BK296" s="215">
        <f>ROUND(I296*H296,2)</f>
        <v>0</v>
      </c>
      <c r="BL296" s="25" t="s">
        <v>181</v>
      </c>
      <c r="BM296" s="25" t="s">
        <v>1673</v>
      </c>
    </row>
    <row r="297" spans="2:51" s="13" customFormat="1" ht="13.5">
      <c r="B297" s="227"/>
      <c r="C297" s="228"/>
      <c r="D297" s="218" t="s">
        <v>184</v>
      </c>
      <c r="E297" s="229" t="s">
        <v>21</v>
      </c>
      <c r="F297" s="230" t="s">
        <v>1674</v>
      </c>
      <c r="G297" s="228"/>
      <c r="H297" s="231">
        <v>45</v>
      </c>
      <c r="I297" s="232"/>
      <c r="J297" s="228"/>
      <c r="K297" s="228"/>
      <c r="L297" s="233"/>
      <c r="M297" s="234"/>
      <c r="N297" s="235"/>
      <c r="O297" s="235"/>
      <c r="P297" s="235"/>
      <c r="Q297" s="235"/>
      <c r="R297" s="235"/>
      <c r="S297" s="235"/>
      <c r="T297" s="236"/>
      <c r="AT297" s="237" t="s">
        <v>184</v>
      </c>
      <c r="AU297" s="237" t="s">
        <v>182</v>
      </c>
      <c r="AV297" s="13" t="s">
        <v>85</v>
      </c>
      <c r="AW297" s="13" t="s">
        <v>35</v>
      </c>
      <c r="AX297" s="13" t="s">
        <v>83</v>
      </c>
      <c r="AY297" s="237" t="s">
        <v>172</v>
      </c>
    </row>
    <row r="298" spans="2:65" s="1" customFormat="1" ht="38.25" customHeight="1">
      <c r="B298" s="42"/>
      <c r="C298" s="260" t="s">
        <v>536</v>
      </c>
      <c r="D298" s="260" t="s">
        <v>252</v>
      </c>
      <c r="E298" s="261" t="s">
        <v>1675</v>
      </c>
      <c r="F298" s="262" t="s">
        <v>1676</v>
      </c>
      <c r="G298" s="263" t="s">
        <v>511</v>
      </c>
      <c r="H298" s="264">
        <v>45</v>
      </c>
      <c r="I298" s="265"/>
      <c r="J298" s="266">
        <f>ROUND(I298*H298,2)</f>
        <v>0</v>
      </c>
      <c r="K298" s="262" t="s">
        <v>21</v>
      </c>
      <c r="L298" s="267"/>
      <c r="M298" s="268" t="s">
        <v>21</v>
      </c>
      <c r="N298" s="269" t="s">
        <v>47</v>
      </c>
      <c r="O298" s="43"/>
      <c r="P298" s="213">
        <f>O298*H298</f>
        <v>0</v>
      </c>
      <c r="Q298" s="213">
        <v>0.01</v>
      </c>
      <c r="R298" s="213">
        <f>Q298*H298</f>
        <v>0.45</v>
      </c>
      <c r="S298" s="213">
        <v>0</v>
      </c>
      <c r="T298" s="214">
        <f>S298*H298</f>
        <v>0</v>
      </c>
      <c r="AR298" s="25" t="s">
        <v>233</v>
      </c>
      <c r="AT298" s="25" t="s">
        <v>252</v>
      </c>
      <c r="AU298" s="25" t="s">
        <v>182</v>
      </c>
      <c r="AY298" s="25" t="s">
        <v>172</v>
      </c>
      <c r="BE298" s="215">
        <f>IF(N298="základní",J298,0)</f>
        <v>0</v>
      </c>
      <c r="BF298" s="215">
        <f>IF(N298="snížená",J298,0)</f>
        <v>0</v>
      </c>
      <c r="BG298" s="215">
        <f>IF(N298="zákl. přenesená",J298,0)</f>
        <v>0</v>
      </c>
      <c r="BH298" s="215">
        <f>IF(N298="sníž. přenesená",J298,0)</f>
        <v>0</v>
      </c>
      <c r="BI298" s="215">
        <f>IF(N298="nulová",J298,0)</f>
        <v>0</v>
      </c>
      <c r="BJ298" s="25" t="s">
        <v>83</v>
      </c>
      <c r="BK298" s="215">
        <f>ROUND(I298*H298,2)</f>
        <v>0</v>
      </c>
      <c r="BL298" s="25" t="s">
        <v>181</v>
      </c>
      <c r="BM298" s="25" t="s">
        <v>1677</v>
      </c>
    </row>
    <row r="299" spans="2:51" s="13" customFormat="1" ht="13.5">
      <c r="B299" s="227"/>
      <c r="C299" s="228"/>
      <c r="D299" s="218" t="s">
        <v>184</v>
      </c>
      <c r="E299" s="229" t="s">
        <v>21</v>
      </c>
      <c r="F299" s="230" t="s">
        <v>1674</v>
      </c>
      <c r="G299" s="228"/>
      <c r="H299" s="231">
        <v>45</v>
      </c>
      <c r="I299" s="232"/>
      <c r="J299" s="228"/>
      <c r="K299" s="228"/>
      <c r="L299" s="233"/>
      <c r="M299" s="234"/>
      <c r="N299" s="235"/>
      <c r="O299" s="235"/>
      <c r="P299" s="235"/>
      <c r="Q299" s="235"/>
      <c r="R299" s="235"/>
      <c r="S299" s="235"/>
      <c r="T299" s="236"/>
      <c r="AT299" s="237" t="s">
        <v>184</v>
      </c>
      <c r="AU299" s="237" t="s">
        <v>182</v>
      </c>
      <c r="AV299" s="13" t="s">
        <v>85</v>
      </c>
      <c r="AW299" s="13" t="s">
        <v>35</v>
      </c>
      <c r="AX299" s="13" t="s">
        <v>83</v>
      </c>
      <c r="AY299" s="237" t="s">
        <v>172</v>
      </c>
    </row>
    <row r="300" spans="2:63" s="11" customFormat="1" ht="22.35" customHeight="1">
      <c r="B300" s="188"/>
      <c r="C300" s="189"/>
      <c r="D300" s="190" t="s">
        <v>75</v>
      </c>
      <c r="E300" s="202" t="s">
        <v>1678</v>
      </c>
      <c r="F300" s="202" t="s">
        <v>1679</v>
      </c>
      <c r="G300" s="189"/>
      <c r="H300" s="189"/>
      <c r="I300" s="192"/>
      <c r="J300" s="203">
        <f>BK300</f>
        <v>0</v>
      </c>
      <c r="K300" s="189"/>
      <c r="L300" s="194"/>
      <c r="M300" s="195"/>
      <c r="N300" s="196"/>
      <c r="O300" s="196"/>
      <c r="P300" s="197">
        <f>SUM(P301:P302)</f>
        <v>0</v>
      </c>
      <c r="Q300" s="196"/>
      <c r="R300" s="197">
        <f>SUM(R301:R302)</f>
        <v>0.00015</v>
      </c>
      <c r="S300" s="196"/>
      <c r="T300" s="198">
        <f>SUM(T301:T302)</f>
        <v>0</v>
      </c>
      <c r="AR300" s="199" t="s">
        <v>83</v>
      </c>
      <c r="AT300" s="200" t="s">
        <v>75</v>
      </c>
      <c r="AU300" s="200" t="s">
        <v>85</v>
      </c>
      <c r="AY300" s="199" t="s">
        <v>172</v>
      </c>
      <c r="BK300" s="201">
        <f>SUM(BK301:BK302)</f>
        <v>0</v>
      </c>
    </row>
    <row r="301" spans="2:65" s="1" customFormat="1" ht="25.5" customHeight="1">
      <c r="B301" s="42"/>
      <c r="C301" s="204" t="s">
        <v>541</v>
      </c>
      <c r="D301" s="204" t="s">
        <v>176</v>
      </c>
      <c r="E301" s="205" t="s">
        <v>1680</v>
      </c>
      <c r="F301" s="206" t="s">
        <v>1681</v>
      </c>
      <c r="G301" s="207" t="s">
        <v>329</v>
      </c>
      <c r="H301" s="208">
        <v>1</v>
      </c>
      <c r="I301" s="209"/>
      <c r="J301" s="210">
        <f>ROUND(I301*H301,2)</f>
        <v>0</v>
      </c>
      <c r="K301" s="206" t="s">
        <v>21</v>
      </c>
      <c r="L301" s="62"/>
      <c r="M301" s="211" t="s">
        <v>21</v>
      </c>
      <c r="N301" s="212" t="s">
        <v>47</v>
      </c>
      <c r="O301" s="43"/>
      <c r="P301" s="213">
        <f>O301*H301</f>
        <v>0</v>
      </c>
      <c r="Q301" s="213">
        <v>0.00015</v>
      </c>
      <c r="R301" s="213">
        <f>Q301*H301</f>
        <v>0.00015</v>
      </c>
      <c r="S301" s="213">
        <v>0</v>
      </c>
      <c r="T301" s="214">
        <f>S301*H301</f>
        <v>0</v>
      </c>
      <c r="AR301" s="25" t="s">
        <v>280</v>
      </c>
      <c r="AT301" s="25" t="s">
        <v>176</v>
      </c>
      <c r="AU301" s="25" t="s">
        <v>182</v>
      </c>
      <c r="AY301" s="25" t="s">
        <v>172</v>
      </c>
      <c r="BE301" s="215">
        <f>IF(N301="základní",J301,0)</f>
        <v>0</v>
      </c>
      <c r="BF301" s="215">
        <f>IF(N301="snížená",J301,0)</f>
        <v>0</v>
      </c>
      <c r="BG301" s="215">
        <f>IF(N301="zákl. přenesená",J301,0)</f>
        <v>0</v>
      </c>
      <c r="BH301" s="215">
        <f>IF(N301="sníž. přenesená",J301,0)</f>
        <v>0</v>
      </c>
      <c r="BI301" s="215">
        <f>IF(N301="nulová",J301,0)</f>
        <v>0</v>
      </c>
      <c r="BJ301" s="25" t="s">
        <v>83</v>
      </c>
      <c r="BK301" s="215">
        <f>ROUND(I301*H301,2)</f>
        <v>0</v>
      </c>
      <c r="BL301" s="25" t="s">
        <v>280</v>
      </c>
      <c r="BM301" s="25" t="s">
        <v>1682</v>
      </c>
    </row>
    <row r="302" spans="2:65" s="1" customFormat="1" ht="16.5" customHeight="1">
      <c r="B302" s="42"/>
      <c r="C302" s="204" t="s">
        <v>545</v>
      </c>
      <c r="D302" s="204" t="s">
        <v>176</v>
      </c>
      <c r="E302" s="205" t="s">
        <v>1683</v>
      </c>
      <c r="F302" s="206" t="s">
        <v>1684</v>
      </c>
      <c r="G302" s="207" t="s">
        <v>329</v>
      </c>
      <c r="H302" s="208">
        <v>1</v>
      </c>
      <c r="I302" s="209"/>
      <c r="J302" s="210">
        <f>ROUND(I302*H302,2)</f>
        <v>0</v>
      </c>
      <c r="K302" s="206" t="s">
        <v>180</v>
      </c>
      <c r="L302" s="62"/>
      <c r="M302" s="211" t="s">
        <v>21</v>
      </c>
      <c r="N302" s="212" t="s">
        <v>47</v>
      </c>
      <c r="O302" s="43"/>
      <c r="P302" s="213">
        <f>O302*H302</f>
        <v>0</v>
      </c>
      <c r="Q302" s="213">
        <v>0</v>
      </c>
      <c r="R302" s="213">
        <f>Q302*H302</f>
        <v>0</v>
      </c>
      <c r="S302" s="213">
        <v>0</v>
      </c>
      <c r="T302" s="214">
        <f>S302*H302</f>
        <v>0</v>
      </c>
      <c r="AR302" s="25" t="s">
        <v>280</v>
      </c>
      <c r="AT302" s="25" t="s">
        <v>176</v>
      </c>
      <c r="AU302" s="25" t="s">
        <v>182</v>
      </c>
      <c r="AY302" s="25" t="s">
        <v>172</v>
      </c>
      <c r="BE302" s="215">
        <f>IF(N302="základní",J302,0)</f>
        <v>0</v>
      </c>
      <c r="BF302" s="215">
        <f>IF(N302="snížená",J302,0)</f>
        <v>0</v>
      </c>
      <c r="BG302" s="215">
        <f>IF(N302="zákl. přenesená",J302,0)</f>
        <v>0</v>
      </c>
      <c r="BH302" s="215">
        <f>IF(N302="sníž. přenesená",J302,0)</f>
        <v>0</v>
      </c>
      <c r="BI302" s="215">
        <f>IF(N302="nulová",J302,0)</f>
        <v>0</v>
      </c>
      <c r="BJ302" s="25" t="s">
        <v>83</v>
      </c>
      <c r="BK302" s="215">
        <f>ROUND(I302*H302,2)</f>
        <v>0</v>
      </c>
      <c r="BL302" s="25" t="s">
        <v>280</v>
      </c>
      <c r="BM302" s="25" t="s">
        <v>1685</v>
      </c>
    </row>
    <row r="303" spans="2:63" s="11" customFormat="1" ht="29.85" customHeight="1">
      <c r="B303" s="188"/>
      <c r="C303" s="189"/>
      <c r="D303" s="190" t="s">
        <v>75</v>
      </c>
      <c r="E303" s="202" t="s">
        <v>204</v>
      </c>
      <c r="F303" s="202" t="s">
        <v>386</v>
      </c>
      <c r="G303" s="189"/>
      <c r="H303" s="189"/>
      <c r="I303" s="192"/>
      <c r="J303" s="203">
        <f>BK303</f>
        <v>0</v>
      </c>
      <c r="K303" s="189"/>
      <c r="L303" s="194"/>
      <c r="M303" s="195"/>
      <c r="N303" s="196"/>
      <c r="O303" s="196"/>
      <c r="P303" s="197">
        <f>P304+P331+P346+P393+P438</f>
        <v>0</v>
      </c>
      <c r="Q303" s="196"/>
      <c r="R303" s="197">
        <f>R304+R331+R346+R393+R438</f>
        <v>7370.379675</v>
      </c>
      <c r="S303" s="196"/>
      <c r="T303" s="198">
        <f>T304+T331+T346+T393+T438</f>
        <v>0</v>
      </c>
      <c r="AR303" s="199" t="s">
        <v>83</v>
      </c>
      <c r="AT303" s="200" t="s">
        <v>75</v>
      </c>
      <c r="AU303" s="200" t="s">
        <v>83</v>
      </c>
      <c r="AY303" s="199" t="s">
        <v>172</v>
      </c>
      <c r="BK303" s="201">
        <f>BK304+BK331+BK346+BK393+BK438</f>
        <v>0</v>
      </c>
    </row>
    <row r="304" spans="2:63" s="11" customFormat="1" ht="14.85" customHeight="1">
      <c r="B304" s="188"/>
      <c r="C304" s="189"/>
      <c r="D304" s="190" t="s">
        <v>75</v>
      </c>
      <c r="E304" s="202" t="s">
        <v>387</v>
      </c>
      <c r="F304" s="202" t="s">
        <v>388</v>
      </c>
      <c r="G304" s="189"/>
      <c r="H304" s="189"/>
      <c r="I304" s="192"/>
      <c r="J304" s="203">
        <f>BK304</f>
        <v>0</v>
      </c>
      <c r="K304" s="189"/>
      <c r="L304" s="194"/>
      <c r="M304" s="195"/>
      <c r="N304" s="196"/>
      <c r="O304" s="196"/>
      <c r="P304" s="197">
        <f>SUM(P305:P330)</f>
        <v>0</v>
      </c>
      <c r="Q304" s="196"/>
      <c r="R304" s="197">
        <f>SUM(R305:R330)</f>
        <v>5655.268</v>
      </c>
      <c r="S304" s="196"/>
      <c r="T304" s="198">
        <f>SUM(T305:T330)</f>
        <v>0</v>
      </c>
      <c r="AR304" s="199" t="s">
        <v>83</v>
      </c>
      <c r="AT304" s="200" t="s">
        <v>75</v>
      </c>
      <c r="AU304" s="200" t="s">
        <v>85</v>
      </c>
      <c r="AY304" s="199" t="s">
        <v>172</v>
      </c>
      <c r="BK304" s="201">
        <f>SUM(BK305:BK330)</f>
        <v>0</v>
      </c>
    </row>
    <row r="305" spans="2:65" s="1" customFormat="1" ht="16.5" customHeight="1">
      <c r="B305" s="42"/>
      <c r="C305" s="204" t="s">
        <v>550</v>
      </c>
      <c r="D305" s="204" t="s">
        <v>176</v>
      </c>
      <c r="E305" s="205" t="s">
        <v>390</v>
      </c>
      <c r="F305" s="206" t="s">
        <v>391</v>
      </c>
      <c r="G305" s="207" t="s">
        <v>213</v>
      </c>
      <c r="H305" s="208">
        <v>4678.92</v>
      </c>
      <c r="I305" s="209"/>
      <c r="J305" s="210">
        <f>ROUND(I305*H305,2)</f>
        <v>0</v>
      </c>
      <c r="K305" s="206" t="s">
        <v>180</v>
      </c>
      <c r="L305" s="62"/>
      <c r="M305" s="211" t="s">
        <v>21</v>
      </c>
      <c r="N305" s="212" t="s">
        <v>47</v>
      </c>
      <c r="O305" s="43"/>
      <c r="P305" s="213">
        <f>O305*H305</f>
        <v>0</v>
      </c>
      <c r="Q305" s="213">
        <v>0</v>
      </c>
      <c r="R305" s="213">
        <f>Q305*H305</f>
        <v>0</v>
      </c>
      <c r="S305" s="213">
        <v>0</v>
      </c>
      <c r="T305" s="214">
        <f>S305*H305</f>
        <v>0</v>
      </c>
      <c r="AR305" s="25" t="s">
        <v>181</v>
      </c>
      <c r="AT305" s="25" t="s">
        <v>176</v>
      </c>
      <c r="AU305" s="25" t="s">
        <v>182</v>
      </c>
      <c r="AY305" s="25" t="s">
        <v>172</v>
      </c>
      <c r="BE305" s="215">
        <f>IF(N305="základní",J305,0)</f>
        <v>0</v>
      </c>
      <c r="BF305" s="215">
        <f>IF(N305="snížená",J305,0)</f>
        <v>0</v>
      </c>
      <c r="BG305" s="215">
        <f>IF(N305="zákl. přenesená",J305,0)</f>
        <v>0</v>
      </c>
      <c r="BH305" s="215">
        <f>IF(N305="sníž. přenesená",J305,0)</f>
        <v>0</v>
      </c>
      <c r="BI305" s="215">
        <f>IF(N305="nulová",J305,0)</f>
        <v>0</v>
      </c>
      <c r="BJ305" s="25" t="s">
        <v>83</v>
      </c>
      <c r="BK305" s="215">
        <f>ROUND(I305*H305,2)</f>
        <v>0</v>
      </c>
      <c r="BL305" s="25" t="s">
        <v>181</v>
      </c>
      <c r="BM305" s="25" t="s">
        <v>392</v>
      </c>
    </row>
    <row r="306" spans="2:51" s="12" customFormat="1" ht="13.5">
      <c r="B306" s="216"/>
      <c r="C306" s="217"/>
      <c r="D306" s="218" t="s">
        <v>184</v>
      </c>
      <c r="E306" s="219" t="s">
        <v>21</v>
      </c>
      <c r="F306" s="220" t="s">
        <v>393</v>
      </c>
      <c r="G306" s="217"/>
      <c r="H306" s="219" t="s">
        <v>21</v>
      </c>
      <c r="I306" s="221"/>
      <c r="J306" s="217"/>
      <c r="K306" s="217"/>
      <c r="L306" s="222"/>
      <c r="M306" s="223"/>
      <c r="N306" s="224"/>
      <c r="O306" s="224"/>
      <c r="P306" s="224"/>
      <c r="Q306" s="224"/>
      <c r="R306" s="224"/>
      <c r="S306" s="224"/>
      <c r="T306" s="225"/>
      <c r="AT306" s="226" t="s">
        <v>184</v>
      </c>
      <c r="AU306" s="226" t="s">
        <v>182</v>
      </c>
      <c r="AV306" s="12" t="s">
        <v>83</v>
      </c>
      <c r="AW306" s="12" t="s">
        <v>35</v>
      </c>
      <c r="AX306" s="12" t="s">
        <v>76</v>
      </c>
      <c r="AY306" s="226" t="s">
        <v>172</v>
      </c>
    </row>
    <row r="307" spans="2:51" s="13" customFormat="1" ht="13.5">
      <c r="B307" s="227"/>
      <c r="C307" s="228"/>
      <c r="D307" s="218" t="s">
        <v>184</v>
      </c>
      <c r="E307" s="229" t="s">
        <v>21</v>
      </c>
      <c r="F307" s="230" t="s">
        <v>1686</v>
      </c>
      <c r="G307" s="228"/>
      <c r="H307" s="231">
        <v>4365.9</v>
      </c>
      <c r="I307" s="232"/>
      <c r="J307" s="228"/>
      <c r="K307" s="228"/>
      <c r="L307" s="233"/>
      <c r="M307" s="234"/>
      <c r="N307" s="235"/>
      <c r="O307" s="235"/>
      <c r="P307" s="235"/>
      <c r="Q307" s="235"/>
      <c r="R307" s="235"/>
      <c r="S307" s="235"/>
      <c r="T307" s="236"/>
      <c r="AT307" s="237" t="s">
        <v>184</v>
      </c>
      <c r="AU307" s="237" t="s">
        <v>182</v>
      </c>
      <c r="AV307" s="13" t="s">
        <v>85</v>
      </c>
      <c r="AW307" s="13" t="s">
        <v>35</v>
      </c>
      <c r="AX307" s="13" t="s">
        <v>76</v>
      </c>
      <c r="AY307" s="237" t="s">
        <v>172</v>
      </c>
    </row>
    <row r="308" spans="2:51" s="13" customFormat="1" ht="13.5">
      <c r="B308" s="227"/>
      <c r="C308" s="228"/>
      <c r="D308" s="218" t="s">
        <v>184</v>
      </c>
      <c r="E308" s="229" t="s">
        <v>21</v>
      </c>
      <c r="F308" s="230" t="s">
        <v>1687</v>
      </c>
      <c r="G308" s="228"/>
      <c r="H308" s="231">
        <v>313.02</v>
      </c>
      <c r="I308" s="232"/>
      <c r="J308" s="228"/>
      <c r="K308" s="228"/>
      <c r="L308" s="233"/>
      <c r="M308" s="234"/>
      <c r="N308" s="235"/>
      <c r="O308" s="235"/>
      <c r="P308" s="235"/>
      <c r="Q308" s="235"/>
      <c r="R308" s="235"/>
      <c r="S308" s="235"/>
      <c r="T308" s="236"/>
      <c r="AT308" s="237" t="s">
        <v>184</v>
      </c>
      <c r="AU308" s="237" t="s">
        <v>182</v>
      </c>
      <c r="AV308" s="13" t="s">
        <v>85</v>
      </c>
      <c r="AW308" s="13" t="s">
        <v>35</v>
      </c>
      <c r="AX308" s="13" t="s">
        <v>76</v>
      </c>
      <c r="AY308" s="237" t="s">
        <v>172</v>
      </c>
    </row>
    <row r="309" spans="2:51" s="14" customFormat="1" ht="13.5">
      <c r="B309" s="238"/>
      <c r="C309" s="239"/>
      <c r="D309" s="218" t="s">
        <v>184</v>
      </c>
      <c r="E309" s="240" t="s">
        <v>21</v>
      </c>
      <c r="F309" s="241" t="s">
        <v>199</v>
      </c>
      <c r="G309" s="239"/>
      <c r="H309" s="242">
        <v>4678.92</v>
      </c>
      <c r="I309" s="243"/>
      <c r="J309" s="239"/>
      <c r="K309" s="239"/>
      <c r="L309" s="244"/>
      <c r="M309" s="245"/>
      <c r="N309" s="246"/>
      <c r="O309" s="246"/>
      <c r="P309" s="246"/>
      <c r="Q309" s="246"/>
      <c r="R309" s="246"/>
      <c r="S309" s="246"/>
      <c r="T309" s="247"/>
      <c r="AT309" s="248" t="s">
        <v>184</v>
      </c>
      <c r="AU309" s="248" t="s">
        <v>182</v>
      </c>
      <c r="AV309" s="14" t="s">
        <v>181</v>
      </c>
      <c r="AW309" s="14" t="s">
        <v>35</v>
      </c>
      <c r="AX309" s="14" t="s">
        <v>83</v>
      </c>
      <c r="AY309" s="248" t="s">
        <v>172</v>
      </c>
    </row>
    <row r="310" spans="2:65" s="1" customFormat="1" ht="16.5" customHeight="1">
      <c r="B310" s="42"/>
      <c r="C310" s="204" t="s">
        <v>555</v>
      </c>
      <c r="D310" s="204" t="s">
        <v>176</v>
      </c>
      <c r="E310" s="205" t="s">
        <v>400</v>
      </c>
      <c r="F310" s="206" t="s">
        <v>401</v>
      </c>
      <c r="G310" s="207" t="s">
        <v>213</v>
      </c>
      <c r="H310" s="208">
        <v>4012.05</v>
      </c>
      <c r="I310" s="209"/>
      <c r="J310" s="210">
        <f>ROUND(I310*H310,2)</f>
        <v>0</v>
      </c>
      <c r="K310" s="206" t="s">
        <v>180</v>
      </c>
      <c r="L310" s="62"/>
      <c r="M310" s="211" t="s">
        <v>21</v>
      </c>
      <c r="N310" s="212" t="s">
        <v>47</v>
      </c>
      <c r="O310" s="43"/>
      <c r="P310" s="213">
        <f>O310*H310</f>
        <v>0</v>
      </c>
      <c r="Q310" s="213">
        <v>0</v>
      </c>
      <c r="R310" s="213">
        <f>Q310*H310</f>
        <v>0</v>
      </c>
      <c r="S310" s="213">
        <v>0</v>
      </c>
      <c r="T310" s="214">
        <f>S310*H310</f>
        <v>0</v>
      </c>
      <c r="AR310" s="25" t="s">
        <v>181</v>
      </c>
      <c r="AT310" s="25" t="s">
        <v>176</v>
      </c>
      <c r="AU310" s="25" t="s">
        <v>182</v>
      </c>
      <c r="AY310" s="25" t="s">
        <v>172</v>
      </c>
      <c r="BE310" s="215">
        <f>IF(N310="základní",J310,0)</f>
        <v>0</v>
      </c>
      <c r="BF310" s="215">
        <f>IF(N310="snížená",J310,0)</f>
        <v>0</v>
      </c>
      <c r="BG310" s="215">
        <f>IF(N310="zákl. přenesená",J310,0)</f>
        <v>0</v>
      </c>
      <c r="BH310" s="215">
        <f>IF(N310="sníž. přenesená",J310,0)</f>
        <v>0</v>
      </c>
      <c r="BI310" s="215">
        <f>IF(N310="nulová",J310,0)</f>
        <v>0</v>
      </c>
      <c r="BJ310" s="25" t="s">
        <v>83</v>
      </c>
      <c r="BK310" s="215">
        <f>ROUND(I310*H310,2)</f>
        <v>0</v>
      </c>
      <c r="BL310" s="25" t="s">
        <v>181</v>
      </c>
      <c r="BM310" s="25" t="s">
        <v>402</v>
      </c>
    </row>
    <row r="311" spans="2:51" s="12" customFormat="1" ht="13.5">
      <c r="B311" s="216"/>
      <c r="C311" s="217"/>
      <c r="D311" s="218" t="s">
        <v>184</v>
      </c>
      <c r="E311" s="219" t="s">
        <v>21</v>
      </c>
      <c r="F311" s="220" t="s">
        <v>393</v>
      </c>
      <c r="G311" s="217"/>
      <c r="H311" s="219" t="s">
        <v>21</v>
      </c>
      <c r="I311" s="221"/>
      <c r="J311" s="217"/>
      <c r="K311" s="217"/>
      <c r="L311" s="222"/>
      <c r="M311" s="223"/>
      <c r="N311" s="224"/>
      <c r="O311" s="224"/>
      <c r="P311" s="224"/>
      <c r="Q311" s="224"/>
      <c r="R311" s="224"/>
      <c r="S311" s="224"/>
      <c r="T311" s="225"/>
      <c r="AT311" s="226" t="s">
        <v>184</v>
      </c>
      <c r="AU311" s="226" t="s">
        <v>182</v>
      </c>
      <c r="AV311" s="12" t="s">
        <v>83</v>
      </c>
      <c r="AW311" s="12" t="s">
        <v>35</v>
      </c>
      <c r="AX311" s="12" t="s">
        <v>76</v>
      </c>
      <c r="AY311" s="226" t="s">
        <v>172</v>
      </c>
    </row>
    <row r="312" spans="2:51" s="13" customFormat="1" ht="13.5">
      <c r="B312" s="227"/>
      <c r="C312" s="228"/>
      <c r="D312" s="218" t="s">
        <v>184</v>
      </c>
      <c r="E312" s="229" t="s">
        <v>21</v>
      </c>
      <c r="F312" s="230" t="s">
        <v>1688</v>
      </c>
      <c r="G312" s="228"/>
      <c r="H312" s="231">
        <v>1040.025</v>
      </c>
      <c r="I312" s="232"/>
      <c r="J312" s="228"/>
      <c r="K312" s="228"/>
      <c r="L312" s="233"/>
      <c r="M312" s="234"/>
      <c r="N312" s="235"/>
      <c r="O312" s="235"/>
      <c r="P312" s="235"/>
      <c r="Q312" s="235"/>
      <c r="R312" s="235"/>
      <c r="S312" s="235"/>
      <c r="T312" s="236"/>
      <c r="AT312" s="237" t="s">
        <v>184</v>
      </c>
      <c r="AU312" s="237" t="s">
        <v>182</v>
      </c>
      <c r="AV312" s="13" t="s">
        <v>85</v>
      </c>
      <c r="AW312" s="13" t="s">
        <v>35</v>
      </c>
      <c r="AX312" s="13" t="s">
        <v>76</v>
      </c>
      <c r="AY312" s="237" t="s">
        <v>172</v>
      </c>
    </row>
    <row r="313" spans="2:51" s="13" customFormat="1" ht="13.5">
      <c r="B313" s="227"/>
      <c r="C313" s="228"/>
      <c r="D313" s="218" t="s">
        <v>184</v>
      </c>
      <c r="E313" s="229" t="s">
        <v>21</v>
      </c>
      <c r="F313" s="230" t="s">
        <v>1689</v>
      </c>
      <c r="G313" s="228"/>
      <c r="H313" s="231">
        <v>2972.025</v>
      </c>
      <c r="I313" s="232"/>
      <c r="J313" s="228"/>
      <c r="K313" s="228"/>
      <c r="L313" s="233"/>
      <c r="M313" s="234"/>
      <c r="N313" s="235"/>
      <c r="O313" s="235"/>
      <c r="P313" s="235"/>
      <c r="Q313" s="235"/>
      <c r="R313" s="235"/>
      <c r="S313" s="235"/>
      <c r="T313" s="236"/>
      <c r="AT313" s="237" t="s">
        <v>184</v>
      </c>
      <c r="AU313" s="237" t="s">
        <v>182</v>
      </c>
      <c r="AV313" s="13" t="s">
        <v>85</v>
      </c>
      <c r="AW313" s="13" t="s">
        <v>35</v>
      </c>
      <c r="AX313" s="13" t="s">
        <v>76</v>
      </c>
      <c r="AY313" s="237" t="s">
        <v>172</v>
      </c>
    </row>
    <row r="314" spans="2:51" s="14" customFormat="1" ht="13.5">
      <c r="B314" s="238"/>
      <c r="C314" s="239"/>
      <c r="D314" s="218" t="s">
        <v>184</v>
      </c>
      <c r="E314" s="240" t="s">
        <v>21</v>
      </c>
      <c r="F314" s="241" t="s">
        <v>199</v>
      </c>
      <c r="G314" s="239"/>
      <c r="H314" s="242">
        <v>4012.05</v>
      </c>
      <c r="I314" s="243"/>
      <c r="J314" s="239"/>
      <c r="K314" s="239"/>
      <c r="L314" s="244"/>
      <c r="M314" s="245"/>
      <c r="N314" s="246"/>
      <c r="O314" s="246"/>
      <c r="P314" s="246"/>
      <c r="Q314" s="246"/>
      <c r="R314" s="246"/>
      <c r="S314" s="246"/>
      <c r="T314" s="247"/>
      <c r="AT314" s="248" t="s">
        <v>184</v>
      </c>
      <c r="AU314" s="248" t="s">
        <v>182</v>
      </c>
      <c r="AV314" s="14" t="s">
        <v>181</v>
      </c>
      <c r="AW314" s="14" t="s">
        <v>35</v>
      </c>
      <c r="AX314" s="14" t="s">
        <v>83</v>
      </c>
      <c r="AY314" s="248" t="s">
        <v>172</v>
      </c>
    </row>
    <row r="315" spans="2:65" s="1" customFormat="1" ht="16.5" customHeight="1">
      <c r="B315" s="42"/>
      <c r="C315" s="204" t="s">
        <v>559</v>
      </c>
      <c r="D315" s="204" t="s">
        <v>176</v>
      </c>
      <c r="E315" s="205" t="s">
        <v>410</v>
      </c>
      <c r="F315" s="206" t="s">
        <v>411</v>
      </c>
      <c r="G315" s="207" t="s">
        <v>213</v>
      </c>
      <c r="H315" s="208">
        <v>7696.185</v>
      </c>
      <c r="I315" s="209"/>
      <c r="J315" s="210">
        <f>ROUND(I315*H315,2)</f>
        <v>0</v>
      </c>
      <c r="K315" s="206" t="s">
        <v>180</v>
      </c>
      <c r="L315" s="62"/>
      <c r="M315" s="211" t="s">
        <v>21</v>
      </c>
      <c r="N315" s="212" t="s">
        <v>47</v>
      </c>
      <c r="O315" s="43"/>
      <c r="P315" s="213">
        <f>O315*H315</f>
        <v>0</v>
      </c>
      <c r="Q315" s="213">
        <v>0</v>
      </c>
      <c r="R315" s="213">
        <f>Q315*H315</f>
        <v>0</v>
      </c>
      <c r="S315" s="213">
        <v>0</v>
      </c>
      <c r="T315" s="214">
        <f>S315*H315</f>
        <v>0</v>
      </c>
      <c r="AR315" s="25" t="s">
        <v>181</v>
      </c>
      <c r="AT315" s="25" t="s">
        <v>176</v>
      </c>
      <c r="AU315" s="25" t="s">
        <v>182</v>
      </c>
      <c r="AY315" s="25" t="s">
        <v>172</v>
      </c>
      <c r="BE315" s="215">
        <f>IF(N315="základní",J315,0)</f>
        <v>0</v>
      </c>
      <c r="BF315" s="215">
        <f>IF(N315="snížená",J315,0)</f>
        <v>0</v>
      </c>
      <c r="BG315" s="215">
        <f>IF(N315="zákl. přenesená",J315,0)</f>
        <v>0</v>
      </c>
      <c r="BH315" s="215">
        <f>IF(N315="sníž. přenesená",J315,0)</f>
        <v>0</v>
      </c>
      <c r="BI315" s="215">
        <f>IF(N315="nulová",J315,0)</f>
        <v>0</v>
      </c>
      <c r="BJ315" s="25" t="s">
        <v>83</v>
      </c>
      <c r="BK315" s="215">
        <f>ROUND(I315*H315,2)</f>
        <v>0</v>
      </c>
      <c r="BL315" s="25" t="s">
        <v>181</v>
      </c>
      <c r="BM315" s="25" t="s">
        <v>412</v>
      </c>
    </row>
    <row r="316" spans="2:51" s="12" customFormat="1" ht="13.5">
      <c r="B316" s="216"/>
      <c r="C316" s="217"/>
      <c r="D316" s="218" t="s">
        <v>184</v>
      </c>
      <c r="E316" s="219" t="s">
        <v>21</v>
      </c>
      <c r="F316" s="220" t="s">
        <v>1690</v>
      </c>
      <c r="G316" s="217"/>
      <c r="H316" s="219" t="s">
        <v>21</v>
      </c>
      <c r="I316" s="221"/>
      <c r="J316" s="217"/>
      <c r="K316" s="217"/>
      <c r="L316" s="222"/>
      <c r="M316" s="223"/>
      <c r="N316" s="224"/>
      <c r="O316" s="224"/>
      <c r="P316" s="224"/>
      <c r="Q316" s="224"/>
      <c r="R316" s="224"/>
      <c r="S316" s="224"/>
      <c r="T316" s="225"/>
      <c r="AT316" s="226" t="s">
        <v>184</v>
      </c>
      <c r="AU316" s="226" t="s">
        <v>182</v>
      </c>
      <c r="AV316" s="12" t="s">
        <v>83</v>
      </c>
      <c r="AW316" s="12" t="s">
        <v>35</v>
      </c>
      <c r="AX316" s="12" t="s">
        <v>76</v>
      </c>
      <c r="AY316" s="226" t="s">
        <v>172</v>
      </c>
    </row>
    <row r="317" spans="2:51" s="13" customFormat="1" ht="27">
      <c r="B317" s="227"/>
      <c r="C317" s="228"/>
      <c r="D317" s="218" t="s">
        <v>184</v>
      </c>
      <c r="E317" s="229" t="s">
        <v>21</v>
      </c>
      <c r="F317" s="230" t="s">
        <v>1691</v>
      </c>
      <c r="G317" s="228"/>
      <c r="H317" s="231">
        <v>1099.455</v>
      </c>
      <c r="I317" s="232"/>
      <c r="J317" s="228"/>
      <c r="K317" s="228"/>
      <c r="L317" s="233"/>
      <c r="M317" s="234"/>
      <c r="N317" s="235"/>
      <c r="O317" s="235"/>
      <c r="P317" s="235"/>
      <c r="Q317" s="235"/>
      <c r="R317" s="235"/>
      <c r="S317" s="235"/>
      <c r="T317" s="236"/>
      <c r="AT317" s="237" t="s">
        <v>184</v>
      </c>
      <c r="AU317" s="237" t="s">
        <v>182</v>
      </c>
      <c r="AV317" s="13" t="s">
        <v>85</v>
      </c>
      <c r="AW317" s="13" t="s">
        <v>35</v>
      </c>
      <c r="AX317" s="13" t="s">
        <v>76</v>
      </c>
      <c r="AY317" s="237" t="s">
        <v>172</v>
      </c>
    </row>
    <row r="318" spans="2:51" s="13" customFormat="1" ht="13.5">
      <c r="B318" s="227"/>
      <c r="C318" s="228"/>
      <c r="D318" s="218" t="s">
        <v>184</v>
      </c>
      <c r="E318" s="229" t="s">
        <v>21</v>
      </c>
      <c r="F318" s="230" t="s">
        <v>1692</v>
      </c>
      <c r="G318" s="228"/>
      <c r="H318" s="231">
        <v>6596.73</v>
      </c>
      <c r="I318" s="232"/>
      <c r="J318" s="228"/>
      <c r="K318" s="228"/>
      <c r="L318" s="233"/>
      <c r="M318" s="234"/>
      <c r="N318" s="235"/>
      <c r="O318" s="235"/>
      <c r="P318" s="235"/>
      <c r="Q318" s="235"/>
      <c r="R318" s="235"/>
      <c r="S318" s="235"/>
      <c r="T318" s="236"/>
      <c r="AT318" s="237" t="s">
        <v>184</v>
      </c>
      <c r="AU318" s="237" t="s">
        <v>182</v>
      </c>
      <c r="AV318" s="13" t="s">
        <v>85</v>
      </c>
      <c r="AW318" s="13" t="s">
        <v>35</v>
      </c>
      <c r="AX318" s="13" t="s">
        <v>76</v>
      </c>
      <c r="AY318" s="237" t="s">
        <v>172</v>
      </c>
    </row>
    <row r="319" spans="2:51" s="14" customFormat="1" ht="13.5">
      <c r="B319" s="238"/>
      <c r="C319" s="239"/>
      <c r="D319" s="218" t="s">
        <v>184</v>
      </c>
      <c r="E319" s="240" t="s">
        <v>21</v>
      </c>
      <c r="F319" s="241" t="s">
        <v>199</v>
      </c>
      <c r="G319" s="239"/>
      <c r="H319" s="242">
        <v>7696.185</v>
      </c>
      <c r="I319" s="243"/>
      <c r="J319" s="239"/>
      <c r="K319" s="239"/>
      <c r="L319" s="244"/>
      <c r="M319" s="245"/>
      <c r="N319" s="246"/>
      <c r="O319" s="246"/>
      <c r="P319" s="246"/>
      <c r="Q319" s="246"/>
      <c r="R319" s="246"/>
      <c r="S319" s="246"/>
      <c r="T319" s="247"/>
      <c r="AT319" s="248" t="s">
        <v>184</v>
      </c>
      <c r="AU319" s="248" t="s">
        <v>182</v>
      </c>
      <c r="AV319" s="14" t="s">
        <v>181</v>
      </c>
      <c r="AW319" s="14" t="s">
        <v>35</v>
      </c>
      <c r="AX319" s="14" t="s">
        <v>83</v>
      </c>
      <c r="AY319" s="248" t="s">
        <v>172</v>
      </c>
    </row>
    <row r="320" spans="2:65" s="1" customFormat="1" ht="16.5" customHeight="1">
      <c r="B320" s="42"/>
      <c r="C320" s="204" t="s">
        <v>563</v>
      </c>
      <c r="D320" s="204" t="s">
        <v>176</v>
      </c>
      <c r="E320" s="205" t="s">
        <v>416</v>
      </c>
      <c r="F320" s="206" t="s">
        <v>417</v>
      </c>
      <c r="G320" s="207" t="s">
        <v>213</v>
      </c>
      <c r="H320" s="208">
        <v>4615.38</v>
      </c>
      <c r="I320" s="209"/>
      <c r="J320" s="210">
        <f>ROUND(I320*H320,2)</f>
        <v>0</v>
      </c>
      <c r="K320" s="206" t="s">
        <v>180</v>
      </c>
      <c r="L320" s="62"/>
      <c r="M320" s="211" t="s">
        <v>21</v>
      </c>
      <c r="N320" s="212" t="s">
        <v>47</v>
      </c>
      <c r="O320" s="43"/>
      <c r="P320" s="213">
        <f>O320*H320</f>
        <v>0</v>
      </c>
      <c r="Q320" s="213">
        <v>0</v>
      </c>
      <c r="R320" s="213">
        <f>Q320*H320</f>
        <v>0</v>
      </c>
      <c r="S320" s="213">
        <v>0</v>
      </c>
      <c r="T320" s="214">
        <f>S320*H320</f>
        <v>0</v>
      </c>
      <c r="AR320" s="25" t="s">
        <v>181</v>
      </c>
      <c r="AT320" s="25" t="s">
        <v>176</v>
      </c>
      <c r="AU320" s="25" t="s">
        <v>182</v>
      </c>
      <c r="AY320" s="25" t="s">
        <v>172</v>
      </c>
      <c r="BE320" s="215">
        <f>IF(N320="základní",J320,0)</f>
        <v>0</v>
      </c>
      <c r="BF320" s="215">
        <f>IF(N320="snížená",J320,0)</f>
        <v>0</v>
      </c>
      <c r="BG320" s="215">
        <f>IF(N320="zákl. přenesená",J320,0)</f>
        <v>0</v>
      </c>
      <c r="BH320" s="215">
        <f>IF(N320="sníž. přenesená",J320,0)</f>
        <v>0</v>
      </c>
      <c r="BI320" s="215">
        <f>IF(N320="nulová",J320,0)</f>
        <v>0</v>
      </c>
      <c r="BJ320" s="25" t="s">
        <v>83</v>
      </c>
      <c r="BK320" s="215">
        <f>ROUND(I320*H320,2)</f>
        <v>0</v>
      </c>
      <c r="BL320" s="25" t="s">
        <v>181</v>
      </c>
      <c r="BM320" s="25" t="s">
        <v>1693</v>
      </c>
    </row>
    <row r="321" spans="2:51" s="12" customFormat="1" ht="13.5">
      <c r="B321" s="216"/>
      <c r="C321" s="217"/>
      <c r="D321" s="218" t="s">
        <v>184</v>
      </c>
      <c r="E321" s="219" t="s">
        <v>21</v>
      </c>
      <c r="F321" s="220" t="s">
        <v>419</v>
      </c>
      <c r="G321" s="217"/>
      <c r="H321" s="219" t="s">
        <v>21</v>
      </c>
      <c r="I321" s="221"/>
      <c r="J321" s="217"/>
      <c r="K321" s="217"/>
      <c r="L321" s="222"/>
      <c r="M321" s="223"/>
      <c r="N321" s="224"/>
      <c r="O321" s="224"/>
      <c r="P321" s="224"/>
      <c r="Q321" s="224"/>
      <c r="R321" s="224"/>
      <c r="S321" s="224"/>
      <c r="T321" s="225"/>
      <c r="AT321" s="226" t="s">
        <v>184</v>
      </c>
      <c r="AU321" s="226" t="s">
        <v>182</v>
      </c>
      <c r="AV321" s="12" t="s">
        <v>83</v>
      </c>
      <c r="AW321" s="12" t="s">
        <v>35</v>
      </c>
      <c r="AX321" s="12" t="s">
        <v>76</v>
      </c>
      <c r="AY321" s="226" t="s">
        <v>172</v>
      </c>
    </row>
    <row r="322" spans="2:51" s="13" customFormat="1" ht="13.5">
      <c r="B322" s="227"/>
      <c r="C322" s="228"/>
      <c r="D322" s="218" t="s">
        <v>184</v>
      </c>
      <c r="E322" s="229" t="s">
        <v>21</v>
      </c>
      <c r="F322" s="230" t="s">
        <v>1521</v>
      </c>
      <c r="G322" s="228"/>
      <c r="H322" s="231">
        <v>4615.38</v>
      </c>
      <c r="I322" s="232"/>
      <c r="J322" s="228"/>
      <c r="K322" s="228"/>
      <c r="L322" s="233"/>
      <c r="M322" s="234"/>
      <c r="N322" s="235"/>
      <c r="O322" s="235"/>
      <c r="P322" s="235"/>
      <c r="Q322" s="235"/>
      <c r="R322" s="235"/>
      <c r="S322" s="235"/>
      <c r="T322" s="236"/>
      <c r="AT322" s="237" t="s">
        <v>184</v>
      </c>
      <c r="AU322" s="237" t="s">
        <v>182</v>
      </c>
      <c r="AV322" s="13" t="s">
        <v>85</v>
      </c>
      <c r="AW322" s="13" t="s">
        <v>35</v>
      </c>
      <c r="AX322" s="13" t="s">
        <v>76</v>
      </c>
      <c r="AY322" s="237" t="s">
        <v>172</v>
      </c>
    </row>
    <row r="323" spans="2:51" s="14" customFormat="1" ht="13.5">
      <c r="B323" s="238"/>
      <c r="C323" s="239"/>
      <c r="D323" s="218" t="s">
        <v>184</v>
      </c>
      <c r="E323" s="240" t="s">
        <v>21</v>
      </c>
      <c r="F323" s="241" t="s">
        <v>199</v>
      </c>
      <c r="G323" s="239"/>
      <c r="H323" s="242">
        <v>4615.38</v>
      </c>
      <c r="I323" s="243"/>
      <c r="J323" s="239"/>
      <c r="K323" s="239"/>
      <c r="L323" s="244"/>
      <c r="M323" s="245"/>
      <c r="N323" s="246"/>
      <c r="O323" s="246"/>
      <c r="P323" s="246"/>
      <c r="Q323" s="246"/>
      <c r="R323" s="246"/>
      <c r="S323" s="246"/>
      <c r="T323" s="247"/>
      <c r="AT323" s="248" t="s">
        <v>184</v>
      </c>
      <c r="AU323" s="248" t="s">
        <v>182</v>
      </c>
      <c r="AV323" s="14" t="s">
        <v>181</v>
      </c>
      <c r="AW323" s="14" t="s">
        <v>35</v>
      </c>
      <c r="AX323" s="14" t="s">
        <v>83</v>
      </c>
      <c r="AY323" s="248" t="s">
        <v>172</v>
      </c>
    </row>
    <row r="324" spans="2:65" s="1" customFormat="1" ht="16.5" customHeight="1">
      <c r="B324" s="42"/>
      <c r="C324" s="260" t="s">
        <v>567</v>
      </c>
      <c r="D324" s="260" t="s">
        <v>252</v>
      </c>
      <c r="E324" s="261" t="s">
        <v>421</v>
      </c>
      <c r="F324" s="262" t="s">
        <v>422</v>
      </c>
      <c r="G324" s="263" t="s">
        <v>207</v>
      </c>
      <c r="H324" s="264">
        <v>5655.268</v>
      </c>
      <c r="I324" s="265"/>
      <c r="J324" s="266">
        <f>ROUND(I324*H324,2)</f>
        <v>0</v>
      </c>
      <c r="K324" s="262" t="s">
        <v>21</v>
      </c>
      <c r="L324" s="267"/>
      <c r="M324" s="268" t="s">
        <v>21</v>
      </c>
      <c r="N324" s="269" t="s">
        <v>47</v>
      </c>
      <c r="O324" s="43"/>
      <c r="P324" s="213">
        <f>O324*H324</f>
        <v>0</v>
      </c>
      <c r="Q324" s="213">
        <v>1</v>
      </c>
      <c r="R324" s="213">
        <f>Q324*H324</f>
        <v>5655.268</v>
      </c>
      <c r="S324" s="213">
        <v>0</v>
      </c>
      <c r="T324" s="214">
        <f>S324*H324</f>
        <v>0</v>
      </c>
      <c r="AR324" s="25" t="s">
        <v>233</v>
      </c>
      <c r="AT324" s="25" t="s">
        <v>252</v>
      </c>
      <c r="AU324" s="25" t="s">
        <v>182</v>
      </c>
      <c r="AY324" s="25" t="s">
        <v>172</v>
      </c>
      <c r="BE324" s="215">
        <f>IF(N324="základní",J324,0)</f>
        <v>0</v>
      </c>
      <c r="BF324" s="215">
        <f>IF(N324="snížená",J324,0)</f>
        <v>0</v>
      </c>
      <c r="BG324" s="215">
        <f>IF(N324="zákl. přenesená",J324,0)</f>
        <v>0</v>
      </c>
      <c r="BH324" s="215">
        <f>IF(N324="sníž. přenesená",J324,0)</f>
        <v>0</v>
      </c>
      <c r="BI324" s="215">
        <f>IF(N324="nulová",J324,0)</f>
        <v>0</v>
      </c>
      <c r="BJ324" s="25" t="s">
        <v>83</v>
      </c>
      <c r="BK324" s="215">
        <f>ROUND(I324*H324,2)</f>
        <v>0</v>
      </c>
      <c r="BL324" s="25" t="s">
        <v>181</v>
      </c>
      <c r="BM324" s="25" t="s">
        <v>423</v>
      </c>
    </row>
    <row r="325" spans="2:51" s="12" customFormat="1" ht="13.5">
      <c r="B325" s="216"/>
      <c r="C325" s="217"/>
      <c r="D325" s="218" t="s">
        <v>184</v>
      </c>
      <c r="E325" s="219" t="s">
        <v>21</v>
      </c>
      <c r="F325" s="220" t="s">
        <v>419</v>
      </c>
      <c r="G325" s="217"/>
      <c r="H325" s="219" t="s">
        <v>21</v>
      </c>
      <c r="I325" s="221"/>
      <c r="J325" s="217"/>
      <c r="K325" s="217"/>
      <c r="L325" s="222"/>
      <c r="M325" s="223"/>
      <c r="N325" s="224"/>
      <c r="O325" s="224"/>
      <c r="P325" s="224"/>
      <c r="Q325" s="224"/>
      <c r="R325" s="224"/>
      <c r="S325" s="224"/>
      <c r="T325" s="225"/>
      <c r="AT325" s="226" t="s">
        <v>184</v>
      </c>
      <c r="AU325" s="226" t="s">
        <v>182</v>
      </c>
      <c r="AV325" s="12" t="s">
        <v>83</v>
      </c>
      <c r="AW325" s="12" t="s">
        <v>35</v>
      </c>
      <c r="AX325" s="12" t="s">
        <v>76</v>
      </c>
      <c r="AY325" s="226" t="s">
        <v>172</v>
      </c>
    </row>
    <row r="326" spans="2:51" s="13" customFormat="1" ht="13.5">
      <c r="B326" s="227"/>
      <c r="C326" s="228"/>
      <c r="D326" s="218" t="s">
        <v>184</v>
      </c>
      <c r="E326" s="229" t="s">
        <v>21</v>
      </c>
      <c r="F326" s="230" t="s">
        <v>1694</v>
      </c>
      <c r="G326" s="228"/>
      <c r="H326" s="231">
        <v>2826.92</v>
      </c>
      <c r="I326" s="232"/>
      <c r="J326" s="228"/>
      <c r="K326" s="228"/>
      <c r="L326" s="233"/>
      <c r="M326" s="234"/>
      <c r="N326" s="235"/>
      <c r="O326" s="235"/>
      <c r="P326" s="235"/>
      <c r="Q326" s="235"/>
      <c r="R326" s="235"/>
      <c r="S326" s="235"/>
      <c r="T326" s="236"/>
      <c r="AT326" s="237" t="s">
        <v>184</v>
      </c>
      <c r="AU326" s="237" t="s">
        <v>182</v>
      </c>
      <c r="AV326" s="13" t="s">
        <v>85</v>
      </c>
      <c r="AW326" s="13" t="s">
        <v>35</v>
      </c>
      <c r="AX326" s="13" t="s">
        <v>76</v>
      </c>
      <c r="AY326" s="237" t="s">
        <v>172</v>
      </c>
    </row>
    <row r="327" spans="2:51" s="12" customFormat="1" ht="13.5">
      <c r="B327" s="216"/>
      <c r="C327" s="217"/>
      <c r="D327" s="218" t="s">
        <v>184</v>
      </c>
      <c r="E327" s="219" t="s">
        <v>21</v>
      </c>
      <c r="F327" s="220" t="s">
        <v>425</v>
      </c>
      <c r="G327" s="217"/>
      <c r="H327" s="219" t="s">
        <v>21</v>
      </c>
      <c r="I327" s="221"/>
      <c r="J327" s="217"/>
      <c r="K327" s="217"/>
      <c r="L327" s="222"/>
      <c r="M327" s="223"/>
      <c r="N327" s="224"/>
      <c r="O327" s="224"/>
      <c r="P327" s="224"/>
      <c r="Q327" s="224"/>
      <c r="R327" s="224"/>
      <c r="S327" s="224"/>
      <c r="T327" s="225"/>
      <c r="AT327" s="226" t="s">
        <v>184</v>
      </c>
      <c r="AU327" s="226" t="s">
        <v>182</v>
      </c>
      <c r="AV327" s="12" t="s">
        <v>83</v>
      </c>
      <c r="AW327" s="12" t="s">
        <v>35</v>
      </c>
      <c r="AX327" s="12" t="s">
        <v>76</v>
      </c>
      <c r="AY327" s="226" t="s">
        <v>172</v>
      </c>
    </row>
    <row r="328" spans="2:51" s="13" customFormat="1" ht="27">
      <c r="B328" s="227"/>
      <c r="C328" s="228"/>
      <c r="D328" s="218" t="s">
        <v>184</v>
      </c>
      <c r="E328" s="229" t="s">
        <v>21</v>
      </c>
      <c r="F328" s="230" t="s">
        <v>1695</v>
      </c>
      <c r="G328" s="228"/>
      <c r="H328" s="231">
        <v>404.05</v>
      </c>
      <c r="I328" s="232"/>
      <c r="J328" s="228"/>
      <c r="K328" s="228"/>
      <c r="L328" s="233"/>
      <c r="M328" s="234"/>
      <c r="N328" s="235"/>
      <c r="O328" s="235"/>
      <c r="P328" s="235"/>
      <c r="Q328" s="235"/>
      <c r="R328" s="235"/>
      <c r="S328" s="235"/>
      <c r="T328" s="236"/>
      <c r="AT328" s="237" t="s">
        <v>184</v>
      </c>
      <c r="AU328" s="237" t="s">
        <v>182</v>
      </c>
      <c r="AV328" s="13" t="s">
        <v>85</v>
      </c>
      <c r="AW328" s="13" t="s">
        <v>35</v>
      </c>
      <c r="AX328" s="13" t="s">
        <v>76</v>
      </c>
      <c r="AY328" s="237" t="s">
        <v>172</v>
      </c>
    </row>
    <row r="329" spans="2:51" s="13" customFormat="1" ht="13.5">
      <c r="B329" s="227"/>
      <c r="C329" s="228"/>
      <c r="D329" s="218" t="s">
        <v>184</v>
      </c>
      <c r="E329" s="229" t="s">
        <v>21</v>
      </c>
      <c r="F329" s="230" t="s">
        <v>1696</v>
      </c>
      <c r="G329" s="228"/>
      <c r="H329" s="231">
        <v>2424.298</v>
      </c>
      <c r="I329" s="232"/>
      <c r="J329" s="228"/>
      <c r="K329" s="228"/>
      <c r="L329" s="233"/>
      <c r="M329" s="234"/>
      <c r="N329" s="235"/>
      <c r="O329" s="235"/>
      <c r="P329" s="235"/>
      <c r="Q329" s="235"/>
      <c r="R329" s="235"/>
      <c r="S329" s="235"/>
      <c r="T329" s="236"/>
      <c r="AT329" s="237" t="s">
        <v>184</v>
      </c>
      <c r="AU329" s="237" t="s">
        <v>182</v>
      </c>
      <c r="AV329" s="13" t="s">
        <v>85</v>
      </c>
      <c r="AW329" s="13" t="s">
        <v>35</v>
      </c>
      <c r="AX329" s="13" t="s">
        <v>76</v>
      </c>
      <c r="AY329" s="237" t="s">
        <v>172</v>
      </c>
    </row>
    <row r="330" spans="2:51" s="14" customFormat="1" ht="13.5">
      <c r="B330" s="238"/>
      <c r="C330" s="239"/>
      <c r="D330" s="218" t="s">
        <v>184</v>
      </c>
      <c r="E330" s="240" t="s">
        <v>21</v>
      </c>
      <c r="F330" s="241" t="s">
        <v>199</v>
      </c>
      <c r="G330" s="239"/>
      <c r="H330" s="242">
        <v>5655.268</v>
      </c>
      <c r="I330" s="243"/>
      <c r="J330" s="239"/>
      <c r="K330" s="239"/>
      <c r="L330" s="244"/>
      <c r="M330" s="245"/>
      <c r="N330" s="246"/>
      <c r="O330" s="246"/>
      <c r="P330" s="246"/>
      <c r="Q330" s="246"/>
      <c r="R330" s="246"/>
      <c r="S330" s="246"/>
      <c r="T330" s="247"/>
      <c r="AT330" s="248" t="s">
        <v>184</v>
      </c>
      <c r="AU330" s="248" t="s">
        <v>182</v>
      </c>
      <c r="AV330" s="14" t="s">
        <v>181</v>
      </c>
      <c r="AW330" s="14" t="s">
        <v>35</v>
      </c>
      <c r="AX330" s="14" t="s">
        <v>83</v>
      </c>
      <c r="AY330" s="248" t="s">
        <v>172</v>
      </c>
    </row>
    <row r="331" spans="2:63" s="11" customFormat="1" ht="22.35" customHeight="1">
      <c r="B331" s="188"/>
      <c r="C331" s="189"/>
      <c r="D331" s="190" t="s">
        <v>75</v>
      </c>
      <c r="E331" s="202" t="s">
        <v>428</v>
      </c>
      <c r="F331" s="202" t="s">
        <v>429</v>
      </c>
      <c r="G331" s="189"/>
      <c r="H331" s="189"/>
      <c r="I331" s="192"/>
      <c r="J331" s="203">
        <f>BK331</f>
        <v>0</v>
      </c>
      <c r="K331" s="189"/>
      <c r="L331" s="194"/>
      <c r="M331" s="195"/>
      <c r="N331" s="196"/>
      <c r="O331" s="196"/>
      <c r="P331" s="197">
        <f>SUM(P332:P345)</f>
        <v>0</v>
      </c>
      <c r="Q331" s="196"/>
      <c r="R331" s="197">
        <f>SUM(R332:R345)</f>
        <v>0</v>
      </c>
      <c r="S331" s="196"/>
      <c r="T331" s="198">
        <f>SUM(T332:T345)</f>
        <v>0</v>
      </c>
      <c r="AR331" s="199" t="s">
        <v>83</v>
      </c>
      <c r="AT331" s="200" t="s">
        <v>75</v>
      </c>
      <c r="AU331" s="200" t="s">
        <v>85</v>
      </c>
      <c r="AY331" s="199" t="s">
        <v>172</v>
      </c>
      <c r="BK331" s="201">
        <f>SUM(BK332:BK345)</f>
        <v>0</v>
      </c>
    </row>
    <row r="332" spans="2:65" s="1" customFormat="1" ht="25.5" customHeight="1">
      <c r="B332" s="42"/>
      <c r="C332" s="204" t="s">
        <v>569</v>
      </c>
      <c r="D332" s="204" t="s">
        <v>176</v>
      </c>
      <c r="E332" s="205" t="s">
        <v>431</v>
      </c>
      <c r="F332" s="206" t="s">
        <v>432</v>
      </c>
      <c r="G332" s="207" t="s">
        <v>213</v>
      </c>
      <c r="H332" s="208">
        <v>1418</v>
      </c>
      <c r="I332" s="209"/>
      <c r="J332" s="210">
        <f>ROUND(I332*H332,2)</f>
        <v>0</v>
      </c>
      <c r="K332" s="206" t="s">
        <v>180</v>
      </c>
      <c r="L332" s="62"/>
      <c r="M332" s="211" t="s">
        <v>21</v>
      </c>
      <c r="N332" s="212" t="s">
        <v>47</v>
      </c>
      <c r="O332" s="43"/>
      <c r="P332" s="213">
        <f>O332*H332</f>
        <v>0</v>
      </c>
      <c r="Q332" s="213">
        <v>0</v>
      </c>
      <c r="R332" s="213">
        <f>Q332*H332</f>
        <v>0</v>
      </c>
      <c r="S332" s="213">
        <v>0</v>
      </c>
      <c r="T332" s="214">
        <f>S332*H332</f>
        <v>0</v>
      </c>
      <c r="AR332" s="25" t="s">
        <v>181</v>
      </c>
      <c r="AT332" s="25" t="s">
        <v>176</v>
      </c>
      <c r="AU332" s="25" t="s">
        <v>182</v>
      </c>
      <c r="AY332" s="25" t="s">
        <v>172</v>
      </c>
      <c r="BE332" s="215">
        <f>IF(N332="základní",J332,0)</f>
        <v>0</v>
      </c>
      <c r="BF332" s="215">
        <f>IF(N332="snížená",J332,0)</f>
        <v>0</v>
      </c>
      <c r="BG332" s="215">
        <f>IF(N332="zákl. přenesená",J332,0)</f>
        <v>0</v>
      </c>
      <c r="BH332" s="215">
        <f>IF(N332="sníž. přenesená",J332,0)</f>
        <v>0</v>
      </c>
      <c r="BI332" s="215">
        <f>IF(N332="nulová",J332,0)</f>
        <v>0</v>
      </c>
      <c r="BJ332" s="25" t="s">
        <v>83</v>
      </c>
      <c r="BK332" s="215">
        <f>ROUND(I332*H332,2)</f>
        <v>0</v>
      </c>
      <c r="BL332" s="25" t="s">
        <v>181</v>
      </c>
      <c r="BM332" s="25" t="s">
        <v>433</v>
      </c>
    </row>
    <row r="333" spans="2:51" s="13" customFormat="1" ht="27">
      <c r="B333" s="227"/>
      <c r="C333" s="228"/>
      <c r="D333" s="218" t="s">
        <v>184</v>
      </c>
      <c r="E333" s="229" t="s">
        <v>21</v>
      </c>
      <c r="F333" s="230" t="s">
        <v>1697</v>
      </c>
      <c r="G333" s="228"/>
      <c r="H333" s="231">
        <v>990.5</v>
      </c>
      <c r="I333" s="232"/>
      <c r="J333" s="228"/>
      <c r="K333" s="228"/>
      <c r="L333" s="233"/>
      <c r="M333" s="234"/>
      <c r="N333" s="235"/>
      <c r="O333" s="235"/>
      <c r="P333" s="235"/>
      <c r="Q333" s="235"/>
      <c r="R333" s="235"/>
      <c r="S333" s="235"/>
      <c r="T333" s="236"/>
      <c r="AT333" s="237" t="s">
        <v>184</v>
      </c>
      <c r="AU333" s="237" t="s">
        <v>182</v>
      </c>
      <c r="AV333" s="13" t="s">
        <v>85</v>
      </c>
      <c r="AW333" s="13" t="s">
        <v>35</v>
      </c>
      <c r="AX333" s="13" t="s">
        <v>76</v>
      </c>
      <c r="AY333" s="237" t="s">
        <v>172</v>
      </c>
    </row>
    <row r="334" spans="2:51" s="13" customFormat="1" ht="27">
      <c r="B334" s="227"/>
      <c r="C334" s="228"/>
      <c r="D334" s="218" t="s">
        <v>184</v>
      </c>
      <c r="E334" s="229" t="s">
        <v>21</v>
      </c>
      <c r="F334" s="230" t="s">
        <v>1698</v>
      </c>
      <c r="G334" s="228"/>
      <c r="H334" s="231">
        <v>427.5</v>
      </c>
      <c r="I334" s="232"/>
      <c r="J334" s="228"/>
      <c r="K334" s="228"/>
      <c r="L334" s="233"/>
      <c r="M334" s="234"/>
      <c r="N334" s="235"/>
      <c r="O334" s="235"/>
      <c r="P334" s="235"/>
      <c r="Q334" s="235"/>
      <c r="R334" s="235"/>
      <c r="S334" s="235"/>
      <c r="T334" s="236"/>
      <c r="AT334" s="237" t="s">
        <v>184</v>
      </c>
      <c r="AU334" s="237" t="s">
        <v>182</v>
      </c>
      <c r="AV334" s="13" t="s">
        <v>85</v>
      </c>
      <c r="AW334" s="13" t="s">
        <v>35</v>
      </c>
      <c r="AX334" s="13" t="s">
        <v>76</v>
      </c>
      <c r="AY334" s="237" t="s">
        <v>172</v>
      </c>
    </row>
    <row r="335" spans="2:51" s="14" customFormat="1" ht="13.5">
      <c r="B335" s="238"/>
      <c r="C335" s="239"/>
      <c r="D335" s="218" t="s">
        <v>184</v>
      </c>
      <c r="E335" s="240" t="s">
        <v>21</v>
      </c>
      <c r="F335" s="241" t="s">
        <v>199</v>
      </c>
      <c r="G335" s="239"/>
      <c r="H335" s="242">
        <v>1418</v>
      </c>
      <c r="I335" s="243"/>
      <c r="J335" s="239"/>
      <c r="K335" s="239"/>
      <c r="L335" s="244"/>
      <c r="M335" s="245"/>
      <c r="N335" s="246"/>
      <c r="O335" s="246"/>
      <c r="P335" s="246"/>
      <c r="Q335" s="246"/>
      <c r="R335" s="246"/>
      <c r="S335" s="246"/>
      <c r="T335" s="247"/>
      <c r="AT335" s="248" t="s">
        <v>184</v>
      </c>
      <c r="AU335" s="248" t="s">
        <v>182</v>
      </c>
      <c r="AV335" s="14" t="s">
        <v>181</v>
      </c>
      <c r="AW335" s="14" t="s">
        <v>35</v>
      </c>
      <c r="AX335" s="14" t="s">
        <v>83</v>
      </c>
      <c r="AY335" s="248" t="s">
        <v>172</v>
      </c>
    </row>
    <row r="336" spans="2:65" s="1" customFormat="1" ht="16.5" customHeight="1">
      <c r="B336" s="42"/>
      <c r="C336" s="204" t="s">
        <v>575</v>
      </c>
      <c r="D336" s="204" t="s">
        <v>176</v>
      </c>
      <c r="E336" s="205" t="s">
        <v>437</v>
      </c>
      <c r="F336" s="206" t="s">
        <v>438</v>
      </c>
      <c r="G336" s="207" t="s">
        <v>213</v>
      </c>
      <c r="H336" s="208">
        <v>2408.5</v>
      </c>
      <c r="I336" s="209"/>
      <c r="J336" s="210">
        <f>ROUND(I336*H336,2)</f>
        <v>0</v>
      </c>
      <c r="K336" s="206" t="s">
        <v>180</v>
      </c>
      <c r="L336" s="62"/>
      <c r="M336" s="211" t="s">
        <v>21</v>
      </c>
      <c r="N336" s="212" t="s">
        <v>47</v>
      </c>
      <c r="O336" s="43"/>
      <c r="P336" s="213">
        <f>O336*H336</f>
        <v>0</v>
      </c>
      <c r="Q336" s="213">
        <v>0</v>
      </c>
      <c r="R336" s="213">
        <f>Q336*H336</f>
        <v>0</v>
      </c>
      <c r="S336" s="213">
        <v>0</v>
      </c>
      <c r="T336" s="214">
        <f>S336*H336</f>
        <v>0</v>
      </c>
      <c r="AR336" s="25" t="s">
        <v>181</v>
      </c>
      <c r="AT336" s="25" t="s">
        <v>176</v>
      </c>
      <c r="AU336" s="25" t="s">
        <v>182</v>
      </c>
      <c r="AY336" s="25" t="s">
        <v>172</v>
      </c>
      <c r="BE336" s="215">
        <f>IF(N336="základní",J336,0)</f>
        <v>0</v>
      </c>
      <c r="BF336" s="215">
        <f>IF(N336="snížená",J336,0)</f>
        <v>0</v>
      </c>
      <c r="BG336" s="215">
        <f>IF(N336="zákl. přenesená",J336,0)</f>
        <v>0</v>
      </c>
      <c r="BH336" s="215">
        <f>IF(N336="sníž. přenesená",J336,0)</f>
        <v>0</v>
      </c>
      <c r="BI336" s="215">
        <f>IF(N336="nulová",J336,0)</f>
        <v>0</v>
      </c>
      <c r="BJ336" s="25" t="s">
        <v>83</v>
      </c>
      <c r="BK336" s="215">
        <f>ROUND(I336*H336,2)</f>
        <v>0</v>
      </c>
      <c r="BL336" s="25" t="s">
        <v>181</v>
      </c>
      <c r="BM336" s="25" t="s">
        <v>439</v>
      </c>
    </row>
    <row r="337" spans="2:51" s="13" customFormat="1" ht="27">
      <c r="B337" s="227"/>
      <c r="C337" s="228"/>
      <c r="D337" s="218" t="s">
        <v>184</v>
      </c>
      <c r="E337" s="229" t="s">
        <v>21</v>
      </c>
      <c r="F337" s="230" t="s">
        <v>1699</v>
      </c>
      <c r="G337" s="228"/>
      <c r="H337" s="231">
        <v>1981</v>
      </c>
      <c r="I337" s="232"/>
      <c r="J337" s="228"/>
      <c r="K337" s="228"/>
      <c r="L337" s="233"/>
      <c r="M337" s="234"/>
      <c r="N337" s="235"/>
      <c r="O337" s="235"/>
      <c r="P337" s="235"/>
      <c r="Q337" s="235"/>
      <c r="R337" s="235"/>
      <c r="S337" s="235"/>
      <c r="T337" s="236"/>
      <c r="AT337" s="237" t="s">
        <v>184</v>
      </c>
      <c r="AU337" s="237" t="s">
        <v>182</v>
      </c>
      <c r="AV337" s="13" t="s">
        <v>85</v>
      </c>
      <c r="AW337" s="13" t="s">
        <v>35</v>
      </c>
      <c r="AX337" s="13" t="s">
        <v>76</v>
      </c>
      <c r="AY337" s="237" t="s">
        <v>172</v>
      </c>
    </row>
    <row r="338" spans="2:51" s="13" customFormat="1" ht="27">
      <c r="B338" s="227"/>
      <c r="C338" s="228"/>
      <c r="D338" s="218" t="s">
        <v>184</v>
      </c>
      <c r="E338" s="229" t="s">
        <v>21</v>
      </c>
      <c r="F338" s="230" t="s">
        <v>1698</v>
      </c>
      <c r="G338" s="228"/>
      <c r="H338" s="231">
        <v>427.5</v>
      </c>
      <c r="I338" s="232"/>
      <c r="J338" s="228"/>
      <c r="K338" s="228"/>
      <c r="L338" s="233"/>
      <c r="M338" s="234"/>
      <c r="N338" s="235"/>
      <c r="O338" s="235"/>
      <c r="P338" s="235"/>
      <c r="Q338" s="235"/>
      <c r="R338" s="235"/>
      <c r="S338" s="235"/>
      <c r="T338" s="236"/>
      <c r="AT338" s="237" t="s">
        <v>184</v>
      </c>
      <c r="AU338" s="237" t="s">
        <v>182</v>
      </c>
      <c r="AV338" s="13" t="s">
        <v>85</v>
      </c>
      <c r="AW338" s="13" t="s">
        <v>35</v>
      </c>
      <c r="AX338" s="13" t="s">
        <v>76</v>
      </c>
      <c r="AY338" s="237" t="s">
        <v>172</v>
      </c>
    </row>
    <row r="339" spans="2:51" s="14" customFormat="1" ht="13.5">
      <c r="B339" s="238"/>
      <c r="C339" s="239"/>
      <c r="D339" s="218" t="s">
        <v>184</v>
      </c>
      <c r="E339" s="240" t="s">
        <v>21</v>
      </c>
      <c r="F339" s="241" t="s">
        <v>199</v>
      </c>
      <c r="G339" s="239"/>
      <c r="H339" s="242">
        <v>2408.5</v>
      </c>
      <c r="I339" s="243"/>
      <c r="J339" s="239"/>
      <c r="K339" s="239"/>
      <c r="L339" s="244"/>
      <c r="M339" s="245"/>
      <c r="N339" s="246"/>
      <c r="O339" s="246"/>
      <c r="P339" s="246"/>
      <c r="Q339" s="246"/>
      <c r="R339" s="246"/>
      <c r="S339" s="246"/>
      <c r="T339" s="247"/>
      <c r="AT339" s="248" t="s">
        <v>184</v>
      </c>
      <c r="AU339" s="248" t="s">
        <v>182</v>
      </c>
      <c r="AV339" s="14" t="s">
        <v>181</v>
      </c>
      <c r="AW339" s="14" t="s">
        <v>35</v>
      </c>
      <c r="AX339" s="14" t="s">
        <v>83</v>
      </c>
      <c r="AY339" s="248" t="s">
        <v>172</v>
      </c>
    </row>
    <row r="340" spans="2:65" s="1" customFormat="1" ht="25.5" customHeight="1">
      <c r="B340" s="42"/>
      <c r="C340" s="204" t="s">
        <v>580</v>
      </c>
      <c r="D340" s="204" t="s">
        <v>176</v>
      </c>
      <c r="E340" s="205" t="s">
        <v>442</v>
      </c>
      <c r="F340" s="206" t="s">
        <v>443</v>
      </c>
      <c r="G340" s="207" t="s">
        <v>213</v>
      </c>
      <c r="H340" s="208">
        <v>990.5</v>
      </c>
      <c r="I340" s="209"/>
      <c r="J340" s="210">
        <f>ROUND(I340*H340,2)</f>
        <v>0</v>
      </c>
      <c r="K340" s="206" t="s">
        <v>180</v>
      </c>
      <c r="L340" s="62"/>
      <c r="M340" s="211" t="s">
        <v>21</v>
      </c>
      <c r="N340" s="212" t="s">
        <v>47</v>
      </c>
      <c r="O340" s="43"/>
      <c r="P340" s="213">
        <f>O340*H340</f>
        <v>0</v>
      </c>
      <c r="Q340" s="213">
        <v>0</v>
      </c>
      <c r="R340" s="213">
        <f>Q340*H340</f>
        <v>0</v>
      </c>
      <c r="S340" s="213">
        <v>0</v>
      </c>
      <c r="T340" s="214">
        <f>S340*H340</f>
        <v>0</v>
      </c>
      <c r="AR340" s="25" t="s">
        <v>181</v>
      </c>
      <c r="AT340" s="25" t="s">
        <v>176</v>
      </c>
      <c r="AU340" s="25" t="s">
        <v>182</v>
      </c>
      <c r="AY340" s="25" t="s">
        <v>172</v>
      </c>
      <c r="BE340" s="215">
        <f>IF(N340="základní",J340,0)</f>
        <v>0</v>
      </c>
      <c r="BF340" s="215">
        <f>IF(N340="snížená",J340,0)</f>
        <v>0</v>
      </c>
      <c r="BG340" s="215">
        <f>IF(N340="zákl. přenesená",J340,0)</f>
        <v>0</v>
      </c>
      <c r="BH340" s="215">
        <f>IF(N340="sníž. přenesená",J340,0)</f>
        <v>0</v>
      </c>
      <c r="BI340" s="215">
        <f>IF(N340="nulová",J340,0)</f>
        <v>0</v>
      </c>
      <c r="BJ340" s="25" t="s">
        <v>83</v>
      </c>
      <c r="BK340" s="215">
        <f>ROUND(I340*H340,2)</f>
        <v>0</v>
      </c>
      <c r="BL340" s="25" t="s">
        <v>181</v>
      </c>
      <c r="BM340" s="25" t="s">
        <v>1700</v>
      </c>
    </row>
    <row r="341" spans="2:51" s="13" customFormat="1" ht="27">
      <c r="B341" s="227"/>
      <c r="C341" s="228"/>
      <c r="D341" s="218" t="s">
        <v>184</v>
      </c>
      <c r="E341" s="229" t="s">
        <v>21</v>
      </c>
      <c r="F341" s="230" t="s">
        <v>1697</v>
      </c>
      <c r="G341" s="228"/>
      <c r="H341" s="231">
        <v>990.5</v>
      </c>
      <c r="I341" s="232"/>
      <c r="J341" s="228"/>
      <c r="K341" s="228"/>
      <c r="L341" s="233"/>
      <c r="M341" s="234"/>
      <c r="N341" s="235"/>
      <c r="O341" s="235"/>
      <c r="P341" s="235"/>
      <c r="Q341" s="235"/>
      <c r="R341" s="235"/>
      <c r="S341" s="235"/>
      <c r="T341" s="236"/>
      <c r="AT341" s="237" t="s">
        <v>184</v>
      </c>
      <c r="AU341" s="237" t="s">
        <v>182</v>
      </c>
      <c r="AV341" s="13" t="s">
        <v>85</v>
      </c>
      <c r="AW341" s="13" t="s">
        <v>35</v>
      </c>
      <c r="AX341" s="13" t="s">
        <v>83</v>
      </c>
      <c r="AY341" s="237" t="s">
        <v>172</v>
      </c>
    </row>
    <row r="342" spans="2:65" s="1" customFormat="1" ht="25.5" customHeight="1">
      <c r="B342" s="42"/>
      <c r="C342" s="204" t="s">
        <v>585</v>
      </c>
      <c r="D342" s="204" t="s">
        <v>176</v>
      </c>
      <c r="E342" s="205" t="s">
        <v>446</v>
      </c>
      <c r="F342" s="206" t="s">
        <v>447</v>
      </c>
      <c r="G342" s="207" t="s">
        <v>213</v>
      </c>
      <c r="H342" s="208">
        <v>990.5</v>
      </c>
      <c r="I342" s="209"/>
      <c r="J342" s="210">
        <f>ROUND(I342*H342,2)</f>
        <v>0</v>
      </c>
      <c r="K342" s="206" t="s">
        <v>180</v>
      </c>
      <c r="L342" s="62"/>
      <c r="M342" s="211" t="s">
        <v>21</v>
      </c>
      <c r="N342" s="212" t="s">
        <v>47</v>
      </c>
      <c r="O342" s="43"/>
      <c r="P342" s="213">
        <f>O342*H342</f>
        <v>0</v>
      </c>
      <c r="Q342" s="213">
        <v>0</v>
      </c>
      <c r="R342" s="213">
        <f>Q342*H342</f>
        <v>0</v>
      </c>
      <c r="S342" s="213">
        <v>0</v>
      </c>
      <c r="T342" s="214">
        <f>S342*H342</f>
        <v>0</v>
      </c>
      <c r="AR342" s="25" t="s">
        <v>181</v>
      </c>
      <c r="AT342" s="25" t="s">
        <v>176</v>
      </c>
      <c r="AU342" s="25" t="s">
        <v>182</v>
      </c>
      <c r="AY342" s="25" t="s">
        <v>172</v>
      </c>
      <c r="BE342" s="215">
        <f>IF(N342="základní",J342,0)</f>
        <v>0</v>
      </c>
      <c r="BF342" s="215">
        <f>IF(N342="snížená",J342,0)</f>
        <v>0</v>
      </c>
      <c r="BG342" s="215">
        <f>IF(N342="zákl. přenesená",J342,0)</f>
        <v>0</v>
      </c>
      <c r="BH342" s="215">
        <f>IF(N342="sníž. přenesená",J342,0)</f>
        <v>0</v>
      </c>
      <c r="BI342" s="215">
        <f>IF(N342="nulová",J342,0)</f>
        <v>0</v>
      </c>
      <c r="BJ342" s="25" t="s">
        <v>83</v>
      </c>
      <c r="BK342" s="215">
        <f>ROUND(I342*H342,2)</f>
        <v>0</v>
      </c>
      <c r="BL342" s="25" t="s">
        <v>181</v>
      </c>
      <c r="BM342" s="25" t="s">
        <v>1701</v>
      </c>
    </row>
    <row r="343" spans="2:51" s="13" customFormat="1" ht="27">
      <c r="B343" s="227"/>
      <c r="C343" s="228"/>
      <c r="D343" s="218" t="s">
        <v>184</v>
      </c>
      <c r="E343" s="229" t="s">
        <v>21</v>
      </c>
      <c r="F343" s="230" t="s">
        <v>1697</v>
      </c>
      <c r="G343" s="228"/>
      <c r="H343" s="231">
        <v>990.5</v>
      </c>
      <c r="I343" s="232"/>
      <c r="J343" s="228"/>
      <c r="K343" s="228"/>
      <c r="L343" s="233"/>
      <c r="M343" s="234"/>
      <c r="N343" s="235"/>
      <c r="O343" s="235"/>
      <c r="P343" s="235"/>
      <c r="Q343" s="235"/>
      <c r="R343" s="235"/>
      <c r="S343" s="235"/>
      <c r="T343" s="236"/>
      <c r="AT343" s="237" t="s">
        <v>184</v>
      </c>
      <c r="AU343" s="237" t="s">
        <v>182</v>
      </c>
      <c r="AV343" s="13" t="s">
        <v>85</v>
      </c>
      <c r="AW343" s="13" t="s">
        <v>35</v>
      </c>
      <c r="AX343" s="13" t="s">
        <v>83</v>
      </c>
      <c r="AY343" s="237" t="s">
        <v>172</v>
      </c>
    </row>
    <row r="344" spans="2:65" s="1" customFormat="1" ht="16.5" customHeight="1">
      <c r="B344" s="42"/>
      <c r="C344" s="204" t="s">
        <v>590</v>
      </c>
      <c r="D344" s="204" t="s">
        <v>176</v>
      </c>
      <c r="E344" s="205" t="s">
        <v>450</v>
      </c>
      <c r="F344" s="206" t="s">
        <v>451</v>
      </c>
      <c r="G344" s="207" t="s">
        <v>213</v>
      </c>
      <c r="H344" s="208">
        <v>990.5</v>
      </c>
      <c r="I344" s="209"/>
      <c r="J344" s="210">
        <f>ROUND(I344*H344,2)</f>
        <v>0</v>
      </c>
      <c r="K344" s="206" t="s">
        <v>180</v>
      </c>
      <c r="L344" s="62"/>
      <c r="M344" s="211" t="s">
        <v>21</v>
      </c>
      <c r="N344" s="212" t="s">
        <v>47</v>
      </c>
      <c r="O344" s="43"/>
      <c r="P344" s="213">
        <f>O344*H344</f>
        <v>0</v>
      </c>
      <c r="Q344" s="213">
        <v>0</v>
      </c>
      <c r="R344" s="213">
        <f>Q344*H344</f>
        <v>0</v>
      </c>
      <c r="S344" s="213">
        <v>0</v>
      </c>
      <c r="T344" s="214">
        <f>S344*H344</f>
        <v>0</v>
      </c>
      <c r="AR344" s="25" t="s">
        <v>181</v>
      </c>
      <c r="AT344" s="25" t="s">
        <v>176</v>
      </c>
      <c r="AU344" s="25" t="s">
        <v>182</v>
      </c>
      <c r="AY344" s="25" t="s">
        <v>172</v>
      </c>
      <c r="BE344" s="215">
        <f>IF(N344="základní",J344,0)</f>
        <v>0</v>
      </c>
      <c r="BF344" s="215">
        <f>IF(N344="snížená",J344,0)</f>
        <v>0</v>
      </c>
      <c r="BG344" s="215">
        <f>IF(N344="zákl. přenesená",J344,0)</f>
        <v>0</v>
      </c>
      <c r="BH344" s="215">
        <f>IF(N344="sníž. přenesená",J344,0)</f>
        <v>0</v>
      </c>
      <c r="BI344" s="215">
        <f>IF(N344="nulová",J344,0)</f>
        <v>0</v>
      </c>
      <c r="BJ344" s="25" t="s">
        <v>83</v>
      </c>
      <c r="BK344" s="215">
        <f>ROUND(I344*H344,2)</f>
        <v>0</v>
      </c>
      <c r="BL344" s="25" t="s">
        <v>181</v>
      </c>
      <c r="BM344" s="25" t="s">
        <v>1702</v>
      </c>
    </row>
    <row r="345" spans="2:51" s="13" customFormat="1" ht="27">
      <c r="B345" s="227"/>
      <c r="C345" s="228"/>
      <c r="D345" s="218" t="s">
        <v>184</v>
      </c>
      <c r="E345" s="229" t="s">
        <v>21</v>
      </c>
      <c r="F345" s="230" t="s">
        <v>1697</v>
      </c>
      <c r="G345" s="228"/>
      <c r="H345" s="231">
        <v>990.5</v>
      </c>
      <c r="I345" s="232"/>
      <c r="J345" s="228"/>
      <c r="K345" s="228"/>
      <c r="L345" s="233"/>
      <c r="M345" s="234"/>
      <c r="N345" s="235"/>
      <c r="O345" s="235"/>
      <c r="P345" s="235"/>
      <c r="Q345" s="235"/>
      <c r="R345" s="235"/>
      <c r="S345" s="235"/>
      <c r="T345" s="236"/>
      <c r="AT345" s="237" t="s">
        <v>184</v>
      </c>
      <c r="AU345" s="237" t="s">
        <v>182</v>
      </c>
      <c r="AV345" s="13" t="s">
        <v>85</v>
      </c>
      <c r="AW345" s="13" t="s">
        <v>35</v>
      </c>
      <c r="AX345" s="13" t="s">
        <v>83</v>
      </c>
      <c r="AY345" s="237" t="s">
        <v>172</v>
      </c>
    </row>
    <row r="346" spans="2:63" s="11" customFormat="1" ht="22.35" customHeight="1">
      <c r="B346" s="188"/>
      <c r="C346" s="189"/>
      <c r="D346" s="190" t="s">
        <v>75</v>
      </c>
      <c r="E346" s="202" t="s">
        <v>1703</v>
      </c>
      <c r="F346" s="202" t="s">
        <v>1704</v>
      </c>
      <c r="G346" s="189"/>
      <c r="H346" s="189"/>
      <c r="I346" s="192"/>
      <c r="J346" s="203">
        <f>BK346</f>
        <v>0</v>
      </c>
      <c r="K346" s="189"/>
      <c r="L346" s="194"/>
      <c r="M346" s="195"/>
      <c r="N346" s="196"/>
      <c r="O346" s="196"/>
      <c r="P346" s="197">
        <f>SUM(P347:P392)</f>
        <v>0</v>
      </c>
      <c r="Q346" s="196"/>
      <c r="R346" s="197">
        <f>SUM(R347:R392)</f>
        <v>831.68465</v>
      </c>
      <c r="S346" s="196"/>
      <c r="T346" s="198">
        <f>SUM(T347:T392)</f>
        <v>0</v>
      </c>
      <c r="AR346" s="199" t="s">
        <v>83</v>
      </c>
      <c r="AT346" s="200" t="s">
        <v>75</v>
      </c>
      <c r="AU346" s="200" t="s">
        <v>85</v>
      </c>
      <c r="AY346" s="199" t="s">
        <v>172</v>
      </c>
      <c r="BK346" s="201">
        <f>SUM(BK347:BK392)</f>
        <v>0</v>
      </c>
    </row>
    <row r="347" spans="2:65" s="1" customFormat="1" ht="25.5" customHeight="1">
      <c r="B347" s="42"/>
      <c r="C347" s="204" t="s">
        <v>595</v>
      </c>
      <c r="D347" s="204" t="s">
        <v>176</v>
      </c>
      <c r="E347" s="205" t="s">
        <v>1705</v>
      </c>
      <c r="F347" s="206" t="s">
        <v>1706</v>
      </c>
      <c r="G347" s="207" t="s">
        <v>213</v>
      </c>
      <c r="H347" s="208">
        <v>2971.5</v>
      </c>
      <c r="I347" s="209"/>
      <c r="J347" s="210">
        <f>ROUND(I347*H347,2)</f>
        <v>0</v>
      </c>
      <c r="K347" s="206" t="s">
        <v>180</v>
      </c>
      <c r="L347" s="62"/>
      <c r="M347" s="211" t="s">
        <v>21</v>
      </c>
      <c r="N347" s="212" t="s">
        <v>47</v>
      </c>
      <c r="O347" s="43"/>
      <c r="P347" s="213">
        <f>O347*H347</f>
        <v>0</v>
      </c>
      <c r="Q347" s="213">
        <v>0.10362</v>
      </c>
      <c r="R347" s="213">
        <f>Q347*H347</f>
        <v>307.90683</v>
      </c>
      <c r="S347" s="213">
        <v>0</v>
      </c>
      <c r="T347" s="214">
        <f>S347*H347</f>
        <v>0</v>
      </c>
      <c r="AR347" s="25" t="s">
        <v>181</v>
      </c>
      <c r="AT347" s="25" t="s">
        <v>176</v>
      </c>
      <c r="AU347" s="25" t="s">
        <v>182</v>
      </c>
      <c r="AY347" s="25" t="s">
        <v>172</v>
      </c>
      <c r="BE347" s="215">
        <f>IF(N347="základní",J347,0)</f>
        <v>0</v>
      </c>
      <c r="BF347" s="215">
        <f>IF(N347="snížená",J347,0)</f>
        <v>0</v>
      </c>
      <c r="BG347" s="215">
        <f>IF(N347="zákl. přenesená",J347,0)</f>
        <v>0</v>
      </c>
      <c r="BH347" s="215">
        <f>IF(N347="sníž. přenesená",J347,0)</f>
        <v>0</v>
      </c>
      <c r="BI347" s="215">
        <f>IF(N347="nulová",J347,0)</f>
        <v>0</v>
      </c>
      <c r="BJ347" s="25" t="s">
        <v>83</v>
      </c>
      <c r="BK347" s="215">
        <f>ROUND(I347*H347,2)</f>
        <v>0</v>
      </c>
      <c r="BL347" s="25" t="s">
        <v>181</v>
      </c>
      <c r="BM347" s="25" t="s">
        <v>1707</v>
      </c>
    </row>
    <row r="348" spans="2:51" s="12" customFormat="1" ht="13.5">
      <c r="B348" s="216"/>
      <c r="C348" s="217"/>
      <c r="D348" s="218" t="s">
        <v>184</v>
      </c>
      <c r="E348" s="219" t="s">
        <v>21</v>
      </c>
      <c r="F348" s="220" t="s">
        <v>1708</v>
      </c>
      <c r="G348" s="217"/>
      <c r="H348" s="219" t="s">
        <v>21</v>
      </c>
      <c r="I348" s="221"/>
      <c r="J348" s="217"/>
      <c r="K348" s="217"/>
      <c r="L348" s="222"/>
      <c r="M348" s="223"/>
      <c r="N348" s="224"/>
      <c r="O348" s="224"/>
      <c r="P348" s="224"/>
      <c r="Q348" s="224"/>
      <c r="R348" s="224"/>
      <c r="S348" s="224"/>
      <c r="T348" s="225"/>
      <c r="AT348" s="226" t="s">
        <v>184</v>
      </c>
      <c r="AU348" s="226" t="s">
        <v>182</v>
      </c>
      <c r="AV348" s="12" t="s">
        <v>83</v>
      </c>
      <c r="AW348" s="12" t="s">
        <v>35</v>
      </c>
      <c r="AX348" s="12" t="s">
        <v>76</v>
      </c>
      <c r="AY348" s="226" t="s">
        <v>172</v>
      </c>
    </row>
    <row r="349" spans="2:51" s="13" customFormat="1" ht="27">
      <c r="B349" s="227"/>
      <c r="C349" s="228"/>
      <c r="D349" s="218" t="s">
        <v>184</v>
      </c>
      <c r="E349" s="229" t="s">
        <v>21</v>
      </c>
      <c r="F349" s="230" t="s">
        <v>1709</v>
      </c>
      <c r="G349" s="228"/>
      <c r="H349" s="231">
        <v>305.5</v>
      </c>
      <c r="I349" s="232"/>
      <c r="J349" s="228"/>
      <c r="K349" s="228"/>
      <c r="L349" s="233"/>
      <c r="M349" s="234"/>
      <c r="N349" s="235"/>
      <c r="O349" s="235"/>
      <c r="P349" s="235"/>
      <c r="Q349" s="235"/>
      <c r="R349" s="235"/>
      <c r="S349" s="235"/>
      <c r="T349" s="236"/>
      <c r="AT349" s="237" t="s">
        <v>184</v>
      </c>
      <c r="AU349" s="237" t="s">
        <v>182</v>
      </c>
      <c r="AV349" s="13" t="s">
        <v>85</v>
      </c>
      <c r="AW349" s="13" t="s">
        <v>35</v>
      </c>
      <c r="AX349" s="13" t="s">
        <v>76</v>
      </c>
      <c r="AY349" s="237" t="s">
        <v>172</v>
      </c>
    </row>
    <row r="350" spans="2:51" s="13" customFormat="1" ht="27">
      <c r="B350" s="227"/>
      <c r="C350" s="228"/>
      <c r="D350" s="218" t="s">
        <v>184</v>
      </c>
      <c r="E350" s="229" t="s">
        <v>21</v>
      </c>
      <c r="F350" s="230" t="s">
        <v>1710</v>
      </c>
      <c r="G350" s="228"/>
      <c r="H350" s="231">
        <v>302.5</v>
      </c>
      <c r="I350" s="232"/>
      <c r="J350" s="228"/>
      <c r="K350" s="228"/>
      <c r="L350" s="233"/>
      <c r="M350" s="234"/>
      <c r="N350" s="235"/>
      <c r="O350" s="235"/>
      <c r="P350" s="235"/>
      <c r="Q350" s="235"/>
      <c r="R350" s="235"/>
      <c r="S350" s="235"/>
      <c r="T350" s="236"/>
      <c r="AT350" s="237" t="s">
        <v>184</v>
      </c>
      <c r="AU350" s="237" t="s">
        <v>182</v>
      </c>
      <c r="AV350" s="13" t="s">
        <v>85</v>
      </c>
      <c r="AW350" s="13" t="s">
        <v>35</v>
      </c>
      <c r="AX350" s="13" t="s">
        <v>76</v>
      </c>
      <c r="AY350" s="237" t="s">
        <v>172</v>
      </c>
    </row>
    <row r="351" spans="2:51" s="13" customFormat="1" ht="27">
      <c r="B351" s="227"/>
      <c r="C351" s="228"/>
      <c r="D351" s="218" t="s">
        <v>184</v>
      </c>
      <c r="E351" s="229" t="s">
        <v>21</v>
      </c>
      <c r="F351" s="230" t="s">
        <v>1711</v>
      </c>
      <c r="G351" s="228"/>
      <c r="H351" s="231">
        <v>385.5</v>
      </c>
      <c r="I351" s="232"/>
      <c r="J351" s="228"/>
      <c r="K351" s="228"/>
      <c r="L351" s="233"/>
      <c r="M351" s="234"/>
      <c r="N351" s="235"/>
      <c r="O351" s="235"/>
      <c r="P351" s="235"/>
      <c r="Q351" s="235"/>
      <c r="R351" s="235"/>
      <c r="S351" s="235"/>
      <c r="T351" s="236"/>
      <c r="AT351" s="237" t="s">
        <v>184</v>
      </c>
      <c r="AU351" s="237" t="s">
        <v>182</v>
      </c>
      <c r="AV351" s="13" t="s">
        <v>85</v>
      </c>
      <c r="AW351" s="13" t="s">
        <v>35</v>
      </c>
      <c r="AX351" s="13" t="s">
        <v>76</v>
      </c>
      <c r="AY351" s="237" t="s">
        <v>172</v>
      </c>
    </row>
    <row r="352" spans="2:51" s="13" customFormat="1" ht="27">
      <c r="B352" s="227"/>
      <c r="C352" s="228"/>
      <c r="D352" s="218" t="s">
        <v>184</v>
      </c>
      <c r="E352" s="229" t="s">
        <v>21</v>
      </c>
      <c r="F352" s="230" t="s">
        <v>1712</v>
      </c>
      <c r="G352" s="228"/>
      <c r="H352" s="231">
        <v>425.5</v>
      </c>
      <c r="I352" s="232"/>
      <c r="J352" s="228"/>
      <c r="K352" s="228"/>
      <c r="L352" s="233"/>
      <c r="M352" s="234"/>
      <c r="N352" s="235"/>
      <c r="O352" s="235"/>
      <c r="P352" s="235"/>
      <c r="Q352" s="235"/>
      <c r="R352" s="235"/>
      <c r="S352" s="235"/>
      <c r="T352" s="236"/>
      <c r="AT352" s="237" t="s">
        <v>184</v>
      </c>
      <c r="AU352" s="237" t="s">
        <v>182</v>
      </c>
      <c r="AV352" s="13" t="s">
        <v>85</v>
      </c>
      <c r="AW352" s="13" t="s">
        <v>35</v>
      </c>
      <c r="AX352" s="13" t="s">
        <v>76</v>
      </c>
      <c r="AY352" s="237" t="s">
        <v>172</v>
      </c>
    </row>
    <row r="353" spans="2:51" s="12" customFormat="1" ht="13.5">
      <c r="B353" s="216"/>
      <c r="C353" s="217"/>
      <c r="D353" s="218" t="s">
        <v>184</v>
      </c>
      <c r="E353" s="219" t="s">
        <v>21</v>
      </c>
      <c r="F353" s="220" t="s">
        <v>1713</v>
      </c>
      <c r="G353" s="217"/>
      <c r="H353" s="219" t="s">
        <v>21</v>
      </c>
      <c r="I353" s="221"/>
      <c r="J353" s="217"/>
      <c r="K353" s="217"/>
      <c r="L353" s="222"/>
      <c r="M353" s="223"/>
      <c r="N353" s="224"/>
      <c r="O353" s="224"/>
      <c r="P353" s="224"/>
      <c r="Q353" s="224"/>
      <c r="R353" s="224"/>
      <c r="S353" s="224"/>
      <c r="T353" s="225"/>
      <c r="AT353" s="226" t="s">
        <v>184</v>
      </c>
      <c r="AU353" s="226" t="s">
        <v>182</v>
      </c>
      <c r="AV353" s="12" t="s">
        <v>83</v>
      </c>
      <c r="AW353" s="12" t="s">
        <v>35</v>
      </c>
      <c r="AX353" s="12" t="s">
        <v>76</v>
      </c>
      <c r="AY353" s="226" t="s">
        <v>172</v>
      </c>
    </row>
    <row r="354" spans="2:51" s="13" customFormat="1" ht="27">
      <c r="B354" s="227"/>
      <c r="C354" s="228"/>
      <c r="D354" s="218" t="s">
        <v>184</v>
      </c>
      <c r="E354" s="229" t="s">
        <v>21</v>
      </c>
      <c r="F354" s="230" t="s">
        <v>1714</v>
      </c>
      <c r="G354" s="228"/>
      <c r="H354" s="231">
        <v>72.5</v>
      </c>
      <c r="I354" s="232"/>
      <c r="J354" s="228"/>
      <c r="K354" s="228"/>
      <c r="L354" s="233"/>
      <c r="M354" s="234"/>
      <c r="N354" s="235"/>
      <c r="O354" s="235"/>
      <c r="P354" s="235"/>
      <c r="Q354" s="235"/>
      <c r="R354" s="235"/>
      <c r="S354" s="235"/>
      <c r="T354" s="236"/>
      <c r="AT354" s="237" t="s">
        <v>184</v>
      </c>
      <c r="AU354" s="237" t="s">
        <v>182</v>
      </c>
      <c r="AV354" s="13" t="s">
        <v>85</v>
      </c>
      <c r="AW354" s="13" t="s">
        <v>35</v>
      </c>
      <c r="AX354" s="13" t="s">
        <v>76</v>
      </c>
      <c r="AY354" s="237" t="s">
        <v>172</v>
      </c>
    </row>
    <row r="355" spans="2:51" s="13" customFormat="1" ht="27">
      <c r="B355" s="227"/>
      <c r="C355" s="228"/>
      <c r="D355" s="218" t="s">
        <v>184</v>
      </c>
      <c r="E355" s="229" t="s">
        <v>21</v>
      </c>
      <c r="F355" s="230" t="s">
        <v>1715</v>
      </c>
      <c r="G355" s="228"/>
      <c r="H355" s="231">
        <v>90.5</v>
      </c>
      <c r="I355" s="232"/>
      <c r="J355" s="228"/>
      <c r="K355" s="228"/>
      <c r="L355" s="233"/>
      <c r="M355" s="234"/>
      <c r="N355" s="235"/>
      <c r="O355" s="235"/>
      <c r="P355" s="235"/>
      <c r="Q355" s="235"/>
      <c r="R355" s="235"/>
      <c r="S355" s="235"/>
      <c r="T355" s="236"/>
      <c r="AT355" s="237" t="s">
        <v>184</v>
      </c>
      <c r="AU355" s="237" t="s">
        <v>182</v>
      </c>
      <c r="AV355" s="13" t="s">
        <v>85</v>
      </c>
      <c r="AW355" s="13" t="s">
        <v>35</v>
      </c>
      <c r="AX355" s="13" t="s">
        <v>76</v>
      </c>
      <c r="AY355" s="237" t="s">
        <v>172</v>
      </c>
    </row>
    <row r="356" spans="2:51" s="12" customFormat="1" ht="13.5">
      <c r="B356" s="216"/>
      <c r="C356" s="217"/>
      <c r="D356" s="218" t="s">
        <v>184</v>
      </c>
      <c r="E356" s="219" t="s">
        <v>21</v>
      </c>
      <c r="F356" s="220" t="s">
        <v>1716</v>
      </c>
      <c r="G356" s="217"/>
      <c r="H356" s="219" t="s">
        <v>21</v>
      </c>
      <c r="I356" s="221"/>
      <c r="J356" s="217"/>
      <c r="K356" s="217"/>
      <c r="L356" s="222"/>
      <c r="M356" s="223"/>
      <c r="N356" s="224"/>
      <c r="O356" s="224"/>
      <c r="P356" s="224"/>
      <c r="Q356" s="224"/>
      <c r="R356" s="224"/>
      <c r="S356" s="224"/>
      <c r="T356" s="225"/>
      <c r="AT356" s="226" t="s">
        <v>184</v>
      </c>
      <c r="AU356" s="226" t="s">
        <v>182</v>
      </c>
      <c r="AV356" s="12" t="s">
        <v>83</v>
      </c>
      <c r="AW356" s="12" t="s">
        <v>35</v>
      </c>
      <c r="AX356" s="12" t="s">
        <v>76</v>
      </c>
      <c r="AY356" s="226" t="s">
        <v>172</v>
      </c>
    </row>
    <row r="357" spans="2:51" s="13" customFormat="1" ht="27">
      <c r="B357" s="227"/>
      <c r="C357" s="228"/>
      <c r="D357" s="218" t="s">
        <v>184</v>
      </c>
      <c r="E357" s="229" t="s">
        <v>21</v>
      </c>
      <c r="F357" s="230" t="s">
        <v>1717</v>
      </c>
      <c r="G357" s="228"/>
      <c r="H357" s="231">
        <v>854</v>
      </c>
      <c r="I357" s="232"/>
      <c r="J357" s="228"/>
      <c r="K357" s="228"/>
      <c r="L357" s="233"/>
      <c r="M357" s="234"/>
      <c r="N357" s="235"/>
      <c r="O357" s="235"/>
      <c r="P357" s="235"/>
      <c r="Q357" s="235"/>
      <c r="R357" s="235"/>
      <c r="S357" s="235"/>
      <c r="T357" s="236"/>
      <c r="AT357" s="237" t="s">
        <v>184</v>
      </c>
      <c r="AU357" s="237" t="s">
        <v>182</v>
      </c>
      <c r="AV357" s="13" t="s">
        <v>85</v>
      </c>
      <c r="AW357" s="13" t="s">
        <v>35</v>
      </c>
      <c r="AX357" s="13" t="s">
        <v>76</v>
      </c>
      <c r="AY357" s="237" t="s">
        <v>172</v>
      </c>
    </row>
    <row r="358" spans="2:51" s="13" customFormat="1" ht="27">
      <c r="B358" s="227"/>
      <c r="C358" s="228"/>
      <c r="D358" s="218" t="s">
        <v>184</v>
      </c>
      <c r="E358" s="229" t="s">
        <v>21</v>
      </c>
      <c r="F358" s="230" t="s">
        <v>1718</v>
      </c>
      <c r="G358" s="228"/>
      <c r="H358" s="231">
        <v>518.5</v>
      </c>
      <c r="I358" s="232"/>
      <c r="J358" s="228"/>
      <c r="K358" s="228"/>
      <c r="L358" s="233"/>
      <c r="M358" s="234"/>
      <c r="N358" s="235"/>
      <c r="O358" s="235"/>
      <c r="P358" s="235"/>
      <c r="Q358" s="235"/>
      <c r="R358" s="235"/>
      <c r="S358" s="235"/>
      <c r="T358" s="236"/>
      <c r="AT358" s="237" t="s">
        <v>184</v>
      </c>
      <c r="AU358" s="237" t="s">
        <v>182</v>
      </c>
      <c r="AV358" s="13" t="s">
        <v>85</v>
      </c>
      <c r="AW358" s="13" t="s">
        <v>35</v>
      </c>
      <c r="AX358" s="13" t="s">
        <v>76</v>
      </c>
      <c r="AY358" s="237" t="s">
        <v>172</v>
      </c>
    </row>
    <row r="359" spans="2:51" s="12" customFormat="1" ht="13.5">
      <c r="B359" s="216"/>
      <c r="C359" s="217"/>
      <c r="D359" s="218" t="s">
        <v>184</v>
      </c>
      <c r="E359" s="219" t="s">
        <v>21</v>
      </c>
      <c r="F359" s="220" t="s">
        <v>1719</v>
      </c>
      <c r="G359" s="217"/>
      <c r="H359" s="219" t="s">
        <v>21</v>
      </c>
      <c r="I359" s="221"/>
      <c r="J359" s="217"/>
      <c r="K359" s="217"/>
      <c r="L359" s="222"/>
      <c r="M359" s="223"/>
      <c r="N359" s="224"/>
      <c r="O359" s="224"/>
      <c r="P359" s="224"/>
      <c r="Q359" s="224"/>
      <c r="R359" s="224"/>
      <c r="S359" s="224"/>
      <c r="T359" s="225"/>
      <c r="AT359" s="226" t="s">
        <v>184</v>
      </c>
      <c r="AU359" s="226" t="s">
        <v>182</v>
      </c>
      <c r="AV359" s="12" t="s">
        <v>83</v>
      </c>
      <c r="AW359" s="12" t="s">
        <v>35</v>
      </c>
      <c r="AX359" s="12" t="s">
        <v>76</v>
      </c>
      <c r="AY359" s="226" t="s">
        <v>172</v>
      </c>
    </row>
    <row r="360" spans="2:51" s="13" customFormat="1" ht="13.5">
      <c r="B360" s="227"/>
      <c r="C360" s="228"/>
      <c r="D360" s="218" t="s">
        <v>184</v>
      </c>
      <c r="E360" s="229" t="s">
        <v>21</v>
      </c>
      <c r="F360" s="230" t="s">
        <v>1720</v>
      </c>
      <c r="G360" s="228"/>
      <c r="H360" s="231">
        <v>4</v>
      </c>
      <c r="I360" s="232"/>
      <c r="J360" s="228"/>
      <c r="K360" s="228"/>
      <c r="L360" s="233"/>
      <c r="M360" s="234"/>
      <c r="N360" s="235"/>
      <c r="O360" s="235"/>
      <c r="P360" s="235"/>
      <c r="Q360" s="235"/>
      <c r="R360" s="235"/>
      <c r="S360" s="235"/>
      <c r="T360" s="236"/>
      <c r="AT360" s="237" t="s">
        <v>184</v>
      </c>
      <c r="AU360" s="237" t="s">
        <v>182</v>
      </c>
      <c r="AV360" s="13" t="s">
        <v>85</v>
      </c>
      <c r="AW360" s="13" t="s">
        <v>35</v>
      </c>
      <c r="AX360" s="13" t="s">
        <v>76</v>
      </c>
      <c r="AY360" s="237" t="s">
        <v>172</v>
      </c>
    </row>
    <row r="361" spans="2:51" s="13" customFormat="1" ht="13.5">
      <c r="B361" s="227"/>
      <c r="C361" s="228"/>
      <c r="D361" s="218" t="s">
        <v>184</v>
      </c>
      <c r="E361" s="229" t="s">
        <v>21</v>
      </c>
      <c r="F361" s="230" t="s">
        <v>1721</v>
      </c>
      <c r="G361" s="228"/>
      <c r="H361" s="231">
        <v>13</v>
      </c>
      <c r="I361" s="232"/>
      <c r="J361" s="228"/>
      <c r="K361" s="228"/>
      <c r="L361" s="233"/>
      <c r="M361" s="234"/>
      <c r="N361" s="235"/>
      <c r="O361" s="235"/>
      <c r="P361" s="235"/>
      <c r="Q361" s="235"/>
      <c r="R361" s="235"/>
      <c r="S361" s="235"/>
      <c r="T361" s="236"/>
      <c r="AT361" s="237" t="s">
        <v>184</v>
      </c>
      <c r="AU361" s="237" t="s">
        <v>182</v>
      </c>
      <c r="AV361" s="13" t="s">
        <v>85</v>
      </c>
      <c r="AW361" s="13" t="s">
        <v>35</v>
      </c>
      <c r="AX361" s="13" t="s">
        <v>76</v>
      </c>
      <c r="AY361" s="237" t="s">
        <v>172</v>
      </c>
    </row>
    <row r="362" spans="2:51" s="14" customFormat="1" ht="13.5">
      <c r="B362" s="238"/>
      <c r="C362" s="239"/>
      <c r="D362" s="218" t="s">
        <v>184</v>
      </c>
      <c r="E362" s="240" t="s">
        <v>21</v>
      </c>
      <c r="F362" s="241" t="s">
        <v>199</v>
      </c>
      <c r="G362" s="239"/>
      <c r="H362" s="242">
        <v>2971.5</v>
      </c>
      <c r="I362" s="243"/>
      <c r="J362" s="239"/>
      <c r="K362" s="239"/>
      <c r="L362" s="244"/>
      <c r="M362" s="245"/>
      <c r="N362" s="246"/>
      <c r="O362" s="246"/>
      <c r="P362" s="246"/>
      <c r="Q362" s="246"/>
      <c r="R362" s="246"/>
      <c r="S362" s="246"/>
      <c r="T362" s="247"/>
      <c r="AT362" s="248" t="s">
        <v>184</v>
      </c>
      <c r="AU362" s="248" t="s">
        <v>182</v>
      </c>
      <c r="AV362" s="14" t="s">
        <v>181</v>
      </c>
      <c r="AW362" s="14" t="s">
        <v>35</v>
      </c>
      <c r="AX362" s="14" t="s">
        <v>83</v>
      </c>
      <c r="AY362" s="248" t="s">
        <v>172</v>
      </c>
    </row>
    <row r="363" spans="2:65" s="1" customFormat="1" ht="16.5" customHeight="1">
      <c r="B363" s="42"/>
      <c r="C363" s="260" t="s">
        <v>599</v>
      </c>
      <c r="D363" s="260" t="s">
        <v>252</v>
      </c>
      <c r="E363" s="261" t="s">
        <v>1722</v>
      </c>
      <c r="F363" s="262" t="s">
        <v>1723</v>
      </c>
      <c r="G363" s="263" t="s">
        <v>213</v>
      </c>
      <c r="H363" s="264">
        <v>1447.38</v>
      </c>
      <c r="I363" s="265"/>
      <c r="J363" s="266">
        <f>ROUND(I363*H363,2)</f>
        <v>0</v>
      </c>
      <c r="K363" s="262" t="s">
        <v>180</v>
      </c>
      <c r="L363" s="267"/>
      <c r="M363" s="268" t="s">
        <v>21</v>
      </c>
      <c r="N363" s="269" t="s">
        <v>47</v>
      </c>
      <c r="O363" s="43"/>
      <c r="P363" s="213">
        <f>O363*H363</f>
        <v>0</v>
      </c>
      <c r="Q363" s="213">
        <v>0.176</v>
      </c>
      <c r="R363" s="213">
        <f>Q363*H363</f>
        <v>254.73888</v>
      </c>
      <c r="S363" s="213">
        <v>0</v>
      </c>
      <c r="T363" s="214">
        <f>S363*H363</f>
        <v>0</v>
      </c>
      <c r="AR363" s="25" t="s">
        <v>233</v>
      </c>
      <c r="AT363" s="25" t="s">
        <v>252</v>
      </c>
      <c r="AU363" s="25" t="s">
        <v>182</v>
      </c>
      <c r="AY363" s="25" t="s">
        <v>172</v>
      </c>
      <c r="BE363" s="215">
        <f>IF(N363="základní",J363,0)</f>
        <v>0</v>
      </c>
      <c r="BF363" s="215">
        <f>IF(N363="snížená",J363,0)</f>
        <v>0</v>
      </c>
      <c r="BG363" s="215">
        <f>IF(N363="zákl. přenesená",J363,0)</f>
        <v>0</v>
      </c>
      <c r="BH363" s="215">
        <f>IF(N363="sníž. přenesená",J363,0)</f>
        <v>0</v>
      </c>
      <c r="BI363" s="215">
        <f>IF(N363="nulová",J363,0)</f>
        <v>0</v>
      </c>
      <c r="BJ363" s="25" t="s">
        <v>83</v>
      </c>
      <c r="BK363" s="215">
        <f>ROUND(I363*H363,2)</f>
        <v>0</v>
      </c>
      <c r="BL363" s="25" t="s">
        <v>181</v>
      </c>
      <c r="BM363" s="25" t="s">
        <v>1724</v>
      </c>
    </row>
    <row r="364" spans="2:51" s="12" customFormat="1" ht="13.5">
      <c r="B364" s="216"/>
      <c r="C364" s="217"/>
      <c r="D364" s="218" t="s">
        <v>184</v>
      </c>
      <c r="E364" s="219" t="s">
        <v>21</v>
      </c>
      <c r="F364" s="220" t="s">
        <v>1708</v>
      </c>
      <c r="G364" s="217"/>
      <c r="H364" s="219" t="s">
        <v>21</v>
      </c>
      <c r="I364" s="221"/>
      <c r="J364" s="217"/>
      <c r="K364" s="217"/>
      <c r="L364" s="222"/>
      <c r="M364" s="223"/>
      <c r="N364" s="224"/>
      <c r="O364" s="224"/>
      <c r="P364" s="224"/>
      <c r="Q364" s="224"/>
      <c r="R364" s="224"/>
      <c r="S364" s="224"/>
      <c r="T364" s="225"/>
      <c r="AT364" s="226" t="s">
        <v>184</v>
      </c>
      <c r="AU364" s="226" t="s">
        <v>182</v>
      </c>
      <c r="AV364" s="12" t="s">
        <v>83</v>
      </c>
      <c r="AW364" s="12" t="s">
        <v>35</v>
      </c>
      <c r="AX364" s="12" t="s">
        <v>76</v>
      </c>
      <c r="AY364" s="226" t="s">
        <v>172</v>
      </c>
    </row>
    <row r="365" spans="2:51" s="13" customFormat="1" ht="27">
      <c r="B365" s="227"/>
      <c r="C365" s="228"/>
      <c r="D365" s="218" t="s">
        <v>184</v>
      </c>
      <c r="E365" s="229" t="s">
        <v>21</v>
      </c>
      <c r="F365" s="230" t="s">
        <v>1709</v>
      </c>
      <c r="G365" s="228"/>
      <c r="H365" s="231">
        <v>305.5</v>
      </c>
      <c r="I365" s="232"/>
      <c r="J365" s="228"/>
      <c r="K365" s="228"/>
      <c r="L365" s="233"/>
      <c r="M365" s="234"/>
      <c r="N365" s="235"/>
      <c r="O365" s="235"/>
      <c r="P365" s="235"/>
      <c r="Q365" s="235"/>
      <c r="R365" s="235"/>
      <c r="S365" s="235"/>
      <c r="T365" s="236"/>
      <c r="AT365" s="237" t="s">
        <v>184</v>
      </c>
      <c r="AU365" s="237" t="s">
        <v>182</v>
      </c>
      <c r="AV365" s="13" t="s">
        <v>85</v>
      </c>
      <c r="AW365" s="13" t="s">
        <v>35</v>
      </c>
      <c r="AX365" s="13" t="s">
        <v>76</v>
      </c>
      <c r="AY365" s="237" t="s">
        <v>172</v>
      </c>
    </row>
    <row r="366" spans="2:51" s="13" customFormat="1" ht="27">
      <c r="B366" s="227"/>
      <c r="C366" s="228"/>
      <c r="D366" s="218" t="s">
        <v>184</v>
      </c>
      <c r="E366" s="229" t="s">
        <v>21</v>
      </c>
      <c r="F366" s="230" t="s">
        <v>1710</v>
      </c>
      <c r="G366" s="228"/>
      <c r="H366" s="231">
        <v>302.5</v>
      </c>
      <c r="I366" s="232"/>
      <c r="J366" s="228"/>
      <c r="K366" s="228"/>
      <c r="L366" s="233"/>
      <c r="M366" s="234"/>
      <c r="N366" s="235"/>
      <c r="O366" s="235"/>
      <c r="P366" s="235"/>
      <c r="Q366" s="235"/>
      <c r="R366" s="235"/>
      <c r="S366" s="235"/>
      <c r="T366" s="236"/>
      <c r="AT366" s="237" t="s">
        <v>184</v>
      </c>
      <c r="AU366" s="237" t="s">
        <v>182</v>
      </c>
      <c r="AV366" s="13" t="s">
        <v>85</v>
      </c>
      <c r="AW366" s="13" t="s">
        <v>35</v>
      </c>
      <c r="AX366" s="13" t="s">
        <v>76</v>
      </c>
      <c r="AY366" s="237" t="s">
        <v>172</v>
      </c>
    </row>
    <row r="367" spans="2:51" s="13" customFormat="1" ht="27">
      <c r="B367" s="227"/>
      <c r="C367" s="228"/>
      <c r="D367" s="218" t="s">
        <v>184</v>
      </c>
      <c r="E367" s="229" t="s">
        <v>21</v>
      </c>
      <c r="F367" s="230" t="s">
        <v>1711</v>
      </c>
      <c r="G367" s="228"/>
      <c r="H367" s="231">
        <v>385.5</v>
      </c>
      <c r="I367" s="232"/>
      <c r="J367" s="228"/>
      <c r="K367" s="228"/>
      <c r="L367" s="233"/>
      <c r="M367" s="234"/>
      <c r="N367" s="235"/>
      <c r="O367" s="235"/>
      <c r="P367" s="235"/>
      <c r="Q367" s="235"/>
      <c r="R367" s="235"/>
      <c r="S367" s="235"/>
      <c r="T367" s="236"/>
      <c r="AT367" s="237" t="s">
        <v>184</v>
      </c>
      <c r="AU367" s="237" t="s">
        <v>182</v>
      </c>
      <c r="AV367" s="13" t="s">
        <v>85</v>
      </c>
      <c r="AW367" s="13" t="s">
        <v>35</v>
      </c>
      <c r="AX367" s="13" t="s">
        <v>76</v>
      </c>
      <c r="AY367" s="237" t="s">
        <v>172</v>
      </c>
    </row>
    <row r="368" spans="2:51" s="13" customFormat="1" ht="27">
      <c r="B368" s="227"/>
      <c r="C368" s="228"/>
      <c r="D368" s="218" t="s">
        <v>184</v>
      </c>
      <c r="E368" s="229" t="s">
        <v>21</v>
      </c>
      <c r="F368" s="230" t="s">
        <v>1712</v>
      </c>
      <c r="G368" s="228"/>
      <c r="H368" s="231">
        <v>425.5</v>
      </c>
      <c r="I368" s="232"/>
      <c r="J368" s="228"/>
      <c r="K368" s="228"/>
      <c r="L368" s="233"/>
      <c r="M368" s="234"/>
      <c r="N368" s="235"/>
      <c r="O368" s="235"/>
      <c r="P368" s="235"/>
      <c r="Q368" s="235"/>
      <c r="R368" s="235"/>
      <c r="S368" s="235"/>
      <c r="T368" s="236"/>
      <c r="AT368" s="237" t="s">
        <v>184</v>
      </c>
      <c r="AU368" s="237" t="s">
        <v>182</v>
      </c>
      <c r="AV368" s="13" t="s">
        <v>85</v>
      </c>
      <c r="AW368" s="13" t="s">
        <v>35</v>
      </c>
      <c r="AX368" s="13" t="s">
        <v>76</v>
      </c>
      <c r="AY368" s="237" t="s">
        <v>172</v>
      </c>
    </row>
    <row r="369" spans="2:51" s="15" customFormat="1" ht="13.5">
      <c r="B369" s="249"/>
      <c r="C369" s="250"/>
      <c r="D369" s="218" t="s">
        <v>184</v>
      </c>
      <c r="E369" s="251" t="s">
        <v>21</v>
      </c>
      <c r="F369" s="252" t="s">
        <v>228</v>
      </c>
      <c r="G369" s="250"/>
      <c r="H369" s="253">
        <v>1419</v>
      </c>
      <c r="I369" s="254"/>
      <c r="J369" s="250"/>
      <c r="K369" s="250"/>
      <c r="L369" s="255"/>
      <c r="M369" s="256"/>
      <c r="N369" s="257"/>
      <c r="O369" s="257"/>
      <c r="P369" s="257"/>
      <c r="Q369" s="257"/>
      <c r="R369" s="257"/>
      <c r="S369" s="257"/>
      <c r="T369" s="258"/>
      <c r="AT369" s="259" t="s">
        <v>184</v>
      </c>
      <c r="AU369" s="259" t="s">
        <v>182</v>
      </c>
      <c r="AV369" s="15" t="s">
        <v>182</v>
      </c>
      <c r="AW369" s="15" t="s">
        <v>35</v>
      </c>
      <c r="AX369" s="15" t="s">
        <v>76</v>
      </c>
      <c r="AY369" s="259" t="s">
        <v>172</v>
      </c>
    </row>
    <row r="370" spans="2:51" s="13" customFormat="1" ht="13.5">
      <c r="B370" s="227"/>
      <c r="C370" s="228"/>
      <c r="D370" s="218" t="s">
        <v>184</v>
      </c>
      <c r="E370" s="229" t="s">
        <v>21</v>
      </c>
      <c r="F370" s="230" t="s">
        <v>1725</v>
      </c>
      <c r="G370" s="228"/>
      <c r="H370" s="231">
        <v>28.38</v>
      </c>
      <c r="I370" s="232"/>
      <c r="J370" s="228"/>
      <c r="K370" s="228"/>
      <c r="L370" s="233"/>
      <c r="M370" s="234"/>
      <c r="N370" s="235"/>
      <c r="O370" s="235"/>
      <c r="P370" s="235"/>
      <c r="Q370" s="235"/>
      <c r="R370" s="235"/>
      <c r="S370" s="235"/>
      <c r="T370" s="236"/>
      <c r="AT370" s="237" t="s">
        <v>184</v>
      </c>
      <c r="AU370" s="237" t="s">
        <v>182</v>
      </c>
      <c r="AV370" s="13" t="s">
        <v>85</v>
      </c>
      <c r="AW370" s="13" t="s">
        <v>35</v>
      </c>
      <c r="AX370" s="13" t="s">
        <v>76</v>
      </c>
      <c r="AY370" s="237" t="s">
        <v>172</v>
      </c>
    </row>
    <row r="371" spans="2:51" s="14" customFormat="1" ht="13.5">
      <c r="B371" s="238"/>
      <c r="C371" s="239"/>
      <c r="D371" s="218" t="s">
        <v>184</v>
      </c>
      <c r="E371" s="240" t="s">
        <v>21</v>
      </c>
      <c r="F371" s="241" t="s">
        <v>199</v>
      </c>
      <c r="G371" s="239"/>
      <c r="H371" s="242">
        <v>1447.38</v>
      </c>
      <c r="I371" s="243"/>
      <c r="J371" s="239"/>
      <c r="K371" s="239"/>
      <c r="L371" s="244"/>
      <c r="M371" s="245"/>
      <c r="N371" s="246"/>
      <c r="O371" s="246"/>
      <c r="P371" s="246"/>
      <c r="Q371" s="246"/>
      <c r="R371" s="246"/>
      <c r="S371" s="246"/>
      <c r="T371" s="247"/>
      <c r="AT371" s="248" t="s">
        <v>184</v>
      </c>
      <c r="AU371" s="248" t="s">
        <v>182</v>
      </c>
      <c r="AV371" s="14" t="s">
        <v>181</v>
      </c>
      <c r="AW371" s="14" t="s">
        <v>35</v>
      </c>
      <c r="AX371" s="14" t="s">
        <v>83</v>
      </c>
      <c r="AY371" s="248" t="s">
        <v>172</v>
      </c>
    </row>
    <row r="372" spans="2:65" s="1" customFormat="1" ht="16.5" customHeight="1">
      <c r="B372" s="42"/>
      <c r="C372" s="260" t="s">
        <v>604</v>
      </c>
      <c r="D372" s="260" t="s">
        <v>252</v>
      </c>
      <c r="E372" s="261" t="s">
        <v>1726</v>
      </c>
      <c r="F372" s="262" t="s">
        <v>1727</v>
      </c>
      <c r="G372" s="263" t="s">
        <v>213</v>
      </c>
      <c r="H372" s="264">
        <v>1404.88</v>
      </c>
      <c r="I372" s="265"/>
      <c r="J372" s="266">
        <f>ROUND(I372*H372,2)</f>
        <v>0</v>
      </c>
      <c r="K372" s="262" t="s">
        <v>180</v>
      </c>
      <c r="L372" s="267"/>
      <c r="M372" s="268" t="s">
        <v>21</v>
      </c>
      <c r="N372" s="269" t="s">
        <v>47</v>
      </c>
      <c r="O372" s="43"/>
      <c r="P372" s="213">
        <f>O372*H372</f>
        <v>0</v>
      </c>
      <c r="Q372" s="213">
        <v>0.176</v>
      </c>
      <c r="R372" s="213">
        <f>Q372*H372</f>
        <v>247.25888</v>
      </c>
      <c r="S372" s="213">
        <v>0</v>
      </c>
      <c r="T372" s="214">
        <f>S372*H372</f>
        <v>0</v>
      </c>
      <c r="AR372" s="25" t="s">
        <v>233</v>
      </c>
      <c r="AT372" s="25" t="s">
        <v>252</v>
      </c>
      <c r="AU372" s="25" t="s">
        <v>182</v>
      </c>
      <c r="AY372" s="25" t="s">
        <v>172</v>
      </c>
      <c r="BE372" s="215">
        <f>IF(N372="základní",J372,0)</f>
        <v>0</v>
      </c>
      <c r="BF372" s="215">
        <f>IF(N372="snížená",J372,0)</f>
        <v>0</v>
      </c>
      <c r="BG372" s="215">
        <f>IF(N372="zákl. přenesená",J372,0)</f>
        <v>0</v>
      </c>
      <c r="BH372" s="215">
        <f>IF(N372="sníž. přenesená",J372,0)</f>
        <v>0</v>
      </c>
      <c r="BI372" s="215">
        <f>IF(N372="nulová",J372,0)</f>
        <v>0</v>
      </c>
      <c r="BJ372" s="25" t="s">
        <v>83</v>
      </c>
      <c r="BK372" s="215">
        <f>ROUND(I372*H372,2)</f>
        <v>0</v>
      </c>
      <c r="BL372" s="25" t="s">
        <v>181</v>
      </c>
      <c r="BM372" s="25" t="s">
        <v>1728</v>
      </c>
    </row>
    <row r="373" spans="2:51" s="12" customFormat="1" ht="13.5">
      <c r="B373" s="216"/>
      <c r="C373" s="217"/>
      <c r="D373" s="218" t="s">
        <v>184</v>
      </c>
      <c r="E373" s="219" t="s">
        <v>21</v>
      </c>
      <c r="F373" s="220" t="s">
        <v>1716</v>
      </c>
      <c r="G373" s="217"/>
      <c r="H373" s="219" t="s">
        <v>21</v>
      </c>
      <c r="I373" s="221"/>
      <c r="J373" s="217"/>
      <c r="K373" s="217"/>
      <c r="L373" s="222"/>
      <c r="M373" s="223"/>
      <c r="N373" s="224"/>
      <c r="O373" s="224"/>
      <c r="P373" s="224"/>
      <c r="Q373" s="224"/>
      <c r="R373" s="224"/>
      <c r="S373" s="224"/>
      <c r="T373" s="225"/>
      <c r="AT373" s="226" t="s">
        <v>184</v>
      </c>
      <c r="AU373" s="226" t="s">
        <v>182</v>
      </c>
      <c r="AV373" s="12" t="s">
        <v>83</v>
      </c>
      <c r="AW373" s="12" t="s">
        <v>35</v>
      </c>
      <c r="AX373" s="12" t="s">
        <v>76</v>
      </c>
      <c r="AY373" s="226" t="s">
        <v>172</v>
      </c>
    </row>
    <row r="374" spans="2:51" s="13" customFormat="1" ht="27">
      <c r="B374" s="227"/>
      <c r="C374" s="228"/>
      <c r="D374" s="218" t="s">
        <v>184</v>
      </c>
      <c r="E374" s="229" t="s">
        <v>21</v>
      </c>
      <c r="F374" s="230" t="s">
        <v>1717</v>
      </c>
      <c r="G374" s="228"/>
      <c r="H374" s="231">
        <v>854</v>
      </c>
      <c r="I374" s="232"/>
      <c r="J374" s="228"/>
      <c r="K374" s="228"/>
      <c r="L374" s="233"/>
      <c r="M374" s="234"/>
      <c r="N374" s="235"/>
      <c r="O374" s="235"/>
      <c r="P374" s="235"/>
      <c r="Q374" s="235"/>
      <c r="R374" s="235"/>
      <c r="S374" s="235"/>
      <c r="T374" s="236"/>
      <c r="AT374" s="237" t="s">
        <v>184</v>
      </c>
      <c r="AU374" s="237" t="s">
        <v>182</v>
      </c>
      <c r="AV374" s="13" t="s">
        <v>85</v>
      </c>
      <c r="AW374" s="13" t="s">
        <v>35</v>
      </c>
      <c r="AX374" s="13" t="s">
        <v>76</v>
      </c>
      <c r="AY374" s="237" t="s">
        <v>172</v>
      </c>
    </row>
    <row r="375" spans="2:51" s="13" customFormat="1" ht="27">
      <c r="B375" s="227"/>
      <c r="C375" s="228"/>
      <c r="D375" s="218" t="s">
        <v>184</v>
      </c>
      <c r="E375" s="229" t="s">
        <v>21</v>
      </c>
      <c r="F375" s="230" t="s">
        <v>1718</v>
      </c>
      <c r="G375" s="228"/>
      <c r="H375" s="231">
        <v>518.5</v>
      </c>
      <c r="I375" s="232"/>
      <c r="J375" s="228"/>
      <c r="K375" s="228"/>
      <c r="L375" s="233"/>
      <c r="M375" s="234"/>
      <c r="N375" s="235"/>
      <c r="O375" s="235"/>
      <c r="P375" s="235"/>
      <c r="Q375" s="235"/>
      <c r="R375" s="235"/>
      <c r="S375" s="235"/>
      <c r="T375" s="236"/>
      <c r="AT375" s="237" t="s">
        <v>184</v>
      </c>
      <c r="AU375" s="237" t="s">
        <v>182</v>
      </c>
      <c r="AV375" s="13" t="s">
        <v>85</v>
      </c>
      <c r="AW375" s="13" t="s">
        <v>35</v>
      </c>
      <c r="AX375" s="13" t="s">
        <v>76</v>
      </c>
      <c r="AY375" s="237" t="s">
        <v>172</v>
      </c>
    </row>
    <row r="376" spans="2:51" s="12" customFormat="1" ht="13.5">
      <c r="B376" s="216"/>
      <c r="C376" s="217"/>
      <c r="D376" s="218" t="s">
        <v>184</v>
      </c>
      <c r="E376" s="219" t="s">
        <v>21</v>
      </c>
      <c r="F376" s="220" t="s">
        <v>1719</v>
      </c>
      <c r="G376" s="217"/>
      <c r="H376" s="219" t="s">
        <v>21</v>
      </c>
      <c r="I376" s="221"/>
      <c r="J376" s="217"/>
      <c r="K376" s="217"/>
      <c r="L376" s="222"/>
      <c r="M376" s="223"/>
      <c r="N376" s="224"/>
      <c r="O376" s="224"/>
      <c r="P376" s="224"/>
      <c r="Q376" s="224"/>
      <c r="R376" s="224"/>
      <c r="S376" s="224"/>
      <c r="T376" s="225"/>
      <c r="AT376" s="226" t="s">
        <v>184</v>
      </c>
      <c r="AU376" s="226" t="s">
        <v>182</v>
      </c>
      <c r="AV376" s="12" t="s">
        <v>83</v>
      </c>
      <c r="AW376" s="12" t="s">
        <v>35</v>
      </c>
      <c r="AX376" s="12" t="s">
        <v>76</v>
      </c>
      <c r="AY376" s="226" t="s">
        <v>172</v>
      </c>
    </row>
    <row r="377" spans="2:51" s="13" customFormat="1" ht="13.5">
      <c r="B377" s="227"/>
      <c r="C377" s="228"/>
      <c r="D377" s="218" t="s">
        <v>184</v>
      </c>
      <c r="E377" s="229" t="s">
        <v>21</v>
      </c>
      <c r="F377" s="230" t="s">
        <v>1720</v>
      </c>
      <c r="G377" s="228"/>
      <c r="H377" s="231">
        <v>4</v>
      </c>
      <c r="I377" s="232"/>
      <c r="J377" s="228"/>
      <c r="K377" s="228"/>
      <c r="L377" s="233"/>
      <c r="M377" s="234"/>
      <c r="N377" s="235"/>
      <c r="O377" s="235"/>
      <c r="P377" s="235"/>
      <c r="Q377" s="235"/>
      <c r="R377" s="235"/>
      <c r="S377" s="235"/>
      <c r="T377" s="236"/>
      <c r="AT377" s="237" t="s">
        <v>184</v>
      </c>
      <c r="AU377" s="237" t="s">
        <v>182</v>
      </c>
      <c r="AV377" s="13" t="s">
        <v>85</v>
      </c>
      <c r="AW377" s="13" t="s">
        <v>35</v>
      </c>
      <c r="AX377" s="13" t="s">
        <v>76</v>
      </c>
      <c r="AY377" s="237" t="s">
        <v>172</v>
      </c>
    </row>
    <row r="378" spans="2:51" s="15" customFormat="1" ht="13.5">
      <c r="B378" s="249"/>
      <c r="C378" s="250"/>
      <c r="D378" s="218" t="s">
        <v>184</v>
      </c>
      <c r="E378" s="251" t="s">
        <v>21</v>
      </c>
      <c r="F378" s="252" t="s">
        <v>228</v>
      </c>
      <c r="G378" s="250"/>
      <c r="H378" s="253">
        <v>1376.5</v>
      </c>
      <c r="I378" s="254"/>
      <c r="J378" s="250"/>
      <c r="K378" s="250"/>
      <c r="L378" s="255"/>
      <c r="M378" s="256"/>
      <c r="N378" s="257"/>
      <c r="O378" s="257"/>
      <c r="P378" s="257"/>
      <c r="Q378" s="257"/>
      <c r="R378" s="257"/>
      <c r="S378" s="257"/>
      <c r="T378" s="258"/>
      <c r="AT378" s="259" t="s">
        <v>184</v>
      </c>
      <c r="AU378" s="259" t="s">
        <v>182</v>
      </c>
      <c r="AV378" s="15" t="s">
        <v>182</v>
      </c>
      <c r="AW378" s="15" t="s">
        <v>35</v>
      </c>
      <c r="AX378" s="15" t="s">
        <v>76</v>
      </c>
      <c r="AY378" s="259" t="s">
        <v>172</v>
      </c>
    </row>
    <row r="379" spans="2:51" s="13" customFormat="1" ht="13.5">
      <c r="B379" s="227"/>
      <c r="C379" s="228"/>
      <c r="D379" s="218" t="s">
        <v>184</v>
      </c>
      <c r="E379" s="229" t="s">
        <v>21</v>
      </c>
      <c r="F379" s="230" t="s">
        <v>1725</v>
      </c>
      <c r="G379" s="228"/>
      <c r="H379" s="231">
        <v>28.38</v>
      </c>
      <c r="I379" s="232"/>
      <c r="J379" s="228"/>
      <c r="K379" s="228"/>
      <c r="L379" s="233"/>
      <c r="M379" s="234"/>
      <c r="N379" s="235"/>
      <c r="O379" s="235"/>
      <c r="P379" s="235"/>
      <c r="Q379" s="235"/>
      <c r="R379" s="235"/>
      <c r="S379" s="235"/>
      <c r="T379" s="236"/>
      <c r="AT379" s="237" t="s">
        <v>184</v>
      </c>
      <c r="AU379" s="237" t="s">
        <v>182</v>
      </c>
      <c r="AV379" s="13" t="s">
        <v>85</v>
      </c>
      <c r="AW379" s="13" t="s">
        <v>35</v>
      </c>
      <c r="AX379" s="13" t="s">
        <v>76</v>
      </c>
      <c r="AY379" s="237" t="s">
        <v>172</v>
      </c>
    </row>
    <row r="380" spans="2:51" s="14" customFormat="1" ht="13.5">
      <c r="B380" s="238"/>
      <c r="C380" s="239"/>
      <c r="D380" s="218" t="s">
        <v>184</v>
      </c>
      <c r="E380" s="240" t="s">
        <v>21</v>
      </c>
      <c r="F380" s="241" t="s">
        <v>199</v>
      </c>
      <c r="G380" s="239"/>
      <c r="H380" s="242">
        <v>1404.88</v>
      </c>
      <c r="I380" s="243"/>
      <c r="J380" s="239"/>
      <c r="K380" s="239"/>
      <c r="L380" s="244"/>
      <c r="M380" s="245"/>
      <c r="N380" s="246"/>
      <c r="O380" s="246"/>
      <c r="P380" s="246"/>
      <c r="Q380" s="246"/>
      <c r="R380" s="246"/>
      <c r="S380" s="246"/>
      <c r="T380" s="247"/>
      <c r="AT380" s="248" t="s">
        <v>184</v>
      </c>
      <c r="AU380" s="248" t="s">
        <v>182</v>
      </c>
      <c r="AV380" s="14" t="s">
        <v>181</v>
      </c>
      <c r="AW380" s="14" t="s">
        <v>35</v>
      </c>
      <c r="AX380" s="14" t="s">
        <v>83</v>
      </c>
      <c r="AY380" s="248" t="s">
        <v>172</v>
      </c>
    </row>
    <row r="381" spans="2:65" s="1" customFormat="1" ht="25.5" customHeight="1">
      <c r="B381" s="42"/>
      <c r="C381" s="204" t="s">
        <v>608</v>
      </c>
      <c r="D381" s="204" t="s">
        <v>176</v>
      </c>
      <c r="E381" s="205" t="s">
        <v>1729</v>
      </c>
      <c r="F381" s="206" t="s">
        <v>1730</v>
      </c>
      <c r="G381" s="207" t="s">
        <v>213</v>
      </c>
      <c r="H381" s="208">
        <v>163</v>
      </c>
      <c r="I381" s="209"/>
      <c r="J381" s="210">
        <f>ROUND(I381*H381,2)</f>
        <v>0</v>
      </c>
      <c r="K381" s="206" t="s">
        <v>180</v>
      </c>
      <c r="L381" s="62"/>
      <c r="M381" s="211" t="s">
        <v>21</v>
      </c>
      <c r="N381" s="212" t="s">
        <v>47</v>
      </c>
      <c r="O381" s="43"/>
      <c r="P381" s="213">
        <f>O381*H381</f>
        <v>0</v>
      </c>
      <c r="Q381" s="213">
        <v>0</v>
      </c>
      <c r="R381" s="213">
        <f>Q381*H381</f>
        <v>0</v>
      </c>
      <c r="S381" s="213">
        <v>0</v>
      </c>
      <c r="T381" s="214">
        <f>S381*H381</f>
        <v>0</v>
      </c>
      <c r="AR381" s="25" t="s">
        <v>181</v>
      </c>
      <c r="AT381" s="25" t="s">
        <v>176</v>
      </c>
      <c r="AU381" s="25" t="s">
        <v>182</v>
      </c>
      <c r="AY381" s="25" t="s">
        <v>172</v>
      </c>
      <c r="BE381" s="215">
        <f>IF(N381="základní",J381,0)</f>
        <v>0</v>
      </c>
      <c r="BF381" s="215">
        <f>IF(N381="snížená",J381,0)</f>
        <v>0</v>
      </c>
      <c r="BG381" s="215">
        <f>IF(N381="zákl. přenesená",J381,0)</f>
        <v>0</v>
      </c>
      <c r="BH381" s="215">
        <f>IF(N381="sníž. přenesená",J381,0)</f>
        <v>0</v>
      </c>
      <c r="BI381" s="215">
        <f>IF(N381="nulová",J381,0)</f>
        <v>0</v>
      </c>
      <c r="BJ381" s="25" t="s">
        <v>83</v>
      </c>
      <c r="BK381" s="215">
        <f>ROUND(I381*H381,2)</f>
        <v>0</v>
      </c>
      <c r="BL381" s="25" t="s">
        <v>181</v>
      </c>
      <c r="BM381" s="25" t="s">
        <v>1731</v>
      </c>
    </row>
    <row r="382" spans="2:51" s="12" customFormat="1" ht="13.5">
      <c r="B382" s="216"/>
      <c r="C382" s="217"/>
      <c r="D382" s="218" t="s">
        <v>184</v>
      </c>
      <c r="E382" s="219" t="s">
        <v>21</v>
      </c>
      <c r="F382" s="220" t="s">
        <v>1713</v>
      </c>
      <c r="G382" s="217"/>
      <c r="H382" s="219" t="s">
        <v>21</v>
      </c>
      <c r="I382" s="221"/>
      <c r="J382" s="217"/>
      <c r="K382" s="217"/>
      <c r="L382" s="222"/>
      <c r="M382" s="223"/>
      <c r="N382" s="224"/>
      <c r="O382" s="224"/>
      <c r="P382" s="224"/>
      <c r="Q382" s="224"/>
      <c r="R382" s="224"/>
      <c r="S382" s="224"/>
      <c r="T382" s="225"/>
      <c r="AT382" s="226" t="s">
        <v>184</v>
      </c>
      <c r="AU382" s="226" t="s">
        <v>182</v>
      </c>
      <c r="AV382" s="12" t="s">
        <v>83</v>
      </c>
      <c r="AW382" s="12" t="s">
        <v>35</v>
      </c>
      <c r="AX382" s="12" t="s">
        <v>76</v>
      </c>
      <c r="AY382" s="226" t="s">
        <v>172</v>
      </c>
    </row>
    <row r="383" spans="2:51" s="13" customFormat="1" ht="27">
      <c r="B383" s="227"/>
      <c r="C383" s="228"/>
      <c r="D383" s="218" t="s">
        <v>184</v>
      </c>
      <c r="E383" s="229" t="s">
        <v>21</v>
      </c>
      <c r="F383" s="230" t="s">
        <v>1714</v>
      </c>
      <c r="G383" s="228"/>
      <c r="H383" s="231">
        <v>72.5</v>
      </c>
      <c r="I383" s="232"/>
      <c r="J383" s="228"/>
      <c r="K383" s="228"/>
      <c r="L383" s="233"/>
      <c r="M383" s="234"/>
      <c r="N383" s="235"/>
      <c r="O383" s="235"/>
      <c r="P383" s="235"/>
      <c r="Q383" s="235"/>
      <c r="R383" s="235"/>
      <c r="S383" s="235"/>
      <c r="T383" s="236"/>
      <c r="AT383" s="237" t="s">
        <v>184</v>
      </c>
      <c r="AU383" s="237" t="s">
        <v>182</v>
      </c>
      <c r="AV383" s="13" t="s">
        <v>85</v>
      </c>
      <c r="AW383" s="13" t="s">
        <v>35</v>
      </c>
      <c r="AX383" s="13" t="s">
        <v>76</v>
      </c>
      <c r="AY383" s="237" t="s">
        <v>172</v>
      </c>
    </row>
    <row r="384" spans="2:51" s="13" customFormat="1" ht="27">
      <c r="B384" s="227"/>
      <c r="C384" s="228"/>
      <c r="D384" s="218" t="s">
        <v>184</v>
      </c>
      <c r="E384" s="229" t="s">
        <v>21</v>
      </c>
      <c r="F384" s="230" t="s">
        <v>1715</v>
      </c>
      <c r="G384" s="228"/>
      <c r="H384" s="231">
        <v>90.5</v>
      </c>
      <c r="I384" s="232"/>
      <c r="J384" s="228"/>
      <c r="K384" s="228"/>
      <c r="L384" s="233"/>
      <c r="M384" s="234"/>
      <c r="N384" s="235"/>
      <c r="O384" s="235"/>
      <c r="P384" s="235"/>
      <c r="Q384" s="235"/>
      <c r="R384" s="235"/>
      <c r="S384" s="235"/>
      <c r="T384" s="236"/>
      <c r="AT384" s="237" t="s">
        <v>184</v>
      </c>
      <c r="AU384" s="237" t="s">
        <v>182</v>
      </c>
      <c r="AV384" s="13" t="s">
        <v>85</v>
      </c>
      <c r="AW384" s="13" t="s">
        <v>35</v>
      </c>
      <c r="AX384" s="13" t="s">
        <v>76</v>
      </c>
      <c r="AY384" s="237" t="s">
        <v>172</v>
      </c>
    </row>
    <row r="385" spans="2:51" s="14" customFormat="1" ht="13.5">
      <c r="B385" s="238"/>
      <c r="C385" s="239"/>
      <c r="D385" s="218" t="s">
        <v>184</v>
      </c>
      <c r="E385" s="240" t="s">
        <v>21</v>
      </c>
      <c r="F385" s="241" t="s">
        <v>199</v>
      </c>
      <c r="G385" s="239"/>
      <c r="H385" s="242">
        <v>163</v>
      </c>
      <c r="I385" s="243"/>
      <c r="J385" s="239"/>
      <c r="K385" s="239"/>
      <c r="L385" s="244"/>
      <c r="M385" s="245"/>
      <c r="N385" s="246"/>
      <c r="O385" s="246"/>
      <c r="P385" s="246"/>
      <c r="Q385" s="246"/>
      <c r="R385" s="246"/>
      <c r="S385" s="246"/>
      <c r="T385" s="247"/>
      <c r="AT385" s="248" t="s">
        <v>184</v>
      </c>
      <c r="AU385" s="248" t="s">
        <v>182</v>
      </c>
      <c r="AV385" s="14" t="s">
        <v>181</v>
      </c>
      <c r="AW385" s="14" t="s">
        <v>35</v>
      </c>
      <c r="AX385" s="14" t="s">
        <v>83</v>
      </c>
      <c r="AY385" s="248" t="s">
        <v>172</v>
      </c>
    </row>
    <row r="386" spans="2:65" s="1" customFormat="1" ht="16.5" customHeight="1">
      <c r="B386" s="42"/>
      <c r="C386" s="260" t="s">
        <v>613</v>
      </c>
      <c r="D386" s="260" t="s">
        <v>252</v>
      </c>
      <c r="E386" s="261" t="s">
        <v>1732</v>
      </c>
      <c r="F386" s="262" t="s">
        <v>1733</v>
      </c>
      <c r="G386" s="263" t="s">
        <v>213</v>
      </c>
      <c r="H386" s="264">
        <v>166.26</v>
      </c>
      <c r="I386" s="265"/>
      <c r="J386" s="266">
        <f>ROUND(I386*H386,2)</f>
        <v>0</v>
      </c>
      <c r="K386" s="262" t="s">
        <v>21</v>
      </c>
      <c r="L386" s="267"/>
      <c r="M386" s="268" t="s">
        <v>21</v>
      </c>
      <c r="N386" s="269" t="s">
        <v>47</v>
      </c>
      <c r="O386" s="43"/>
      <c r="P386" s="213">
        <f>O386*H386</f>
        <v>0</v>
      </c>
      <c r="Q386" s="213">
        <v>0.131</v>
      </c>
      <c r="R386" s="213">
        <f>Q386*H386</f>
        <v>21.78006</v>
      </c>
      <c r="S386" s="213">
        <v>0</v>
      </c>
      <c r="T386" s="214">
        <f>S386*H386</f>
        <v>0</v>
      </c>
      <c r="AR386" s="25" t="s">
        <v>233</v>
      </c>
      <c r="AT386" s="25" t="s">
        <v>252</v>
      </c>
      <c r="AU386" s="25" t="s">
        <v>182</v>
      </c>
      <c r="AY386" s="25" t="s">
        <v>172</v>
      </c>
      <c r="BE386" s="215">
        <f>IF(N386="základní",J386,0)</f>
        <v>0</v>
      </c>
      <c r="BF386" s="215">
        <f>IF(N386="snížená",J386,0)</f>
        <v>0</v>
      </c>
      <c r="BG386" s="215">
        <f>IF(N386="zákl. přenesená",J386,0)</f>
        <v>0</v>
      </c>
      <c r="BH386" s="215">
        <f>IF(N386="sníž. přenesená",J386,0)</f>
        <v>0</v>
      </c>
      <c r="BI386" s="215">
        <f>IF(N386="nulová",J386,0)</f>
        <v>0</v>
      </c>
      <c r="BJ386" s="25" t="s">
        <v>83</v>
      </c>
      <c r="BK386" s="215">
        <f>ROUND(I386*H386,2)</f>
        <v>0</v>
      </c>
      <c r="BL386" s="25" t="s">
        <v>181</v>
      </c>
      <c r="BM386" s="25" t="s">
        <v>1734</v>
      </c>
    </row>
    <row r="387" spans="2:51" s="12" customFormat="1" ht="13.5">
      <c r="B387" s="216"/>
      <c r="C387" s="217"/>
      <c r="D387" s="218" t="s">
        <v>184</v>
      </c>
      <c r="E387" s="219" t="s">
        <v>21</v>
      </c>
      <c r="F387" s="220" t="s">
        <v>1713</v>
      </c>
      <c r="G387" s="217"/>
      <c r="H387" s="219" t="s">
        <v>21</v>
      </c>
      <c r="I387" s="221"/>
      <c r="J387" s="217"/>
      <c r="K387" s="217"/>
      <c r="L387" s="222"/>
      <c r="M387" s="223"/>
      <c r="N387" s="224"/>
      <c r="O387" s="224"/>
      <c r="P387" s="224"/>
      <c r="Q387" s="224"/>
      <c r="R387" s="224"/>
      <c r="S387" s="224"/>
      <c r="T387" s="225"/>
      <c r="AT387" s="226" t="s">
        <v>184</v>
      </c>
      <c r="AU387" s="226" t="s">
        <v>182</v>
      </c>
      <c r="AV387" s="12" t="s">
        <v>83</v>
      </c>
      <c r="AW387" s="12" t="s">
        <v>35</v>
      </c>
      <c r="AX387" s="12" t="s">
        <v>76</v>
      </c>
      <c r="AY387" s="226" t="s">
        <v>172</v>
      </c>
    </row>
    <row r="388" spans="2:51" s="13" customFormat="1" ht="27">
      <c r="B388" s="227"/>
      <c r="C388" s="228"/>
      <c r="D388" s="218" t="s">
        <v>184</v>
      </c>
      <c r="E388" s="229" t="s">
        <v>21</v>
      </c>
      <c r="F388" s="230" t="s">
        <v>1714</v>
      </c>
      <c r="G388" s="228"/>
      <c r="H388" s="231">
        <v>72.5</v>
      </c>
      <c r="I388" s="232"/>
      <c r="J388" s="228"/>
      <c r="K388" s="228"/>
      <c r="L388" s="233"/>
      <c r="M388" s="234"/>
      <c r="N388" s="235"/>
      <c r="O388" s="235"/>
      <c r="P388" s="235"/>
      <c r="Q388" s="235"/>
      <c r="R388" s="235"/>
      <c r="S388" s="235"/>
      <c r="T388" s="236"/>
      <c r="AT388" s="237" t="s">
        <v>184</v>
      </c>
      <c r="AU388" s="237" t="s">
        <v>182</v>
      </c>
      <c r="AV388" s="13" t="s">
        <v>85</v>
      </c>
      <c r="AW388" s="13" t="s">
        <v>35</v>
      </c>
      <c r="AX388" s="13" t="s">
        <v>76</v>
      </c>
      <c r="AY388" s="237" t="s">
        <v>172</v>
      </c>
    </row>
    <row r="389" spans="2:51" s="13" customFormat="1" ht="27">
      <c r="B389" s="227"/>
      <c r="C389" s="228"/>
      <c r="D389" s="218" t="s">
        <v>184</v>
      </c>
      <c r="E389" s="229" t="s">
        <v>21</v>
      </c>
      <c r="F389" s="230" t="s">
        <v>1715</v>
      </c>
      <c r="G389" s="228"/>
      <c r="H389" s="231">
        <v>90.5</v>
      </c>
      <c r="I389" s="232"/>
      <c r="J389" s="228"/>
      <c r="K389" s="228"/>
      <c r="L389" s="233"/>
      <c r="M389" s="234"/>
      <c r="N389" s="235"/>
      <c r="O389" s="235"/>
      <c r="P389" s="235"/>
      <c r="Q389" s="235"/>
      <c r="R389" s="235"/>
      <c r="S389" s="235"/>
      <c r="T389" s="236"/>
      <c r="AT389" s="237" t="s">
        <v>184</v>
      </c>
      <c r="AU389" s="237" t="s">
        <v>182</v>
      </c>
      <c r="AV389" s="13" t="s">
        <v>85</v>
      </c>
      <c r="AW389" s="13" t="s">
        <v>35</v>
      </c>
      <c r="AX389" s="13" t="s">
        <v>76</v>
      </c>
      <c r="AY389" s="237" t="s">
        <v>172</v>
      </c>
    </row>
    <row r="390" spans="2:51" s="15" customFormat="1" ht="13.5">
      <c r="B390" s="249"/>
      <c r="C390" s="250"/>
      <c r="D390" s="218" t="s">
        <v>184</v>
      </c>
      <c r="E390" s="251" t="s">
        <v>21</v>
      </c>
      <c r="F390" s="252" t="s">
        <v>228</v>
      </c>
      <c r="G390" s="250"/>
      <c r="H390" s="253">
        <v>163</v>
      </c>
      <c r="I390" s="254"/>
      <c r="J390" s="250"/>
      <c r="K390" s="250"/>
      <c r="L390" s="255"/>
      <c r="M390" s="256"/>
      <c r="N390" s="257"/>
      <c r="O390" s="257"/>
      <c r="P390" s="257"/>
      <c r="Q390" s="257"/>
      <c r="R390" s="257"/>
      <c r="S390" s="257"/>
      <c r="T390" s="258"/>
      <c r="AT390" s="259" t="s">
        <v>184</v>
      </c>
      <c r="AU390" s="259" t="s">
        <v>182</v>
      </c>
      <c r="AV390" s="15" t="s">
        <v>182</v>
      </c>
      <c r="AW390" s="15" t="s">
        <v>35</v>
      </c>
      <c r="AX390" s="15" t="s">
        <v>76</v>
      </c>
      <c r="AY390" s="259" t="s">
        <v>172</v>
      </c>
    </row>
    <row r="391" spans="2:51" s="13" customFormat="1" ht="13.5">
      <c r="B391" s="227"/>
      <c r="C391" s="228"/>
      <c r="D391" s="218" t="s">
        <v>184</v>
      </c>
      <c r="E391" s="229" t="s">
        <v>21</v>
      </c>
      <c r="F391" s="230" t="s">
        <v>1735</v>
      </c>
      <c r="G391" s="228"/>
      <c r="H391" s="231">
        <v>3.26</v>
      </c>
      <c r="I391" s="232"/>
      <c r="J391" s="228"/>
      <c r="K391" s="228"/>
      <c r="L391" s="233"/>
      <c r="M391" s="234"/>
      <c r="N391" s="235"/>
      <c r="O391" s="235"/>
      <c r="P391" s="235"/>
      <c r="Q391" s="235"/>
      <c r="R391" s="235"/>
      <c r="S391" s="235"/>
      <c r="T391" s="236"/>
      <c r="AT391" s="237" t="s">
        <v>184</v>
      </c>
      <c r="AU391" s="237" t="s">
        <v>182</v>
      </c>
      <c r="AV391" s="13" t="s">
        <v>85</v>
      </c>
      <c r="AW391" s="13" t="s">
        <v>35</v>
      </c>
      <c r="AX391" s="13" t="s">
        <v>76</v>
      </c>
      <c r="AY391" s="237" t="s">
        <v>172</v>
      </c>
    </row>
    <row r="392" spans="2:51" s="14" customFormat="1" ht="13.5">
      <c r="B392" s="238"/>
      <c r="C392" s="239"/>
      <c r="D392" s="218" t="s">
        <v>184</v>
      </c>
      <c r="E392" s="240" t="s">
        <v>21</v>
      </c>
      <c r="F392" s="241" t="s">
        <v>199</v>
      </c>
      <c r="G392" s="239"/>
      <c r="H392" s="242">
        <v>166.26</v>
      </c>
      <c r="I392" s="243"/>
      <c r="J392" s="239"/>
      <c r="K392" s="239"/>
      <c r="L392" s="244"/>
      <c r="M392" s="245"/>
      <c r="N392" s="246"/>
      <c r="O392" s="246"/>
      <c r="P392" s="246"/>
      <c r="Q392" s="246"/>
      <c r="R392" s="246"/>
      <c r="S392" s="246"/>
      <c r="T392" s="247"/>
      <c r="AT392" s="248" t="s">
        <v>184</v>
      </c>
      <c r="AU392" s="248" t="s">
        <v>182</v>
      </c>
      <c r="AV392" s="14" t="s">
        <v>181</v>
      </c>
      <c r="AW392" s="14" t="s">
        <v>35</v>
      </c>
      <c r="AX392" s="14" t="s">
        <v>83</v>
      </c>
      <c r="AY392" s="248" t="s">
        <v>172</v>
      </c>
    </row>
    <row r="393" spans="2:63" s="11" customFormat="1" ht="22.35" customHeight="1">
      <c r="B393" s="188"/>
      <c r="C393" s="189"/>
      <c r="D393" s="190" t="s">
        <v>75</v>
      </c>
      <c r="E393" s="202" t="s">
        <v>466</v>
      </c>
      <c r="F393" s="202" t="s">
        <v>467</v>
      </c>
      <c r="G393" s="189"/>
      <c r="H393" s="189"/>
      <c r="I393" s="192"/>
      <c r="J393" s="203">
        <f>BK393</f>
        <v>0</v>
      </c>
      <c r="K393" s="189"/>
      <c r="L393" s="194"/>
      <c r="M393" s="195"/>
      <c r="N393" s="196"/>
      <c r="O393" s="196"/>
      <c r="P393" s="197">
        <f>SUM(P394:P437)</f>
        <v>0</v>
      </c>
      <c r="Q393" s="196"/>
      <c r="R393" s="197">
        <f>SUM(R394:R437)</f>
        <v>874.03509</v>
      </c>
      <c r="S393" s="196"/>
      <c r="T393" s="198">
        <f>SUM(T394:T437)</f>
        <v>0</v>
      </c>
      <c r="AR393" s="199" t="s">
        <v>83</v>
      </c>
      <c r="AT393" s="200" t="s">
        <v>75</v>
      </c>
      <c r="AU393" s="200" t="s">
        <v>85</v>
      </c>
      <c r="AY393" s="199" t="s">
        <v>172</v>
      </c>
      <c r="BK393" s="201">
        <f>SUM(BK394:BK437)</f>
        <v>0</v>
      </c>
    </row>
    <row r="394" spans="2:65" s="1" customFormat="1" ht="25.5" customHeight="1">
      <c r="B394" s="42"/>
      <c r="C394" s="204" t="s">
        <v>618</v>
      </c>
      <c r="D394" s="204" t="s">
        <v>176</v>
      </c>
      <c r="E394" s="205" t="s">
        <v>469</v>
      </c>
      <c r="F394" s="206" t="s">
        <v>470</v>
      </c>
      <c r="G394" s="207" t="s">
        <v>213</v>
      </c>
      <c r="H394" s="208">
        <v>4158</v>
      </c>
      <c r="I394" s="209"/>
      <c r="J394" s="210">
        <f>ROUND(I394*H394,2)</f>
        <v>0</v>
      </c>
      <c r="K394" s="206" t="s">
        <v>180</v>
      </c>
      <c r="L394" s="62"/>
      <c r="M394" s="211" t="s">
        <v>21</v>
      </c>
      <c r="N394" s="212" t="s">
        <v>47</v>
      </c>
      <c r="O394" s="43"/>
      <c r="P394" s="213">
        <f>O394*H394</f>
        <v>0</v>
      </c>
      <c r="Q394" s="213">
        <v>0.08425</v>
      </c>
      <c r="R394" s="213">
        <f>Q394*H394</f>
        <v>350.3115</v>
      </c>
      <c r="S394" s="213">
        <v>0</v>
      </c>
      <c r="T394" s="214">
        <f>S394*H394</f>
        <v>0</v>
      </c>
      <c r="AR394" s="25" t="s">
        <v>181</v>
      </c>
      <c r="AT394" s="25" t="s">
        <v>176</v>
      </c>
      <c r="AU394" s="25" t="s">
        <v>182</v>
      </c>
      <c r="AY394" s="25" t="s">
        <v>172</v>
      </c>
      <c r="BE394" s="215">
        <f>IF(N394="základní",J394,0)</f>
        <v>0</v>
      </c>
      <c r="BF394" s="215">
        <f>IF(N394="snížená",J394,0)</f>
        <v>0</v>
      </c>
      <c r="BG394" s="215">
        <f>IF(N394="zákl. přenesená",J394,0)</f>
        <v>0</v>
      </c>
      <c r="BH394" s="215">
        <f>IF(N394="sníž. přenesená",J394,0)</f>
        <v>0</v>
      </c>
      <c r="BI394" s="215">
        <f>IF(N394="nulová",J394,0)</f>
        <v>0</v>
      </c>
      <c r="BJ394" s="25" t="s">
        <v>83</v>
      </c>
      <c r="BK394" s="215">
        <f>ROUND(I394*H394,2)</f>
        <v>0</v>
      </c>
      <c r="BL394" s="25" t="s">
        <v>181</v>
      </c>
      <c r="BM394" s="25" t="s">
        <v>1736</v>
      </c>
    </row>
    <row r="395" spans="2:51" s="12" customFormat="1" ht="13.5">
      <c r="B395" s="216"/>
      <c r="C395" s="217"/>
      <c r="D395" s="218" t="s">
        <v>184</v>
      </c>
      <c r="E395" s="219" t="s">
        <v>21</v>
      </c>
      <c r="F395" s="220" t="s">
        <v>1737</v>
      </c>
      <c r="G395" s="217"/>
      <c r="H395" s="219" t="s">
        <v>21</v>
      </c>
      <c r="I395" s="221"/>
      <c r="J395" s="217"/>
      <c r="K395" s="217"/>
      <c r="L395" s="222"/>
      <c r="M395" s="223"/>
      <c r="N395" s="224"/>
      <c r="O395" s="224"/>
      <c r="P395" s="224"/>
      <c r="Q395" s="224"/>
      <c r="R395" s="224"/>
      <c r="S395" s="224"/>
      <c r="T395" s="225"/>
      <c r="AT395" s="226" t="s">
        <v>184</v>
      </c>
      <c r="AU395" s="226" t="s">
        <v>182</v>
      </c>
      <c r="AV395" s="12" t="s">
        <v>83</v>
      </c>
      <c r="AW395" s="12" t="s">
        <v>35</v>
      </c>
      <c r="AX395" s="12" t="s">
        <v>76</v>
      </c>
      <c r="AY395" s="226" t="s">
        <v>172</v>
      </c>
    </row>
    <row r="396" spans="2:51" s="12" customFormat="1" ht="13.5">
      <c r="B396" s="216"/>
      <c r="C396" s="217"/>
      <c r="D396" s="218" t="s">
        <v>184</v>
      </c>
      <c r="E396" s="219" t="s">
        <v>21</v>
      </c>
      <c r="F396" s="220" t="s">
        <v>1738</v>
      </c>
      <c r="G396" s="217"/>
      <c r="H396" s="219" t="s">
        <v>21</v>
      </c>
      <c r="I396" s="221"/>
      <c r="J396" s="217"/>
      <c r="K396" s="217"/>
      <c r="L396" s="222"/>
      <c r="M396" s="223"/>
      <c r="N396" s="224"/>
      <c r="O396" s="224"/>
      <c r="P396" s="224"/>
      <c r="Q396" s="224"/>
      <c r="R396" s="224"/>
      <c r="S396" s="224"/>
      <c r="T396" s="225"/>
      <c r="AT396" s="226" t="s">
        <v>184</v>
      </c>
      <c r="AU396" s="226" t="s">
        <v>182</v>
      </c>
      <c r="AV396" s="12" t="s">
        <v>83</v>
      </c>
      <c r="AW396" s="12" t="s">
        <v>35</v>
      </c>
      <c r="AX396" s="12" t="s">
        <v>76</v>
      </c>
      <c r="AY396" s="226" t="s">
        <v>172</v>
      </c>
    </row>
    <row r="397" spans="2:51" s="13" customFormat="1" ht="27">
      <c r="B397" s="227"/>
      <c r="C397" s="228"/>
      <c r="D397" s="218" t="s">
        <v>184</v>
      </c>
      <c r="E397" s="229" t="s">
        <v>21</v>
      </c>
      <c r="F397" s="230" t="s">
        <v>1739</v>
      </c>
      <c r="G397" s="228"/>
      <c r="H397" s="231">
        <v>1253</v>
      </c>
      <c r="I397" s="232"/>
      <c r="J397" s="228"/>
      <c r="K397" s="228"/>
      <c r="L397" s="233"/>
      <c r="M397" s="234"/>
      <c r="N397" s="235"/>
      <c r="O397" s="235"/>
      <c r="P397" s="235"/>
      <c r="Q397" s="235"/>
      <c r="R397" s="235"/>
      <c r="S397" s="235"/>
      <c r="T397" s="236"/>
      <c r="AT397" s="237" t="s">
        <v>184</v>
      </c>
      <c r="AU397" s="237" t="s">
        <v>182</v>
      </c>
      <c r="AV397" s="13" t="s">
        <v>85</v>
      </c>
      <c r="AW397" s="13" t="s">
        <v>35</v>
      </c>
      <c r="AX397" s="13" t="s">
        <v>76</v>
      </c>
      <c r="AY397" s="237" t="s">
        <v>172</v>
      </c>
    </row>
    <row r="398" spans="2:51" s="13" customFormat="1" ht="27">
      <c r="B398" s="227"/>
      <c r="C398" s="228"/>
      <c r="D398" s="218" t="s">
        <v>184</v>
      </c>
      <c r="E398" s="229" t="s">
        <v>21</v>
      </c>
      <c r="F398" s="230" t="s">
        <v>1740</v>
      </c>
      <c r="G398" s="228"/>
      <c r="H398" s="231">
        <v>784.5</v>
      </c>
      <c r="I398" s="232"/>
      <c r="J398" s="228"/>
      <c r="K398" s="228"/>
      <c r="L398" s="233"/>
      <c r="M398" s="234"/>
      <c r="N398" s="235"/>
      <c r="O398" s="235"/>
      <c r="P398" s="235"/>
      <c r="Q398" s="235"/>
      <c r="R398" s="235"/>
      <c r="S398" s="235"/>
      <c r="T398" s="236"/>
      <c r="AT398" s="237" t="s">
        <v>184</v>
      </c>
      <c r="AU398" s="237" t="s">
        <v>182</v>
      </c>
      <c r="AV398" s="13" t="s">
        <v>85</v>
      </c>
      <c r="AW398" s="13" t="s">
        <v>35</v>
      </c>
      <c r="AX398" s="13" t="s">
        <v>76</v>
      </c>
      <c r="AY398" s="237" t="s">
        <v>172</v>
      </c>
    </row>
    <row r="399" spans="2:51" s="13" customFormat="1" ht="13.5">
      <c r="B399" s="227"/>
      <c r="C399" s="228"/>
      <c r="D399" s="218" t="s">
        <v>184</v>
      </c>
      <c r="E399" s="229" t="s">
        <v>21</v>
      </c>
      <c r="F399" s="230" t="s">
        <v>1741</v>
      </c>
      <c r="G399" s="228"/>
      <c r="H399" s="231">
        <v>272.5</v>
      </c>
      <c r="I399" s="232"/>
      <c r="J399" s="228"/>
      <c r="K399" s="228"/>
      <c r="L399" s="233"/>
      <c r="M399" s="234"/>
      <c r="N399" s="235"/>
      <c r="O399" s="235"/>
      <c r="P399" s="235"/>
      <c r="Q399" s="235"/>
      <c r="R399" s="235"/>
      <c r="S399" s="235"/>
      <c r="T399" s="236"/>
      <c r="AT399" s="237" t="s">
        <v>184</v>
      </c>
      <c r="AU399" s="237" t="s">
        <v>182</v>
      </c>
      <c r="AV399" s="13" t="s">
        <v>85</v>
      </c>
      <c r="AW399" s="13" t="s">
        <v>35</v>
      </c>
      <c r="AX399" s="13" t="s">
        <v>76</v>
      </c>
      <c r="AY399" s="237" t="s">
        <v>172</v>
      </c>
    </row>
    <row r="400" spans="2:51" s="12" customFormat="1" ht="13.5">
      <c r="B400" s="216"/>
      <c r="C400" s="217"/>
      <c r="D400" s="218" t="s">
        <v>184</v>
      </c>
      <c r="E400" s="219" t="s">
        <v>21</v>
      </c>
      <c r="F400" s="220" t="s">
        <v>1713</v>
      </c>
      <c r="G400" s="217"/>
      <c r="H400" s="219" t="s">
        <v>21</v>
      </c>
      <c r="I400" s="221"/>
      <c r="J400" s="217"/>
      <c r="K400" s="217"/>
      <c r="L400" s="222"/>
      <c r="M400" s="223"/>
      <c r="N400" s="224"/>
      <c r="O400" s="224"/>
      <c r="P400" s="224"/>
      <c r="Q400" s="224"/>
      <c r="R400" s="224"/>
      <c r="S400" s="224"/>
      <c r="T400" s="225"/>
      <c r="AT400" s="226" t="s">
        <v>184</v>
      </c>
      <c r="AU400" s="226" t="s">
        <v>182</v>
      </c>
      <c r="AV400" s="12" t="s">
        <v>83</v>
      </c>
      <c r="AW400" s="12" t="s">
        <v>35</v>
      </c>
      <c r="AX400" s="12" t="s">
        <v>76</v>
      </c>
      <c r="AY400" s="226" t="s">
        <v>172</v>
      </c>
    </row>
    <row r="401" spans="2:51" s="13" customFormat="1" ht="27">
      <c r="B401" s="227"/>
      <c r="C401" s="228"/>
      <c r="D401" s="218" t="s">
        <v>184</v>
      </c>
      <c r="E401" s="229" t="s">
        <v>21</v>
      </c>
      <c r="F401" s="230" t="s">
        <v>1742</v>
      </c>
      <c r="G401" s="228"/>
      <c r="H401" s="231">
        <v>88.5</v>
      </c>
      <c r="I401" s="232"/>
      <c r="J401" s="228"/>
      <c r="K401" s="228"/>
      <c r="L401" s="233"/>
      <c r="M401" s="234"/>
      <c r="N401" s="235"/>
      <c r="O401" s="235"/>
      <c r="P401" s="235"/>
      <c r="Q401" s="235"/>
      <c r="R401" s="235"/>
      <c r="S401" s="235"/>
      <c r="T401" s="236"/>
      <c r="AT401" s="237" t="s">
        <v>184</v>
      </c>
      <c r="AU401" s="237" t="s">
        <v>182</v>
      </c>
      <c r="AV401" s="13" t="s">
        <v>85</v>
      </c>
      <c r="AW401" s="13" t="s">
        <v>35</v>
      </c>
      <c r="AX401" s="13" t="s">
        <v>76</v>
      </c>
      <c r="AY401" s="237" t="s">
        <v>172</v>
      </c>
    </row>
    <row r="402" spans="2:51" s="15" customFormat="1" ht="13.5">
      <c r="B402" s="249"/>
      <c r="C402" s="250"/>
      <c r="D402" s="218" t="s">
        <v>184</v>
      </c>
      <c r="E402" s="251" t="s">
        <v>21</v>
      </c>
      <c r="F402" s="252" t="s">
        <v>228</v>
      </c>
      <c r="G402" s="250"/>
      <c r="H402" s="253">
        <v>2398.5</v>
      </c>
      <c r="I402" s="254"/>
      <c r="J402" s="250"/>
      <c r="K402" s="250"/>
      <c r="L402" s="255"/>
      <c r="M402" s="256"/>
      <c r="N402" s="257"/>
      <c r="O402" s="257"/>
      <c r="P402" s="257"/>
      <c r="Q402" s="257"/>
      <c r="R402" s="257"/>
      <c r="S402" s="257"/>
      <c r="T402" s="258"/>
      <c r="AT402" s="259" t="s">
        <v>184</v>
      </c>
      <c r="AU402" s="259" t="s">
        <v>182</v>
      </c>
      <c r="AV402" s="15" t="s">
        <v>182</v>
      </c>
      <c r="AW402" s="15" t="s">
        <v>35</v>
      </c>
      <c r="AX402" s="15" t="s">
        <v>76</v>
      </c>
      <c r="AY402" s="259" t="s">
        <v>172</v>
      </c>
    </row>
    <row r="403" spans="2:51" s="12" customFormat="1" ht="13.5">
      <c r="B403" s="216"/>
      <c r="C403" s="217"/>
      <c r="D403" s="218" t="s">
        <v>184</v>
      </c>
      <c r="E403" s="219" t="s">
        <v>21</v>
      </c>
      <c r="F403" s="220" t="s">
        <v>1743</v>
      </c>
      <c r="G403" s="217"/>
      <c r="H403" s="219" t="s">
        <v>21</v>
      </c>
      <c r="I403" s="221"/>
      <c r="J403" s="217"/>
      <c r="K403" s="217"/>
      <c r="L403" s="222"/>
      <c r="M403" s="223"/>
      <c r="N403" s="224"/>
      <c r="O403" s="224"/>
      <c r="P403" s="224"/>
      <c r="Q403" s="224"/>
      <c r="R403" s="224"/>
      <c r="S403" s="224"/>
      <c r="T403" s="225"/>
      <c r="AT403" s="226" t="s">
        <v>184</v>
      </c>
      <c r="AU403" s="226" t="s">
        <v>182</v>
      </c>
      <c r="AV403" s="12" t="s">
        <v>83</v>
      </c>
      <c r="AW403" s="12" t="s">
        <v>35</v>
      </c>
      <c r="AX403" s="12" t="s">
        <v>76</v>
      </c>
      <c r="AY403" s="226" t="s">
        <v>172</v>
      </c>
    </row>
    <row r="404" spans="2:51" s="13" customFormat="1" ht="27">
      <c r="B404" s="227"/>
      <c r="C404" s="228"/>
      <c r="D404" s="218" t="s">
        <v>184</v>
      </c>
      <c r="E404" s="229" t="s">
        <v>21</v>
      </c>
      <c r="F404" s="230" t="s">
        <v>1744</v>
      </c>
      <c r="G404" s="228"/>
      <c r="H404" s="231">
        <v>971</v>
      </c>
      <c r="I404" s="232"/>
      <c r="J404" s="228"/>
      <c r="K404" s="228"/>
      <c r="L404" s="233"/>
      <c r="M404" s="234"/>
      <c r="N404" s="235"/>
      <c r="O404" s="235"/>
      <c r="P404" s="235"/>
      <c r="Q404" s="235"/>
      <c r="R404" s="235"/>
      <c r="S404" s="235"/>
      <c r="T404" s="236"/>
      <c r="AT404" s="237" t="s">
        <v>184</v>
      </c>
      <c r="AU404" s="237" t="s">
        <v>182</v>
      </c>
      <c r="AV404" s="13" t="s">
        <v>85</v>
      </c>
      <c r="AW404" s="13" t="s">
        <v>35</v>
      </c>
      <c r="AX404" s="13" t="s">
        <v>76</v>
      </c>
      <c r="AY404" s="237" t="s">
        <v>172</v>
      </c>
    </row>
    <row r="405" spans="2:51" s="13" customFormat="1" ht="27">
      <c r="B405" s="227"/>
      <c r="C405" s="228"/>
      <c r="D405" s="218" t="s">
        <v>184</v>
      </c>
      <c r="E405" s="229" t="s">
        <v>21</v>
      </c>
      <c r="F405" s="230" t="s">
        <v>1745</v>
      </c>
      <c r="G405" s="228"/>
      <c r="H405" s="231">
        <v>478.5</v>
      </c>
      <c r="I405" s="232"/>
      <c r="J405" s="228"/>
      <c r="K405" s="228"/>
      <c r="L405" s="233"/>
      <c r="M405" s="234"/>
      <c r="N405" s="235"/>
      <c r="O405" s="235"/>
      <c r="P405" s="235"/>
      <c r="Q405" s="235"/>
      <c r="R405" s="235"/>
      <c r="S405" s="235"/>
      <c r="T405" s="236"/>
      <c r="AT405" s="237" t="s">
        <v>184</v>
      </c>
      <c r="AU405" s="237" t="s">
        <v>182</v>
      </c>
      <c r="AV405" s="13" t="s">
        <v>85</v>
      </c>
      <c r="AW405" s="13" t="s">
        <v>35</v>
      </c>
      <c r="AX405" s="13" t="s">
        <v>76</v>
      </c>
      <c r="AY405" s="237" t="s">
        <v>172</v>
      </c>
    </row>
    <row r="406" spans="2:51" s="12" customFormat="1" ht="13.5">
      <c r="B406" s="216"/>
      <c r="C406" s="217"/>
      <c r="D406" s="218" t="s">
        <v>184</v>
      </c>
      <c r="E406" s="219" t="s">
        <v>21</v>
      </c>
      <c r="F406" s="220" t="s">
        <v>1713</v>
      </c>
      <c r="G406" s="217"/>
      <c r="H406" s="219" t="s">
        <v>21</v>
      </c>
      <c r="I406" s="221"/>
      <c r="J406" s="217"/>
      <c r="K406" s="217"/>
      <c r="L406" s="222"/>
      <c r="M406" s="223"/>
      <c r="N406" s="224"/>
      <c r="O406" s="224"/>
      <c r="P406" s="224"/>
      <c r="Q406" s="224"/>
      <c r="R406" s="224"/>
      <c r="S406" s="224"/>
      <c r="T406" s="225"/>
      <c r="AT406" s="226" t="s">
        <v>184</v>
      </c>
      <c r="AU406" s="226" t="s">
        <v>182</v>
      </c>
      <c r="AV406" s="12" t="s">
        <v>83</v>
      </c>
      <c r="AW406" s="12" t="s">
        <v>35</v>
      </c>
      <c r="AX406" s="12" t="s">
        <v>76</v>
      </c>
      <c r="AY406" s="226" t="s">
        <v>172</v>
      </c>
    </row>
    <row r="407" spans="2:51" s="13" customFormat="1" ht="27">
      <c r="B407" s="227"/>
      <c r="C407" s="228"/>
      <c r="D407" s="218" t="s">
        <v>184</v>
      </c>
      <c r="E407" s="229" t="s">
        <v>21</v>
      </c>
      <c r="F407" s="230" t="s">
        <v>1746</v>
      </c>
      <c r="G407" s="228"/>
      <c r="H407" s="231">
        <v>71.5</v>
      </c>
      <c r="I407" s="232"/>
      <c r="J407" s="228"/>
      <c r="K407" s="228"/>
      <c r="L407" s="233"/>
      <c r="M407" s="234"/>
      <c r="N407" s="235"/>
      <c r="O407" s="235"/>
      <c r="P407" s="235"/>
      <c r="Q407" s="235"/>
      <c r="R407" s="235"/>
      <c r="S407" s="235"/>
      <c r="T407" s="236"/>
      <c r="AT407" s="237" t="s">
        <v>184</v>
      </c>
      <c r="AU407" s="237" t="s">
        <v>182</v>
      </c>
      <c r="AV407" s="13" t="s">
        <v>85</v>
      </c>
      <c r="AW407" s="13" t="s">
        <v>35</v>
      </c>
      <c r="AX407" s="13" t="s">
        <v>76</v>
      </c>
      <c r="AY407" s="237" t="s">
        <v>172</v>
      </c>
    </row>
    <row r="408" spans="2:51" s="13" customFormat="1" ht="13.5">
      <c r="B408" s="227"/>
      <c r="C408" s="228"/>
      <c r="D408" s="218" t="s">
        <v>184</v>
      </c>
      <c r="E408" s="229" t="s">
        <v>21</v>
      </c>
      <c r="F408" s="230" t="s">
        <v>1747</v>
      </c>
      <c r="G408" s="228"/>
      <c r="H408" s="231">
        <v>238.5</v>
      </c>
      <c r="I408" s="232"/>
      <c r="J408" s="228"/>
      <c r="K408" s="228"/>
      <c r="L408" s="233"/>
      <c r="M408" s="234"/>
      <c r="N408" s="235"/>
      <c r="O408" s="235"/>
      <c r="P408" s="235"/>
      <c r="Q408" s="235"/>
      <c r="R408" s="235"/>
      <c r="S408" s="235"/>
      <c r="T408" s="236"/>
      <c r="AT408" s="237" t="s">
        <v>184</v>
      </c>
      <c r="AU408" s="237" t="s">
        <v>182</v>
      </c>
      <c r="AV408" s="13" t="s">
        <v>85</v>
      </c>
      <c r="AW408" s="13" t="s">
        <v>35</v>
      </c>
      <c r="AX408" s="13" t="s">
        <v>76</v>
      </c>
      <c r="AY408" s="237" t="s">
        <v>172</v>
      </c>
    </row>
    <row r="409" spans="2:51" s="15" customFormat="1" ht="13.5">
      <c r="B409" s="249"/>
      <c r="C409" s="250"/>
      <c r="D409" s="218" t="s">
        <v>184</v>
      </c>
      <c r="E409" s="251" t="s">
        <v>21</v>
      </c>
      <c r="F409" s="252" t="s">
        <v>228</v>
      </c>
      <c r="G409" s="250"/>
      <c r="H409" s="253">
        <v>1759.5</v>
      </c>
      <c r="I409" s="254"/>
      <c r="J409" s="250"/>
      <c r="K409" s="250"/>
      <c r="L409" s="255"/>
      <c r="M409" s="256"/>
      <c r="N409" s="257"/>
      <c r="O409" s="257"/>
      <c r="P409" s="257"/>
      <c r="Q409" s="257"/>
      <c r="R409" s="257"/>
      <c r="S409" s="257"/>
      <c r="T409" s="258"/>
      <c r="AT409" s="259" t="s">
        <v>184</v>
      </c>
      <c r="AU409" s="259" t="s">
        <v>182</v>
      </c>
      <c r="AV409" s="15" t="s">
        <v>182</v>
      </c>
      <c r="AW409" s="15" t="s">
        <v>35</v>
      </c>
      <c r="AX409" s="15" t="s">
        <v>76</v>
      </c>
      <c r="AY409" s="259" t="s">
        <v>172</v>
      </c>
    </row>
    <row r="410" spans="2:51" s="14" customFormat="1" ht="13.5">
      <c r="B410" s="238"/>
      <c r="C410" s="239"/>
      <c r="D410" s="218" t="s">
        <v>184</v>
      </c>
      <c r="E410" s="240" t="s">
        <v>21</v>
      </c>
      <c r="F410" s="241" t="s">
        <v>199</v>
      </c>
      <c r="G410" s="239"/>
      <c r="H410" s="242">
        <v>4158</v>
      </c>
      <c r="I410" s="243"/>
      <c r="J410" s="239"/>
      <c r="K410" s="239"/>
      <c r="L410" s="244"/>
      <c r="M410" s="245"/>
      <c r="N410" s="246"/>
      <c r="O410" s="246"/>
      <c r="P410" s="246"/>
      <c r="Q410" s="246"/>
      <c r="R410" s="246"/>
      <c r="S410" s="246"/>
      <c r="T410" s="247"/>
      <c r="AT410" s="248" t="s">
        <v>184</v>
      </c>
      <c r="AU410" s="248" t="s">
        <v>182</v>
      </c>
      <c r="AV410" s="14" t="s">
        <v>181</v>
      </c>
      <c r="AW410" s="14" t="s">
        <v>35</v>
      </c>
      <c r="AX410" s="14" t="s">
        <v>83</v>
      </c>
      <c r="AY410" s="248" t="s">
        <v>172</v>
      </c>
    </row>
    <row r="411" spans="2:65" s="1" customFormat="1" ht="16.5" customHeight="1">
      <c r="B411" s="42"/>
      <c r="C411" s="260" t="s">
        <v>623</v>
      </c>
      <c r="D411" s="260" t="s">
        <v>252</v>
      </c>
      <c r="E411" s="261" t="s">
        <v>476</v>
      </c>
      <c r="F411" s="262" t="s">
        <v>477</v>
      </c>
      <c r="G411" s="263" t="s">
        <v>213</v>
      </c>
      <c r="H411" s="264">
        <v>3834.69</v>
      </c>
      <c r="I411" s="265"/>
      <c r="J411" s="266">
        <f>ROUND(I411*H411,2)</f>
        <v>0</v>
      </c>
      <c r="K411" s="262" t="s">
        <v>180</v>
      </c>
      <c r="L411" s="267"/>
      <c r="M411" s="268" t="s">
        <v>21</v>
      </c>
      <c r="N411" s="269" t="s">
        <v>47</v>
      </c>
      <c r="O411" s="43"/>
      <c r="P411" s="213">
        <f>O411*H411</f>
        <v>0</v>
      </c>
      <c r="Q411" s="213">
        <v>0.131</v>
      </c>
      <c r="R411" s="213">
        <f>Q411*H411</f>
        <v>502.34439000000003</v>
      </c>
      <c r="S411" s="213">
        <v>0</v>
      </c>
      <c r="T411" s="214">
        <f>S411*H411</f>
        <v>0</v>
      </c>
      <c r="AR411" s="25" t="s">
        <v>233</v>
      </c>
      <c r="AT411" s="25" t="s">
        <v>252</v>
      </c>
      <c r="AU411" s="25" t="s">
        <v>182</v>
      </c>
      <c r="AY411" s="25" t="s">
        <v>172</v>
      </c>
      <c r="BE411" s="215">
        <f>IF(N411="základní",J411,0)</f>
        <v>0</v>
      </c>
      <c r="BF411" s="215">
        <f>IF(N411="snížená",J411,0)</f>
        <v>0</v>
      </c>
      <c r="BG411" s="215">
        <f>IF(N411="zákl. přenesená",J411,0)</f>
        <v>0</v>
      </c>
      <c r="BH411" s="215">
        <f>IF(N411="sníž. přenesená",J411,0)</f>
        <v>0</v>
      </c>
      <c r="BI411" s="215">
        <f>IF(N411="nulová",J411,0)</f>
        <v>0</v>
      </c>
      <c r="BJ411" s="25" t="s">
        <v>83</v>
      </c>
      <c r="BK411" s="215">
        <f>ROUND(I411*H411,2)</f>
        <v>0</v>
      </c>
      <c r="BL411" s="25" t="s">
        <v>181</v>
      </c>
      <c r="BM411" s="25" t="s">
        <v>1748</v>
      </c>
    </row>
    <row r="412" spans="2:51" s="12" customFormat="1" ht="13.5">
      <c r="B412" s="216"/>
      <c r="C412" s="217"/>
      <c r="D412" s="218" t="s">
        <v>184</v>
      </c>
      <c r="E412" s="219" t="s">
        <v>21</v>
      </c>
      <c r="F412" s="220" t="s">
        <v>1738</v>
      </c>
      <c r="G412" s="217"/>
      <c r="H412" s="219" t="s">
        <v>21</v>
      </c>
      <c r="I412" s="221"/>
      <c r="J412" s="217"/>
      <c r="K412" s="217"/>
      <c r="L412" s="222"/>
      <c r="M412" s="223"/>
      <c r="N412" s="224"/>
      <c r="O412" s="224"/>
      <c r="P412" s="224"/>
      <c r="Q412" s="224"/>
      <c r="R412" s="224"/>
      <c r="S412" s="224"/>
      <c r="T412" s="225"/>
      <c r="AT412" s="226" t="s">
        <v>184</v>
      </c>
      <c r="AU412" s="226" t="s">
        <v>182</v>
      </c>
      <c r="AV412" s="12" t="s">
        <v>83</v>
      </c>
      <c r="AW412" s="12" t="s">
        <v>35</v>
      </c>
      <c r="AX412" s="12" t="s">
        <v>76</v>
      </c>
      <c r="AY412" s="226" t="s">
        <v>172</v>
      </c>
    </row>
    <row r="413" spans="2:51" s="13" customFormat="1" ht="27">
      <c r="B413" s="227"/>
      <c r="C413" s="228"/>
      <c r="D413" s="218" t="s">
        <v>184</v>
      </c>
      <c r="E413" s="229" t="s">
        <v>21</v>
      </c>
      <c r="F413" s="230" t="s">
        <v>1739</v>
      </c>
      <c r="G413" s="228"/>
      <c r="H413" s="231">
        <v>1253</v>
      </c>
      <c r="I413" s="232"/>
      <c r="J413" s="228"/>
      <c r="K413" s="228"/>
      <c r="L413" s="233"/>
      <c r="M413" s="234"/>
      <c r="N413" s="235"/>
      <c r="O413" s="235"/>
      <c r="P413" s="235"/>
      <c r="Q413" s="235"/>
      <c r="R413" s="235"/>
      <c r="S413" s="235"/>
      <c r="T413" s="236"/>
      <c r="AT413" s="237" t="s">
        <v>184</v>
      </c>
      <c r="AU413" s="237" t="s">
        <v>182</v>
      </c>
      <c r="AV413" s="13" t="s">
        <v>85</v>
      </c>
      <c r="AW413" s="13" t="s">
        <v>35</v>
      </c>
      <c r="AX413" s="13" t="s">
        <v>76</v>
      </c>
      <c r="AY413" s="237" t="s">
        <v>172</v>
      </c>
    </row>
    <row r="414" spans="2:51" s="13" customFormat="1" ht="27">
      <c r="B414" s="227"/>
      <c r="C414" s="228"/>
      <c r="D414" s="218" t="s">
        <v>184</v>
      </c>
      <c r="E414" s="229" t="s">
        <v>21</v>
      </c>
      <c r="F414" s="230" t="s">
        <v>1740</v>
      </c>
      <c r="G414" s="228"/>
      <c r="H414" s="231">
        <v>784.5</v>
      </c>
      <c r="I414" s="232"/>
      <c r="J414" s="228"/>
      <c r="K414" s="228"/>
      <c r="L414" s="233"/>
      <c r="M414" s="234"/>
      <c r="N414" s="235"/>
      <c r="O414" s="235"/>
      <c r="P414" s="235"/>
      <c r="Q414" s="235"/>
      <c r="R414" s="235"/>
      <c r="S414" s="235"/>
      <c r="T414" s="236"/>
      <c r="AT414" s="237" t="s">
        <v>184</v>
      </c>
      <c r="AU414" s="237" t="s">
        <v>182</v>
      </c>
      <c r="AV414" s="13" t="s">
        <v>85</v>
      </c>
      <c r="AW414" s="13" t="s">
        <v>35</v>
      </c>
      <c r="AX414" s="13" t="s">
        <v>76</v>
      </c>
      <c r="AY414" s="237" t="s">
        <v>172</v>
      </c>
    </row>
    <row r="415" spans="2:51" s="13" customFormat="1" ht="13.5">
      <c r="B415" s="227"/>
      <c r="C415" s="228"/>
      <c r="D415" s="218" t="s">
        <v>184</v>
      </c>
      <c r="E415" s="229" t="s">
        <v>21</v>
      </c>
      <c r="F415" s="230" t="s">
        <v>1741</v>
      </c>
      <c r="G415" s="228"/>
      <c r="H415" s="231">
        <v>272.5</v>
      </c>
      <c r="I415" s="232"/>
      <c r="J415" s="228"/>
      <c r="K415" s="228"/>
      <c r="L415" s="233"/>
      <c r="M415" s="234"/>
      <c r="N415" s="235"/>
      <c r="O415" s="235"/>
      <c r="P415" s="235"/>
      <c r="Q415" s="235"/>
      <c r="R415" s="235"/>
      <c r="S415" s="235"/>
      <c r="T415" s="236"/>
      <c r="AT415" s="237" t="s">
        <v>184</v>
      </c>
      <c r="AU415" s="237" t="s">
        <v>182</v>
      </c>
      <c r="AV415" s="13" t="s">
        <v>85</v>
      </c>
      <c r="AW415" s="13" t="s">
        <v>35</v>
      </c>
      <c r="AX415" s="13" t="s">
        <v>76</v>
      </c>
      <c r="AY415" s="237" t="s">
        <v>172</v>
      </c>
    </row>
    <row r="416" spans="2:51" s="12" customFormat="1" ht="13.5">
      <c r="B416" s="216"/>
      <c r="C416" s="217"/>
      <c r="D416" s="218" t="s">
        <v>184</v>
      </c>
      <c r="E416" s="219" t="s">
        <v>21</v>
      </c>
      <c r="F416" s="220" t="s">
        <v>1743</v>
      </c>
      <c r="G416" s="217"/>
      <c r="H416" s="219" t="s">
        <v>21</v>
      </c>
      <c r="I416" s="221"/>
      <c r="J416" s="217"/>
      <c r="K416" s="217"/>
      <c r="L416" s="222"/>
      <c r="M416" s="223"/>
      <c r="N416" s="224"/>
      <c r="O416" s="224"/>
      <c r="P416" s="224"/>
      <c r="Q416" s="224"/>
      <c r="R416" s="224"/>
      <c r="S416" s="224"/>
      <c r="T416" s="225"/>
      <c r="AT416" s="226" t="s">
        <v>184</v>
      </c>
      <c r="AU416" s="226" t="s">
        <v>182</v>
      </c>
      <c r="AV416" s="12" t="s">
        <v>83</v>
      </c>
      <c r="AW416" s="12" t="s">
        <v>35</v>
      </c>
      <c r="AX416" s="12" t="s">
        <v>76</v>
      </c>
      <c r="AY416" s="226" t="s">
        <v>172</v>
      </c>
    </row>
    <row r="417" spans="2:51" s="13" customFormat="1" ht="27">
      <c r="B417" s="227"/>
      <c r="C417" s="228"/>
      <c r="D417" s="218" t="s">
        <v>184</v>
      </c>
      <c r="E417" s="229" t="s">
        <v>21</v>
      </c>
      <c r="F417" s="230" t="s">
        <v>1744</v>
      </c>
      <c r="G417" s="228"/>
      <c r="H417" s="231">
        <v>971</v>
      </c>
      <c r="I417" s="232"/>
      <c r="J417" s="228"/>
      <c r="K417" s="228"/>
      <c r="L417" s="233"/>
      <c r="M417" s="234"/>
      <c r="N417" s="235"/>
      <c r="O417" s="235"/>
      <c r="P417" s="235"/>
      <c r="Q417" s="235"/>
      <c r="R417" s="235"/>
      <c r="S417" s="235"/>
      <c r="T417" s="236"/>
      <c r="AT417" s="237" t="s">
        <v>184</v>
      </c>
      <c r="AU417" s="237" t="s">
        <v>182</v>
      </c>
      <c r="AV417" s="13" t="s">
        <v>85</v>
      </c>
      <c r="AW417" s="13" t="s">
        <v>35</v>
      </c>
      <c r="AX417" s="13" t="s">
        <v>76</v>
      </c>
      <c r="AY417" s="237" t="s">
        <v>172</v>
      </c>
    </row>
    <row r="418" spans="2:51" s="13" customFormat="1" ht="27">
      <c r="B418" s="227"/>
      <c r="C418" s="228"/>
      <c r="D418" s="218" t="s">
        <v>184</v>
      </c>
      <c r="E418" s="229" t="s">
        <v>21</v>
      </c>
      <c r="F418" s="230" t="s">
        <v>1745</v>
      </c>
      <c r="G418" s="228"/>
      <c r="H418" s="231">
        <v>478.5</v>
      </c>
      <c r="I418" s="232"/>
      <c r="J418" s="228"/>
      <c r="K418" s="228"/>
      <c r="L418" s="233"/>
      <c r="M418" s="234"/>
      <c r="N418" s="235"/>
      <c r="O418" s="235"/>
      <c r="P418" s="235"/>
      <c r="Q418" s="235"/>
      <c r="R418" s="235"/>
      <c r="S418" s="235"/>
      <c r="T418" s="236"/>
      <c r="AT418" s="237" t="s">
        <v>184</v>
      </c>
      <c r="AU418" s="237" t="s">
        <v>182</v>
      </c>
      <c r="AV418" s="13" t="s">
        <v>85</v>
      </c>
      <c r="AW418" s="13" t="s">
        <v>35</v>
      </c>
      <c r="AX418" s="13" t="s">
        <v>76</v>
      </c>
      <c r="AY418" s="237" t="s">
        <v>172</v>
      </c>
    </row>
    <row r="419" spans="2:51" s="15" customFormat="1" ht="13.5">
      <c r="B419" s="249"/>
      <c r="C419" s="250"/>
      <c r="D419" s="218" t="s">
        <v>184</v>
      </c>
      <c r="E419" s="251" t="s">
        <v>21</v>
      </c>
      <c r="F419" s="252" t="s">
        <v>228</v>
      </c>
      <c r="G419" s="250"/>
      <c r="H419" s="253">
        <v>3759.5</v>
      </c>
      <c r="I419" s="254"/>
      <c r="J419" s="250"/>
      <c r="K419" s="250"/>
      <c r="L419" s="255"/>
      <c r="M419" s="256"/>
      <c r="N419" s="257"/>
      <c r="O419" s="257"/>
      <c r="P419" s="257"/>
      <c r="Q419" s="257"/>
      <c r="R419" s="257"/>
      <c r="S419" s="257"/>
      <c r="T419" s="258"/>
      <c r="AT419" s="259" t="s">
        <v>184</v>
      </c>
      <c r="AU419" s="259" t="s">
        <v>182</v>
      </c>
      <c r="AV419" s="15" t="s">
        <v>182</v>
      </c>
      <c r="AW419" s="15" t="s">
        <v>35</v>
      </c>
      <c r="AX419" s="15" t="s">
        <v>76</v>
      </c>
      <c r="AY419" s="259" t="s">
        <v>172</v>
      </c>
    </row>
    <row r="420" spans="2:51" s="13" customFormat="1" ht="13.5">
      <c r="B420" s="227"/>
      <c r="C420" s="228"/>
      <c r="D420" s="218" t="s">
        <v>184</v>
      </c>
      <c r="E420" s="229" t="s">
        <v>21</v>
      </c>
      <c r="F420" s="230" t="s">
        <v>1749</v>
      </c>
      <c r="G420" s="228"/>
      <c r="H420" s="231">
        <v>75.19</v>
      </c>
      <c r="I420" s="232"/>
      <c r="J420" s="228"/>
      <c r="K420" s="228"/>
      <c r="L420" s="233"/>
      <c r="M420" s="234"/>
      <c r="N420" s="235"/>
      <c r="O420" s="235"/>
      <c r="P420" s="235"/>
      <c r="Q420" s="235"/>
      <c r="R420" s="235"/>
      <c r="S420" s="235"/>
      <c r="T420" s="236"/>
      <c r="AT420" s="237" t="s">
        <v>184</v>
      </c>
      <c r="AU420" s="237" t="s">
        <v>182</v>
      </c>
      <c r="AV420" s="13" t="s">
        <v>85</v>
      </c>
      <c r="AW420" s="13" t="s">
        <v>35</v>
      </c>
      <c r="AX420" s="13" t="s">
        <v>76</v>
      </c>
      <c r="AY420" s="237" t="s">
        <v>172</v>
      </c>
    </row>
    <row r="421" spans="2:51" s="14" customFormat="1" ht="13.5">
      <c r="B421" s="238"/>
      <c r="C421" s="239"/>
      <c r="D421" s="218" t="s">
        <v>184</v>
      </c>
      <c r="E421" s="240" t="s">
        <v>21</v>
      </c>
      <c r="F421" s="241" t="s">
        <v>199</v>
      </c>
      <c r="G421" s="239"/>
      <c r="H421" s="242">
        <v>3834.69</v>
      </c>
      <c r="I421" s="243"/>
      <c r="J421" s="239"/>
      <c r="K421" s="239"/>
      <c r="L421" s="244"/>
      <c r="M421" s="245"/>
      <c r="N421" s="246"/>
      <c r="O421" s="246"/>
      <c r="P421" s="246"/>
      <c r="Q421" s="246"/>
      <c r="R421" s="246"/>
      <c r="S421" s="246"/>
      <c r="T421" s="247"/>
      <c r="AT421" s="248" t="s">
        <v>184</v>
      </c>
      <c r="AU421" s="248" t="s">
        <v>182</v>
      </c>
      <c r="AV421" s="14" t="s">
        <v>181</v>
      </c>
      <c r="AW421" s="14" t="s">
        <v>35</v>
      </c>
      <c r="AX421" s="14" t="s">
        <v>83</v>
      </c>
      <c r="AY421" s="248" t="s">
        <v>172</v>
      </c>
    </row>
    <row r="422" spans="2:65" s="1" customFormat="1" ht="25.5" customHeight="1">
      <c r="B422" s="42"/>
      <c r="C422" s="204" t="s">
        <v>629</v>
      </c>
      <c r="D422" s="204" t="s">
        <v>176</v>
      </c>
      <c r="E422" s="205" t="s">
        <v>481</v>
      </c>
      <c r="F422" s="206" t="s">
        <v>482</v>
      </c>
      <c r="G422" s="207" t="s">
        <v>213</v>
      </c>
      <c r="H422" s="208">
        <v>160</v>
      </c>
      <c r="I422" s="209"/>
      <c r="J422" s="210">
        <f>ROUND(I422*H422,2)</f>
        <v>0</v>
      </c>
      <c r="K422" s="206" t="s">
        <v>180</v>
      </c>
      <c r="L422" s="62"/>
      <c r="M422" s="211" t="s">
        <v>21</v>
      </c>
      <c r="N422" s="212" t="s">
        <v>47</v>
      </c>
      <c r="O422" s="43"/>
      <c r="P422" s="213">
        <f>O422*H422</f>
        <v>0</v>
      </c>
      <c r="Q422" s="213">
        <v>0</v>
      </c>
      <c r="R422" s="213">
        <f>Q422*H422</f>
        <v>0</v>
      </c>
      <c r="S422" s="213">
        <v>0</v>
      </c>
      <c r="T422" s="214">
        <f>S422*H422</f>
        <v>0</v>
      </c>
      <c r="AR422" s="25" t="s">
        <v>181</v>
      </c>
      <c r="AT422" s="25" t="s">
        <v>176</v>
      </c>
      <c r="AU422" s="25" t="s">
        <v>182</v>
      </c>
      <c r="AY422" s="25" t="s">
        <v>172</v>
      </c>
      <c r="BE422" s="215">
        <f>IF(N422="základní",J422,0)</f>
        <v>0</v>
      </c>
      <c r="BF422" s="215">
        <f>IF(N422="snížená",J422,0)</f>
        <v>0</v>
      </c>
      <c r="BG422" s="215">
        <f>IF(N422="zákl. přenesená",J422,0)</f>
        <v>0</v>
      </c>
      <c r="BH422" s="215">
        <f>IF(N422="sníž. přenesená",J422,0)</f>
        <v>0</v>
      </c>
      <c r="BI422" s="215">
        <f>IF(N422="nulová",J422,0)</f>
        <v>0</v>
      </c>
      <c r="BJ422" s="25" t="s">
        <v>83</v>
      </c>
      <c r="BK422" s="215">
        <f>ROUND(I422*H422,2)</f>
        <v>0</v>
      </c>
      <c r="BL422" s="25" t="s">
        <v>181</v>
      </c>
      <c r="BM422" s="25" t="s">
        <v>1750</v>
      </c>
    </row>
    <row r="423" spans="2:51" s="12" customFormat="1" ht="13.5">
      <c r="B423" s="216"/>
      <c r="C423" s="217"/>
      <c r="D423" s="218" t="s">
        <v>184</v>
      </c>
      <c r="E423" s="219" t="s">
        <v>21</v>
      </c>
      <c r="F423" s="220" t="s">
        <v>1713</v>
      </c>
      <c r="G423" s="217"/>
      <c r="H423" s="219" t="s">
        <v>21</v>
      </c>
      <c r="I423" s="221"/>
      <c r="J423" s="217"/>
      <c r="K423" s="217"/>
      <c r="L423" s="222"/>
      <c r="M423" s="223"/>
      <c r="N423" s="224"/>
      <c r="O423" s="224"/>
      <c r="P423" s="224"/>
      <c r="Q423" s="224"/>
      <c r="R423" s="224"/>
      <c r="S423" s="224"/>
      <c r="T423" s="225"/>
      <c r="AT423" s="226" t="s">
        <v>184</v>
      </c>
      <c r="AU423" s="226" t="s">
        <v>182</v>
      </c>
      <c r="AV423" s="12" t="s">
        <v>83</v>
      </c>
      <c r="AW423" s="12" t="s">
        <v>35</v>
      </c>
      <c r="AX423" s="12" t="s">
        <v>76</v>
      </c>
      <c r="AY423" s="226" t="s">
        <v>172</v>
      </c>
    </row>
    <row r="424" spans="2:51" s="12" customFormat="1" ht="13.5">
      <c r="B424" s="216"/>
      <c r="C424" s="217"/>
      <c r="D424" s="218" t="s">
        <v>184</v>
      </c>
      <c r="E424" s="219" t="s">
        <v>21</v>
      </c>
      <c r="F424" s="220" t="s">
        <v>1738</v>
      </c>
      <c r="G424" s="217"/>
      <c r="H424" s="219" t="s">
        <v>21</v>
      </c>
      <c r="I424" s="221"/>
      <c r="J424" s="217"/>
      <c r="K424" s="217"/>
      <c r="L424" s="222"/>
      <c r="M424" s="223"/>
      <c r="N424" s="224"/>
      <c r="O424" s="224"/>
      <c r="P424" s="224"/>
      <c r="Q424" s="224"/>
      <c r="R424" s="224"/>
      <c r="S424" s="224"/>
      <c r="T424" s="225"/>
      <c r="AT424" s="226" t="s">
        <v>184</v>
      </c>
      <c r="AU424" s="226" t="s">
        <v>182</v>
      </c>
      <c r="AV424" s="12" t="s">
        <v>83</v>
      </c>
      <c r="AW424" s="12" t="s">
        <v>35</v>
      </c>
      <c r="AX424" s="12" t="s">
        <v>76</v>
      </c>
      <c r="AY424" s="226" t="s">
        <v>172</v>
      </c>
    </row>
    <row r="425" spans="2:51" s="13" customFormat="1" ht="27">
      <c r="B425" s="227"/>
      <c r="C425" s="228"/>
      <c r="D425" s="218" t="s">
        <v>184</v>
      </c>
      <c r="E425" s="229" t="s">
        <v>21</v>
      </c>
      <c r="F425" s="230" t="s">
        <v>1742</v>
      </c>
      <c r="G425" s="228"/>
      <c r="H425" s="231">
        <v>88.5</v>
      </c>
      <c r="I425" s="232"/>
      <c r="J425" s="228"/>
      <c r="K425" s="228"/>
      <c r="L425" s="233"/>
      <c r="M425" s="234"/>
      <c r="N425" s="235"/>
      <c r="O425" s="235"/>
      <c r="P425" s="235"/>
      <c r="Q425" s="235"/>
      <c r="R425" s="235"/>
      <c r="S425" s="235"/>
      <c r="T425" s="236"/>
      <c r="AT425" s="237" t="s">
        <v>184</v>
      </c>
      <c r="AU425" s="237" t="s">
        <v>182</v>
      </c>
      <c r="AV425" s="13" t="s">
        <v>85</v>
      </c>
      <c r="AW425" s="13" t="s">
        <v>35</v>
      </c>
      <c r="AX425" s="13" t="s">
        <v>76</v>
      </c>
      <c r="AY425" s="237" t="s">
        <v>172</v>
      </c>
    </row>
    <row r="426" spans="2:51" s="12" customFormat="1" ht="13.5">
      <c r="B426" s="216"/>
      <c r="C426" s="217"/>
      <c r="D426" s="218" t="s">
        <v>184</v>
      </c>
      <c r="E426" s="219" t="s">
        <v>21</v>
      </c>
      <c r="F426" s="220" t="s">
        <v>1743</v>
      </c>
      <c r="G426" s="217"/>
      <c r="H426" s="219" t="s">
        <v>21</v>
      </c>
      <c r="I426" s="221"/>
      <c r="J426" s="217"/>
      <c r="K426" s="217"/>
      <c r="L426" s="222"/>
      <c r="M426" s="223"/>
      <c r="N426" s="224"/>
      <c r="O426" s="224"/>
      <c r="P426" s="224"/>
      <c r="Q426" s="224"/>
      <c r="R426" s="224"/>
      <c r="S426" s="224"/>
      <c r="T426" s="225"/>
      <c r="AT426" s="226" t="s">
        <v>184</v>
      </c>
      <c r="AU426" s="226" t="s">
        <v>182</v>
      </c>
      <c r="AV426" s="12" t="s">
        <v>83</v>
      </c>
      <c r="AW426" s="12" t="s">
        <v>35</v>
      </c>
      <c r="AX426" s="12" t="s">
        <v>76</v>
      </c>
      <c r="AY426" s="226" t="s">
        <v>172</v>
      </c>
    </row>
    <row r="427" spans="2:51" s="13" customFormat="1" ht="27">
      <c r="B427" s="227"/>
      <c r="C427" s="228"/>
      <c r="D427" s="218" t="s">
        <v>184</v>
      </c>
      <c r="E427" s="229" t="s">
        <v>21</v>
      </c>
      <c r="F427" s="230" t="s">
        <v>1751</v>
      </c>
      <c r="G427" s="228"/>
      <c r="H427" s="231">
        <v>71.5</v>
      </c>
      <c r="I427" s="232"/>
      <c r="J427" s="228"/>
      <c r="K427" s="228"/>
      <c r="L427" s="233"/>
      <c r="M427" s="234"/>
      <c r="N427" s="235"/>
      <c r="O427" s="235"/>
      <c r="P427" s="235"/>
      <c r="Q427" s="235"/>
      <c r="R427" s="235"/>
      <c r="S427" s="235"/>
      <c r="T427" s="236"/>
      <c r="AT427" s="237" t="s">
        <v>184</v>
      </c>
      <c r="AU427" s="237" t="s">
        <v>182</v>
      </c>
      <c r="AV427" s="13" t="s">
        <v>85</v>
      </c>
      <c r="AW427" s="13" t="s">
        <v>35</v>
      </c>
      <c r="AX427" s="13" t="s">
        <v>76</v>
      </c>
      <c r="AY427" s="237" t="s">
        <v>172</v>
      </c>
    </row>
    <row r="428" spans="2:51" s="14" customFormat="1" ht="13.5">
      <c r="B428" s="238"/>
      <c r="C428" s="239"/>
      <c r="D428" s="218" t="s">
        <v>184</v>
      </c>
      <c r="E428" s="240" t="s">
        <v>21</v>
      </c>
      <c r="F428" s="241" t="s">
        <v>199</v>
      </c>
      <c r="G428" s="239"/>
      <c r="H428" s="242">
        <v>160</v>
      </c>
      <c r="I428" s="243"/>
      <c r="J428" s="239"/>
      <c r="K428" s="239"/>
      <c r="L428" s="244"/>
      <c r="M428" s="245"/>
      <c r="N428" s="246"/>
      <c r="O428" s="246"/>
      <c r="P428" s="246"/>
      <c r="Q428" s="246"/>
      <c r="R428" s="246"/>
      <c r="S428" s="246"/>
      <c r="T428" s="247"/>
      <c r="AT428" s="248" t="s">
        <v>184</v>
      </c>
      <c r="AU428" s="248" t="s">
        <v>182</v>
      </c>
      <c r="AV428" s="14" t="s">
        <v>181</v>
      </c>
      <c r="AW428" s="14" t="s">
        <v>35</v>
      </c>
      <c r="AX428" s="14" t="s">
        <v>83</v>
      </c>
      <c r="AY428" s="248" t="s">
        <v>172</v>
      </c>
    </row>
    <row r="429" spans="2:65" s="1" customFormat="1" ht="16.5" customHeight="1">
      <c r="B429" s="42"/>
      <c r="C429" s="260" t="s">
        <v>635</v>
      </c>
      <c r="D429" s="260" t="s">
        <v>252</v>
      </c>
      <c r="E429" s="261" t="s">
        <v>485</v>
      </c>
      <c r="F429" s="262" t="s">
        <v>486</v>
      </c>
      <c r="G429" s="263" t="s">
        <v>213</v>
      </c>
      <c r="H429" s="264">
        <v>163.2</v>
      </c>
      <c r="I429" s="265"/>
      <c r="J429" s="266">
        <f>ROUND(I429*H429,2)</f>
        <v>0</v>
      </c>
      <c r="K429" s="262" t="s">
        <v>180</v>
      </c>
      <c r="L429" s="267"/>
      <c r="M429" s="268" t="s">
        <v>21</v>
      </c>
      <c r="N429" s="269" t="s">
        <v>47</v>
      </c>
      <c r="O429" s="43"/>
      <c r="P429" s="213">
        <f>O429*H429</f>
        <v>0</v>
      </c>
      <c r="Q429" s="213">
        <v>0.131</v>
      </c>
      <c r="R429" s="213">
        <f>Q429*H429</f>
        <v>21.3792</v>
      </c>
      <c r="S429" s="213">
        <v>0</v>
      </c>
      <c r="T429" s="214">
        <f>S429*H429</f>
        <v>0</v>
      </c>
      <c r="AR429" s="25" t="s">
        <v>233</v>
      </c>
      <c r="AT429" s="25" t="s">
        <v>252</v>
      </c>
      <c r="AU429" s="25" t="s">
        <v>182</v>
      </c>
      <c r="AY429" s="25" t="s">
        <v>172</v>
      </c>
      <c r="BE429" s="215">
        <f>IF(N429="základní",J429,0)</f>
        <v>0</v>
      </c>
      <c r="BF429" s="215">
        <f>IF(N429="snížená",J429,0)</f>
        <v>0</v>
      </c>
      <c r="BG429" s="215">
        <f>IF(N429="zákl. přenesená",J429,0)</f>
        <v>0</v>
      </c>
      <c r="BH429" s="215">
        <f>IF(N429="sníž. přenesená",J429,0)</f>
        <v>0</v>
      </c>
      <c r="BI429" s="215">
        <f>IF(N429="nulová",J429,0)</f>
        <v>0</v>
      </c>
      <c r="BJ429" s="25" t="s">
        <v>83</v>
      </c>
      <c r="BK429" s="215">
        <f>ROUND(I429*H429,2)</f>
        <v>0</v>
      </c>
      <c r="BL429" s="25" t="s">
        <v>181</v>
      </c>
      <c r="BM429" s="25" t="s">
        <v>1752</v>
      </c>
    </row>
    <row r="430" spans="2:51" s="12" customFormat="1" ht="13.5">
      <c r="B430" s="216"/>
      <c r="C430" s="217"/>
      <c r="D430" s="218" t="s">
        <v>184</v>
      </c>
      <c r="E430" s="219" t="s">
        <v>21</v>
      </c>
      <c r="F430" s="220" t="s">
        <v>1713</v>
      </c>
      <c r="G430" s="217"/>
      <c r="H430" s="219" t="s">
        <v>21</v>
      </c>
      <c r="I430" s="221"/>
      <c r="J430" s="217"/>
      <c r="K430" s="217"/>
      <c r="L430" s="222"/>
      <c r="M430" s="223"/>
      <c r="N430" s="224"/>
      <c r="O430" s="224"/>
      <c r="P430" s="224"/>
      <c r="Q430" s="224"/>
      <c r="R430" s="224"/>
      <c r="S430" s="224"/>
      <c r="T430" s="225"/>
      <c r="AT430" s="226" t="s">
        <v>184</v>
      </c>
      <c r="AU430" s="226" t="s">
        <v>182</v>
      </c>
      <c r="AV430" s="12" t="s">
        <v>83</v>
      </c>
      <c r="AW430" s="12" t="s">
        <v>35</v>
      </c>
      <c r="AX430" s="12" t="s">
        <v>76</v>
      </c>
      <c r="AY430" s="226" t="s">
        <v>172</v>
      </c>
    </row>
    <row r="431" spans="2:51" s="12" customFormat="1" ht="13.5">
      <c r="B431" s="216"/>
      <c r="C431" s="217"/>
      <c r="D431" s="218" t="s">
        <v>184</v>
      </c>
      <c r="E431" s="219" t="s">
        <v>21</v>
      </c>
      <c r="F431" s="220" t="s">
        <v>1738</v>
      </c>
      <c r="G431" s="217"/>
      <c r="H431" s="219" t="s">
        <v>21</v>
      </c>
      <c r="I431" s="221"/>
      <c r="J431" s="217"/>
      <c r="K431" s="217"/>
      <c r="L431" s="222"/>
      <c r="M431" s="223"/>
      <c r="N431" s="224"/>
      <c r="O431" s="224"/>
      <c r="P431" s="224"/>
      <c r="Q431" s="224"/>
      <c r="R431" s="224"/>
      <c r="S431" s="224"/>
      <c r="T431" s="225"/>
      <c r="AT431" s="226" t="s">
        <v>184</v>
      </c>
      <c r="AU431" s="226" t="s">
        <v>182</v>
      </c>
      <c r="AV431" s="12" t="s">
        <v>83</v>
      </c>
      <c r="AW431" s="12" t="s">
        <v>35</v>
      </c>
      <c r="AX431" s="12" t="s">
        <v>76</v>
      </c>
      <c r="AY431" s="226" t="s">
        <v>172</v>
      </c>
    </row>
    <row r="432" spans="2:51" s="13" customFormat="1" ht="27">
      <c r="B432" s="227"/>
      <c r="C432" s="228"/>
      <c r="D432" s="218" t="s">
        <v>184</v>
      </c>
      <c r="E432" s="229" t="s">
        <v>21</v>
      </c>
      <c r="F432" s="230" t="s">
        <v>1742</v>
      </c>
      <c r="G432" s="228"/>
      <c r="H432" s="231">
        <v>88.5</v>
      </c>
      <c r="I432" s="232"/>
      <c r="J432" s="228"/>
      <c r="K432" s="228"/>
      <c r="L432" s="233"/>
      <c r="M432" s="234"/>
      <c r="N432" s="235"/>
      <c r="O432" s="235"/>
      <c r="P432" s="235"/>
      <c r="Q432" s="235"/>
      <c r="R432" s="235"/>
      <c r="S432" s="235"/>
      <c r="T432" s="236"/>
      <c r="AT432" s="237" t="s">
        <v>184</v>
      </c>
      <c r="AU432" s="237" t="s">
        <v>182</v>
      </c>
      <c r="AV432" s="13" t="s">
        <v>85</v>
      </c>
      <c r="AW432" s="13" t="s">
        <v>35</v>
      </c>
      <c r="AX432" s="13" t="s">
        <v>76</v>
      </c>
      <c r="AY432" s="237" t="s">
        <v>172</v>
      </c>
    </row>
    <row r="433" spans="2:51" s="12" customFormat="1" ht="13.5">
      <c r="B433" s="216"/>
      <c r="C433" s="217"/>
      <c r="D433" s="218" t="s">
        <v>184</v>
      </c>
      <c r="E433" s="219" t="s">
        <v>21</v>
      </c>
      <c r="F433" s="220" t="s">
        <v>1743</v>
      </c>
      <c r="G433" s="217"/>
      <c r="H433" s="219" t="s">
        <v>21</v>
      </c>
      <c r="I433" s="221"/>
      <c r="J433" s="217"/>
      <c r="K433" s="217"/>
      <c r="L433" s="222"/>
      <c r="M433" s="223"/>
      <c r="N433" s="224"/>
      <c r="O433" s="224"/>
      <c r="P433" s="224"/>
      <c r="Q433" s="224"/>
      <c r="R433" s="224"/>
      <c r="S433" s="224"/>
      <c r="T433" s="225"/>
      <c r="AT433" s="226" t="s">
        <v>184</v>
      </c>
      <c r="AU433" s="226" t="s">
        <v>182</v>
      </c>
      <c r="AV433" s="12" t="s">
        <v>83</v>
      </c>
      <c r="AW433" s="12" t="s">
        <v>35</v>
      </c>
      <c r="AX433" s="12" t="s">
        <v>76</v>
      </c>
      <c r="AY433" s="226" t="s">
        <v>172</v>
      </c>
    </row>
    <row r="434" spans="2:51" s="13" customFormat="1" ht="27">
      <c r="B434" s="227"/>
      <c r="C434" s="228"/>
      <c r="D434" s="218" t="s">
        <v>184</v>
      </c>
      <c r="E434" s="229" t="s">
        <v>21</v>
      </c>
      <c r="F434" s="230" t="s">
        <v>1751</v>
      </c>
      <c r="G434" s="228"/>
      <c r="H434" s="231">
        <v>71.5</v>
      </c>
      <c r="I434" s="232"/>
      <c r="J434" s="228"/>
      <c r="K434" s="228"/>
      <c r="L434" s="233"/>
      <c r="M434" s="234"/>
      <c r="N434" s="235"/>
      <c r="O434" s="235"/>
      <c r="P434" s="235"/>
      <c r="Q434" s="235"/>
      <c r="R434" s="235"/>
      <c r="S434" s="235"/>
      <c r="T434" s="236"/>
      <c r="AT434" s="237" t="s">
        <v>184</v>
      </c>
      <c r="AU434" s="237" t="s">
        <v>182</v>
      </c>
      <c r="AV434" s="13" t="s">
        <v>85</v>
      </c>
      <c r="AW434" s="13" t="s">
        <v>35</v>
      </c>
      <c r="AX434" s="13" t="s">
        <v>76</v>
      </c>
      <c r="AY434" s="237" t="s">
        <v>172</v>
      </c>
    </row>
    <row r="435" spans="2:51" s="15" customFormat="1" ht="13.5">
      <c r="B435" s="249"/>
      <c r="C435" s="250"/>
      <c r="D435" s="218" t="s">
        <v>184</v>
      </c>
      <c r="E435" s="251" t="s">
        <v>21</v>
      </c>
      <c r="F435" s="252" t="s">
        <v>228</v>
      </c>
      <c r="G435" s="250"/>
      <c r="H435" s="253">
        <v>160</v>
      </c>
      <c r="I435" s="254"/>
      <c r="J435" s="250"/>
      <c r="K435" s="250"/>
      <c r="L435" s="255"/>
      <c r="M435" s="256"/>
      <c r="N435" s="257"/>
      <c r="O435" s="257"/>
      <c r="P435" s="257"/>
      <c r="Q435" s="257"/>
      <c r="R435" s="257"/>
      <c r="S435" s="257"/>
      <c r="T435" s="258"/>
      <c r="AT435" s="259" t="s">
        <v>184</v>
      </c>
      <c r="AU435" s="259" t="s">
        <v>182</v>
      </c>
      <c r="AV435" s="15" t="s">
        <v>182</v>
      </c>
      <c r="AW435" s="15" t="s">
        <v>35</v>
      </c>
      <c r="AX435" s="15" t="s">
        <v>76</v>
      </c>
      <c r="AY435" s="259" t="s">
        <v>172</v>
      </c>
    </row>
    <row r="436" spans="2:51" s="13" customFormat="1" ht="13.5">
      <c r="B436" s="227"/>
      <c r="C436" s="228"/>
      <c r="D436" s="218" t="s">
        <v>184</v>
      </c>
      <c r="E436" s="229" t="s">
        <v>21</v>
      </c>
      <c r="F436" s="230" t="s">
        <v>1753</v>
      </c>
      <c r="G436" s="228"/>
      <c r="H436" s="231">
        <v>3.2</v>
      </c>
      <c r="I436" s="232"/>
      <c r="J436" s="228"/>
      <c r="K436" s="228"/>
      <c r="L436" s="233"/>
      <c r="M436" s="234"/>
      <c r="N436" s="235"/>
      <c r="O436" s="235"/>
      <c r="P436" s="235"/>
      <c r="Q436" s="235"/>
      <c r="R436" s="235"/>
      <c r="S436" s="235"/>
      <c r="T436" s="236"/>
      <c r="AT436" s="237" t="s">
        <v>184</v>
      </c>
      <c r="AU436" s="237" t="s">
        <v>182</v>
      </c>
      <c r="AV436" s="13" t="s">
        <v>85</v>
      </c>
      <c r="AW436" s="13" t="s">
        <v>35</v>
      </c>
      <c r="AX436" s="13" t="s">
        <v>76</v>
      </c>
      <c r="AY436" s="237" t="s">
        <v>172</v>
      </c>
    </row>
    <row r="437" spans="2:51" s="14" customFormat="1" ht="13.5">
      <c r="B437" s="238"/>
      <c r="C437" s="239"/>
      <c r="D437" s="218" t="s">
        <v>184</v>
      </c>
      <c r="E437" s="240" t="s">
        <v>21</v>
      </c>
      <c r="F437" s="241" t="s">
        <v>199</v>
      </c>
      <c r="G437" s="239"/>
      <c r="H437" s="242">
        <v>163.2</v>
      </c>
      <c r="I437" s="243"/>
      <c r="J437" s="239"/>
      <c r="K437" s="239"/>
      <c r="L437" s="244"/>
      <c r="M437" s="245"/>
      <c r="N437" s="246"/>
      <c r="O437" s="246"/>
      <c r="P437" s="246"/>
      <c r="Q437" s="246"/>
      <c r="R437" s="246"/>
      <c r="S437" s="246"/>
      <c r="T437" s="247"/>
      <c r="AT437" s="248" t="s">
        <v>184</v>
      </c>
      <c r="AU437" s="248" t="s">
        <v>182</v>
      </c>
      <c r="AV437" s="14" t="s">
        <v>181</v>
      </c>
      <c r="AW437" s="14" t="s">
        <v>35</v>
      </c>
      <c r="AX437" s="14" t="s">
        <v>83</v>
      </c>
      <c r="AY437" s="248" t="s">
        <v>172</v>
      </c>
    </row>
    <row r="438" spans="2:63" s="11" customFormat="1" ht="22.35" customHeight="1">
      <c r="B438" s="188"/>
      <c r="C438" s="189"/>
      <c r="D438" s="190" t="s">
        <v>75</v>
      </c>
      <c r="E438" s="202" t="s">
        <v>1754</v>
      </c>
      <c r="F438" s="202" t="s">
        <v>1755</v>
      </c>
      <c r="G438" s="189"/>
      <c r="H438" s="189"/>
      <c r="I438" s="192"/>
      <c r="J438" s="203">
        <f>BK438</f>
        <v>0</v>
      </c>
      <c r="K438" s="189"/>
      <c r="L438" s="194"/>
      <c r="M438" s="195"/>
      <c r="N438" s="196"/>
      <c r="O438" s="196"/>
      <c r="P438" s="197">
        <f>SUM(P439:P446)</f>
        <v>0</v>
      </c>
      <c r="Q438" s="196"/>
      <c r="R438" s="197">
        <f>SUM(R439:R446)</f>
        <v>9.391934999999998</v>
      </c>
      <c r="S438" s="196"/>
      <c r="T438" s="198">
        <f>SUM(T439:T446)</f>
        <v>0</v>
      </c>
      <c r="AR438" s="199" t="s">
        <v>83</v>
      </c>
      <c r="AT438" s="200" t="s">
        <v>75</v>
      </c>
      <c r="AU438" s="200" t="s">
        <v>85</v>
      </c>
      <c r="AY438" s="199" t="s">
        <v>172</v>
      </c>
      <c r="BK438" s="201">
        <f>SUM(BK439:BK446)</f>
        <v>0</v>
      </c>
    </row>
    <row r="439" spans="2:65" s="1" customFormat="1" ht="16.5" customHeight="1">
      <c r="B439" s="42"/>
      <c r="C439" s="204" t="s">
        <v>643</v>
      </c>
      <c r="D439" s="204" t="s">
        <v>176</v>
      </c>
      <c r="E439" s="205" t="s">
        <v>1756</v>
      </c>
      <c r="F439" s="206" t="s">
        <v>1757</v>
      </c>
      <c r="G439" s="207" t="s">
        <v>213</v>
      </c>
      <c r="H439" s="208">
        <v>23</v>
      </c>
      <c r="I439" s="209"/>
      <c r="J439" s="210">
        <f>ROUND(I439*H439,2)</f>
        <v>0</v>
      </c>
      <c r="K439" s="206" t="s">
        <v>180</v>
      </c>
      <c r="L439" s="62"/>
      <c r="M439" s="211" t="s">
        <v>21</v>
      </c>
      <c r="N439" s="212" t="s">
        <v>47</v>
      </c>
      <c r="O439" s="43"/>
      <c r="P439" s="213">
        <f>O439*H439</f>
        <v>0</v>
      </c>
      <c r="Q439" s="213">
        <v>0.408</v>
      </c>
      <c r="R439" s="213">
        <f>Q439*H439</f>
        <v>9.383999999999999</v>
      </c>
      <c r="S439" s="213">
        <v>0</v>
      </c>
      <c r="T439" s="214">
        <f>S439*H439</f>
        <v>0</v>
      </c>
      <c r="AR439" s="25" t="s">
        <v>181</v>
      </c>
      <c r="AT439" s="25" t="s">
        <v>176</v>
      </c>
      <c r="AU439" s="25" t="s">
        <v>182</v>
      </c>
      <c r="AY439" s="25" t="s">
        <v>172</v>
      </c>
      <c r="BE439" s="215">
        <f>IF(N439="základní",J439,0)</f>
        <v>0</v>
      </c>
      <c r="BF439" s="215">
        <f>IF(N439="snížená",J439,0)</f>
        <v>0</v>
      </c>
      <c r="BG439" s="215">
        <f>IF(N439="zákl. přenesená",J439,0)</f>
        <v>0</v>
      </c>
      <c r="BH439" s="215">
        <f>IF(N439="sníž. přenesená",J439,0)</f>
        <v>0</v>
      </c>
      <c r="BI439" s="215">
        <f>IF(N439="nulová",J439,0)</f>
        <v>0</v>
      </c>
      <c r="BJ439" s="25" t="s">
        <v>83</v>
      </c>
      <c r="BK439" s="215">
        <f>ROUND(I439*H439,2)</f>
        <v>0</v>
      </c>
      <c r="BL439" s="25" t="s">
        <v>181</v>
      </c>
      <c r="BM439" s="25" t="s">
        <v>1758</v>
      </c>
    </row>
    <row r="440" spans="2:51" s="13" customFormat="1" ht="13.5">
      <c r="B440" s="227"/>
      <c r="C440" s="228"/>
      <c r="D440" s="218" t="s">
        <v>184</v>
      </c>
      <c r="E440" s="229" t="s">
        <v>21</v>
      </c>
      <c r="F440" s="230" t="s">
        <v>1759</v>
      </c>
      <c r="G440" s="228"/>
      <c r="H440" s="231">
        <v>23</v>
      </c>
      <c r="I440" s="232"/>
      <c r="J440" s="228"/>
      <c r="K440" s="228"/>
      <c r="L440" s="233"/>
      <c r="M440" s="234"/>
      <c r="N440" s="235"/>
      <c r="O440" s="235"/>
      <c r="P440" s="235"/>
      <c r="Q440" s="235"/>
      <c r="R440" s="235"/>
      <c r="S440" s="235"/>
      <c r="T440" s="236"/>
      <c r="AT440" s="237" t="s">
        <v>184</v>
      </c>
      <c r="AU440" s="237" t="s">
        <v>182</v>
      </c>
      <c r="AV440" s="13" t="s">
        <v>85</v>
      </c>
      <c r="AW440" s="13" t="s">
        <v>35</v>
      </c>
      <c r="AX440" s="13" t="s">
        <v>83</v>
      </c>
      <c r="AY440" s="237" t="s">
        <v>172</v>
      </c>
    </row>
    <row r="441" spans="2:65" s="1" customFormat="1" ht="16.5" customHeight="1">
      <c r="B441" s="42"/>
      <c r="C441" s="204" t="s">
        <v>647</v>
      </c>
      <c r="D441" s="204" t="s">
        <v>176</v>
      </c>
      <c r="E441" s="205" t="s">
        <v>1760</v>
      </c>
      <c r="F441" s="206" t="s">
        <v>1761</v>
      </c>
      <c r="G441" s="207" t="s">
        <v>213</v>
      </c>
      <c r="H441" s="208">
        <v>23</v>
      </c>
      <c r="I441" s="209"/>
      <c r="J441" s="210">
        <f>ROUND(I441*H441,2)</f>
        <v>0</v>
      </c>
      <c r="K441" s="206" t="s">
        <v>180</v>
      </c>
      <c r="L441" s="62"/>
      <c r="M441" s="211" t="s">
        <v>21</v>
      </c>
      <c r="N441" s="212" t="s">
        <v>47</v>
      </c>
      <c r="O441" s="43"/>
      <c r="P441" s="213">
        <f>O441*H441</f>
        <v>0</v>
      </c>
      <c r="Q441" s="213">
        <v>0</v>
      </c>
      <c r="R441" s="213">
        <f>Q441*H441</f>
        <v>0</v>
      </c>
      <c r="S441" s="213">
        <v>0</v>
      </c>
      <c r="T441" s="214">
        <f>S441*H441</f>
        <v>0</v>
      </c>
      <c r="AR441" s="25" t="s">
        <v>181</v>
      </c>
      <c r="AT441" s="25" t="s">
        <v>176</v>
      </c>
      <c r="AU441" s="25" t="s">
        <v>182</v>
      </c>
      <c r="AY441" s="25" t="s">
        <v>172</v>
      </c>
      <c r="BE441" s="215">
        <f>IF(N441="základní",J441,0)</f>
        <v>0</v>
      </c>
      <c r="BF441" s="215">
        <f>IF(N441="snížená",J441,0)</f>
        <v>0</v>
      </c>
      <c r="BG441" s="215">
        <f>IF(N441="zákl. přenesená",J441,0)</f>
        <v>0</v>
      </c>
      <c r="BH441" s="215">
        <f>IF(N441="sníž. přenesená",J441,0)</f>
        <v>0</v>
      </c>
      <c r="BI441" s="215">
        <f>IF(N441="nulová",J441,0)</f>
        <v>0</v>
      </c>
      <c r="BJ441" s="25" t="s">
        <v>83</v>
      </c>
      <c r="BK441" s="215">
        <f>ROUND(I441*H441,2)</f>
        <v>0</v>
      </c>
      <c r="BL441" s="25" t="s">
        <v>181</v>
      </c>
      <c r="BM441" s="25" t="s">
        <v>1762</v>
      </c>
    </row>
    <row r="442" spans="2:51" s="13" customFormat="1" ht="13.5">
      <c r="B442" s="227"/>
      <c r="C442" s="228"/>
      <c r="D442" s="218" t="s">
        <v>184</v>
      </c>
      <c r="E442" s="229" t="s">
        <v>21</v>
      </c>
      <c r="F442" s="230" t="s">
        <v>1759</v>
      </c>
      <c r="G442" s="228"/>
      <c r="H442" s="231">
        <v>23</v>
      </c>
      <c r="I442" s="232"/>
      <c r="J442" s="228"/>
      <c r="K442" s="228"/>
      <c r="L442" s="233"/>
      <c r="M442" s="234"/>
      <c r="N442" s="235"/>
      <c r="O442" s="235"/>
      <c r="P442" s="235"/>
      <c r="Q442" s="235"/>
      <c r="R442" s="235"/>
      <c r="S442" s="235"/>
      <c r="T442" s="236"/>
      <c r="AT442" s="237" t="s">
        <v>184</v>
      </c>
      <c r="AU442" s="237" t="s">
        <v>182</v>
      </c>
      <c r="AV442" s="13" t="s">
        <v>85</v>
      </c>
      <c r="AW442" s="13" t="s">
        <v>35</v>
      </c>
      <c r="AX442" s="13" t="s">
        <v>83</v>
      </c>
      <c r="AY442" s="237" t="s">
        <v>172</v>
      </c>
    </row>
    <row r="443" spans="2:65" s="1" customFormat="1" ht="16.5" customHeight="1">
      <c r="B443" s="42"/>
      <c r="C443" s="260" t="s">
        <v>651</v>
      </c>
      <c r="D443" s="260" t="s">
        <v>252</v>
      </c>
      <c r="E443" s="261" t="s">
        <v>1763</v>
      </c>
      <c r="F443" s="262" t="s">
        <v>1764</v>
      </c>
      <c r="G443" s="263" t="s">
        <v>213</v>
      </c>
      <c r="H443" s="264">
        <v>26.45</v>
      </c>
      <c r="I443" s="265"/>
      <c r="J443" s="266">
        <f>ROUND(I443*H443,2)</f>
        <v>0</v>
      </c>
      <c r="K443" s="262" t="s">
        <v>21</v>
      </c>
      <c r="L443" s="267"/>
      <c r="M443" s="268" t="s">
        <v>21</v>
      </c>
      <c r="N443" s="269" t="s">
        <v>47</v>
      </c>
      <c r="O443" s="43"/>
      <c r="P443" s="213">
        <f>O443*H443</f>
        <v>0</v>
      </c>
      <c r="Q443" s="213">
        <v>0.0003</v>
      </c>
      <c r="R443" s="213">
        <f>Q443*H443</f>
        <v>0.007935</v>
      </c>
      <c r="S443" s="213">
        <v>0</v>
      </c>
      <c r="T443" s="214">
        <f>S443*H443</f>
        <v>0</v>
      </c>
      <c r="AR443" s="25" t="s">
        <v>233</v>
      </c>
      <c r="AT443" s="25" t="s">
        <v>252</v>
      </c>
      <c r="AU443" s="25" t="s">
        <v>182</v>
      </c>
      <c r="AY443" s="25" t="s">
        <v>172</v>
      </c>
      <c r="BE443" s="215">
        <f>IF(N443="základní",J443,0)</f>
        <v>0</v>
      </c>
      <c r="BF443" s="215">
        <f>IF(N443="snížená",J443,0)</f>
        <v>0</v>
      </c>
      <c r="BG443" s="215">
        <f>IF(N443="zákl. přenesená",J443,0)</f>
        <v>0</v>
      </c>
      <c r="BH443" s="215">
        <f>IF(N443="sníž. přenesená",J443,0)</f>
        <v>0</v>
      </c>
      <c r="BI443" s="215">
        <f>IF(N443="nulová",J443,0)</f>
        <v>0</v>
      </c>
      <c r="BJ443" s="25" t="s">
        <v>83</v>
      </c>
      <c r="BK443" s="215">
        <f>ROUND(I443*H443,2)</f>
        <v>0</v>
      </c>
      <c r="BL443" s="25" t="s">
        <v>181</v>
      </c>
      <c r="BM443" s="25" t="s">
        <v>1765</v>
      </c>
    </row>
    <row r="444" spans="2:51" s="13" customFormat="1" ht="13.5">
      <c r="B444" s="227"/>
      <c r="C444" s="228"/>
      <c r="D444" s="218" t="s">
        <v>184</v>
      </c>
      <c r="E444" s="229" t="s">
        <v>21</v>
      </c>
      <c r="F444" s="230" t="s">
        <v>1759</v>
      </c>
      <c r="G444" s="228"/>
      <c r="H444" s="231">
        <v>23</v>
      </c>
      <c r="I444" s="232"/>
      <c r="J444" s="228"/>
      <c r="K444" s="228"/>
      <c r="L444" s="233"/>
      <c r="M444" s="234"/>
      <c r="N444" s="235"/>
      <c r="O444" s="235"/>
      <c r="P444" s="235"/>
      <c r="Q444" s="235"/>
      <c r="R444" s="235"/>
      <c r="S444" s="235"/>
      <c r="T444" s="236"/>
      <c r="AT444" s="237" t="s">
        <v>184</v>
      </c>
      <c r="AU444" s="237" t="s">
        <v>182</v>
      </c>
      <c r="AV444" s="13" t="s">
        <v>85</v>
      </c>
      <c r="AW444" s="13" t="s">
        <v>35</v>
      </c>
      <c r="AX444" s="13" t="s">
        <v>76</v>
      </c>
      <c r="AY444" s="237" t="s">
        <v>172</v>
      </c>
    </row>
    <row r="445" spans="2:51" s="13" customFormat="1" ht="13.5">
      <c r="B445" s="227"/>
      <c r="C445" s="228"/>
      <c r="D445" s="218" t="s">
        <v>184</v>
      </c>
      <c r="E445" s="229" t="s">
        <v>21</v>
      </c>
      <c r="F445" s="230" t="s">
        <v>1766</v>
      </c>
      <c r="G445" s="228"/>
      <c r="H445" s="231">
        <v>3.45</v>
      </c>
      <c r="I445" s="232"/>
      <c r="J445" s="228"/>
      <c r="K445" s="228"/>
      <c r="L445" s="233"/>
      <c r="M445" s="234"/>
      <c r="N445" s="235"/>
      <c r="O445" s="235"/>
      <c r="P445" s="235"/>
      <c r="Q445" s="235"/>
      <c r="R445" s="235"/>
      <c r="S445" s="235"/>
      <c r="T445" s="236"/>
      <c r="AT445" s="237" t="s">
        <v>184</v>
      </c>
      <c r="AU445" s="237" t="s">
        <v>182</v>
      </c>
      <c r="AV445" s="13" t="s">
        <v>85</v>
      </c>
      <c r="AW445" s="13" t="s">
        <v>35</v>
      </c>
      <c r="AX445" s="13" t="s">
        <v>76</v>
      </c>
      <c r="AY445" s="237" t="s">
        <v>172</v>
      </c>
    </row>
    <row r="446" spans="2:51" s="14" customFormat="1" ht="13.5">
      <c r="B446" s="238"/>
      <c r="C446" s="239"/>
      <c r="D446" s="218" t="s">
        <v>184</v>
      </c>
      <c r="E446" s="240" t="s">
        <v>21</v>
      </c>
      <c r="F446" s="241" t="s">
        <v>199</v>
      </c>
      <c r="G446" s="239"/>
      <c r="H446" s="242">
        <v>26.45</v>
      </c>
      <c r="I446" s="243"/>
      <c r="J446" s="239"/>
      <c r="K446" s="239"/>
      <c r="L446" s="244"/>
      <c r="M446" s="245"/>
      <c r="N446" s="246"/>
      <c r="O446" s="246"/>
      <c r="P446" s="246"/>
      <c r="Q446" s="246"/>
      <c r="R446" s="246"/>
      <c r="S446" s="246"/>
      <c r="T446" s="247"/>
      <c r="AT446" s="248" t="s">
        <v>184</v>
      </c>
      <c r="AU446" s="248" t="s">
        <v>182</v>
      </c>
      <c r="AV446" s="14" t="s">
        <v>181</v>
      </c>
      <c r="AW446" s="14" t="s">
        <v>35</v>
      </c>
      <c r="AX446" s="14" t="s">
        <v>83</v>
      </c>
      <c r="AY446" s="248" t="s">
        <v>172</v>
      </c>
    </row>
    <row r="447" spans="2:63" s="11" customFormat="1" ht="29.85" customHeight="1">
      <c r="B447" s="188"/>
      <c r="C447" s="189"/>
      <c r="D447" s="190" t="s">
        <v>75</v>
      </c>
      <c r="E447" s="202" t="s">
        <v>233</v>
      </c>
      <c r="F447" s="202" t="s">
        <v>489</v>
      </c>
      <c r="G447" s="189"/>
      <c r="H447" s="189"/>
      <c r="I447" s="192"/>
      <c r="J447" s="203">
        <f>BK447</f>
        <v>0</v>
      </c>
      <c r="K447" s="189"/>
      <c r="L447" s="194"/>
      <c r="M447" s="195"/>
      <c r="N447" s="196"/>
      <c r="O447" s="196"/>
      <c r="P447" s="197">
        <f>P448+P457+P504+P528</f>
        <v>0</v>
      </c>
      <c r="Q447" s="196"/>
      <c r="R447" s="197">
        <f>R448+R457+R504+R528</f>
        <v>258.6156095</v>
      </c>
      <c r="S447" s="196"/>
      <c r="T447" s="198">
        <f>T448+T457+T504+T528</f>
        <v>0</v>
      </c>
      <c r="AR447" s="199" t="s">
        <v>83</v>
      </c>
      <c r="AT447" s="200" t="s">
        <v>75</v>
      </c>
      <c r="AU447" s="200" t="s">
        <v>83</v>
      </c>
      <c r="AY447" s="199" t="s">
        <v>172</v>
      </c>
      <c r="BK447" s="201">
        <f>BK448+BK457+BK504+BK528</f>
        <v>0</v>
      </c>
    </row>
    <row r="448" spans="2:63" s="11" customFormat="1" ht="14.85" customHeight="1">
      <c r="B448" s="188"/>
      <c r="C448" s="189"/>
      <c r="D448" s="190" t="s">
        <v>75</v>
      </c>
      <c r="E448" s="202" t="s">
        <v>490</v>
      </c>
      <c r="F448" s="202" t="s">
        <v>491</v>
      </c>
      <c r="G448" s="189"/>
      <c r="H448" s="189"/>
      <c r="I448" s="192"/>
      <c r="J448" s="203">
        <f>BK448</f>
        <v>0</v>
      </c>
      <c r="K448" s="189"/>
      <c r="L448" s="194"/>
      <c r="M448" s="195"/>
      <c r="N448" s="196"/>
      <c r="O448" s="196"/>
      <c r="P448" s="197">
        <f>SUM(P449:P456)</f>
        <v>0</v>
      </c>
      <c r="Q448" s="196"/>
      <c r="R448" s="197">
        <f>SUM(R449:R456)</f>
        <v>26.43924</v>
      </c>
      <c r="S448" s="196"/>
      <c r="T448" s="198">
        <f>SUM(T449:T456)</f>
        <v>0</v>
      </c>
      <c r="AR448" s="199" t="s">
        <v>83</v>
      </c>
      <c r="AT448" s="200" t="s">
        <v>75</v>
      </c>
      <c r="AU448" s="200" t="s">
        <v>85</v>
      </c>
      <c r="AY448" s="199" t="s">
        <v>172</v>
      </c>
      <c r="BK448" s="201">
        <f>SUM(BK449:BK456)</f>
        <v>0</v>
      </c>
    </row>
    <row r="449" spans="2:65" s="1" customFormat="1" ht="16.5" customHeight="1">
      <c r="B449" s="42"/>
      <c r="C449" s="204" t="s">
        <v>655</v>
      </c>
      <c r="D449" s="204" t="s">
        <v>176</v>
      </c>
      <c r="E449" s="205" t="s">
        <v>493</v>
      </c>
      <c r="F449" s="206" t="s">
        <v>494</v>
      </c>
      <c r="G449" s="207" t="s">
        <v>329</v>
      </c>
      <c r="H449" s="208">
        <v>31</v>
      </c>
      <c r="I449" s="209"/>
      <c r="J449" s="210">
        <f>ROUND(I449*H449,2)</f>
        <v>0</v>
      </c>
      <c r="K449" s="206" t="s">
        <v>180</v>
      </c>
      <c r="L449" s="62"/>
      <c r="M449" s="211" t="s">
        <v>21</v>
      </c>
      <c r="N449" s="212" t="s">
        <v>47</v>
      </c>
      <c r="O449" s="43"/>
      <c r="P449" s="213">
        <f>O449*H449</f>
        <v>0</v>
      </c>
      <c r="Q449" s="213">
        <v>0.4208</v>
      </c>
      <c r="R449" s="213">
        <f>Q449*H449</f>
        <v>13.0448</v>
      </c>
      <c r="S449" s="213">
        <v>0</v>
      </c>
      <c r="T449" s="214">
        <f>S449*H449</f>
        <v>0</v>
      </c>
      <c r="AR449" s="25" t="s">
        <v>181</v>
      </c>
      <c r="AT449" s="25" t="s">
        <v>176</v>
      </c>
      <c r="AU449" s="25" t="s">
        <v>182</v>
      </c>
      <c r="AY449" s="25" t="s">
        <v>172</v>
      </c>
      <c r="BE449" s="215">
        <f>IF(N449="základní",J449,0)</f>
        <v>0</v>
      </c>
      <c r="BF449" s="215">
        <f>IF(N449="snížená",J449,0)</f>
        <v>0</v>
      </c>
      <c r="BG449" s="215">
        <f>IF(N449="zákl. přenesená",J449,0)</f>
        <v>0</v>
      </c>
      <c r="BH449" s="215">
        <f>IF(N449="sníž. přenesená",J449,0)</f>
        <v>0</v>
      </c>
      <c r="BI449" s="215">
        <f>IF(N449="nulová",J449,0)</f>
        <v>0</v>
      </c>
      <c r="BJ449" s="25" t="s">
        <v>83</v>
      </c>
      <c r="BK449" s="215">
        <f>ROUND(I449*H449,2)</f>
        <v>0</v>
      </c>
      <c r="BL449" s="25" t="s">
        <v>181</v>
      </c>
      <c r="BM449" s="25" t="s">
        <v>495</v>
      </c>
    </row>
    <row r="450" spans="2:51" s="13" customFormat="1" ht="13.5">
      <c r="B450" s="227"/>
      <c r="C450" s="228"/>
      <c r="D450" s="218" t="s">
        <v>184</v>
      </c>
      <c r="E450" s="229" t="s">
        <v>21</v>
      </c>
      <c r="F450" s="230" t="s">
        <v>361</v>
      </c>
      <c r="G450" s="228"/>
      <c r="H450" s="231">
        <v>31</v>
      </c>
      <c r="I450" s="232"/>
      <c r="J450" s="228"/>
      <c r="K450" s="228"/>
      <c r="L450" s="233"/>
      <c r="M450" s="234"/>
      <c r="N450" s="235"/>
      <c r="O450" s="235"/>
      <c r="P450" s="235"/>
      <c r="Q450" s="235"/>
      <c r="R450" s="235"/>
      <c r="S450" s="235"/>
      <c r="T450" s="236"/>
      <c r="AT450" s="237" t="s">
        <v>184</v>
      </c>
      <c r="AU450" s="237" t="s">
        <v>182</v>
      </c>
      <c r="AV450" s="13" t="s">
        <v>85</v>
      </c>
      <c r="AW450" s="13" t="s">
        <v>35</v>
      </c>
      <c r="AX450" s="13" t="s">
        <v>83</v>
      </c>
      <c r="AY450" s="237" t="s">
        <v>172</v>
      </c>
    </row>
    <row r="451" spans="2:65" s="1" customFormat="1" ht="25.5" customHeight="1">
      <c r="B451" s="42"/>
      <c r="C451" s="204" t="s">
        <v>659</v>
      </c>
      <c r="D451" s="204" t="s">
        <v>176</v>
      </c>
      <c r="E451" s="205" t="s">
        <v>497</v>
      </c>
      <c r="F451" s="206" t="s">
        <v>498</v>
      </c>
      <c r="G451" s="207" t="s">
        <v>329</v>
      </c>
      <c r="H451" s="208">
        <v>43</v>
      </c>
      <c r="I451" s="209"/>
      <c r="J451" s="210">
        <f>ROUND(I451*H451,2)</f>
        <v>0</v>
      </c>
      <c r="K451" s="206" t="s">
        <v>180</v>
      </c>
      <c r="L451" s="62"/>
      <c r="M451" s="211" t="s">
        <v>21</v>
      </c>
      <c r="N451" s="212" t="s">
        <v>47</v>
      </c>
      <c r="O451" s="43"/>
      <c r="P451" s="213">
        <f>O451*H451</f>
        <v>0</v>
      </c>
      <c r="Q451" s="213">
        <v>0.31108</v>
      </c>
      <c r="R451" s="213">
        <f>Q451*H451</f>
        <v>13.37644</v>
      </c>
      <c r="S451" s="213">
        <v>0</v>
      </c>
      <c r="T451" s="214">
        <f>S451*H451</f>
        <v>0</v>
      </c>
      <c r="AR451" s="25" t="s">
        <v>181</v>
      </c>
      <c r="AT451" s="25" t="s">
        <v>176</v>
      </c>
      <c r="AU451" s="25" t="s">
        <v>182</v>
      </c>
      <c r="AY451" s="25" t="s">
        <v>172</v>
      </c>
      <c r="BE451" s="215">
        <f>IF(N451="základní",J451,0)</f>
        <v>0</v>
      </c>
      <c r="BF451" s="215">
        <f>IF(N451="snížená",J451,0)</f>
        <v>0</v>
      </c>
      <c r="BG451" s="215">
        <f>IF(N451="zákl. přenesená",J451,0)</f>
        <v>0</v>
      </c>
      <c r="BH451" s="215">
        <f>IF(N451="sníž. přenesená",J451,0)</f>
        <v>0</v>
      </c>
      <c r="BI451" s="215">
        <f>IF(N451="nulová",J451,0)</f>
        <v>0</v>
      </c>
      <c r="BJ451" s="25" t="s">
        <v>83</v>
      </c>
      <c r="BK451" s="215">
        <f>ROUND(I451*H451,2)</f>
        <v>0</v>
      </c>
      <c r="BL451" s="25" t="s">
        <v>181</v>
      </c>
      <c r="BM451" s="25" t="s">
        <v>499</v>
      </c>
    </row>
    <row r="452" spans="2:51" s="13" customFormat="1" ht="13.5">
      <c r="B452" s="227"/>
      <c r="C452" s="228"/>
      <c r="D452" s="218" t="s">
        <v>184</v>
      </c>
      <c r="E452" s="229" t="s">
        <v>21</v>
      </c>
      <c r="F452" s="230" t="s">
        <v>1767</v>
      </c>
      <c r="G452" s="228"/>
      <c r="H452" s="231">
        <v>43</v>
      </c>
      <c r="I452" s="232"/>
      <c r="J452" s="228"/>
      <c r="K452" s="228"/>
      <c r="L452" s="233"/>
      <c r="M452" s="234"/>
      <c r="N452" s="235"/>
      <c r="O452" s="235"/>
      <c r="P452" s="235"/>
      <c r="Q452" s="235"/>
      <c r="R452" s="235"/>
      <c r="S452" s="235"/>
      <c r="T452" s="236"/>
      <c r="AT452" s="237" t="s">
        <v>184</v>
      </c>
      <c r="AU452" s="237" t="s">
        <v>182</v>
      </c>
      <c r="AV452" s="13" t="s">
        <v>85</v>
      </c>
      <c r="AW452" s="13" t="s">
        <v>35</v>
      </c>
      <c r="AX452" s="13" t="s">
        <v>83</v>
      </c>
      <c r="AY452" s="237" t="s">
        <v>172</v>
      </c>
    </row>
    <row r="453" spans="2:65" s="1" customFormat="1" ht="25.5" customHeight="1">
      <c r="B453" s="42"/>
      <c r="C453" s="204" t="s">
        <v>663</v>
      </c>
      <c r="D453" s="204" t="s">
        <v>176</v>
      </c>
      <c r="E453" s="205" t="s">
        <v>1768</v>
      </c>
      <c r="F453" s="206" t="s">
        <v>1769</v>
      </c>
      <c r="G453" s="207" t="s">
        <v>329</v>
      </c>
      <c r="H453" s="208">
        <v>12</v>
      </c>
      <c r="I453" s="209"/>
      <c r="J453" s="210">
        <f>ROUND(I453*H453,2)</f>
        <v>0</v>
      </c>
      <c r="K453" s="206" t="s">
        <v>180</v>
      </c>
      <c r="L453" s="62"/>
      <c r="M453" s="211" t="s">
        <v>21</v>
      </c>
      <c r="N453" s="212" t="s">
        <v>47</v>
      </c>
      <c r="O453" s="43"/>
      <c r="P453" s="213">
        <f>O453*H453</f>
        <v>0</v>
      </c>
      <c r="Q453" s="213">
        <v>0.0015</v>
      </c>
      <c r="R453" s="213">
        <f>Q453*H453</f>
        <v>0.018000000000000002</v>
      </c>
      <c r="S453" s="213">
        <v>0</v>
      </c>
      <c r="T453" s="214">
        <f>S453*H453</f>
        <v>0</v>
      </c>
      <c r="AR453" s="25" t="s">
        <v>181</v>
      </c>
      <c r="AT453" s="25" t="s">
        <v>176</v>
      </c>
      <c r="AU453" s="25" t="s">
        <v>182</v>
      </c>
      <c r="AY453" s="25" t="s">
        <v>172</v>
      </c>
      <c r="BE453" s="215">
        <f>IF(N453="základní",J453,0)</f>
        <v>0</v>
      </c>
      <c r="BF453" s="215">
        <f>IF(N453="snížená",J453,0)</f>
        <v>0</v>
      </c>
      <c r="BG453" s="215">
        <f>IF(N453="zákl. přenesená",J453,0)</f>
        <v>0</v>
      </c>
      <c r="BH453" s="215">
        <f>IF(N453="sníž. přenesená",J453,0)</f>
        <v>0</v>
      </c>
      <c r="BI453" s="215">
        <f>IF(N453="nulová",J453,0)</f>
        <v>0</v>
      </c>
      <c r="BJ453" s="25" t="s">
        <v>83</v>
      </c>
      <c r="BK453" s="215">
        <f>ROUND(I453*H453,2)</f>
        <v>0</v>
      </c>
      <c r="BL453" s="25" t="s">
        <v>181</v>
      </c>
      <c r="BM453" s="25" t="s">
        <v>1770</v>
      </c>
    </row>
    <row r="454" spans="2:51" s="13" customFormat="1" ht="13.5">
      <c r="B454" s="227"/>
      <c r="C454" s="228"/>
      <c r="D454" s="218" t="s">
        <v>184</v>
      </c>
      <c r="E454" s="229" t="s">
        <v>21</v>
      </c>
      <c r="F454" s="230" t="s">
        <v>260</v>
      </c>
      <c r="G454" s="228"/>
      <c r="H454" s="231">
        <v>12</v>
      </c>
      <c r="I454" s="232"/>
      <c r="J454" s="228"/>
      <c r="K454" s="228"/>
      <c r="L454" s="233"/>
      <c r="M454" s="234"/>
      <c r="N454" s="235"/>
      <c r="O454" s="235"/>
      <c r="P454" s="235"/>
      <c r="Q454" s="235"/>
      <c r="R454" s="235"/>
      <c r="S454" s="235"/>
      <c r="T454" s="236"/>
      <c r="AT454" s="237" t="s">
        <v>184</v>
      </c>
      <c r="AU454" s="237" t="s">
        <v>182</v>
      </c>
      <c r="AV454" s="13" t="s">
        <v>85</v>
      </c>
      <c r="AW454" s="13" t="s">
        <v>35</v>
      </c>
      <c r="AX454" s="13" t="s">
        <v>83</v>
      </c>
      <c r="AY454" s="237" t="s">
        <v>172</v>
      </c>
    </row>
    <row r="455" spans="2:65" s="1" customFormat="1" ht="25.5" customHeight="1">
      <c r="B455" s="42"/>
      <c r="C455" s="204" t="s">
        <v>667</v>
      </c>
      <c r="D455" s="204" t="s">
        <v>176</v>
      </c>
      <c r="E455" s="205" t="s">
        <v>1771</v>
      </c>
      <c r="F455" s="206" t="s">
        <v>1772</v>
      </c>
      <c r="G455" s="207" t="s">
        <v>21</v>
      </c>
      <c r="H455" s="208">
        <v>12</v>
      </c>
      <c r="I455" s="209"/>
      <c r="J455" s="210">
        <f>ROUND(I455*H455,2)</f>
        <v>0</v>
      </c>
      <c r="K455" s="206" t="s">
        <v>21</v>
      </c>
      <c r="L455" s="62"/>
      <c r="M455" s="211" t="s">
        <v>21</v>
      </c>
      <c r="N455" s="212" t="s">
        <v>47</v>
      </c>
      <c r="O455" s="43"/>
      <c r="P455" s="213">
        <f>O455*H455</f>
        <v>0</v>
      </c>
      <c r="Q455" s="213">
        <v>0</v>
      </c>
      <c r="R455" s="213">
        <f>Q455*H455</f>
        <v>0</v>
      </c>
      <c r="S455" s="213">
        <v>0</v>
      </c>
      <c r="T455" s="214">
        <f>S455*H455</f>
        <v>0</v>
      </c>
      <c r="AR455" s="25" t="s">
        <v>181</v>
      </c>
      <c r="AT455" s="25" t="s">
        <v>176</v>
      </c>
      <c r="AU455" s="25" t="s">
        <v>182</v>
      </c>
      <c r="AY455" s="25" t="s">
        <v>172</v>
      </c>
      <c r="BE455" s="215">
        <f>IF(N455="základní",J455,0)</f>
        <v>0</v>
      </c>
      <c r="BF455" s="215">
        <f>IF(N455="snížená",J455,0)</f>
        <v>0</v>
      </c>
      <c r="BG455" s="215">
        <f>IF(N455="zákl. přenesená",J455,0)</f>
        <v>0</v>
      </c>
      <c r="BH455" s="215">
        <f>IF(N455="sníž. přenesená",J455,0)</f>
        <v>0</v>
      </c>
      <c r="BI455" s="215">
        <f>IF(N455="nulová",J455,0)</f>
        <v>0</v>
      </c>
      <c r="BJ455" s="25" t="s">
        <v>83</v>
      </c>
      <c r="BK455" s="215">
        <f>ROUND(I455*H455,2)</f>
        <v>0</v>
      </c>
      <c r="BL455" s="25" t="s">
        <v>181</v>
      </c>
      <c r="BM455" s="25" t="s">
        <v>1773</v>
      </c>
    </row>
    <row r="456" spans="2:51" s="13" customFormat="1" ht="13.5">
      <c r="B456" s="227"/>
      <c r="C456" s="228"/>
      <c r="D456" s="218" t="s">
        <v>184</v>
      </c>
      <c r="E456" s="229" t="s">
        <v>21</v>
      </c>
      <c r="F456" s="230" t="s">
        <v>260</v>
      </c>
      <c r="G456" s="228"/>
      <c r="H456" s="231">
        <v>12</v>
      </c>
      <c r="I456" s="232"/>
      <c r="J456" s="228"/>
      <c r="K456" s="228"/>
      <c r="L456" s="233"/>
      <c r="M456" s="234"/>
      <c r="N456" s="235"/>
      <c r="O456" s="235"/>
      <c r="P456" s="235"/>
      <c r="Q456" s="235"/>
      <c r="R456" s="235"/>
      <c r="S456" s="235"/>
      <c r="T456" s="236"/>
      <c r="AT456" s="237" t="s">
        <v>184</v>
      </c>
      <c r="AU456" s="237" t="s">
        <v>182</v>
      </c>
      <c r="AV456" s="13" t="s">
        <v>85</v>
      </c>
      <c r="AW456" s="13" t="s">
        <v>35</v>
      </c>
      <c r="AX456" s="13" t="s">
        <v>83</v>
      </c>
      <c r="AY456" s="237" t="s">
        <v>172</v>
      </c>
    </row>
    <row r="457" spans="2:63" s="11" customFormat="1" ht="22.35" customHeight="1">
      <c r="B457" s="188"/>
      <c r="C457" s="189"/>
      <c r="D457" s="190" t="s">
        <v>75</v>
      </c>
      <c r="E457" s="202" t="s">
        <v>501</v>
      </c>
      <c r="F457" s="202" t="s">
        <v>502</v>
      </c>
      <c r="G457" s="189"/>
      <c r="H457" s="189"/>
      <c r="I457" s="192"/>
      <c r="J457" s="203">
        <f>BK457</f>
        <v>0</v>
      </c>
      <c r="K457" s="189"/>
      <c r="L457" s="194"/>
      <c r="M457" s="195"/>
      <c r="N457" s="196"/>
      <c r="O457" s="196"/>
      <c r="P457" s="197">
        <f>SUM(P458:P503)</f>
        <v>0</v>
      </c>
      <c r="Q457" s="196"/>
      <c r="R457" s="197">
        <f>SUM(R458:R503)</f>
        <v>121.86426450000002</v>
      </c>
      <c r="S457" s="196"/>
      <c r="T457" s="198">
        <f>SUM(T458:T503)</f>
        <v>0</v>
      </c>
      <c r="AR457" s="199" t="s">
        <v>83</v>
      </c>
      <c r="AT457" s="200" t="s">
        <v>75</v>
      </c>
      <c r="AU457" s="200" t="s">
        <v>85</v>
      </c>
      <c r="AY457" s="199" t="s">
        <v>172</v>
      </c>
      <c r="BK457" s="201">
        <f>SUM(BK458:BK503)</f>
        <v>0</v>
      </c>
    </row>
    <row r="458" spans="2:65" s="1" customFormat="1" ht="16.5" customHeight="1">
      <c r="B458" s="42"/>
      <c r="C458" s="204" t="s">
        <v>671</v>
      </c>
      <c r="D458" s="204" t="s">
        <v>176</v>
      </c>
      <c r="E458" s="205" t="s">
        <v>504</v>
      </c>
      <c r="F458" s="206" t="s">
        <v>505</v>
      </c>
      <c r="G458" s="207" t="s">
        <v>179</v>
      </c>
      <c r="H458" s="208">
        <v>63.9</v>
      </c>
      <c r="I458" s="209"/>
      <c r="J458" s="210">
        <f>ROUND(I458*H458,2)</f>
        <v>0</v>
      </c>
      <c r="K458" s="206" t="s">
        <v>180</v>
      </c>
      <c r="L458" s="62"/>
      <c r="M458" s="211" t="s">
        <v>21</v>
      </c>
      <c r="N458" s="212" t="s">
        <v>47</v>
      </c>
      <c r="O458" s="43"/>
      <c r="P458" s="213">
        <f>O458*H458</f>
        <v>0</v>
      </c>
      <c r="Q458" s="213">
        <v>1.89077</v>
      </c>
      <c r="R458" s="213">
        <f>Q458*H458</f>
        <v>120.820203</v>
      </c>
      <c r="S458" s="213">
        <v>0</v>
      </c>
      <c r="T458" s="214">
        <f>S458*H458</f>
        <v>0</v>
      </c>
      <c r="AR458" s="25" t="s">
        <v>181</v>
      </c>
      <c r="AT458" s="25" t="s">
        <v>176</v>
      </c>
      <c r="AU458" s="25" t="s">
        <v>182</v>
      </c>
      <c r="AY458" s="25" t="s">
        <v>172</v>
      </c>
      <c r="BE458" s="215">
        <f>IF(N458="základní",J458,0)</f>
        <v>0</v>
      </c>
      <c r="BF458" s="215">
        <f>IF(N458="snížená",J458,0)</f>
        <v>0</v>
      </c>
      <c r="BG458" s="215">
        <f>IF(N458="zákl. přenesená",J458,0)</f>
        <v>0</v>
      </c>
      <c r="BH458" s="215">
        <f>IF(N458="sníž. přenesená",J458,0)</f>
        <v>0</v>
      </c>
      <c r="BI458" s="215">
        <f>IF(N458="nulová",J458,0)</f>
        <v>0</v>
      </c>
      <c r="BJ458" s="25" t="s">
        <v>83</v>
      </c>
      <c r="BK458" s="215">
        <f>ROUND(I458*H458,2)</f>
        <v>0</v>
      </c>
      <c r="BL458" s="25" t="s">
        <v>181</v>
      </c>
      <c r="BM458" s="25" t="s">
        <v>1774</v>
      </c>
    </row>
    <row r="459" spans="2:51" s="13" customFormat="1" ht="13.5">
      <c r="B459" s="227"/>
      <c r="C459" s="228"/>
      <c r="D459" s="218" t="s">
        <v>184</v>
      </c>
      <c r="E459" s="229" t="s">
        <v>21</v>
      </c>
      <c r="F459" s="230" t="s">
        <v>1775</v>
      </c>
      <c r="G459" s="228"/>
      <c r="H459" s="231">
        <v>41.55</v>
      </c>
      <c r="I459" s="232"/>
      <c r="J459" s="228"/>
      <c r="K459" s="228"/>
      <c r="L459" s="233"/>
      <c r="M459" s="234"/>
      <c r="N459" s="235"/>
      <c r="O459" s="235"/>
      <c r="P459" s="235"/>
      <c r="Q459" s="235"/>
      <c r="R459" s="235"/>
      <c r="S459" s="235"/>
      <c r="T459" s="236"/>
      <c r="AT459" s="237" t="s">
        <v>184</v>
      </c>
      <c r="AU459" s="237" t="s">
        <v>182</v>
      </c>
      <c r="AV459" s="13" t="s">
        <v>85</v>
      </c>
      <c r="AW459" s="13" t="s">
        <v>35</v>
      </c>
      <c r="AX459" s="13" t="s">
        <v>76</v>
      </c>
      <c r="AY459" s="237" t="s">
        <v>172</v>
      </c>
    </row>
    <row r="460" spans="2:51" s="13" customFormat="1" ht="13.5">
      <c r="B460" s="227"/>
      <c r="C460" s="228"/>
      <c r="D460" s="218" t="s">
        <v>184</v>
      </c>
      <c r="E460" s="229" t="s">
        <v>21</v>
      </c>
      <c r="F460" s="230" t="s">
        <v>1776</v>
      </c>
      <c r="G460" s="228"/>
      <c r="H460" s="231">
        <v>22.35</v>
      </c>
      <c r="I460" s="232"/>
      <c r="J460" s="228"/>
      <c r="K460" s="228"/>
      <c r="L460" s="233"/>
      <c r="M460" s="234"/>
      <c r="N460" s="235"/>
      <c r="O460" s="235"/>
      <c r="P460" s="235"/>
      <c r="Q460" s="235"/>
      <c r="R460" s="235"/>
      <c r="S460" s="235"/>
      <c r="T460" s="236"/>
      <c r="AT460" s="237" t="s">
        <v>184</v>
      </c>
      <c r="AU460" s="237" t="s">
        <v>182</v>
      </c>
      <c r="AV460" s="13" t="s">
        <v>85</v>
      </c>
      <c r="AW460" s="13" t="s">
        <v>35</v>
      </c>
      <c r="AX460" s="13" t="s">
        <v>76</v>
      </c>
      <c r="AY460" s="237" t="s">
        <v>172</v>
      </c>
    </row>
    <row r="461" spans="2:51" s="14" customFormat="1" ht="13.5">
      <c r="B461" s="238"/>
      <c r="C461" s="239"/>
      <c r="D461" s="218" t="s">
        <v>184</v>
      </c>
      <c r="E461" s="240" t="s">
        <v>21</v>
      </c>
      <c r="F461" s="241" t="s">
        <v>199</v>
      </c>
      <c r="G461" s="239"/>
      <c r="H461" s="242">
        <v>63.9</v>
      </c>
      <c r="I461" s="243"/>
      <c r="J461" s="239"/>
      <c r="K461" s="239"/>
      <c r="L461" s="244"/>
      <c r="M461" s="245"/>
      <c r="N461" s="246"/>
      <c r="O461" s="246"/>
      <c r="P461" s="246"/>
      <c r="Q461" s="246"/>
      <c r="R461" s="246"/>
      <c r="S461" s="246"/>
      <c r="T461" s="247"/>
      <c r="AT461" s="248" t="s">
        <v>184</v>
      </c>
      <c r="AU461" s="248" t="s">
        <v>182</v>
      </c>
      <c r="AV461" s="14" t="s">
        <v>181</v>
      </c>
      <c r="AW461" s="14" t="s">
        <v>35</v>
      </c>
      <c r="AX461" s="14" t="s">
        <v>83</v>
      </c>
      <c r="AY461" s="248" t="s">
        <v>172</v>
      </c>
    </row>
    <row r="462" spans="2:65" s="1" customFormat="1" ht="25.5" customHeight="1">
      <c r="B462" s="42"/>
      <c r="C462" s="204" t="s">
        <v>675</v>
      </c>
      <c r="D462" s="204" t="s">
        <v>176</v>
      </c>
      <c r="E462" s="205" t="s">
        <v>509</v>
      </c>
      <c r="F462" s="206" t="s">
        <v>510</v>
      </c>
      <c r="G462" s="207" t="s">
        <v>511</v>
      </c>
      <c r="H462" s="208">
        <v>14</v>
      </c>
      <c r="I462" s="209"/>
      <c r="J462" s="210">
        <f>ROUND(I462*H462,2)</f>
        <v>0</v>
      </c>
      <c r="K462" s="206" t="s">
        <v>180</v>
      </c>
      <c r="L462" s="62"/>
      <c r="M462" s="211" t="s">
        <v>21</v>
      </c>
      <c r="N462" s="212" t="s">
        <v>47</v>
      </c>
      <c r="O462" s="43"/>
      <c r="P462" s="213">
        <f>O462*H462</f>
        <v>0</v>
      </c>
      <c r="Q462" s="213">
        <v>3E-05</v>
      </c>
      <c r="R462" s="213">
        <f>Q462*H462</f>
        <v>0.00042</v>
      </c>
      <c r="S462" s="213">
        <v>0</v>
      </c>
      <c r="T462" s="214">
        <f>S462*H462</f>
        <v>0</v>
      </c>
      <c r="AR462" s="25" t="s">
        <v>181</v>
      </c>
      <c r="AT462" s="25" t="s">
        <v>176</v>
      </c>
      <c r="AU462" s="25" t="s">
        <v>182</v>
      </c>
      <c r="AY462" s="25" t="s">
        <v>172</v>
      </c>
      <c r="BE462" s="215">
        <f>IF(N462="základní",J462,0)</f>
        <v>0</v>
      </c>
      <c r="BF462" s="215">
        <f>IF(N462="snížená",J462,0)</f>
        <v>0</v>
      </c>
      <c r="BG462" s="215">
        <f>IF(N462="zákl. přenesená",J462,0)</f>
        <v>0</v>
      </c>
      <c r="BH462" s="215">
        <f>IF(N462="sníž. přenesená",J462,0)</f>
        <v>0</v>
      </c>
      <c r="BI462" s="215">
        <f>IF(N462="nulová",J462,0)</f>
        <v>0</v>
      </c>
      <c r="BJ462" s="25" t="s">
        <v>83</v>
      </c>
      <c r="BK462" s="215">
        <f>ROUND(I462*H462,2)</f>
        <v>0</v>
      </c>
      <c r="BL462" s="25" t="s">
        <v>181</v>
      </c>
      <c r="BM462" s="25" t="s">
        <v>1777</v>
      </c>
    </row>
    <row r="463" spans="2:51" s="13" customFormat="1" ht="13.5">
      <c r="B463" s="227"/>
      <c r="C463" s="228"/>
      <c r="D463" s="218" t="s">
        <v>184</v>
      </c>
      <c r="E463" s="229" t="s">
        <v>21</v>
      </c>
      <c r="F463" s="230" t="s">
        <v>1778</v>
      </c>
      <c r="G463" s="228"/>
      <c r="H463" s="231">
        <v>14</v>
      </c>
      <c r="I463" s="232"/>
      <c r="J463" s="228"/>
      <c r="K463" s="228"/>
      <c r="L463" s="233"/>
      <c r="M463" s="234"/>
      <c r="N463" s="235"/>
      <c r="O463" s="235"/>
      <c r="P463" s="235"/>
      <c r="Q463" s="235"/>
      <c r="R463" s="235"/>
      <c r="S463" s="235"/>
      <c r="T463" s="236"/>
      <c r="AT463" s="237" t="s">
        <v>184</v>
      </c>
      <c r="AU463" s="237" t="s">
        <v>182</v>
      </c>
      <c r="AV463" s="13" t="s">
        <v>85</v>
      </c>
      <c r="AW463" s="13" t="s">
        <v>35</v>
      </c>
      <c r="AX463" s="13" t="s">
        <v>83</v>
      </c>
      <c r="AY463" s="237" t="s">
        <v>172</v>
      </c>
    </row>
    <row r="464" spans="2:65" s="1" customFormat="1" ht="16.5" customHeight="1">
      <c r="B464" s="42"/>
      <c r="C464" s="260" t="s">
        <v>681</v>
      </c>
      <c r="D464" s="260" t="s">
        <v>252</v>
      </c>
      <c r="E464" s="261" t="s">
        <v>515</v>
      </c>
      <c r="F464" s="262" t="s">
        <v>516</v>
      </c>
      <c r="G464" s="263" t="s">
        <v>511</v>
      </c>
      <c r="H464" s="264">
        <v>14.921</v>
      </c>
      <c r="I464" s="265"/>
      <c r="J464" s="266">
        <f>ROUND(I464*H464,2)</f>
        <v>0</v>
      </c>
      <c r="K464" s="262" t="s">
        <v>180</v>
      </c>
      <c r="L464" s="267"/>
      <c r="M464" s="268" t="s">
        <v>21</v>
      </c>
      <c r="N464" s="269" t="s">
        <v>47</v>
      </c>
      <c r="O464" s="43"/>
      <c r="P464" s="213">
        <f>O464*H464</f>
        <v>0</v>
      </c>
      <c r="Q464" s="213">
        <v>0.024</v>
      </c>
      <c r="R464" s="213">
        <f>Q464*H464</f>
        <v>0.358104</v>
      </c>
      <c r="S464" s="213">
        <v>0</v>
      </c>
      <c r="T464" s="214">
        <f>S464*H464</f>
        <v>0</v>
      </c>
      <c r="AR464" s="25" t="s">
        <v>233</v>
      </c>
      <c r="AT464" s="25" t="s">
        <v>252</v>
      </c>
      <c r="AU464" s="25" t="s">
        <v>182</v>
      </c>
      <c r="AY464" s="25" t="s">
        <v>172</v>
      </c>
      <c r="BE464" s="215">
        <f>IF(N464="základní",J464,0)</f>
        <v>0</v>
      </c>
      <c r="BF464" s="215">
        <f>IF(N464="snížená",J464,0)</f>
        <v>0</v>
      </c>
      <c r="BG464" s="215">
        <f>IF(N464="zákl. přenesená",J464,0)</f>
        <v>0</v>
      </c>
      <c r="BH464" s="215">
        <f>IF(N464="sníž. přenesená",J464,0)</f>
        <v>0</v>
      </c>
      <c r="BI464" s="215">
        <f>IF(N464="nulová",J464,0)</f>
        <v>0</v>
      </c>
      <c r="BJ464" s="25" t="s">
        <v>83</v>
      </c>
      <c r="BK464" s="215">
        <f>ROUND(I464*H464,2)</f>
        <v>0</v>
      </c>
      <c r="BL464" s="25" t="s">
        <v>181</v>
      </c>
      <c r="BM464" s="25" t="s">
        <v>1779</v>
      </c>
    </row>
    <row r="465" spans="2:51" s="13" customFormat="1" ht="13.5">
      <c r="B465" s="227"/>
      <c r="C465" s="228"/>
      <c r="D465" s="218" t="s">
        <v>184</v>
      </c>
      <c r="E465" s="229" t="s">
        <v>21</v>
      </c>
      <c r="F465" s="230" t="s">
        <v>1778</v>
      </c>
      <c r="G465" s="228"/>
      <c r="H465" s="231">
        <v>14</v>
      </c>
      <c r="I465" s="232"/>
      <c r="J465" s="228"/>
      <c r="K465" s="228"/>
      <c r="L465" s="233"/>
      <c r="M465" s="234"/>
      <c r="N465" s="235"/>
      <c r="O465" s="235"/>
      <c r="P465" s="235"/>
      <c r="Q465" s="235"/>
      <c r="R465" s="235"/>
      <c r="S465" s="235"/>
      <c r="T465" s="236"/>
      <c r="AT465" s="237" t="s">
        <v>184</v>
      </c>
      <c r="AU465" s="237" t="s">
        <v>182</v>
      </c>
      <c r="AV465" s="13" t="s">
        <v>85</v>
      </c>
      <c r="AW465" s="13" t="s">
        <v>35</v>
      </c>
      <c r="AX465" s="13" t="s">
        <v>76</v>
      </c>
      <c r="AY465" s="237" t="s">
        <v>172</v>
      </c>
    </row>
    <row r="466" spans="2:51" s="13" customFormat="1" ht="13.5">
      <c r="B466" s="227"/>
      <c r="C466" s="228"/>
      <c r="D466" s="218" t="s">
        <v>184</v>
      </c>
      <c r="E466" s="229" t="s">
        <v>21</v>
      </c>
      <c r="F466" s="230" t="s">
        <v>1780</v>
      </c>
      <c r="G466" s="228"/>
      <c r="H466" s="231">
        <v>0.7</v>
      </c>
      <c r="I466" s="232"/>
      <c r="J466" s="228"/>
      <c r="K466" s="228"/>
      <c r="L466" s="233"/>
      <c r="M466" s="234"/>
      <c r="N466" s="235"/>
      <c r="O466" s="235"/>
      <c r="P466" s="235"/>
      <c r="Q466" s="235"/>
      <c r="R466" s="235"/>
      <c r="S466" s="235"/>
      <c r="T466" s="236"/>
      <c r="AT466" s="237" t="s">
        <v>184</v>
      </c>
      <c r="AU466" s="237" t="s">
        <v>182</v>
      </c>
      <c r="AV466" s="13" t="s">
        <v>85</v>
      </c>
      <c r="AW466" s="13" t="s">
        <v>35</v>
      </c>
      <c r="AX466" s="13" t="s">
        <v>76</v>
      </c>
      <c r="AY466" s="237" t="s">
        <v>172</v>
      </c>
    </row>
    <row r="467" spans="2:51" s="14" customFormat="1" ht="13.5">
      <c r="B467" s="238"/>
      <c r="C467" s="239"/>
      <c r="D467" s="218" t="s">
        <v>184</v>
      </c>
      <c r="E467" s="240" t="s">
        <v>21</v>
      </c>
      <c r="F467" s="241" t="s">
        <v>199</v>
      </c>
      <c r="G467" s="239"/>
      <c r="H467" s="242">
        <v>14.7</v>
      </c>
      <c r="I467" s="243"/>
      <c r="J467" s="239"/>
      <c r="K467" s="239"/>
      <c r="L467" s="244"/>
      <c r="M467" s="245"/>
      <c r="N467" s="246"/>
      <c r="O467" s="246"/>
      <c r="P467" s="246"/>
      <c r="Q467" s="246"/>
      <c r="R467" s="246"/>
      <c r="S467" s="246"/>
      <c r="T467" s="247"/>
      <c r="AT467" s="248" t="s">
        <v>184</v>
      </c>
      <c r="AU467" s="248" t="s">
        <v>182</v>
      </c>
      <c r="AV467" s="14" t="s">
        <v>181</v>
      </c>
      <c r="AW467" s="14" t="s">
        <v>35</v>
      </c>
      <c r="AX467" s="14" t="s">
        <v>83</v>
      </c>
      <c r="AY467" s="248" t="s">
        <v>172</v>
      </c>
    </row>
    <row r="468" spans="2:51" s="13" customFormat="1" ht="13.5">
      <c r="B468" s="227"/>
      <c r="C468" s="228"/>
      <c r="D468" s="218" t="s">
        <v>184</v>
      </c>
      <c r="E468" s="228"/>
      <c r="F468" s="230" t="s">
        <v>1781</v>
      </c>
      <c r="G468" s="228"/>
      <c r="H468" s="231">
        <v>14.921</v>
      </c>
      <c r="I468" s="232"/>
      <c r="J468" s="228"/>
      <c r="K468" s="228"/>
      <c r="L468" s="233"/>
      <c r="M468" s="234"/>
      <c r="N468" s="235"/>
      <c r="O468" s="235"/>
      <c r="P468" s="235"/>
      <c r="Q468" s="235"/>
      <c r="R468" s="235"/>
      <c r="S468" s="235"/>
      <c r="T468" s="236"/>
      <c r="AT468" s="237" t="s">
        <v>184</v>
      </c>
      <c r="AU468" s="237" t="s">
        <v>182</v>
      </c>
      <c r="AV468" s="13" t="s">
        <v>85</v>
      </c>
      <c r="AW468" s="13" t="s">
        <v>6</v>
      </c>
      <c r="AX468" s="13" t="s">
        <v>83</v>
      </c>
      <c r="AY468" s="237" t="s">
        <v>172</v>
      </c>
    </row>
    <row r="469" spans="2:65" s="1" customFormat="1" ht="25.5" customHeight="1">
      <c r="B469" s="42"/>
      <c r="C469" s="204" t="s">
        <v>688</v>
      </c>
      <c r="D469" s="204" t="s">
        <v>176</v>
      </c>
      <c r="E469" s="205" t="s">
        <v>532</v>
      </c>
      <c r="F469" s="206" t="s">
        <v>533</v>
      </c>
      <c r="G469" s="207" t="s">
        <v>329</v>
      </c>
      <c r="H469" s="208">
        <v>4</v>
      </c>
      <c r="I469" s="209"/>
      <c r="J469" s="210">
        <f>ROUND(I469*H469,2)</f>
        <v>0</v>
      </c>
      <c r="K469" s="206" t="s">
        <v>180</v>
      </c>
      <c r="L469" s="62"/>
      <c r="M469" s="211" t="s">
        <v>21</v>
      </c>
      <c r="N469" s="212" t="s">
        <v>47</v>
      </c>
      <c r="O469" s="43"/>
      <c r="P469" s="213">
        <f>O469*H469</f>
        <v>0</v>
      </c>
      <c r="Q469" s="213">
        <v>7E-05</v>
      </c>
      <c r="R469" s="213">
        <f>Q469*H469</f>
        <v>0.00028</v>
      </c>
      <c r="S469" s="213">
        <v>0</v>
      </c>
      <c r="T469" s="214">
        <f>S469*H469</f>
        <v>0</v>
      </c>
      <c r="AR469" s="25" t="s">
        <v>181</v>
      </c>
      <c r="AT469" s="25" t="s">
        <v>176</v>
      </c>
      <c r="AU469" s="25" t="s">
        <v>182</v>
      </c>
      <c r="AY469" s="25" t="s">
        <v>172</v>
      </c>
      <c r="BE469" s="215">
        <f>IF(N469="základní",J469,0)</f>
        <v>0</v>
      </c>
      <c r="BF469" s="215">
        <f>IF(N469="snížená",J469,0)</f>
        <v>0</v>
      </c>
      <c r="BG469" s="215">
        <f>IF(N469="zákl. přenesená",J469,0)</f>
        <v>0</v>
      </c>
      <c r="BH469" s="215">
        <f>IF(N469="sníž. přenesená",J469,0)</f>
        <v>0</v>
      </c>
      <c r="BI469" s="215">
        <f>IF(N469="nulová",J469,0)</f>
        <v>0</v>
      </c>
      <c r="BJ469" s="25" t="s">
        <v>83</v>
      </c>
      <c r="BK469" s="215">
        <f>ROUND(I469*H469,2)</f>
        <v>0</v>
      </c>
      <c r="BL469" s="25" t="s">
        <v>181</v>
      </c>
      <c r="BM469" s="25" t="s">
        <v>1782</v>
      </c>
    </row>
    <row r="470" spans="2:51" s="13" customFormat="1" ht="13.5">
      <c r="B470" s="227"/>
      <c r="C470" s="228"/>
      <c r="D470" s="218" t="s">
        <v>184</v>
      </c>
      <c r="E470" s="229" t="s">
        <v>21</v>
      </c>
      <c r="F470" s="230" t="s">
        <v>549</v>
      </c>
      <c r="G470" s="228"/>
      <c r="H470" s="231">
        <v>4</v>
      </c>
      <c r="I470" s="232"/>
      <c r="J470" s="228"/>
      <c r="K470" s="228"/>
      <c r="L470" s="233"/>
      <c r="M470" s="234"/>
      <c r="N470" s="235"/>
      <c r="O470" s="235"/>
      <c r="P470" s="235"/>
      <c r="Q470" s="235"/>
      <c r="R470" s="235"/>
      <c r="S470" s="235"/>
      <c r="T470" s="236"/>
      <c r="AT470" s="237" t="s">
        <v>184</v>
      </c>
      <c r="AU470" s="237" t="s">
        <v>182</v>
      </c>
      <c r="AV470" s="13" t="s">
        <v>85</v>
      </c>
      <c r="AW470" s="13" t="s">
        <v>35</v>
      </c>
      <c r="AX470" s="13" t="s">
        <v>83</v>
      </c>
      <c r="AY470" s="237" t="s">
        <v>172</v>
      </c>
    </row>
    <row r="471" spans="2:65" s="1" customFormat="1" ht="16.5" customHeight="1">
      <c r="B471" s="42"/>
      <c r="C471" s="260" t="s">
        <v>694</v>
      </c>
      <c r="D471" s="260" t="s">
        <v>252</v>
      </c>
      <c r="E471" s="261" t="s">
        <v>537</v>
      </c>
      <c r="F471" s="262" t="s">
        <v>538</v>
      </c>
      <c r="G471" s="263" t="s">
        <v>329</v>
      </c>
      <c r="H471" s="264">
        <v>4</v>
      </c>
      <c r="I471" s="265"/>
      <c r="J471" s="266">
        <f>ROUND(I471*H471,2)</f>
        <v>0</v>
      </c>
      <c r="K471" s="262" t="s">
        <v>180</v>
      </c>
      <c r="L471" s="267"/>
      <c r="M471" s="268" t="s">
        <v>21</v>
      </c>
      <c r="N471" s="269" t="s">
        <v>47</v>
      </c>
      <c r="O471" s="43"/>
      <c r="P471" s="213">
        <f>O471*H471</f>
        <v>0</v>
      </c>
      <c r="Q471" s="213">
        <v>0.01</v>
      </c>
      <c r="R471" s="213">
        <f>Q471*H471</f>
        <v>0.04</v>
      </c>
      <c r="S471" s="213">
        <v>0</v>
      </c>
      <c r="T471" s="214">
        <f>S471*H471</f>
        <v>0</v>
      </c>
      <c r="AR471" s="25" t="s">
        <v>233</v>
      </c>
      <c r="AT471" s="25" t="s">
        <v>252</v>
      </c>
      <c r="AU471" s="25" t="s">
        <v>182</v>
      </c>
      <c r="AY471" s="25" t="s">
        <v>172</v>
      </c>
      <c r="BE471" s="215">
        <f>IF(N471="základní",J471,0)</f>
        <v>0</v>
      </c>
      <c r="BF471" s="215">
        <f>IF(N471="snížená",J471,0)</f>
        <v>0</v>
      </c>
      <c r="BG471" s="215">
        <f>IF(N471="zákl. přenesená",J471,0)</f>
        <v>0</v>
      </c>
      <c r="BH471" s="215">
        <f>IF(N471="sníž. přenesená",J471,0)</f>
        <v>0</v>
      </c>
      <c r="BI471" s="215">
        <f>IF(N471="nulová",J471,0)</f>
        <v>0</v>
      </c>
      <c r="BJ471" s="25" t="s">
        <v>83</v>
      </c>
      <c r="BK471" s="215">
        <f>ROUND(I471*H471,2)</f>
        <v>0</v>
      </c>
      <c r="BL471" s="25" t="s">
        <v>181</v>
      </c>
      <c r="BM471" s="25" t="s">
        <v>1783</v>
      </c>
    </row>
    <row r="472" spans="2:51" s="13" customFormat="1" ht="13.5">
      <c r="B472" s="227"/>
      <c r="C472" s="228"/>
      <c r="D472" s="218" t="s">
        <v>184</v>
      </c>
      <c r="E472" s="228"/>
      <c r="F472" s="230" t="s">
        <v>554</v>
      </c>
      <c r="G472" s="228"/>
      <c r="H472" s="231">
        <v>4</v>
      </c>
      <c r="I472" s="232"/>
      <c r="J472" s="228"/>
      <c r="K472" s="228"/>
      <c r="L472" s="233"/>
      <c r="M472" s="234"/>
      <c r="N472" s="235"/>
      <c r="O472" s="235"/>
      <c r="P472" s="235"/>
      <c r="Q472" s="235"/>
      <c r="R472" s="235"/>
      <c r="S472" s="235"/>
      <c r="T472" s="236"/>
      <c r="AT472" s="237" t="s">
        <v>184</v>
      </c>
      <c r="AU472" s="237" t="s">
        <v>182</v>
      </c>
      <c r="AV472" s="13" t="s">
        <v>85</v>
      </c>
      <c r="AW472" s="13" t="s">
        <v>6</v>
      </c>
      <c r="AX472" s="13" t="s">
        <v>83</v>
      </c>
      <c r="AY472" s="237" t="s">
        <v>172</v>
      </c>
    </row>
    <row r="473" spans="2:65" s="1" customFormat="1" ht="16.5" customHeight="1">
      <c r="B473" s="42"/>
      <c r="C473" s="204" t="s">
        <v>699</v>
      </c>
      <c r="D473" s="204" t="s">
        <v>176</v>
      </c>
      <c r="E473" s="205" t="s">
        <v>556</v>
      </c>
      <c r="F473" s="206" t="s">
        <v>1784</v>
      </c>
      <c r="G473" s="207" t="s">
        <v>329</v>
      </c>
      <c r="H473" s="208">
        <v>2</v>
      </c>
      <c r="I473" s="209"/>
      <c r="J473" s="210">
        <f>ROUND(I473*H473,2)</f>
        <v>0</v>
      </c>
      <c r="K473" s="206" t="s">
        <v>21</v>
      </c>
      <c r="L473" s="62"/>
      <c r="M473" s="211" t="s">
        <v>21</v>
      </c>
      <c r="N473" s="212" t="s">
        <v>47</v>
      </c>
      <c r="O473" s="43"/>
      <c r="P473" s="213">
        <f>O473*H473</f>
        <v>0</v>
      </c>
      <c r="Q473" s="213">
        <v>0</v>
      </c>
      <c r="R473" s="213">
        <f>Q473*H473</f>
        <v>0</v>
      </c>
      <c r="S473" s="213">
        <v>0</v>
      </c>
      <c r="T473" s="214">
        <f>S473*H473</f>
        <v>0</v>
      </c>
      <c r="AR473" s="25" t="s">
        <v>181</v>
      </c>
      <c r="AT473" s="25" t="s">
        <v>176</v>
      </c>
      <c r="AU473" s="25" t="s">
        <v>182</v>
      </c>
      <c r="AY473" s="25" t="s">
        <v>172</v>
      </c>
      <c r="BE473" s="215">
        <f>IF(N473="základní",J473,0)</f>
        <v>0</v>
      </c>
      <c r="BF473" s="215">
        <f>IF(N473="snížená",J473,0)</f>
        <v>0</v>
      </c>
      <c r="BG473" s="215">
        <f>IF(N473="zákl. přenesená",J473,0)</f>
        <v>0</v>
      </c>
      <c r="BH473" s="215">
        <f>IF(N473="sníž. přenesená",J473,0)</f>
        <v>0</v>
      </c>
      <c r="BI473" s="215">
        <f>IF(N473="nulová",J473,0)</f>
        <v>0</v>
      </c>
      <c r="BJ473" s="25" t="s">
        <v>83</v>
      </c>
      <c r="BK473" s="215">
        <f>ROUND(I473*H473,2)</f>
        <v>0</v>
      </c>
      <c r="BL473" s="25" t="s">
        <v>181</v>
      </c>
      <c r="BM473" s="25" t="s">
        <v>1785</v>
      </c>
    </row>
    <row r="474" spans="2:65" s="1" customFormat="1" ht="16.5" customHeight="1">
      <c r="B474" s="42"/>
      <c r="C474" s="260" t="s">
        <v>705</v>
      </c>
      <c r="D474" s="260" t="s">
        <v>252</v>
      </c>
      <c r="E474" s="261" t="s">
        <v>560</v>
      </c>
      <c r="F474" s="262" t="s">
        <v>561</v>
      </c>
      <c r="G474" s="263" t="s">
        <v>329</v>
      </c>
      <c r="H474" s="264">
        <v>2</v>
      </c>
      <c r="I474" s="265"/>
      <c r="J474" s="266">
        <f>ROUND(I474*H474,2)</f>
        <v>0</v>
      </c>
      <c r="K474" s="262" t="s">
        <v>21</v>
      </c>
      <c r="L474" s="267"/>
      <c r="M474" s="268" t="s">
        <v>21</v>
      </c>
      <c r="N474" s="269" t="s">
        <v>47</v>
      </c>
      <c r="O474" s="43"/>
      <c r="P474" s="213">
        <f>O474*H474</f>
        <v>0</v>
      </c>
      <c r="Q474" s="213">
        <v>0</v>
      </c>
      <c r="R474" s="213">
        <f>Q474*H474</f>
        <v>0</v>
      </c>
      <c r="S474" s="213">
        <v>0</v>
      </c>
      <c r="T474" s="214">
        <f>S474*H474</f>
        <v>0</v>
      </c>
      <c r="AR474" s="25" t="s">
        <v>233</v>
      </c>
      <c r="AT474" s="25" t="s">
        <v>252</v>
      </c>
      <c r="AU474" s="25" t="s">
        <v>182</v>
      </c>
      <c r="AY474" s="25" t="s">
        <v>172</v>
      </c>
      <c r="BE474" s="215">
        <f>IF(N474="základní",J474,0)</f>
        <v>0</v>
      </c>
      <c r="BF474" s="215">
        <f>IF(N474="snížená",J474,0)</f>
        <v>0</v>
      </c>
      <c r="BG474" s="215">
        <f>IF(N474="zákl. přenesená",J474,0)</f>
        <v>0</v>
      </c>
      <c r="BH474" s="215">
        <f>IF(N474="sníž. přenesená",J474,0)</f>
        <v>0</v>
      </c>
      <c r="BI474" s="215">
        <f>IF(N474="nulová",J474,0)</f>
        <v>0</v>
      </c>
      <c r="BJ474" s="25" t="s">
        <v>83</v>
      </c>
      <c r="BK474" s="215">
        <f>ROUND(I474*H474,2)</f>
        <v>0</v>
      </c>
      <c r="BL474" s="25" t="s">
        <v>181</v>
      </c>
      <c r="BM474" s="25" t="s">
        <v>1786</v>
      </c>
    </row>
    <row r="475" spans="2:65" s="1" customFormat="1" ht="25.5" customHeight="1">
      <c r="B475" s="42"/>
      <c r="C475" s="204" t="s">
        <v>711</v>
      </c>
      <c r="D475" s="204" t="s">
        <v>176</v>
      </c>
      <c r="E475" s="205" t="s">
        <v>1787</v>
      </c>
      <c r="F475" s="206" t="s">
        <v>1788</v>
      </c>
      <c r="G475" s="207" t="s">
        <v>511</v>
      </c>
      <c r="H475" s="208">
        <v>74.5</v>
      </c>
      <c r="I475" s="209"/>
      <c r="J475" s="210">
        <f>ROUND(I475*H475,2)</f>
        <v>0</v>
      </c>
      <c r="K475" s="206" t="s">
        <v>180</v>
      </c>
      <c r="L475" s="62"/>
      <c r="M475" s="211" t="s">
        <v>21</v>
      </c>
      <c r="N475" s="212" t="s">
        <v>47</v>
      </c>
      <c r="O475" s="43"/>
      <c r="P475" s="213">
        <f>O475*H475</f>
        <v>0</v>
      </c>
      <c r="Q475" s="213">
        <v>1E-05</v>
      </c>
      <c r="R475" s="213">
        <f>Q475*H475</f>
        <v>0.0007450000000000001</v>
      </c>
      <c r="S475" s="213">
        <v>0</v>
      </c>
      <c r="T475" s="214">
        <f>S475*H475</f>
        <v>0</v>
      </c>
      <c r="AR475" s="25" t="s">
        <v>181</v>
      </c>
      <c r="AT475" s="25" t="s">
        <v>176</v>
      </c>
      <c r="AU475" s="25" t="s">
        <v>182</v>
      </c>
      <c r="AY475" s="25" t="s">
        <v>172</v>
      </c>
      <c r="BE475" s="215">
        <f>IF(N475="základní",J475,0)</f>
        <v>0</v>
      </c>
      <c r="BF475" s="215">
        <f>IF(N475="snížená",J475,0)</f>
        <v>0</v>
      </c>
      <c r="BG475" s="215">
        <f>IF(N475="zákl. přenesená",J475,0)</f>
        <v>0</v>
      </c>
      <c r="BH475" s="215">
        <f>IF(N475="sníž. přenesená",J475,0)</f>
        <v>0</v>
      </c>
      <c r="BI475" s="215">
        <f>IF(N475="nulová",J475,0)</f>
        <v>0</v>
      </c>
      <c r="BJ475" s="25" t="s">
        <v>83</v>
      </c>
      <c r="BK475" s="215">
        <f>ROUND(I475*H475,2)</f>
        <v>0</v>
      </c>
      <c r="BL475" s="25" t="s">
        <v>181</v>
      </c>
      <c r="BM475" s="25" t="s">
        <v>1789</v>
      </c>
    </row>
    <row r="476" spans="2:51" s="13" customFormat="1" ht="13.5">
      <c r="B476" s="227"/>
      <c r="C476" s="228"/>
      <c r="D476" s="218" t="s">
        <v>184</v>
      </c>
      <c r="E476" s="229" t="s">
        <v>21</v>
      </c>
      <c r="F476" s="230" t="s">
        <v>1790</v>
      </c>
      <c r="G476" s="228"/>
      <c r="H476" s="231">
        <v>74.5</v>
      </c>
      <c r="I476" s="232"/>
      <c r="J476" s="228"/>
      <c r="K476" s="228"/>
      <c r="L476" s="233"/>
      <c r="M476" s="234"/>
      <c r="N476" s="235"/>
      <c r="O476" s="235"/>
      <c r="P476" s="235"/>
      <c r="Q476" s="235"/>
      <c r="R476" s="235"/>
      <c r="S476" s="235"/>
      <c r="T476" s="236"/>
      <c r="AT476" s="237" t="s">
        <v>184</v>
      </c>
      <c r="AU476" s="237" t="s">
        <v>182</v>
      </c>
      <c r="AV476" s="13" t="s">
        <v>85</v>
      </c>
      <c r="AW476" s="13" t="s">
        <v>35</v>
      </c>
      <c r="AX476" s="13" t="s">
        <v>83</v>
      </c>
      <c r="AY476" s="237" t="s">
        <v>172</v>
      </c>
    </row>
    <row r="477" spans="2:65" s="1" customFormat="1" ht="16.5" customHeight="1">
      <c r="B477" s="42"/>
      <c r="C477" s="260" t="s">
        <v>718</v>
      </c>
      <c r="D477" s="260" t="s">
        <v>252</v>
      </c>
      <c r="E477" s="261" t="s">
        <v>1791</v>
      </c>
      <c r="F477" s="262" t="s">
        <v>1792</v>
      </c>
      <c r="G477" s="263" t="s">
        <v>511</v>
      </c>
      <c r="H477" s="264">
        <v>78.225</v>
      </c>
      <c r="I477" s="265"/>
      <c r="J477" s="266">
        <f>ROUND(I477*H477,2)</f>
        <v>0</v>
      </c>
      <c r="K477" s="262" t="s">
        <v>180</v>
      </c>
      <c r="L477" s="267"/>
      <c r="M477" s="268" t="s">
        <v>21</v>
      </c>
      <c r="N477" s="269" t="s">
        <v>47</v>
      </c>
      <c r="O477" s="43"/>
      <c r="P477" s="213">
        <f>O477*H477</f>
        <v>0</v>
      </c>
      <c r="Q477" s="213">
        <v>0.0014</v>
      </c>
      <c r="R477" s="213">
        <f>Q477*H477</f>
        <v>0.10951499999999999</v>
      </c>
      <c r="S477" s="213">
        <v>0</v>
      </c>
      <c r="T477" s="214">
        <f>S477*H477</f>
        <v>0</v>
      </c>
      <c r="AR477" s="25" t="s">
        <v>233</v>
      </c>
      <c r="AT477" s="25" t="s">
        <v>252</v>
      </c>
      <c r="AU477" s="25" t="s">
        <v>182</v>
      </c>
      <c r="AY477" s="25" t="s">
        <v>172</v>
      </c>
      <c r="BE477" s="215">
        <f>IF(N477="základní",J477,0)</f>
        <v>0</v>
      </c>
      <c r="BF477" s="215">
        <f>IF(N477="snížená",J477,0)</f>
        <v>0</v>
      </c>
      <c r="BG477" s="215">
        <f>IF(N477="zákl. přenesená",J477,0)</f>
        <v>0</v>
      </c>
      <c r="BH477" s="215">
        <f>IF(N477="sníž. přenesená",J477,0)</f>
        <v>0</v>
      </c>
      <c r="BI477" s="215">
        <f>IF(N477="nulová",J477,0)</f>
        <v>0</v>
      </c>
      <c r="BJ477" s="25" t="s">
        <v>83</v>
      </c>
      <c r="BK477" s="215">
        <f>ROUND(I477*H477,2)</f>
        <v>0</v>
      </c>
      <c r="BL477" s="25" t="s">
        <v>181</v>
      </c>
      <c r="BM477" s="25" t="s">
        <v>1793</v>
      </c>
    </row>
    <row r="478" spans="2:51" s="13" customFormat="1" ht="13.5">
      <c r="B478" s="227"/>
      <c r="C478" s="228"/>
      <c r="D478" s="218" t="s">
        <v>184</v>
      </c>
      <c r="E478" s="229" t="s">
        <v>21</v>
      </c>
      <c r="F478" s="230" t="s">
        <v>1790</v>
      </c>
      <c r="G478" s="228"/>
      <c r="H478" s="231">
        <v>74.5</v>
      </c>
      <c r="I478" s="232"/>
      <c r="J478" s="228"/>
      <c r="K478" s="228"/>
      <c r="L478" s="233"/>
      <c r="M478" s="234"/>
      <c r="N478" s="235"/>
      <c r="O478" s="235"/>
      <c r="P478" s="235"/>
      <c r="Q478" s="235"/>
      <c r="R478" s="235"/>
      <c r="S478" s="235"/>
      <c r="T478" s="236"/>
      <c r="AT478" s="237" t="s">
        <v>184</v>
      </c>
      <c r="AU478" s="237" t="s">
        <v>182</v>
      </c>
      <c r="AV478" s="13" t="s">
        <v>85</v>
      </c>
      <c r="AW478" s="13" t="s">
        <v>35</v>
      </c>
      <c r="AX478" s="13" t="s">
        <v>76</v>
      </c>
      <c r="AY478" s="237" t="s">
        <v>172</v>
      </c>
    </row>
    <row r="479" spans="2:51" s="13" customFormat="1" ht="13.5">
      <c r="B479" s="227"/>
      <c r="C479" s="228"/>
      <c r="D479" s="218" t="s">
        <v>184</v>
      </c>
      <c r="E479" s="229" t="s">
        <v>21</v>
      </c>
      <c r="F479" s="230" t="s">
        <v>1794</v>
      </c>
      <c r="G479" s="228"/>
      <c r="H479" s="231">
        <v>3.725</v>
      </c>
      <c r="I479" s="232"/>
      <c r="J479" s="228"/>
      <c r="K479" s="228"/>
      <c r="L479" s="233"/>
      <c r="M479" s="234"/>
      <c r="N479" s="235"/>
      <c r="O479" s="235"/>
      <c r="P479" s="235"/>
      <c r="Q479" s="235"/>
      <c r="R479" s="235"/>
      <c r="S479" s="235"/>
      <c r="T479" s="236"/>
      <c r="AT479" s="237" t="s">
        <v>184</v>
      </c>
      <c r="AU479" s="237" t="s">
        <v>182</v>
      </c>
      <c r="AV479" s="13" t="s">
        <v>85</v>
      </c>
      <c r="AW479" s="13" t="s">
        <v>35</v>
      </c>
      <c r="AX479" s="13" t="s">
        <v>76</v>
      </c>
      <c r="AY479" s="237" t="s">
        <v>172</v>
      </c>
    </row>
    <row r="480" spans="2:51" s="14" customFormat="1" ht="13.5">
      <c r="B480" s="238"/>
      <c r="C480" s="239"/>
      <c r="D480" s="218" t="s">
        <v>184</v>
      </c>
      <c r="E480" s="240" t="s">
        <v>21</v>
      </c>
      <c r="F480" s="241" t="s">
        <v>199</v>
      </c>
      <c r="G480" s="239"/>
      <c r="H480" s="242">
        <v>78.225</v>
      </c>
      <c r="I480" s="243"/>
      <c r="J480" s="239"/>
      <c r="K480" s="239"/>
      <c r="L480" s="244"/>
      <c r="M480" s="245"/>
      <c r="N480" s="246"/>
      <c r="O480" s="246"/>
      <c r="P480" s="246"/>
      <c r="Q480" s="246"/>
      <c r="R480" s="246"/>
      <c r="S480" s="246"/>
      <c r="T480" s="247"/>
      <c r="AT480" s="248" t="s">
        <v>184</v>
      </c>
      <c r="AU480" s="248" t="s">
        <v>182</v>
      </c>
      <c r="AV480" s="14" t="s">
        <v>181</v>
      </c>
      <c r="AW480" s="14" t="s">
        <v>35</v>
      </c>
      <c r="AX480" s="14" t="s">
        <v>83</v>
      </c>
      <c r="AY480" s="248" t="s">
        <v>172</v>
      </c>
    </row>
    <row r="481" spans="2:65" s="1" customFormat="1" ht="25.5" customHeight="1">
      <c r="B481" s="42"/>
      <c r="C481" s="204" t="s">
        <v>724</v>
      </c>
      <c r="D481" s="204" t="s">
        <v>176</v>
      </c>
      <c r="E481" s="205" t="s">
        <v>570</v>
      </c>
      <c r="F481" s="206" t="s">
        <v>571</v>
      </c>
      <c r="G481" s="207" t="s">
        <v>511</v>
      </c>
      <c r="H481" s="208">
        <v>124.5</v>
      </c>
      <c r="I481" s="209"/>
      <c r="J481" s="210">
        <f>ROUND(I481*H481,2)</f>
        <v>0</v>
      </c>
      <c r="K481" s="206" t="s">
        <v>180</v>
      </c>
      <c r="L481" s="62"/>
      <c r="M481" s="211" t="s">
        <v>21</v>
      </c>
      <c r="N481" s="212" t="s">
        <v>47</v>
      </c>
      <c r="O481" s="43"/>
      <c r="P481" s="213">
        <f>O481*H481</f>
        <v>0</v>
      </c>
      <c r="Q481" s="213">
        <v>1E-05</v>
      </c>
      <c r="R481" s="213">
        <f>Q481*H481</f>
        <v>0.001245</v>
      </c>
      <c r="S481" s="213">
        <v>0</v>
      </c>
      <c r="T481" s="214">
        <f>S481*H481</f>
        <v>0</v>
      </c>
      <c r="AR481" s="25" t="s">
        <v>181</v>
      </c>
      <c r="AT481" s="25" t="s">
        <v>176</v>
      </c>
      <c r="AU481" s="25" t="s">
        <v>182</v>
      </c>
      <c r="AY481" s="25" t="s">
        <v>172</v>
      </c>
      <c r="BE481" s="215">
        <f>IF(N481="základní",J481,0)</f>
        <v>0</v>
      </c>
      <c r="BF481" s="215">
        <f>IF(N481="snížená",J481,0)</f>
        <v>0</v>
      </c>
      <c r="BG481" s="215">
        <f>IF(N481="zákl. přenesená",J481,0)</f>
        <v>0</v>
      </c>
      <c r="BH481" s="215">
        <f>IF(N481="sníž. přenesená",J481,0)</f>
        <v>0</v>
      </c>
      <c r="BI481" s="215">
        <f>IF(N481="nulová",J481,0)</f>
        <v>0</v>
      </c>
      <c r="BJ481" s="25" t="s">
        <v>83</v>
      </c>
      <c r="BK481" s="215">
        <f>ROUND(I481*H481,2)</f>
        <v>0</v>
      </c>
      <c r="BL481" s="25" t="s">
        <v>181</v>
      </c>
      <c r="BM481" s="25" t="s">
        <v>1795</v>
      </c>
    </row>
    <row r="482" spans="2:51" s="12" customFormat="1" ht="13.5">
      <c r="B482" s="216"/>
      <c r="C482" s="217"/>
      <c r="D482" s="218" t="s">
        <v>184</v>
      </c>
      <c r="E482" s="219" t="s">
        <v>21</v>
      </c>
      <c r="F482" s="220" t="s">
        <v>573</v>
      </c>
      <c r="G482" s="217"/>
      <c r="H482" s="219" t="s">
        <v>21</v>
      </c>
      <c r="I482" s="221"/>
      <c r="J482" s="217"/>
      <c r="K482" s="217"/>
      <c r="L482" s="222"/>
      <c r="M482" s="223"/>
      <c r="N482" s="224"/>
      <c r="O482" s="224"/>
      <c r="P482" s="224"/>
      <c r="Q482" s="224"/>
      <c r="R482" s="224"/>
      <c r="S482" s="224"/>
      <c r="T482" s="225"/>
      <c r="AT482" s="226" t="s">
        <v>184</v>
      </c>
      <c r="AU482" s="226" t="s">
        <v>182</v>
      </c>
      <c r="AV482" s="12" t="s">
        <v>83</v>
      </c>
      <c r="AW482" s="12" t="s">
        <v>35</v>
      </c>
      <c r="AX482" s="12" t="s">
        <v>76</v>
      </c>
      <c r="AY482" s="226" t="s">
        <v>172</v>
      </c>
    </row>
    <row r="483" spans="2:51" s="13" customFormat="1" ht="27">
      <c r="B483" s="227"/>
      <c r="C483" s="228"/>
      <c r="D483" s="218" t="s">
        <v>184</v>
      </c>
      <c r="E483" s="229" t="s">
        <v>21</v>
      </c>
      <c r="F483" s="230" t="s">
        <v>1796</v>
      </c>
      <c r="G483" s="228"/>
      <c r="H483" s="231">
        <v>70.5</v>
      </c>
      <c r="I483" s="232"/>
      <c r="J483" s="228"/>
      <c r="K483" s="228"/>
      <c r="L483" s="233"/>
      <c r="M483" s="234"/>
      <c r="N483" s="235"/>
      <c r="O483" s="235"/>
      <c r="P483" s="235"/>
      <c r="Q483" s="235"/>
      <c r="R483" s="235"/>
      <c r="S483" s="235"/>
      <c r="T483" s="236"/>
      <c r="AT483" s="237" t="s">
        <v>184</v>
      </c>
      <c r="AU483" s="237" t="s">
        <v>182</v>
      </c>
      <c r="AV483" s="13" t="s">
        <v>85</v>
      </c>
      <c r="AW483" s="13" t="s">
        <v>35</v>
      </c>
      <c r="AX483" s="13" t="s">
        <v>76</v>
      </c>
      <c r="AY483" s="237" t="s">
        <v>172</v>
      </c>
    </row>
    <row r="484" spans="2:51" s="13" customFormat="1" ht="13.5">
      <c r="B484" s="227"/>
      <c r="C484" s="228"/>
      <c r="D484" s="218" t="s">
        <v>184</v>
      </c>
      <c r="E484" s="229" t="s">
        <v>21</v>
      </c>
      <c r="F484" s="230" t="s">
        <v>1797</v>
      </c>
      <c r="G484" s="228"/>
      <c r="H484" s="231">
        <v>54</v>
      </c>
      <c r="I484" s="232"/>
      <c r="J484" s="228"/>
      <c r="K484" s="228"/>
      <c r="L484" s="233"/>
      <c r="M484" s="234"/>
      <c r="N484" s="235"/>
      <c r="O484" s="235"/>
      <c r="P484" s="235"/>
      <c r="Q484" s="235"/>
      <c r="R484" s="235"/>
      <c r="S484" s="235"/>
      <c r="T484" s="236"/>
      <c r="AT484" s="237" t="s">
        <v>184</v>
      </c>
      <c r="AU484" s="237" t="s">
        <v>182</v>
      </c>
      <c r="AV484" s="13" t="s">
        <v>85</v>
      </c>
      <c r="AW484" s="13" t="s">
        <v>35</v>
      </c>
      <c r="AX484" s="13" t="s">
        <v>76</v>
      </c>
      <c r="AY484" s="237" t="s">
        <v>172</v>
      </c>
    </row>
    <row r="485" spans="2:51" s="14" customFormat="1" ht="13.5">
      <c r="B485" s="238"/>
      <c r="C485" s="239"/>
      <c r="D485" s="218" t="s">
        <v>184</v>
      </c>
      <c r="E485" s="240" t="s">
        <v>21</v>
      </c>
      <c r="F485" s="241" t="s">
        <v>199</v>
      </c>
      <c r="G485" s="239"/>
      <c r="H485" s="242">
        <v>124.5</v>
      </c>
      <c r="I485" s="243"/>
      <c r="J485" s="239"/>
      <c r="K485" s="239"/>
      <c r="L485" s="244"/>
      <c r="M485" s="245"/>
      <c r="N485" s="246"/>
      <c r="O485" s="246"/>
      <c r="P485" s="246"/>
      <c r="Q485" s="246"/>
      <c r="R485" s="246"/>
      <c r="S485" s="246"/>
      <c r="T485" s="247"/>
      <c r="AT485" s="248" t="s">
        <v>184</v>
      </c>
      <c r="AU485" s="248" t="s">
        <v>182</v>
      </c>
      <c r="AV485" s="14" t="s">
        <v>181</v>
      </c>
      <c r="AW485" s="14" t="s">
        <v>35</v>
      </c>
      <c r="AX485" s="14" t="s">
        <v>83</v>
      </c>
      <c r="AY485" s="248" t="s">
        <v>172</v>
      </c>
    </row>
    <row r="486" spans="2:65" s="1" customFormat="1" ht="16.5" customHeight="1">
      <c r="B486" s="42"/>
      <c r="C486" s="260" t="s">
        <v>730</v>
      </c>
      <c r="D486" s="260" t="s">
        <v>252</v>
      </c>
      <c r="E486" s="261" t="s">
        <v>576</v>
      </c>
      <c r="F486" s="262" t="s">
        <v>577</v>
      </c>
      <c r="G486" s="263" t="s">
        <v>511</v>
      </c>
      <c r="H486" s="264">
        <v>130.725</v>
      </c>
      <c r="I486" s="265"/>
      <c r="J486" s="266">
        <f>ROUND(I486*H486,2)</f>
        <v>0</v>
      </c>
      <c r="K486" s="262" t="s">
        <v>180</v>
      </c>
      <c r="L486" s="267"/>
      <c r="M486" s="268" t="s">
        <v>21</v>
      </c>
      <c r="N486" s="269" t="s">
        <v>47</v>
      </c>
      <c r="O486" s="43"/>
      <c r="P486" s="213">
        <f>O486*H486</f>
        <v>0</v>
      </c>
      <c r="Q486" s="213">
        <v>0.0029</v>
      </c>
      <c r="R486" s="213">
        <f>Q486*H486</f>
        <v>0.37910249999999995</v>
      </c>
      <c r="S486" s="213">
        <v>0</v>
      </c>
      <c r="T486" s="214">
        <f>S486*H486</f>
        <v>0</v>
      </c>
      <c r="AR486" s="25" t="s">
        <v>233</v>
      </c>
      <c r="AT486" s="25" t="s">
        <v>252</v>
      </c>
      <c r="AU486" s="25" t="s">
        <v>182</v>
      </c>
      <c r="AY486" s="25" t="s">
        <v>172</v>
      </c>
      <c r="BE486" s="215">
        <f>IF(N486="základní",J486,0)</f>
        <v>0</v>
      </c>
      <c r="BF486" s="215">
        <f>IF(N486="snížená",J486,0)</f>
        <v>0</v>
      </c>
      <c r="BG486" s="215">
        <f>IF(N486="zákl. přenesená",J486,0)</f>
        <v>0</v>
      </c>
      <c r="BH486" s="215">
        <f>IF(N486="sníž. přenesená",J486,0)</f>
        <v>0</v>
      </c>
      <c r="BI486" s="215">
        <f>IF(N486="nulová",J486,0)</f>
        <v>0</v>
      </c>
      <c r="BJ486" s="25" t="s">
        <v>83</v>
      </c>
      <c r="BK486" s="215">
        <f>ROUND(I486*H486,2)</f>
        <v>0</v>
      </c>
      <c r="BL486" s="25" t="s">
        <v>181</v>
      </c>
      <c r="BM486" s="25" t="s">
        <v>1798</v>
      </c>
    </row>
    <row r="487" spans="2:51" s="12" customFormat="1" ht="13.5">
      <c r="B487" s="216"/>
      <c r="C487" s="217"/>
      <c r="D487" s="218" t="s">
        <v>184</v>
      </c>
      <c r="E487" s="219" t="s">
        <v>21</v>
      </c>
      <c r="F487" s="220" t="s">
        <v>573</v>
      </c>
      <c r="G487" s="217"/>
      <c r="H487" s="219" t="s">
        <v>21</v>
      </c>
      <c r="I487" s="221"/>
      <c r="J487" s="217"/>
      <c r="K487" s="217"/>
      <c r="L487" s="222"/>
      <c r="M487" s="223"/>
      <c r="N487" s="224"/>
      <c r="O487" s="224"/>
      <c r="P487" s="224"/>
      <c r="Q487" s="224"/>
      <c r="R487" s="224"/>
      <c r="S487" s="224"/>
      <c r="T487" s="225"/>
      <c r="AT487" s="226" t="s">
        <v>184</v>
      </c>
      <c r="AU487" s="226" t="s">
        <v>182</v>
      </c>
      <c r="AV487" s="12" t="s">
        <v>83</v>
      </c>
      <c r="AW487" s="12" t="s">
        <v>35</v>
      </c>
      <c r="AX487" s="12" t="s">
        <v>76</v>
      </c>
      <c r="AY487" s="226" t="s">
        <v>172</v>
      </c>
    </row>
    <row r="488" spans="2:51" s="13" customFormat="1" ht="27">
      <c r="B488" s="227"/>
      <c r="C488" s="228"/>
      <c r="D488" s="218" t="s">
        <v>184</v>
      </c>
      <c r="E488" s="229" t="s">
        <v>21</v>
      </c>
      <c r="F488" s="230" t="s">
        <v>1796</v>
      </c>
      <c r="G488" s="228"/>
      <c r="H488" s="231">
        <v>70.5</v>
      </c>
      <c r="I488" s="232"/>
      <c r="J488" s="228"/>
      <c r="K488" s="228"/>
      <c r="L488" s="233"/>
      <c r="M488" s="234"/>
      <c r="N488" s="235"/>
      <c r="O488" s="235"/>
      <c r="P488" s="235"/>
      <c r="Q488" s="235"/>
      <c r="R488" s="235"/>
      <c r="S488" s="235"/>
      <c r="T488" s="236"/>
      <c r="AT488" s="237" t="s">
        <v>184</v>
      </c>
      <c r="AU488" s="237" t="s">
        <v>182</v>
      </c>
      <c r="AV488" s="13" t="s">
        <v>85</v>
      </c>
      <c r="AW488" s="13" t="s">
        <v>35</v>
      </c>
      <c r="AX488" s="13" t="s">
        <v>76</v>
      </c>
      <c r="AY488" s="237" t="s">
        <v>172</v>
      </c>
    </row>
    <row r="489" spans="2:51" s="13" customFormat="1" ht="13.5">
      <c r="B489" s="227"/>
      <c r="C489" s="228"/>
      <c r="D489" s="218" t="s">
        <v>184</v>
      </c>
      <c r="E489" s="229" t="s">
        <v>21</v>
      </c>
      <c r="F489" s="230" t="s">
        <v>1797</v>
      </c>
      <c r="G489" s="228"/>
      <c r="H489" s="231">
        <v>54</v>
      </c>
      <c r="I489" s="232"/>
      <c r="J489" s="228"/>
      <c r="K489" s="228"/>
      <c r="L489" s="233"/>
      <c r="M489" s="234"/>
      <c r="N489" s="235"/>
      <c r="O489" s="235"/>
      <c r="P489" s="235"/>
      <c r="Q489" s="235"/>
      <c r="R489" s="235"/>
      <c r="S489" s="235"/>
      <c r="T489" s="236"/>
      <c r="AT489" s="237" t="s">
        <v>184</v>
      </c>
      <c r="AU489" s="237" t="s">
        <v>182</v>
      </c>
      <c r="AV489" s="13" t="s">
        <v>85</v>
      </c>
      <c r="AW489" s="13" t="s">
        <v>35</v>
      </c>
      <c r="AX489" s="13" t="s">
        <v>76</v>
      </c>
      <c r="AY489" s="237" t="s">
        <v>172</v>
      </c>
    </row>
    <row r="490" spans="2:51" s="15" customFormat="1" ht="13.5">
      <c r="B490" s="249"/>
      <c r="C490" s="250"/>
      <c r="D490" s="218" t="s">
        <v>184</v>
      </c>
      <c r="E490" s="251" t="s">
        <v>21</v>
      </c>
      <c r="F490" s="252" t="s">
        <v>228</v>
      </c>
      <c r="G490" s="250"/>
      <c r="H490" s="253">
        <v>124.5</v>
      </c>
      <c r="I490" s="254"/>
      <c r="J490" s="250"/>
      <c r="K490" s="250"/>
      <c r="L490" s="255"/>
      <c r="M490" s="256"/>
      <c r="N490" s="257"/>
      <c r="O490" s="257"/>
      <c r="P490" s="257"/>
      <c r="Q490" s="257"/>
      <c r="R490" s="257"/>
      <c r="S490" s="257"/>
      <c r="T490" s="258"/>
      <c r="AT490" s="259" t="s">
        <v>184</v>
      </c>
      <c r="AU490" s="259" t="s">
        <v>182</v>
      </c>
      <c r="AV490" s="15" t="s">
        <v>182</v>
      </c>
      <c r="AW490" s="15" t="s">
        <v>35</v>
      </c>
      <c r="AX490" s="15" t="s">
        <v>76</v>
      </c>
      <c r="AY490" s="259" t="s">
        <v>172</v>
      </c>
    </row>
    <row r="491" spans="2:51" s="13" customFormat="1" ht="13.5">
      <c r="B491" s="227"/>
      <c r="C491" s="228"/>
      <c r="D491" s="218" t="s">
        <v>184</v>
      </c>
      <c r="E491" s="229" t="s">
        <v>21</v>
      </c>
      <c r="F491" s="230" t="s">
        <v>1799</v>
      </c>
      <c r="G491" s="228"/>
      <c r="H491" s="231">
        <v>6.225</v>
      </c>
      <c r="I491" s="232"/>
      <c r="J491" s="228"/>
      <c r="K491" s="228"/>
      <c r="L491" s="233"/>
      <c r="M491" s="234"/>
      <c r="N491" s="235"/>
      <c r="O491" s="235"/>
      <c r="P491" s="235"/>
      <c r="Q491" s="235"/>
      <c r="R491" s="235"/>
      <c r="S491" s="235"/>
      <c r="T491" s="236"/>
      <c r="AT491" s="237" t="s">
        <v>184</v>
      </c>
      <c r="AU491" s="237" t="s">
        <v>182</v>
      </c>
      <c r="AV491" s="13" t="s">
        <v>85</v>
      </c>
      <c r="AW491" s="13" t="s">
        <v>35</v>
      </c>
      <c r="AX491" s="13" t="s">
        <v>76</v>
      </c>
      <c r="AY491" s="237" t="s">
        <v>172</v>
      </c>
    </row>
    <row r="492" spans="2:51" s="14" customFormat="1" ht="13.5">
      <c r="B492" s="238"/>
      <c r="C492" s="239"/>
      <c r="D492" s="218" t="s">
        <v>184</v>
      </c>
      <c r="E492" s="240" t="s">
        <v>21</v>
      </c>
      <c r="F492" s="241" t="s">
        <v>199</v>
      </c>
      <c r="G492" s="239"/>
      <c r="H492" s="242">
        <v>130.725</v>
      </c>
      <c r="I492" s="243"/>
      <c r="J492" s="239"/>
      <c r="K492" s="239"/>
      <c r="L492" s="244"/>
      <c r="M492" s="245"/>
      <c r="N492" s="246"/>
      <c r="O492" s="246"/>
      <c r="P492" s="246"/>
      <c r="Q492" s="246"/>
      <c r="R492" s="246"/>
      <c r="S492" s="246"/>
      <c r="T492" s="247"/>
      <c r="AT492" s="248" t="s">
        <v>184</v>
      </c>
      <c r="AU492" s="248" t="s">
        <v>182</v>
      </c>
      <c r="AV492" s="14" t="s">
        <v>181</v>
      </c>
      <c r="AW492" s="14" t="s">
        <v>35</v>
      </c>
      <c r="AX492" s="14" t="s">
        <v>83</v>
      </c>
      <c r="AY492" s="248" t="s">
        <v>172</v>
      </c>
    </row>
    <row r="493" spans="2:65" s="1" customFormat="1" ht="25.5" customHeight="1">
      <c r="B493" s="42"/>
      <c r="C493" s="204" t="s">
        <v>735</v>
      </c>
      <c r="D493" s="204" t="s">
        <v>176</v>
      </c>
      <c r="E493" s="205" t="s">
        <v>1800</v>
      </c>
      <c r="F493" s="206" t="s">
        <v>1801</v>
      </c>
      <c r="G493" s="207" t="s">
        <v>329</v>
      </c>
      <c r="H493" s="208">
        <v>24</v>
      </c>
      <c r="I493" s="209"/>
      <c r="J493" s="210">
        <f>ROUND(I493*H493,2)</f>
        <v>0</v>
      </c>
      <c r="K493" s="206" t="s">
        <v>180</v>
      </c>
      <c r="L493" s="62"/>
      <c r="M493" s="211" t="s">
        <v>21</v>
      </c>
      <c r="N493" s="212" t="s">
        <v>47</v>
      </c>
      <c r="O493" s="43"/>
      <c r="P493" s="213">
        <f>O493*H493</f>
        <v>0</v>
      </c>
      <c r="Q493" s="213">
        <v>0</v>
      </c>
      <c r="R493" s="213">
        <f>Q493*H493</f>
        <v>0</v>
      </c>
      <c r="S493" s="213">
        <v>0</v>
      </c>
      <c r="T493" s="214">
        <f>S493*H493</f>
        <v>0</v>
      </c>
      <c r="AR493" s="25" t="s">
        <v>181</v>
      </c>
      <c r="AT493" s="25" t="s">
        <v>176</v>
      </c>
      <c r="AU493" s="25" t="s">
        <v>182</v>
      </c>
      <c r="AY493" s="25" t="s">
        <v>172</v>
      </c>
      <c r="BE493" s="215">
        <f>IF(N493="základní",J493,0)</f>
        <v>0</v>
      </c>
      <c r="BF493" s="215">
        <f>IF(N493="snížená",J493,0)</f>
        <v>0</v>
      </c>
      <c r="BG493" s="215">
        <f>IF(N493="zákl. přenesená",J493,0)</f>
        <v>0</v>
      </c>
      <c r="BH493" s="215">
        <f>IF(N493="sníž. přenesená",J493,0)</f>
        <v>0</v>
      </c>
      <c r="BI493" s="215">
        <f>IF(N493="nulová",J493,0)</f>
        <v>0</v>
      </c>
      <c r="BJ493" s="25" t="s">
        <v>83</v>
      </c>
      <c r="BK493" s="215">
        <f>ROUND(I493*H493,2)</f>
        <v>0</v>
      </c>
      <c r="BL493" s="25" t="s">
        <v>181</v>
      </c>
      <c r="BM493" s="25" t="s">
        <v>1802</v>
      </c>
    </row>
    <row r="494" spans="2:51" s="13" customFormat="1" ht="13.5">
      <c r="B494" s="227"/>
      <c r="C494" s="228"/>
      <c r="D494" s="218" t="s">
        <v>184</v>
      </c>
      <c r="E494" s="229" t="s">
        <v>21</v>
      </c>
      <c r="F494" s="230" t="s">
        <v>1803</v>
      </c>
      <c r="G494" s="228"/>
      <c r="H494" s="231">
        <v>24</v>
      </c>
      <c r="I494" s="232"/>
      <c r="J494" s="228"/>
      <c r="K494" s="228"/>
      <c r="L494" s="233"/>
      <c r="M494" s="234"/>
      <c r="N494" s="235"/>
      <c r="O494" s="235"/>
      <c r="P494" s="235"/>
      <c r="Q494" s="235"/>
      <c r="R494" s="235"/>
      <c r="S494" s="235"/>
      <c r="T494" s="236"/>
      <c r="AT494" s="237" t="s">
        <v>184</v>
      </c>
      <c r="AU494" s="237" t="s">
        <v>182</v>
      </c>
      <c r="AV494" s="13" t="s">
        <v>85</v>
      </c>
      <c r="AW494" s="13" t="s">
        <v>35</v>
      </c>
      <c r="AX494" s="13" t="s">
        <v>83</v>
      </c>
      <c r="AY494" s="237" t="s">
        <v>172</v>
      </c>
    </row>
    <row r="495" spans="2:65" s="1" customFormat="1" ht="16.5" customHeight="1">
      <c r="B495" s="42"/>
      <c r="C495" s="260" t="s">
        <v>740</v>
      </c>
      <c r="D495" s="260" t="s">
        <v>252</v>
      </c>
      <c r="E495" s="261" t="s">
        <v>1804</v>
      </c>
      <c r="F495" s="262" t="s">
        <v>1805</v>
      </c>
      <c r="G495" s="263" t="s">
        <v>329</v>
      </c>
      <c r="H495" s="264">
        <v>24</v>
      </c>
      <c r="I495" s="265"/>
      <c r="J495" s="266">
        <f>ROUND(I495*H495,2)</f>
        <v>0</v>
      </c>
      <c r="K495" s="262" t="s">
        <v>180</v>
      </c>
      <c r="L495" s="267"/>
      <c r="M495" s="268" t="s">
        <v>21</v>
      </c>
      <c r="N495" s="269" t="s">
        <v>47</v>
      </c>
      <c r="O495" s="43"/>
      <c r="P495" s="213">
        <f>O495*H495</f>
        <v>0</v>
      </c>
      <c r="Q495" s="213">
        <v>0.0004</v>
      </c>
      <c r="R495" s="213">
        <f>Q495*H495</f>
        <v>0.009600000000000001</v>
      </c>
      <c r="S495" s="213">
        <v>0</v>
      </c>
      <c r="T495" s="214">
        <f>S495*H495</f>
        <v>0</v>
      </c>
      <c r="AR495" s="25" t="s">
        <v>233</v>
      </c>
      <c r="AT495" s="25" t="s">
        <v>252</v>
      </c>
      <c r="AU495" s="25" t="s">
        <v>182</v>
      </c>
      <c r="AY495" s="25" t="s">
        <v>172</v>
      </c>
      <c r="BE495" s="215">
        <f>IF(N495="základní",J495,0)</f>
        <v>0</v>
      </c>
      <c r="BF495" s="215">
        <f>IF(N495="snížená",J495,0)</f>
        <v>0</v>
      </c>
      <c r="BG495" s="215">
        <f>IF(N495="zákl. přenesená",J495,0)</f>
        <v>0</v>
      </c>
      <c r="BH495" s="215">
        <f>IF(N495="sníž. přenesená",J495,0)</f>
        <v>0</v>
      </c>
      <c r="BI495" s="215">
        <f>IF(N495="nulová",J495,0)</f>
        <v>0</v>
      </c>
      <c r="BJ495" s="25" t="s">
        <v>83</v>
      </c>
      <c r="BK495" s="215">
        <f>ROUND(I495*H495,2)</f>
        <v>0</v>
      </c>
      <c r="BL495" s="25" t="s">
        <v>181</v>
      </c>
      <c r="BM495" s="25" t="s">
        <v>1806</v>
      </c>
    </row>
    <row r="496" spans="2:65" s="1" customFormat="1" ht="25.5" customHeight="1">
      <c r="B496" s="42"/>
      <c r="C496" s="204" t="s">
        <v>745</v>
      </c>
      <c r="D496" s="204" t="s">
        <v>176</v>
      </c>
      <c r="E496" s="205" t="s">
        <v>591</v>
      </c>
      <c r="F496" s="206" t="s">
        <v>592</v>
      </c>
      <c r="G496" s="207" t="s">
        <v>329</v>
      </c>
      <c r="H496" s="208">
        <v>96</v>
      </c>
      <c r="I496" s="209"/>
      <c r="J496" s="210">
        <f>ROUND(I496*H496,2)</f>
        <v>0</v>
      </c>
      <c r="K496" s="206" t="s">
        <v>180</v>
      </c>
      <c r="L496" s="62"/>
      <c r="M496" s="211" t="s">
        <v>21</v>
      </c>
      <c r="N496" s="212" t="s">
        <v>47</v>
      </c>
      <c r="O496" s="43"/>
      <c r="P496" s="213">
        <f>O496*H496</f>
        <v>0</v>
      </c>
      <c r="Q496" s="213">
        <v>0</v>
      </c>
      <c r="R496" s="213">
        <f>Q496*H496</f>
        <v>0</v>
      </c>
      <c r="S496" s="213">
        <v>0</v>
      </c>
      <c r="T496" s="214">
        <f>S496*H496</f>
        <v>0</v>
      </c>
      <c r="AR496" s="25" t="s">
        <v>181</v>
      </c>
      <c r="AT496" s="25" t="s">
        <v>176</v>
      </c>
      <c r="AU496" s="25" t="s">
        <v>182</v>
      </c>
      <c r="AY496" s="25" t="s">
        <v>172</v>
      </c>
      <c r="BE496" s="215">
        <f>IF(N496="základní",J496,0)</f>
        <v>0</v>
      </c>
      <c r="BF496" s="215">
        <f>IF(N496="snížená",J496,0)</f>
        <v>0</v>
      </c>
      <c r="BG496" s="215">
        <f>IF(N496="zákl. přenesená",J496,0)</f>
        <v>0</v>
      </c>
      <c r="BH496" s="215">
        <f>IF(N496="sníž. přenesená",J496,0)</f>
        <v>0</v>
      </c>
      <c r="BI496" s="215">
        <f>IF(N496="nulová",J496,0)</f>
        <v>0</v>
      </c>
      <c r="BJ496" s="25" t="s">
        <v>83</v>
      </c>
      <c r="BK496" s="215">
        <f>ROUND(I496*H496,2)</f>
        <v>0</v>
      </c>
      <c r="BL496" s="25" t="s">
        <v>181</v>
      </c>
      <c r="BM496" s="25" t="s">
        <v>1807</v>
      </c>
    </row>
    <row r="497" spans="2:51" s="13" customFormat="1" ht="13.5">
      <c r="B497" s="227"/>
      <c r="C497" s="228"/>
      <c r="D497" s="218" t="s">
        <v>184</v>
      </c>
      <c r="E497" s="229" t="s">
        <v>21</v>
      </c>
      <c r="F497" s="230" t="s">
        <v>1808</v>
      </c>
      <c r="G497" s="228"/>
      <c r="H497" s="231">
        <v>96</v>
      </c>
      <c r="I497" s="232"/>
      <c r="J497" s="228"/>
      <c r="K497" s="228"/>
      <c r="L497" s="233"/>
      <c r="M497" s="234"/>
      <c r="N497" s="235"/>
      <c r="O497" s="235"/>
      <c r="P497" s="235"/>
      <c r="Q497" s="235"/>
      <c r="R497" s="235"/>
      <c r="S497" s="235"/>
      <c r="T497" s="236"/>
      <c r="AT497" s="237" t="s">
        <v>184</v>
      </c>
      <c r="AU497" s="237" t="s">
        <v>182</v>
      </c>
      <c r="AV497" s="13" t="s">
        <v>85</v>
      </c>
      <c r="AW497" s="13" t="s">
        <v>35</v>
      </c>
      <c r="AX497" s="13" t="s">
        <v>83</v>
      </c>
      <c r="AY497" s="237" t="s">
        <v>172</v>
      </c>
    </row>
    <row r="498" spans="2:65" s="1" customFormat="1" ht="16.5" customHeight="1">
      <c r="B498" s="42"/>
      <c r="C498" s="260" t="s">
        <v>756</v>
      </c>
      <c r="D498" s="260" t="s">
        <v>252</v>
      </c>
      <c r="E498" s="261" t="s">
        <v>596</v>
      </c>
      <c r="F498" s="262" t="s">
        <v>597</v>
      </c>
      <c r="G498" s="263" t="s">
        <v>329</v>
      </c>
      <c r="H498" s="264">
        <v>96</v>
      </c>
      <c r="I498" s="265"/>
      <c r="J498" s="266">
        <f>ROUND(I498*H498,2)</f>
        <v>0</v>
      </c>
      <c r="K498" s="262" t="s">
        <v>180</v>
      </c>
      <c r="L498" s="267"/>
      <c r="M498" s="268" t="s">
        <v>21</v>
      </c>
      <c r="N498" s="269" t="s">
        <v>47</v>
      </c>
      <c r="O498" s="43"/>
      <c r="P498" s="213">
        <f>O498*H498</f>
        <v>0</v>
      </c>
      <c r="Q498" s="213">
        <v>0.00148</v>
      </c>
      <c r="R498" s="213">
        <f>Q498*H498</f>
        <v>0.14207999999999998</v>
      </c>
      <c r="S498" s="213">
        <v>0</v>
      </c>
      <c r="T498" s="214">
        <f>S498*H498</f>
        <v>0</v>
      </c>
      <c r="AR498" s="25" t="s">
        <v>233</v>
      </c>
      <c r="AT498" s="25" t="s">
        <v>252</v>
      </c>
      <c r="AU498" s="25" t="s">
        <v>182</v>
      </c>
      <c r="AY498" s="25" t="s">
        <v>172</v>
      </c>
      <c r="BE498" s="215">
        <f>IF(N498="základní",J498,0)</f>
        <v>0</v>
      </c>
      <c r="BF498" s="215">
        <f>IF(N498="snížená",J498,0)</f>
        <v>0</v>
      </c>
      <c r="BG498" s="215">
        <f>IF(N498="zákl. přenesená",J498,0)</f>
        <v>0</v>
      </c>
      <c r="BH498" s="215">
        <f>IF(N498="sníž. přenesená",J498,0)</f>
        <v>0</v>
      </c>
      <c r="BI498" s="215">
        <f>IF(N498="nulová",J498,0)</f>
        <v>0</v>
      </c>
      <c r="BJ498" s="25" t="s">
        <v>83</v>
      </c>
      <c r="BK498" s="215">
        <f>ROUND(I498*H498,2)</f>
        <v>0</v>
      </c>
      <c r="BL498" s="25" t="s">
        <v>181</v>
      </c>
      <c r="BM498" s="25" t="s">
        <v>1809</v>
      </c>
    </row>
    <row r="499" spans="2:65" s="1" customFormat="1" ht="16.5" customHeight="1">
      <c r="B499" s="42"/>
      <c r="C499" s="204" t="s">
        <v>761</v>
      </c>
      <c r="D499" s="204" t="s">
        <v>176</v>
      </c>
      <c r="E499" s="205" t="s">
        <v>1810</v>
      </c>
      <c r="F499" s="206" t="s">
        <v>1811</v>
      </c>
      <c r="G499" s="207" t="s">
        <v>329</v>
      </c>
      <c r="H499" s="208">
        <v>5</v>
      </c>
      <c r="I499" s="209"/>
      <c r="J499" s="210">
        <f>ROUND(I499*H499,2)</f>
        <v>0</v>
      </c>
      <c r="K499" s="206" t="s">
        <v>180</v>
      </c>
      <c r="L499" s="62"/>
      <c r="M499" s="211" t="s">
        <v>21</v>
      </c>
      <c r="N499" s="212" t="s">
        <v>47</v>
      </c>
      <c r="O499" s="43"/>
      <c r="P499" s="213">
        <f>O499*H499</f>
        <v>0</v>
      </c>
      <c r="Q499" s="213">
        <v>0.00018</v>
      </c>
      <c r="R499" s="213">
        <f>Q499*H499</f>
        <v>0.0009000000000000001</v>
      </c>
      <c r="S499" s="213">
        <v>0</v>
      </c>
      <c r="T499" s="214">
        <f>S499*H499</f>
        <v>0</v>
      </c>
      <c r="AR499" s="25" t="s">
        <v>181</v>
      </c>
      <c r="AT499" s="25" t="s">
        <v>176</v>
      </c>
      <c r="AU499" s="25" t="s">
        <v>182</v>
      </c>
      <c r="AY499" s="25" t="s">
        <v>172</v>
      </c>
      <c r="BE499" s="215">
        <f>IF(N499="základní",J499,0)</f>
        <v>0</v>
      </c>
      <c r="BF499" s="215">
        <f>IF(N499="snížená",J499,0)</f>
        <v>0</v>
      </c>
      <c r="BG499" s="215">
        <f>IF(N499="zákl. přenesená",J499,0)</f>
        <v>0</v>
      </c>
      <c r="BH499" s="215">
        <f>IF(N499="sníž. přenesená",J499,0)</f>
        <v>0</v>
      </c>
      <c r="BI499" s="215">
        <f>IF(N499="nulová",J499,0)</f>
        <v>0</v>
      </c>
      <c r="BJ499" s="25" t="s">
        <v>83</v>
      </c>
      <c r="BK499" s="215">
        <f>ROUND(I499*H499,2)</f>
        <v>0</v>
      </c>
      <c r="BL499" s="25" t="s">
        <v>181</v>
      </c>
      <c r="BM499" s="25" t="s">
        <v>1812</v>
      </c>
    </row>
    <row r="500" spans="2:51" s="13" customFormat="1" ht="13.5">
      <c r="B500" s="227"/>
      <c r="C500" s="228"/>
      <c r="D500" s="218" t="s">
        <v>184</v>
      </c>
      <c r="E500" s="229" t="s">
        <v>21</v>
      </c>
      <c r="F500" s="230" t="s">
        <v>1813</v>
      </c>
      <c r="G500" s="228"/>
      <c r="H500" s="231">
        <v>5</v>
      </c>
      <c r="I500" s="232"/>
      <c r="J500" s="228"/>
      <c r="K500" s="228"/>
      <c r="L500" s="233"/>
      <c r="M500" s="234"/>
      <c r="N500" s="235"/>
      <c r="O500" s="235"/>
      <c r="P500" s="235"/>
      <c r="Q500" s="235"/>
      <c r="R500" s="235"/>
      <c r="S500" s="235"/>
      <c r="T500" s="236"/>
      <c r="AT500" s="237" t="s">
        <v>184</v>
      </c>
      <c r="AU500" s="237" t="s">
        <v>182</v>
      </c>
      <c r="AV500" s="13" t="s">
        <v>85</v>
      </c>
      <c r="AW500" s="13" t="s">
        <v>35</v>
      </c>
      <c r="AX500" s="13" t="s">
        <v>83</v>
      </c>
      <c r="AY500" s="237" t="s">
        <v>172</v>
      </c>
    </row>
    <row r="501" spans="2:65" s="1" customFormat="1" ht="16.5" customHeight="1">
      <c r="B501" s="42"/>
      <c r="C501" s="204" t="s">
        <v>766</v>
      </c>
      <c r="D501" s="204" t="s">
        <v>176</v>
      </c>
      <c r="E501" s="205" t="s">
        <v>624</v>
      </c>
      <c r="F501" s="206" t="s">
        <v>625</v>
      </c>
      <c r="G501" s="207" t="s">
        <v>329</v>
      </c>
      <c r="H501" s="208">
        <v>1</v>
      </c>
      <c r="I501" s="209"/>
      <c r="J501" s="210">
        <f>ROUND(I501*H501,2)</f>
        <v>0</v>
      </c>
      <c r="K501" s="206" t="s">
        <v>180</v>
      </c>
      <c r="L501" s="62"/>
      <c r="M501" s="211" t="s">
        <v>21</v>
      </c>
      <c r="N501" s="212" t="s">
        <v>47</v>
      </c>
      <c r="O501" s="43"/>
      <c r="P501" s="213">
        <f>O501*H501</f>
        <v>0</v>
      </c>
      <c r="Q501" s="213">
        <v>0.00207</v>
      </c>
      <c r="R501" s="213">
        <f>Q501*H501</f>
        <v>0.00207</v>
      </c>
      <c r="S501" s="213">
        <v>0</v>
      </c>
      <c r="T501" s="214">
        <f>S501*H501</f>
        <v>0</v>
      </c>
      <c r="AR501" s="25" t="s">
        <v>181</v>
      </c>
      <c r="AT501" s="25" t="s">
        <v>176</v>
      </c>
      <c r="AU501" s="25" t="s">
        <v>182</v>
      </c>
      <c r="AY501" s="25" t="s">
        <v>172</v>
      </c>
      <c r="BE501" s="215">
        <f>IF(N501="základní",J501,0)</f>
        <v>0</v>
      </c>
      <c r="BF501" s="215">
        <f>IF(N501="snížená",J501,0)</f>
        <v>0</v>
      </c>
      <c r="BG501" s="215">
        <f>IF(N501="zákl. přenesená",J501,0)</f>
        <v>0</v>
      </c>
      <c r="BH501" s="215">
        <f>IF(N501="sníž. přenesená",J501,0)</f>
        <v>0</v>
      </c>
      <c r="BI501" s="215">
        <f>IF(N501="nulová",J501,0)</f>
        <v>0</v>
      </c>
      <c r="BJ501" s="25" t="s">
        <v>83</v>
      </c>
      <c r="BK501" s="215">
        <f>ROUND(I501*H501,2)</f>
        <v>0</v>
      </c>
      <c r="BL501" s="25" t="s">
        <v>181</v>
      </c>
      <c r="BM501" s="25" t="s">
        <v>1814</v>
      </c>
    </row>
    <row r="502" spans="2:51" s="12" customFormat="1" ht="13.5">
      <c r="B502" s="216"/>
      <c r="C502" s="217"/>
      <c r="D502" s="218" t="s">
        <v>184</v>
      </c>
      <c r="E502" s="219" t="s">
        <v>21</v>
      </c>
      <c r="F502" s="220" t="s">
        <v>627</v>
      </c>
      <c r="G502" s="217"/>
      <c r="H502" s="219" t="s">
        <v>21</v>
      </c>
      <c r="I502" s="221"/>
      <c r="J502" s="217"/>
      <c r="K502" s="217"/>
      <c r="L502" s="222"/>
      <c r="M502" s="223"/>
      <c r="N502" s="224"/>
      <c r="O502" s="224"/>
      <c r="P502" s="224"/>
      <c r="Q502" s="224"/>
      <c r="R502" s="224"/>
      <c r="S502" s="224"/>
      <c r="T502" s="225"/>
      <c r="AT502" s="226" t="s">
        <v>184</v>
      </c>
      <c r="AU502" s="226" t="s">
        <v>182</v>
      </c>
      <c r="AV502" s="12" t="s">
        <v>83</v>
      </c>
      <c r="AW502" s="12" t="s">
        <v>35</v>
      </c>
      <c r="AX502" s="12" t="s">
        <v>76</v>
      </c>
      <c r="AY502" s="226" t="s">
        <v>172</v>
      </c>
    </row>
    <row r="503" spans="2:51" s="13" customFormat="1" ht="13.5">
      <c r="B503" s="227"/>
      <c r="C503" s="228"/>
      <c r="D503" s="218" t="s">
        <v>184</v>
      </c>
      <c r="E503" s="229" t="s">
        <v>21</v>
      </c>
      <c r="F503" s="230" t="s">
        <v>1815</v>
      </c>
      <c r="G503" s="228"/>
      <c r="H503" s="231">
        <v>1</v>
      </c>
      <c r="I503" s="232"/>
      <c r="J503" s="228"/>
      <c r="K503" s="228"/>
      <c r="L503" s="233"/>
      <c r="M503" s="234"/>
      <c r="N503" s="235"/>
      <c r="O503" s="235"/>
      <c r="P503" s="235"/>
      <c r="Q503" s="235"/>
      <c r="R503" s="235"/>
      <c r="S503" s="235"/>
      <c r="T503" s="236"/>
      <c r="AT503" s="237" t="s">
        <v>184</v>
      </c>
      <c r="AU503" s="237" t="s">
        <v>182</v>
      </c>
      <c r="AV503" s="13" t="s">
        <v>85</v>
      </c>
      <c r="AW503" s="13" t="s">
        <v>35</v>
      </c>
      <c r="AX503" s="13" t="s">
        <v>83</v>
      </c>
      <c r="AY503" s="237" t="s">
        <v>172</v>
      </c>
    </row>
    <row r="504" spans="2:63" s="11" customFormat="1" ht="22.35" customHeight="1">
      <c r="B504" s="188"/>
      <c r="C504" s="189"/>
      <c r="D504" s="190" t="s">
        <v>75</v>
      </c>
      <c r="E504" s="202" t="s">
        <v>679</v>
      </c>
      <c r="F504" s="202" t="s">
        <v>680</v>
      </c>
      <c r="G504" s="189"/>
      <c r="H504" s="189"/>
      <c r="I504" s="192"/>
      <c r="J504" s="203">
        <f>BK504</f>
        <v>0</v>
      </c>
      <c r="K504" s="189"/>
      <c r="L504" s="194"/>
      <c r="M504" s="195"/>
      <c r="N504" s="196"/>
      <c r="O504" s="196"/>
      <c r="P504" s="197">
        <f>SUM(P505:P527)</f>
        <v>0</v>
      </c>
      <c r="Q504" s="196"/>
      <c r="R504" s="197">
        <f>SUM(R505:R527)</f>
        <v>61.28335500000001</v>
      </c>
      <c r="S504" s="196"/>
      <c r="T504" s="198">
        <f>SUM(T505:T527)</f>
        <v>0</v>
      </c>
      <c r="AR504" s="199" t="s">
        <v>83</v>
      </c>
      <c r="AT504" s="200" t="s">
        <v>75</v>
      </c>
      <c r="AU504" s="200" t="s">
        <v>85</v>
      </c>
      <c r="AY504" s="199" t="s">
        <v>172</v>
      </c>
      <c r="BK504" s="201">
        <f>SUM(BK505:BK527)</f>
        <v>0</v>
      </c>
    </row>
    <row r="505" spans="2:65" s="1" customFormat="1" ht="16.5" customHeight="1">
      <c r="B505" s="42"/>
      <c r="C505" s="204" t="s">
        <v>771</v>
      </c>
      <c r="D505" s="204" t="s">
        <v>176</v>
      </c>
      <c r="E505" s="205" t="s">
        <v>1816</v>
      </c>
      <c r="F505" s="206" t="s">
        <v>1817</v>
      </c>
      <c r="G505" s="207" t="s">
        <v>511</v>
      </c>
      <c r="H505" s="208">
        <v>189.5</v>
      </c>
      <c r="I505" s="209"/>
      <c r="J505" s="210">
        <f>ROUND(I505*H505,2)</f>
        <v>0</v>
      </c>
      <c r="K505" s="206" t="s">
        <v>180</v>
      </c>
      <c r="L505" s="62"/>
      <c r="M505" s="211" t="s">
        <v>21</v>
      </c>
      <c r="N505" s="212" t="s">
        <v>47</v>
      </c>
      <c r="O505" s="43"/>
      <c r="P505" s="213">
        <f>O505*H505</f>
        <v>0</v>
      </c>
      <c r="Q505" s="213">
        <v>0.29221</v>
      </c>
      <c r="R505" s="213">
        <f>Q505*H505</f>
        <v>55.37379500000001</v>
      </c>
      <c r="S505" s="213">
        <v>0</v>
      </c>
      <c r="T505" s="214">
        <f>S505*H505</f>
        <v>0</v>
      </c>
      <c r="AR505" s="25" t="s">
        <v>181</v>
      </c>
      <c r="AT505" s="25" t="s">
        <v>176</v>
      </c>
      <c r="AU505" s="25" t="s">
        <v>182</v>
      </c>
      <c r="AY505" s="25" t="s">
        <v>172</v>
      </c>
      <c r="BE505" s="215">
        <f>IF(N505="základní",J505,0)</f>
        <v>0</v>
      </c>
      <c r="BF505" s="215">
        <f>IF(N505="snížená",J505,0)</f>
        <v>0</v>
      </c>
      <c r="BG505" s="215">
        <f>IF(N505="zákl. přenesená",J505,0)</f>
        <v>0</v>
      </c>
      <c r="BH505" s="215">
        <f>IF(N505="sníž. přenesená",J505,0)</f>
        <v>0</v>
      </c>
      <c r="BI505" s="215">
        <f>IF(N505="nulová",J505,0)</f>
        <v>0</v>
      </c>
      <c r="BJ505" s="25" t="s">
        <v>83</v>
      </c>
      <c r="BK505" s="215">
        <f>ROUND(I505*H505,2)</f>
        <v>0</v>
      </c>
      <c r="BL505" s="25" t="s">
        <v>181</v>
      </c>
      <c r="BM505" s="25" t="s">
        <v>1818</v>
      </c>
    </row>
    <row r="506" spans="2:51" s="12" customFormat="1" ht="13.5">
      <c r="B506" s="216"/>
      <c r="C506" s="217"/>
      <c r="D506" s="218" t="s">
        <v>184</v>
      </c>
      <c r="E506" s="219" t="s">
        <v>21</v>
      </c>
      <c r="F506" s="220" t="s">
        <v>1819</v>
      </c>
      <c r="G506" s="217"/>
      <c r="H506" s="219" t="s">
        <v>21</v>
      </c>
      <c r="I506" s="221"/>
      <c r="J506" s="217"/>
      <c r="K506" s="217"/>
      <c r="L506" s="222"/>
      <c r="M506" s="223"/>
      <c r="N506" s="224"/>
      <c r="O506" s="224"/>
      <c r="P506" s="224"/>
      <c r="Q506" s="224"/>
      <c r="R506" s="224"/>
      <c r="S506" s="224"/>
      <c r="T506" s="225"/>
      <c r="AT506" s="226" t="s">
        <v>184</v>
      </c>
      <c r="AU506" s="226" t="s">
        <v>182</v>
      </c>
      <c r="AV506" s="12" t="s">
        <v>83</v>
      </c>
      <c r="AW506" s="12" t="s">
        <v>35</v>
      </c>
      <c r="AX506" s="12" t="s">
        <v>76</v>
      </c>
      <c r="AY506" s="226" t="s">
        <v>172</v>
      </c>
    </row>
    <row r="507" spans="2:51" s="13" customFormat="1" ht="27">
      <c r="B507" s="227"/>
      <c r="C507" s="228"/>
      <c r="D507" s="218" t="s">
        <v>184</v>
      </c>
      <c r="E507" s="229" t="s">
        <v>21</v>
      </c>
      <c r="F507" s="230" t="s">
        <v>1820</v>
      </c>
      <c r="G507" s="228"/>
      <c r="H507" s="231">
        <v>134.5</v>
      </c>
      <c r="I507" s="232"/>
      <c r="J507" s="228"/>
      <c r="K507" s="228"/>
      <c r="L507" s="233"/>
      <c r="M507" s="234"/>
      <c r="N507" s="235"/>
      <c r="O507" s="235"/>
      <c r="P507" s="235"/>
      <c r="Q507" s="235"/>
      <c r="R507" s="235"/>
      <c r="S507" s="235"/>
      <c r="T507" s="236"/>
      <c r="AT507" s="237" t="s">
        <v>184</v>
      </c>
      <c r="AU507" s="237" t="s">
        <v>182</v>
      </c>
      <c r="AV507" s="13" t="s">
        <v>85</v>
      </c>
      <c r="AW507" s="13" t="s">
        <v>35</v>
      </c>
      <c r="AX507" s="13" t="s">
        <v>76</v>
      </c>
      <c r="AY507" s="237" t="s">
        <v>172</v>
      </c>
    </row>
    <row r="508" spans="2:51" s="13" customFormat="1" ht="13.5">
      <c r="B508" s="227"/>
      <c r="C508" s="228"/>
      <c r="D508" s="218" t="s">
        <v>184</v>
      </c>
      <c r="E508" s="229" t="s">
        <v>21</v>
      </c>
      <c r="F508" s="230" t="s">
        <v>1821</v>
      </c>
      <c r="G508" s="228"/>
      <c r="H508" s="231">
        <v>50</v>
      </c>
      <c r="I508" s="232"/>
      <c r="J508" s="228"/>
      <c r="K508" s="228"/>
      <c r="L508" s="233"/>
      <c r="M508" s="234"/>
      <c r="N508" s="235"/>
      <c r="O508" s="235"/>
      <c r="P508" s="235"/>
      <c r="Q508" s="235"/>
      <c r="R508" s="235"/>
      <c r="S508" s="235"/>
      <c r="T508" s="236"/>
      <c r="AT508" s="237" t="s">
        <v>184</v>
      </c>
      <c r="AU508" s="237" t="s">
        <v>182</v>
      </c>
      <c r="AV508" s="13" t="s">
        <v>85</v>
      </c>
      <c r="AW508" s="13" t="s">
        <v>35</v>
      </c>
      <c r="AX508" s="13" t="s">
        <v>76</v>
      </c>
      <c r="AY508" s="237" t="s">
        <v>172</v>
      </c>
    </row>
    <row r="509" spans="2:51" s="13" customFormat="1" ht="13.5">
      <c r="B509" s="227"/>
      <c r="C509" s="228"/>
      <c r="D509" s="218" t="s">
        <v>184</v>
      </c>
      <c r="E509" s="229" t="s">
        <v>21</v>
      </c>
      <c r="F509" s="230" t="s">
        <v>1822</v>
      </c>
      <c r="G509" s="228"/>
      <c r="H509" s="231">
        <v>5</v>
      </c>
      <c r="I509" s="232"/>
      <c r="J509" s="228"/>
      <c r="K509" s="228"/>
      <c r="L509" s="233"/>
      <c r="M509" s="234"/>
      <c r="N509" s="235"/>
      <c r="O509" s="235"/>
      <c r="P509" s="235"/>
      <c r="Q509" s="235"/>
      <c r="R509" s="235"/>
      <c r="S509" s="235"/>
      <c r="T509" s="236"/>
      <c r="AT509" s="237" t="s">
        <v>184</v>
      </c>
      <c r="AU509" s="237" t="s">
        <v>182</v>
      </c>
      <c r="AV509" s="13" t="s">
        <v>85</v>
      </c>
      <c r="AW509" s="13" t="s">
        <v>35</v>
      </c>
      <c r="AX509" s="13" t="s">
        <v>76</v>
      </c>
      <c r="AY509" s="237" t="s">
        <v>172</v>
      </c>
    </row>
    <row r="510" spans="2:51" s="14" customFormat="1" ht="13.5">
      <c r="B510" s="238"/>
      <c r="C510" s="239"/>
      <c r="D510" s="218" t="s">
        <v>184</v>
      </c>
      <c r="E510" s="240" t="s">
        <v>21</v>
      </c>
      <c r="F510" s="241" t="s">
        <v>199</v>
      </c>
      <c r="G510" s="239"/>
      <c r="H510" s="242">
        <v>189.5</v>
      </c>
      <c r="I510" s="243"/>
      <c r="J510" s="239"/>
      <c r="K510" s="239"/>
      <c r="L510" s="244"/>
      <c r="M510" s="245"/>
      <c r="N510" s="246"/>
      <c r="O510" s="246"/>
      <c r="P510" s="246"/>
      <c r="Q510" s="246"/>
      <c r="R510" s="246"/>
      <c r="S510" s="246"/>
      <c r="T510" s="247"/>
      <c r="AT510" s="248" t="s">
        <v>184</v>
      </c>
      <c r="AU510" s="248" t="s">
        <v>182</v>
      </c>
      <c r="AV510" s="14" t="s">
        <v>181</v>
      </c>
      <c r="AW510" s="14" t="s">
        <v>35</v>
      </c>
      <c r="AX510" s="14" t="s">
        <v>83</v>
      </c>
      <c r="AY510" s="248" t="s">
        <v>172</v>
      </c>
    </row>
    <row r="511" spans="2:65" s="1" customFormat="1" ht="25.5" customHeight="1">
      <c r="B511" s="42"/>
      <c r="C511" s="260" t="s">
        <v>778</v>
      </c>
      <c r="D511" s="260" t="s">
        <v>252</v>
      </c>
      <c r="E511" s="261" t="s">
        <v>1823</v>
      </c>
      <c r="F511" s="262" t="s">
        <v>1824</v>
      </c>
      <c r="G511" s="263" t="s">
        <v>511</v>
      </c>
      <c r="H511" s="264">
        <v>184.5</v>
      </c>
      <c r="I511" s="265"/>
      <c r="J511" s="266">
        <f>ROUND(I511*H511,2)</f>
        <v>0</v>
      </c>
      <c r="K511" s="262" t="s">
        <v>21</v>
      </c>
      <c r="L511" s="267"/>
      <c r="M511" s="268" t="s">
        <v>21</v>
      </c>
      <c r="N511" s="269" t="s">
        <v>47</v>
      </c>
      <c r="O511" s="43"/>
      <c r="P511" s="213">
        <f>O511*H511</f>
        <v>0</v>
      </c>
      <c r="Q511" s="213">
        <v>0.0138</v>
      </c>
      <c r="R511" s="213">
        <f>Q511*H511</f>
        <v>2.5461</v>
      </c>
      <c r="S511" s="213">
        <v>0</v>
      </c>
      <c r="T511" s="214">
        <f>S511*H511</f>
        <v>0</v>
      </c>
      <c r="AR511" s="25" t="s">
        <v>233</v>
      </c>
      <c r="AT511" s="25" t="s">
        <v>252</v>
      </c>
      <c r="AU511" s="25" t="s">
        <v>182</v>
      </c>
      <c r="AY511" s="25" t="s">
        <v>172</v>
      </c>
      <c r="BE511" s="215">
        <f>IF(N511="základní",J511,0)</f>
        <v>0</v>
      </c>
      <c r="BF511" s="215">
        <f>IF(N511="snížená",J511,0)</f>
        <v>0</v>
      </c>
      <c r="BG511" s="215">
        <f>IF(N511="zákl. přenesená",J511,0)</f>
        <v>0</v>
      </c>
      <c r="BH511" s="215">
        <f>IF(N511="sníž. přenesená",J511,0)</f>
        <v>0</v>
      </c>
      <c r="BI511" s="215">
        <f>IF(N511="nulová",J511,0)</f>
        <v>0</v>
      </c>
      <c r="BJ511" s="25" t="s">
        <v>83</v>
      </c>
      <c r="BK511" s="215">
        <f>ROUND(I511*H511,2)</f>
        <v>0</v>
      </c>
      <c r="BL511" s="25" t="s">
        <v>181</v>
      </c>
      <c r="BM511" s="25" t="s">
        <v>1825</v>
      </c>
    </row>
    <row r="512" spans="2:51" s="13" customFormat="1" ht="27">
      <c r="B512" s="227"/>
      <c r="C512" s="228"/>
      <c r="D512" s="218" t="s">
        <v>184</v>
      </c>
      <c r="E512" s="229" t="s">
        <v>21</v>
      </c>
      <c r="F512" s="230" t="s">
        <v>1820</v>
      </c>
      <c r="G512" s="228"/>
      <c r="H512" s="231">
        <v>134.5</v>
      </c>
      <c r="I512" s="232"/>
      <c r="J512" s="228"/>
      <c r="K512" s="228"/>
      <c r="L512" s="233"/>
      <c r="M512" s="234"/>
      <c r="N512" s="235"/>
      <c r="O512" s="235"/>
      <c r="P512" s="235"/>
      <c r="Q512" s="235"/>
      <c r="R512" s="235"/>
      <c r="S512" s="235"/>
      <c r="T512" s="236"/>
      <c r="AT512" s="237" t="s">
        <v>184</v>
      </c>
      <c r="AU512" s="237" t="s">
        <v>182</v>
      </c>
      <c r="AV512" s="13" t="s">
        <v>85</v>
      </c>
      <c r="AW512" s="13" t="s">
        <v>35</v>
      </c>
      <c r="AX512" s="13" t="s">
        <v>76</v>
      </c>
      <c r="AY512" s="237" t="s">
        <v>172</v>
      </c>
    </row>
    <row r="513" spans="2:51" s="13" customFormat="1" ht="13.5">
      <c r="B513" s="227"/>
      <c r="C513" s="228"/>
      <c r="D513" s="218" t="s">
        <v>184</v>
      </c>
      <c r="E513" s="229" t="s">
        <v>21</v>
      </c>
      <c r="F513" s="230" t="s">
        <v>1821</v>
      </c>
      <c r="G513" s="228"/>
      <c r="H513" s="231">
        <v>50</v>
      </c>
      <c r="I513" s="232"/>
      <c r="J513" s="228"/>
      <c r="K513" s="228"/>
      <c r="L513" s="233"/>
      <c r="M513" s="234"/>
      <c r="N513" s="235"/>
      <c r="O513" s="235"/>
      <c r="P513" s="235"/>
      <c r="Q513" s="235"/>
      <c r="R513" s="235"/>
      <c r="S513" s="235"/>
      <c r="T513" s="236"/>
      <c r="AT513" s="237" t="s">
        <v>184</v>
      </c>
      <c r="AU513" s="237" t="s">
        <v>182</v>
      </c>
      <c r="AV513" s="13" t="s">
        <v>85</v>
      </c>
      <c r="AW513" s="13" t="s">
        <v>35</v>
      </c>
      <c r="AX513" s="13" t="s">
        <v>76</v>
      </c>
      <c r="AY513" s="237" t="s">
        <v>172</v>
      </c>
    </row>
    <row r="514" spans="2:51" s="14" customFormat="1" ht="13.5">
      <c r="B514" s="238"/>
      <c r="C514" s="239"/>
      <c r="D514" s="218" t="s">
        <v>184</v>
      </c>
      <c r="E514" s="240" t="s">
        <v>21</v>
      </c>
      <c r="F514" s="241" t="s">
        <v>199</v>
      </c>
      <c r="G514" s="239"/>
      <c r="H514" s="242">
        <v>184.5</v>
      </c>
      <c r="I514" s="243"/>
      <c r="J514" s="239"/>
      <c r="K514" s="239"/>
      <c r="L514" s="244"/>
      <c r="M514" s="245"/>
      <c r="N514" s="246"/>
      <c r="O514" s="246"/>
      <c r="P514" s="246"/>
      <c r="Q514" s="246"/>
      <c r="R514" s="246"/>
      <c r="S514" s="246"/>
      <c r="T514" s="247"/>
      <c r="AT514" s="248" t="s">
        <v>184</v>
      </c>
      <c r="AU514" s="248" t="s">
        <v>182</v>
      </c>
      <c r="AV514" s="14" t="s">
        <v>181</v>
      </c>
      <c r="AW514" s="14" t="s">
        <v>35</v>
      </c>
      <c r="AX514" s="14" t="s">
        <v>83</v>
      </c>
      <c r="AY514" s="248" t="s">
        <v>172</v>
      </c>
    </row>
    <row r="515" spans="2:65" s="1" customFormat="1" ht="25.5" customHeight="1">
      <c r="B515" s="42"/>
      <c r="C515" s="260" t="s">
        <v>783</v>
      </c>
      <c r="D515" s="260" t="s">
        <v>252</v>
      </c>
      <c r="E515" s="261" t="s">
        <v>1826</v>
      </c>
      <c r="F515" s="262" t="s">
        <v>1827</v>
      </c>
      <c r="G515" s="263" t="s">
        <v>329</v>
      </c>
      <c r="H515" s="264">
        <v>94</v>
      </c>
      <c r="I515" s="265"/>
      <c r="J515" s="266">
        <f>ROUND(I515*H515,2)</f>
        <v>0</v>
      </c>
      <c r="K515" s="262" t="s">
        <v>21</v>
      </c>
      <c r="L515" s="267"/>
      <c r="M515" s="268" t="s">
        <v>21</v>
      </c>
      <c r="N515" s="269" t="s">
        <v>47</v>
      </c>
      <c r="O515" s="43"/>
      <c r="P515" s="213">
        <f>O515*H515</f>
        <v>0</v>
      </c>
      <c r="Q515" s="213">
        <v>0.00135</v>
      </c>
      <c r="R515" s="213">
        <f>Q515*H515</f>
        <v>0.1269</v>
      </c>
      <c r="S515" s="213">
        <v>0</v>
      </c>
      <c r="T515" s="214">
        <f>S515*H515</f>
        <v>0</v>
      </c>
      <c r="AR515" s="25" t="s">
        <v>233</v>
      </c>
      <c r="AT515" s="25" t="s">
        <v>252</v>
      </c>
      <c r="AU515" s="25" t="s">
        <v>182</v>
      </c>
      <c r="AY515" s="25" t="s">
        <v>172</v>
      </c>
      <c r="BE515" s="215">
        <f>IF(N515="základní",J515,0)</f>
        <v>0</v>
      </c>
      <c r="BF515" s="215">
        <f>IF(N515="snížená",J515,0)</f>
        <v>0</v>
      </c>
      <c r="BG515" s="215">
        <f>IF(N515="zákl. přenesená",J515,0)</f>
        <v>0</v>
      </c>
      <c r="BH515" s="215">
        <f>IF(N515="sníž. přenesená",J515,0)</f>
        <v>0</v>
      </c>
      <c r="BI515" s="215">
        <f>IF(N515="nulová",J515,0)</f>
        <v>0</v>
      </c>
      <c r="BJ515" s="25" t="s">
        <v>83</v>
      </c>
      <c r="BK515" s="215">
        <f>ROUND(I515*H515,2)</f>
        <v>0</v>
      </c>
      <c r="BL515" s="25" t="s">
        <v>181</v>
      </c>
      <c r="BM515" s="25" t="s">
        <v>1828</v>
      </c>
    </row>
    <row r="516" spans="2:51" s="13" customFormat="1" ht="13.5">
      <c r="B516" s="227"/>
      <c r="C516" s="228"/>
      <c r="D516" s="218" t="s">
        <v>184</v>
      </c>
      <c r="E516" s="229" t="s">
        <v>21</v>
      </c>
      <c r="F516" s="230" t="s">
        <v>1829</v>
      </c>
      <c r="G516" s="228"/>
      <c r="H516" s="231">
        <v>94</v>
      </c>
      <c r="I516" s="232"/>
      <c r="J516" s="228"/>
      <c r="K516" s="228"/>
      <c r="L516" s="233"/>
      <c r="M516" s="234"/>
      <c r="N516" s="235"/>
      <c r="O516" s="235"/>
      <c r="P516" s="235"/>
      <c r="Q516" s="235"/>
      <c r="R516" s="235"/>
      <c r="S516" s="235"/>
      <c r="T516" s="236"/>
      <c r="AT516" s="237" t="s">
        <v>184</v>
      </c>
      <c r="AU516" s="237" t="s">
        <v>182</v>
      </c>
      <c r="AV516" s="13" t="s">
        <v>85</v>
      </c>
      <c r="AW516" s="13" t="s">
        <v>35</v>
      </c>
      <c r="AX516" s="13" t="s">
        <v>83</v>
      </c>
      <c r="AY516" s="237" t="s">
        <v>172</v>
      </c>
    </row>
    <row r="517" spans="2:65" s="1" customFormat="1" ht="25.5" customHeight="1">
      <c r="B517" s="42"/>
      <c r="C517" s="260" t="s">
        <v>789</v>
      </c>
      <c r="D517" s="260" t="s">
        <v>252</v>
      </c>
      <c r="E517" s="261" t="s">
        <v>1830</v>
      </c>
      <c r="F517" s="262" t="s">
        <v>1831</v>
      </c>
      <c r="G517" s="263" t="s">
        <v>329</v>
      </c>
      <c r="H517" s="264">
        <v>369</v>
      </c>
      <c r="I517" s="265"/>
      <c r="J517" s="266">
        <f>ROUND(I517*H517,2)</f>
        <v>0</v>
      </c>
      <c r="K517" s="262" t="s">
        <v>21</v>
      </c>
      <c r="L517" s="267"/>
      <c r="M517" s="268" t="s">
        <v>21</v>
      </c>
      <c r="N517" s="269" t="s">
        <v>47</v>
      </c>
      <c r="O517" s="43"/>
      <c r="P517" s="213">
        <f>O517*H517</f>
        <v>0</v>
      </c>
      <c r="Q517" s="213">
        <v>0.0029</v>
      </c>
      <c r="R517" s="213">
        <f>Q517*H517</f>
        <v>1.0700999999999998</v>
      </c>
      <c r="S517" s="213">
        <v>0</v>
      </c>
      <c r="T517" s="214">
        <f>S517*H517</f>
        <v>0</v>
      </c>
      <c r="AR517" s="25" t="s">
        <v>233</v>
      </c>
      <c r="AT517" s="25" t="s">
        <v>252</v>
      </c>
      <c r="AU517" s="25" t="s">
        <v>182</v>
      </c>
      <c r="AY517" s="25" t="s">
        <v>172</v>
      </c>
      <c r="BE517" s="215">
        <f>IF(N517="základní",J517,0)</f>
        <v>0</v>
      </c>
      <c r="BF517" s="215">
        <f>IF(N517="snížená",J517,0)</f>
        <v>0</v>
      </c>
      <c r="BG517" s="215">
        <f>IF(N517="zákl. přenesená",J517,0)</f>
        <v>0</v>
      </c>
      <c r="BH517" s="215">
        <f>IF(N517="sníž. přenesená",J517,0)</f>
        <v>0</v>
      </c>
      <c r="BI517" s="215">
        <f>IF(N517="nulová",J517,0)</f>
        <v>0</v>
      </c>
      <c r="BJ517" s="25" t="s">
        <v>83</v>
      </c>
      <c r="BK517" s="215">
        <f>ROUND(I517*H517,2)</f>
        <v>0</v>
      </c>
      <c r="BL517" s="25" t="s">
        <v>181</v>
      </c>
      <c r="BM517" s="25" t="s">
        <v>1832</v>
      </c>
    </row>
    <row r="518" spans="2:51" s="13" customFormat="1" ht="13.5">
      <c r="B518" s="227"/>
      <c r="C518" s="228"/>
      <c r="D518" s="218" t="s">
        <v>184</v>
      </c>
      <c r="E518" s="229" t="s">
        <v>21</v>
      </c>
      <c r="F518" s="230" t="s">
        <v>1833</v>
      </c>
      <c r="G518" s="228"/>
      <c r="H518" s="231">
        <v>369</v>
      </c>
      <c r="I518" s="232"/>
      <c r="J518" s="228"/>
      <c r="K518" s="228"/>
      <c r="L518" s="233"/>
      <c r="M518" s="234"/>
      <c r="N518" s="235"/>
      <c r="O518" s="235"/>
      <c r="P518" s="235"/>
      <c r="Q518" s="235"/>
      <c r="R518" s="235"/>
      <c r="S518" s="235"/>
      <c r="T518" s="236"/>
      <c r="AT518" s="237" t="s">
        <v>184</v>
      </c>
      <c r="AU518" s="237" t="s">
        <v>182</v>
      </c>
      <c r="AV518" s="13" t="s">
        <v>85</v>
      </c>
      <c r="AW518" s="13" t="s">
        <v>35</v>
      </c>
      <c r="AX518" s="13" t="s">
        <v>83</v>
      </c>
      <c r="AY518" s="237" t="s">
        <v>172</v>
      </c>
    </row>
    <row r="519" spans="2:65" s="1" customFormat="1" ht="25.5" customHeight="1">
      <c r="B519" s="42"/>
      <c r="C519" s="260" t="s">
        <v>795</v>
      </c>
      <c r="D519" s="260" t="s">
        <v>252</v>
      </c>
      <c r="E519" s="261" t="s">
        <v>1834</v>
      </c>
      <c r="F519" s="262" t="s">
        <v>1835</v>
      </c>
      <c r="G519" s="263" t="s">
        <v>511</v>
      </c>
      <c r="H519" s="264">
        <v>5</v>
      </c>
      <c r="I519" s="265"/>
      <c r="J519" s="266">
        <f>ROUND(I519*H519,2)</f>
        <v>0</v>
      </c>
      <c r="K519" s="262" t="s">
        <v>21</v>
      </c>
      <c r="L519" s="267"/>
      <c r="M519" s="268" t="s">
        <v>21</v>
      </c>
      <c r="N519" s="269" t="s">
        <v>47</v>
      </c>
      <c r="O519" s="43"/>
      <c r="P519" s="213">
        <f>O519*H519</f>
        <v>0</v>
      </c>
      <c r="Q519" s="213">
        <v>0.0138</v>
      </c>
      <c r="R519" s="213">
        <f>Q519*H519</f>
        <v>0.069</v>
      </c>
      <c r="S519" s="213">
        <v>0</v>
      </c>
      <c r="T519" s="214">
        <f>S519*H519</f>
        <v>0</v>
      </c>
      <c r="AR519" s="25" t="s">
        <v>233</v>
      </c>
      <c r="AT519" s="25" t="s">
        <v>252</v>
      </c>
      <c r="AU519" s="25" t="s">
        <v>182</v>
      </c>
      <c r="AY519" s="25" t="s">
        <v>172</v>
      </c>
      <c r="BE519" s="215">
        <f>IF(N519="základní",J519,0)</f>
        <v>0</v>
      </c>
      <c r="BF519" s="215">
        <f>IF(N519="snížená",J519,0)</f>
        <v>0</v>
      </c>
      <c r="BG519" s="215">
        <f>IF(N519="zákl. přenesená",J519,0)</f>
        <v>0</v>
      </c>
      <c r="BH519" s="215">
        <f>IF(N519="sníž. přenesená",J519,0)</f>
        <v>0</v>
      </c>
      <c r="BI519" s="215">
        <f>IF(N519="nulová",J519,0)</f>
        <v>0</v>
      </c>
      <c r="BJ519" s="25" t="s">
        <v>83</v>
      </c>
      <c r="BK519" s="215">
        <f>ROUND(I519*H519,2)</f>
        <v>0</v>
      </c>
      <c r="BL519" s="25" t="s">
        <v>181</v>
      </c>
      <c r="BM519" s="25" t="s">
        <v>1836</v>
      </c>
    </row>
    <row r="520" spans="2:51" s="13" customFormat="1" ht="13.5">
      <c r="B520" s="227"/>
      <c r="C520" s="228"/>
      <c r="D520" s="218" t="s">
        <v>184</v>
      </c>
      <c r="E520" s="229" t="s">
        <v>21</v>
      </c>
      <c r="F520" s="230" t="s">
        <v>1822</v>
      </c>
      <c r="G520" s="228"/>
      <c r="H520" s="231">
        <v>5</v>
      </c>
      <c r="I520" s="232"/>
      <c r="J520" s="228"/>
      <c r="K520" s="228"/>
      <c r="L520" s="233"/>
      <c r="M520" s="234"/>
      <c r="N520" s="235"/>
      <c r="O520" s="235"/>
      <c r="P520" s="235"/>
      <c r="Q520" s="235"/>
      <c r="R520" s="235"/>
      <c r="S520" s="235"/>
      <c r="T520" s="236"/>
      <c r="AT520" s="237" t="s">
        <v>184</v>
      </c>
      <c r="AU520" s="237" t="s">
        <v>182</v>
      </c>
      <c r="AV520" s="13" t="s">
        <v>85</v>
      </c>
      <c r="AW520" s="13" t="s">
        <v>35</v>
      </c>
      <c r="AX520" s="13" t="s">
        <v>83</v>
      </c>
      <c r="AY520" s="237" t="s">
        <v>172</v>
      </c>
    </row>
    <row r="521" spans="2:65" s="1" customFormat="1" ht="25.5" customHeight="1">
      <c r="B521" s="42"/>
      <c r="C521" s="260" t="s">
        <v>803</v>
      </c>
      <c r="D521" s="260" t="s">
        <v>252</v>
      </c>
      <c r="E521" s="261" t="s">
        <v>1837</v>
      </c>
      <c r="F521" s="262" t="s">
        <v>1838</v>
      </c>
      <c r="G521" s="263" t="s">
        <v>329</v>
      </c>
      <c r="H521" s="264">
        <v>2</v>
      </c>
      <c r="I521" s="265"/>
      <c r="J521" s="266">
        <f>ROUND(I521*H521,2)</f>
        <v>0</v>
      </c>
      <c r="K521" s="262" t="s">
        <v>21</v>
      </c>
      <c r="L521" s="267"/>
      <c r="M521" s="268" t="s">
        <v>21</v>
      </c>
      <c r="N521" s="269" t="s">
        <v>47</v>
      </c>
      <c r="O521" s="43"/>
      <c r="P521" s="213">
        <f>O521*H521</f>
        <v>0</v>
      </c>
      <c r="Q521" s="213">
        <v>0.00135</v>
      </c>
      <c r="R521" s="213">
        <f>Q521*H521</f>
        <v>0.0027</v>
      </c>
      <c r="S521" s="213">
        <v>0</v>
      </c>
      <c r="T521" s="214">
        <f>S521*H521</f>
        <v>0</v>
      </c>
      <c r="AR521" s="25" t="s">
        <v>233</v>
      </c>
      <c r="AT521" s="25" t="s">
        <v>252</v>
      </c>
      <c r="AU521" s="25" t="s">
        <v>182</v>
      </c>
      <c r="AY521" s="25" t="s">
        <v>172</v>
      </c>
      <c r="BE521" s="215">
        <f>IF(N521="základní",J521,0)</f>
        <v>0</v>
      </c>
      <c r="BF521" s="215">
        <f>IF(N521="snížená",J521,0)</f>
        <v>0</v>
      </c>
      <c r="BG521" s="215">
        <f>IF(N521="zákl. přenesená",J521,0)</f>
        <v>0</v>
      </c>
      <c r="BH521" s="215">
        <f>IF(N521="sníž. přenesená",J521,0)</f>
        <v>0</v>
      </c>
      <c r="BI521" s="215">
        <f>IF(N521="nulová",J521,0)</f>
        <v>0</v>
      </c>
      <c r="BJ521" s="25" t="s">
        <v>83</v>
      </c>
      <c r="BK521" s="215">
        <f>ROUND(I521*H521,2)</f>
        <v>0</v>
      </c>
      <c r="BL521" s="25" t="s">
        <v>181</v>
      </c>
      <c r="BM521" s="25" t="s">
        <v>1839</v>
      </c>
    </row>
    <row r="522" spans="2:51" s="13" customFormat="1" ht="13.5">
      <c r="B522" s="227"/>
      <c r="C522" s="228"/>
      <c r="D522" s="218" t="s">
        <v>184</v>
      </c>
      <c r="E522" s="229" t="s">
        <v>21</v>
      </c>
      <c r="F522" s="230" t="s">
        <v>85</v>
      </c>
      <c r="G522" s="228"/>
      <c r="H522" s="231">
        <v>2</v>
      </c>
      <c r="I522" s="232"/>
      <c r="J522" s="228"/>
      <c r="K522" s="228"/>
      <c r="L522" s="233"/>
      <c r="M522" s="234"/>
      <c r="N522" s="235"/>
      <c r="O522" s="235"/>
      <c r="P522" s="235"/>
      <c r="Q522" s="235"/>
      <c r="R522" s="235"/>
      <c r="S522" s="235"/>
      <c r="T522" s="236"/>
      <c r="AT522" s="237" t="s">
        <v>184</v>
      </c>
      <c r="AU522" s="237" t="s">
        <v>182</v>
      </c>
      <c r="AV522" s="13" t="s">
        <v>85</v>
      </c>
      <c r="AW522" s="13" t="s">
        <v>35</v>
      </c>
      <c r="AX522" s="13" t="s">
        <v>83</v>
      </c>
      <c r="AY522" s="237" t="s">
        <v>172</v>
      </c>
    </row>
    <row r="523" spans="2:65" s="1" customFormat="1" ht="25.5" customHeight="1">
      <c r="B523" s="42"/>
      <c r="C523" s="260" t="s">
        <v>811</v>
      </c>
      <c r="D523" s="260" t="s">
        <v>252</v>
      </c>
      <c r="E523" s="261" t="s">
        <v>1840</v>
      </c>
      <c r="F523" s="262" t="s">
        <v>1841</v>
      </c>
      <c r="G523" s="263" t="s">
        <v>329</v>
      </c>
      <c r="H523" s="264">
        <v>10</v>
      </c>
      <c r="I523" s="265"/>
      <c r="J523" s="266">
        <f>ROUND(I523*H523,2)</f>
        <v>0</v>
      </c>
      <c r="K523" s="262" t="s">
        <v>21</v>
      </c>
      <c r="L523" s="267"/>
      <c r="M523" s="268" t="s">
        <v>21</v>
      </c>
      <c r="N523" s="269" t="s">
        <v>47</v>
      </c>
      <c r="O523" s="43"/>
      <c r="P523" s="213">
        <f>O523*H523</f>
        <v>0</v>
      </c>
      <c r="Q523" s="213">
        <v>0.0029</v>
      </c>
      <c r="R523" s="213">
        <f>Q523*H523</f>
        <v>0.028999999999999998</v>
      </c>
      <c r="S523" s="213">
        <v>0</v>
      </c>
      <c r="T523" s="214">
        <f>S523*H523</f>
        <v>0</v>
      </c>
      <c r="AR523" s="25" t="s">
        <v>233</v>
      </c>
      <c r="AT523" s="25" t="s">
        <v>252</v>
      </c>
      <c r="AU523" s="25" t="s">
        <v>182</v>
      </c>
      <c r="AY523" s="25" t="s">
        <v>172</v>
      </c>
      <c r="BE523" s="215">
        <f>IF(N523="základní",J523,0)</f>
        <v>0</v>
      </c>
      <c r="BF523" s="215">
        <f>IF(N523="snížená",J523,0)</f>
        <v>0</v>
      </c>
      <c r="BG523" s="215">
        <f>IF(N523="zákl. přenesená",J523,0)</f>
        <v>0</v>
      </c>
      <c r="BH523" s="215">
        <f>IF(N523="sníž. přenesená",J523,0)</f>
        <v>0</v>
      </c>
      <c r="BI523" s="215">
        <f>IF(N523="nulová",J523,0)</f>
        <v>0</v>
      </c>
      <c r="BJ523" s="25" t="s">
        <v>83</v>
      </c>
      <c r="BK523" s="215">
        <f>ROUND(I523*H523,2)</f>
        <v>0</v>
      </c>
      <c r="BL523" s="25" t="s">
        <v>181</v>
      </c>
      <c r="BM523" s="25" t="s">
        <v>1842</v>
      </c>
    </row>
    <row r="524" spans="2:51" s="13" customFormat="1" ht="13.5">
      <c r="B524" s="227"/>
      <c r="C524" s="228"/>
      <c r="D524" s="218" t="s">
        <v>184</v>
      </c>
      <c r="E524" s="229" t="s">
        <v>21</v>
      </c>
      <c r="F524" s="230" t="s">
        <v>1843</v>
      </c>
      <c r="G524" s="228"/>
      <c r="H524" s="231">
        <v>10</v>
      </c>
      <c r="I524" s="232"/>
      <c r="J524" s="228"/>
      <c r="K524" s="228"/>
      <c r="L524" s="233"/>
      <c r="M524" s="234"/>
      <c r="N524" s="235"/>
      <c r="O524" s="235"/>
      <c r="P524" s="235"/>
      <c r="Q524" s="235"/>
      <c r="R524" s="235"/>
      <c r="S524" s="235"/>
      <c r="T524" s="236"/>
      <c r="AT524" s="237" t="s">
        <v>184</v>
      </c>
      <c r="AU524" s="237" t="s">
        <v>182</v>
      </c>
      <c r="AV524" s="13" t="s">
        <v>85</v>
      </c>
      <c r="AW524" s="13" t="s">
        <v>35</v>
      </c>
      <c r="AX524" s="13" t="s">
        <v>83</v>
      </c>
      <c r="AY524" s="237" t="s">
        <v>172</v>
      </c>
    </row>
    <row r="525" spans="2:65" s="1" customFormat="1" ht="25.5" customHeight="1">
      <c r="B525" s="42"/>
      <c r="C525" s="204" t="s">
        <v>816</v>
      </c>
      <c r="D525" s="204" t="s">
        <v>176</v>
      </c>
      <c r="E525" s="205" t="s">
        <v>1844</v>
      </c>
      <c r="F525" s="206" t="s">
        <v>1845</v>
      </c>
      <c r="G525" s="207" t="s">
        <v>511</v>
      </c>
      <c r="H525" s="208">
        <v>8</v>
      </c>
      <c r="I525" s="209"/>
      <c r="J525" s="210">
        <f>ROUND(I525*H525,2)</f>
        <v>0</v>
      </c>
      <c r="K525" s="206" t="s">
        <v>247</v>
      </c>
      <c r="L525" s="62"/>
      <c r="M525" s="211" t="s">
        <v>21</v>
      </c>
      <c r="N525" s="212" t="s">
        <v>47</v>
      </c>
      <c r="O525" s="43"/>
      <c r="P525" s="213">
        <f>O525*H525</f>
        <v>0</v>
      </c>
      <c r="Q525" s="213">
        <v>0.13096</v>
      </c>
      <c r="R525" s="213">
        <f>Q525*H525</f>
        <v>1.04768</v>
      </c>
      <c r="S525" s="213">
        <v>0</v>
      </c>
      <c r="T525" s="214">
        <f>S525*H525</f>
        <v>0</v>
      </c>
      <c r="AR525" s="25" t="s">
        <v>181</v>
      </c>
      <c r="AT525" s="25" t="s">
        <v>176</v>
      </c>
      <c r="AU525" s="25" t="s">
        <v>182</v>
      </c>
      <c r="AY525" s="25" t="s">
        <v>172</v>
      </c>
      <c r="BE525" s="215">
        <f>IF(N525="základní",J525,0)</f>
        <v>0</v>
      </c>
      <c r="BF525" s="215">
        <f>IF(N525="snížená",J525,0)</f>
        <v>0</v>
      </c>
      <c r="BG525" s="215">
        <f>IF(N525="zákl. přenesená",J525,0)</f>
        <v>0</v>
      </c>
      <c r="BH525" s="215">
        <f>IF(N525="sníž. přenesená",J525,0)</f>
        <v>0</v>
      </c>
      <c r="BI525" s="215">
        <f>IF(N525="nulová",J525,0)</f>
        <v>0</v>
      </c>
      <c r="BJ525" s="25" t="s">
        <v>83</v>
      </c>
      <c r="BK525" s="215">
        <f>ROUND(I525*H525,2)</f>
        <v>0</v>
      </c>
      <c r="BL525" s="25" t="s">
        <v>181</v>
      </c>
      <c r="BM525" s="25" t="s">
        <v>1846</v>
      </c>
    </row>
    <row r="526" spans="2:65" s="1" customFormat="1" ht="16.5" customHeight="1">
      <c r="B526" s="42"/>
      <c r="C526" s="260" t="s">
        <v>822</v>
      </c>
      <c r="D526" s="260" t="s">
        <v>252</v>
      </c>
      <c r="E526" s="261" t="s">
        <v>1847</v>
      </c>
      <c r="F526" s="262" t="s">
        <v>1848</v>
      </c>
      <c r="G526" s="263" t="s">
        <v>511</v>
      </c>
      <c r="H526" s="264">
        <v>8</v>
      </c>
      <c r="I526" s="265"/>
      <c r="J526" s="266">
        <f>ROUND(I526*H526,2)</f>
        <v>0</v>
      </c>
      <c r="K526" s="262" t="s">
        <v>180</v>
      </c>
      <c r="L526" s="267"/>
      <c r="M526" s="268" t="s">
        <v>21</v>
      </c>
      <c r="N526" s="269" t="s">
        <v>47</v>
      </c>
      <c r="O526" s="43"/>
      <c r="P526" s="213">
        <f>O526*H526</f>
        <v>0</v>
      </c>
      <c r="Q526" s="213">
        <v>0.12726</v>
      </c>
      <c r="R526" s="213">
        <f>Q526*H526</f>
        <v>1.01808</v>
      </c>
      <c r="S526" s="213">
        <v>0</v>
      </c>
      <c r="T526" s="214">
        <f>S526*H526</f>
        <v>0</v>
      </c>
      <c r="AR526" s="25" t="s">
        <v>233</v>
      </c>
      <c r="AT526" s="25" t="s">
        <v>252</v>
      </c>
      <c r="AU526" s="25" t="s">
        <v>182</v>
      </c>
      <c r="AY526" s="25" t="s">
        <v>172</v>
      </c>
      <c r="BE526" s="215">
        <f>IF(N526="základní",J526,0)</f>
        <v>0</v>
      </c>
      <c r="BF526" s="215">
        <f>IF(N526="snížená",J526,0)</f>
        <v>0</v>
      </c>
      <c r="BG526" s="215">
        <f>IF(N526="zákl. přenesená",J526,0)</f>
        <v>0</v>
      </c>
      <c r="BH526" s="215">
        <f>IF(N526="sníž. přenesená",J526,0)</f>
        <v>0</v>
      </c>
      <c r="BI526" s="215">
        <f>IF(N526="nulová",J526,0)</f>
        <v>0</v>
      </c>
      <c r="BJ526" s="25" t="s">
        <v>83</v>
      </c>
      <c r="BK526" s="215">
        <f>ROUND(I526*H526,2)</f>
        <v>0</v>
      </c>
      <c r="BL526" s="25" t="s">
        <v>181</v>
      </c>
      <c r="BM526" s="25" t="s">
        <v>1849</v>
      </c>
    </row>
    <row r="527" spans="2:51" s="13" customFormat="1" ht="13.5">
      <c r="B527" s="227"/>
      <c r="C527" s="228"/>
      <c r="D527" s="218" t="s">
        <v>184</v>
      </c>
      <c r="E527" s="229" t="s">
        <v>21</v>
      </c>
      <c r="F527" s="230" t="s">
        <v>1850</v>
      </c>
      <c r="G527" s="228"/>
      <c r="H527" s="231">
        <v>8</v>
      </c>
      <c r="I527" s="232"/>
      <c r="J527" s="228"/>
      <c r="K527" s="228"/>
      <c r="L527" s="233"/>
      <c r="M527" s="234"/>
      <c r="N527" s="235"/>
      <c r="O527" s="235"/>
      <c r="P527" s="235"/>
      <c r="Q527" s="235"/>
      <c r="R527" s="235"/>
      <c r="S527" s="235"/>
      <c r="T527" s="236"/>
      <c r="AT527" s="237" t="s">
        <v>184</v>
      </c>
      <c r="AU527" s="237" t="s">
        <v>182</v>
      </c>
      <c r="AV527" s="13" t="s">
        <v>85</v>
      </c>
      <c r="AW527" s="13" t="s">
        <v>35</v>
      </c>
      <c r="AX527" s="13" t="s">
        <v>83</v>
      </c>
      <c r="AY527" s="237" t="s">
        <v>172</v>
      </c>
    </row>
    <row r="528" spans="2:63" s="11" customFormat="1" ht="22.35" customHeight="1">
      <c r="B528" s="188"/>
      <c r="C528" s="189"/>
      <c r="D528" s="190" t="s">
        <v>75</v>
      </c>
      <c r="E528" s="202" t="s">
        <v>1851</v>
      </c>
      <c r="F528" s="202" t="s">
        <v>1852</v>
      </c>
      <c r="G528" s="189"/>
      <c r="H528" s="189"/>
      <c r="I528" s="192"/>
      <c r="J528" s="203">
        <f>BK528</f>
        <v>0</v>
      </c>
      <c r="K528" s="189"/>
      <c r="L528" s="194"/>
      <c r="M528" s="195"/>
      <c r="N528" s="196"/>
      <c r="O528" s="196"/>
      <c r="P528" s="197">
        <f>SUM(P529:P542)</f>
        <v>0</v>
      </c>
      <c r="Q528" s="196"/>
      <c r="R528" s="197">
        <f>SUM(R529:R542)</f>
        <v>49.028749999999995</v>
      </c>
      <c r="S528" s="196"/>
      <c r="T528" s="198">
        <f>SUM(T529:T542)</f>
        <v>0</v>
      </c>
      <c r="AR528" s="199" t="s">
        <v>83</v>
      </c>
      <c r="AT528" s="200" t="s">
        <v>75</v>
      </c>
      <c r="AU528" s="200" t="s">
        <v>85</v>
      </c>
      <c r="AY528" s="199" t="s">
        <v>172</v>
      </c>
      <c r="BK528" s="201">
        <f>SUM(BK529:BK542)</f>
        <v>0</v>
      </c>
    </row>
    <row r="529" spans="2:65" s="1" customFormat="1" ht="25.5" customHeight="1">
      <c r="B529" s="42"/>
      <c r="C529" s="204" t="s">
        <v>827</v>
      </c>
      <c r="D529" s="204" t="s">
        <v>176</v>
      </c>
      <c r="E529" s="205" t="s">
        <v>1853</v>
      </c>
      <c r="F529" s="206" t="s">
        <v>1854</v>
      </c>
      <c r="G529" s="207" t="s">
        <v>179</v>
      </c>
      <c r="H529" s="208">
        <v>30</v>
      </c>
      <c r="I529" s="209"/>
      <c r="J529" s="210">
        <f>ROUND(I529*H529,2)</f>
        <v>0</v>
      </c>
      <c r="K529" s="206" t="s">
        <v>180</v>
      </c>
      <c r="L529" s="62"/>
      <c r="M529" s="211" t="s">
        <v>21</v>
      </c>
      <c r="N529" s="212" t="s">
        <v>47</v>
      </c>
      <c r="O529" s="43"/>
      <c r="P529" s="213">
        <f>O529*H529</f>
        <v>0</v>
      </c>
      <c r="Q529" s="213">
        <v>1.63</v>
      </c>
      <c r="R529" s="213">
        <f>Q529*H529</f>
        <v>48.9</v>
      </c>
      <c r="S529" s="213">
        <v>0</v>
      </c>
      <c r="T529" s="214">
        <f>S529*H529</f>
        <v>0</v>
      </c>
      <c r="AR529" s="25" t="s">
        <v>181</v>
      </c>
      <c r="AT529" s="25" t="s">
        <v>176</v>
      </c>
      <c r="AU529" s="25" t="s">
        <v>182</v>
      </c>
      <c r="AY529" s="25" t="s">
        <v>172</v>
      </c>
      <c r="BE529" s="215">
        <f>IF(N529="základní",J529,0)</f>
        <v>0</v>
      </c>
      <c r="BF529" s="215">
        <f>IF(N529="snížená",J529,0)</f>
        <v>0</v>
      </c>
      <c r="BG529" s="215">
        <f>IF(N529="zákl. přenesená",J529,0)</f>
        <v>0</v>
      </c>
      <c r="BH529" s="215">
        <f>IF(N529="sníž. přenesená",J529,0)</f>
        <v>0</v>
      </c>
      <c r="BI529" s="215">
        <f>IF(N529="nulová",J529,0)</f>
        <v>0</v>
      </c>
      <c r="BJ529" s="25" t="s">
        <v>83</v>
      </c>
      <c r="BK529" s="215">
        <f>ROUND(I529*H529,2)</f>
        <v>0</v>
      </c>
      <c r="BL529" s="25" t="s">
        <v>181</v>
      </c>
      <c r="BM529" s="25" t="s">
        <v>1855</v>
      </c>
    </row>
    <row r="530" spans="2:51" s="13" customFormat="1" ht="13.5">
      <c r="B530" s="227"/>
      <c r="C530" s="228"/>
      <c r="D530" s="218" t="s">
        <v>184</v>
      </c>
      <c r="E530" s="229" t="s">
        <v>21</v>
      </c>
      <c r="F530" s="230" t="s">
        <v>1533</v>
      </c>
      <c r="G530" s="228"/>
      <c r="H530" s="231">
        <v>30</v>
      </c>
      <c r="I530" s="232"/>
      <c r="J530" s="228"/>
      <c r="K530" s="228"/>
      <c r="L530" s="233"/>
      <c r="M530" s="234"/>
      <c r="N530" s="235"/>
      <c r="O530" s="235"/>
      <c r="P530" s="235"/>
      <c r="Q530" s="235"/>
      <c r="R530" s="235"/>
      <c r="S530" s="235"/>
      <c r="T530" s="236"/>
      <c r="AT530" s="237" t="s">
        <v>184</v>
      </c>
      <c r="AU530" s="237" t="s">
        <v>182</v>
      </c>
      <c r="AV530" s="13" t="s">
        <v>85</v>
      </c>
      <c r="AW530" s="13" t="s">
        <v>35</v>
      </c>
      <c r="AX530" s="13" t="s">
        <v>83</v>
      </c>
      <c r="AY530" s="237" t="s">
        <v>172</v>
      </c>
    </row>
    <row r="531" spans="2:65" s="1" customFormat="1" ht="25.5" customHeight="1">
      <c r="B531" s="42"/>
      <c r="C531" s="204" t="s">
        <v>831</v>
      </c>
      <c r="D531" s="204" t="s">
        <v>176</v>
      </c>
      <c r="E531" s="205" t="s">
        <v>1856</v>
      </c>
      <c r="F531" s="206" t="s">
        <v>1857</v>
      </c>
      <c r="G531" s="207" t="s">
        <v>213</v>
      </c>
      <c r="H531" s="208">
        <v>250</v>
      </c>
      <c r="I531" s="209"/>
      <c r="J531" s="210">
        <f>ROUND(I531*H531,2)</f>
        <v>0</v>
      </c>
      <c r="K531" s="206" t="s">
        <v>180</v>
      </c>
      <c r="L531" s="62"/>
      <c r="M531" s="211" t="s">
        <v>21</v>
      </c>
      <c r="N531" s="212" t="s">
        <v>47</v>
      </c>
      <c r="O531" s="43"/>
      <c r="P531" s="213">
        <f>O531*H531</f>
        <v>0</v>
      </c>
      <c r="Q531" s="213">
        <v>0.00017</v>
      </c>
      <c r="R531" s="213">
        <f>Q531*H531</f>
        <v>0.0425</v>
      </c>
      <c r="S531" s="213">
        <v>0</v>
      </c>
      <c r="T531" s="214">
        <f>S531*H531</f>
        <v>0</v>
      </c>
      <c r="AR531" s="25" t="s">
        <v>181</v>
      </c>
      <c r="AT531" s="25" t="s">
        <v>176</v>
      </c>
      <c r="AU531" s="25" t="s">
        <v>182</v>
      </c>
      <c r="AY531" s="25" t="s">
        <v>172</v>
      </c>
      <c r="BE531" s="215">
        <f>IF(N531="základní",J531,0)</f>
        <v>0</v>
      </c>
      <c r="BF531" s="215">
        <f>IF(N531="snížená",J531,0)</f>
        <v>0</v>
      </c>
      <c r="BG531" s="215">
        <f>IF(N531="zákl. přenesená",J531,0)</f>
        <v>0</v>
      </c>
      <c r="BH531" s="215">
        <f>IF(N531="sníž. přenesená",J531,0)</f>
        <v>0</v>
      </c>
      <c r="BI531" s="215">
        <f>IF(N531="nulová",J531,0)</f>
        <v>0</v>
      </c>
      <c r="BJ531" s="25" t="s">
        <v>83</v>
      </c>
      <c r="BK531" s="215">
        <f>ROUND(I531*H531,2)</f>
        <v>0</v>
      </c>
      <c r="BL531" s="25" t="s">
        <v>181</v>
      </c>
      <c r="BM531" s="25" t="s">
        <v>1858</v>
      </c>
    </row>
    <row r="532" spans="2:51" s="13" customFormat="1" ht="13.5">
      <c r="B532" s="227"/>
      <c r="C532" s="228"/>
      <c r="D532" s="218" t="s">
        <v>184</v>
      </c>
      <c r="E532" s="229" t="s">
        <v>21</v>
      </c>
      <c r="F532" s="230" t="s">
        <v>1859</v>
      </c>
      <c r="G532" s="228"/>
      <c r="H532" s="231">
        <v>90</v>
      </c>
      <c r="I532" s="232"/>
      <c r="J532" s="228"/>
      <c r="K532" s="228"/>
      <c r="L532" s="233"/>
      <c r="M532" s="234"/>
      <c r="N532" s="235"/>
      <c r="O532" s="235"/>
      <c r="P532" s="235"/>
      <c r="Q532" s="235"/>
      <c r="R532" s="235"/>
      <c r="S532" s="235"/>
      <c r="T532" s="236"/>
      <c r="AT532" s="237" t="s">
        <v>184</v>
      </c>
      <c r="AU532" s="237" t="s">
        <v>182</v>
      </c>
      <c r="AV532" s="13" t="s">
        <v>85</v>
      </c>
      <c r="AW532" s="13" t="s">
        <v>35</v>
      </c>
      <c r="AX532" s="13" t="s">
        <v>76</v>
      </c>
      <c r="AY532" s="237" t="s">
        <v>172</v>
      </c>
    </row>
    <row r="533" spans="2:51" s="13" customFormat="1" ht="13.5">
      <c r="B533" s="227"/>
      <c r="C533" s="228"/>
      <c r="D533" s="218" t="s">
        <v>184</v>
      </c>
      <c r="E533" s="229" t="s">
        <v>21</v>
      </c>
      <c r="F533" s="230" t="s">
        <v>1860</v>
      </c>
      <c r="G533" s="228"/>
      <c r="H533" s="231">
        <v>120</v>
      </c>
      <c r="I533" s="232"/>
      <c r="J533" s="228"/>
      <c r="K533" s="228"/>
      <c r="L533" s="233"/>
      <c r="M533" s="234"/>
      <c r="N533" s="235"/>
      <c r="O533" s="235"/>
      <c r="P533" s="235"/>
      <c r="Q533" s="235"/>
      <c r="R533" s="235"/>
      <c r="S533" s="235"/>
      <c r="T533" s="236"/>
      <c r="AT533" s="237" t="s">
        <v>184</v>
      </c>
      <c r="AU533" s="237" t="s">
        <v>182</v>
      </c>
      <c r="AV533" s="13" t="s">
        <v>85</v>
      </c>
      <c r="AW533" s="13" t="s">
        <v>35</v>
      </c>
      <c r="AX533" s="13" t="s">
        <v>76</v>
      </c>
      <c r="AY533" s="237" t="s">
        <v>172</v>
      </c>
    </row>
    <row r="534" spans="2:51" s="13" customFormat="1" ht="13.5">
      <c r="B534" s="227"/>
      <c r="C534" s="228"/>
      <c r="D534" s="218" t="s">
        <v>184</v>
      </c>
      <c r="E534" s="229" t="s">
        <v>21</v>
      </c>
      <c r="F534" s="230" t="s">
        <v>1861</v>
      </c>
      <c r="G534" s="228"/>
      <c r="H534" s="231">
        <v>40</v>
      </c>
      <c r="I534" s="232"/>
      <c r="J534" s="228"/>
      <c r="K534" s="228"/>
      <c r="L534" s="233"/>
      <c r="M534" s="234"/>
      <c r="N534" s="235"/>
      <c r="O534" s="235"/>
      <c r="P534" s="235"/>
      <c r="Q534" s="235"/>
      <c r="R534" s="235"/>
      <c r="S534" s="235"/>
      <c r="T534" s="236"/>
      <c r="AT534" s="237" t="s">
        <v>184</v>
      </c>
      <c r="AU534" s="237" t="s">
        <v>182</v>
      </c>
      <c r="AV534" s="13" t="s">
        <v>85</v>
      </c>
      <c r="AW534" s="13" t="s">
        <v>35</v>
      </c>
      <c r="AX534" s="13" t="s">
        <v>76</v>
      </c>
      <c r="AY534" s="237" t="s">
        <v>172</v>
      </c>
    </row>
    <row r="535" spans="2:51" s="14" customFormat="1" ht="13.5">
      <c r="B535" s="238"/>
      <c r="C535" s="239"/>
      <c r="D535" s="218" t="s">
        <v>184</v>
      </c>
      <c r="E535" s="240" t="s">
        <v>21</v>
      </c>
      <c r="F535" s="241" t="s">
        <v>199</v>
      </c>
      <c r="G535" s="239"/>
      <c r="H535" s="242">
        <v>250</v>
      </c>
      <c r="I535" s="243"/>
      <c r="J535" s="239"/>
      <c r="K535" s="239"/>
      <c r="L535" s="244"/>
      <c r="M535" s="245"/>
      <c r="N535" s="246"/>
      <c r="O535" s="246"/>
      <c r="P535" s="246"/>
      <c r="Q535" s="246"/>
      <c r="R535" s="246"/>
      <c r="S535" s="246"/>
      <c r="T535" s="247"/>
      <c r="AT535" s="248" t="s">
        <v>184</v>
      </c>
      <c r="AU535" s="248" t="s">
        <v>182</v>
      </c>
      <c r="AV535" s="14" t="s">
        <v>181</v>
      </c>
      <c r="AW535" s="14" t="s">
        <v>35</v>
      </c>
      <c r="AX535" s="14" t="s">
        <v>83</v>
      </c>
      <c r="AY535" s="248" t="s">
        <v>172</v>
      </c>
    </row>
    <row r="536" spans="2:65" s="1" customFormat="1" ht="16.5" customHeight="1">
      <c r="B536" s="42"/>
      <c r="C536" s="260" t="s">
        <v>838</v>
      </c>
      <c r="D536" s="260" t="s">
        <v>252</v>
      </c>
      <c r="E536" s="261" t="s">
        <v>1862</v>
      </c>
      <c r="F536" s="262" t="s">
        <v>1863</v>
      </c>
      <c r="G536" s="263" t="s">
        <v>213</v>
      </c>
      <c r="H536" s="264">
        <v>287.5</v>
      </c>
      <c r="I536" s="265"/>
      <c r="J536" s="266">
        <f>ROUND(I536*H536,2)</f>
        <v>0</v>
      </c>
      <c r="K536" s="262" t="s">
        <v>21</v>
      </c>
      <c r="L536" s="267"/>
      <c r="M536" s="268" t="s">
        <v>21</v>
      </c>
      <c r="N536" s="269" t="s">
        <v>47</v>
      </c>
      <c r="O536" s="43"/>
      <c r="P536" s="213">
        <f>O536*H536</f>
        <v>0</v>
      </c>
      <c r="Q536" s="213">
        <v>0.0003</v>
      </c>
      <c r="R536" s="213">
        <f>Q536*H536</f>
        <v>0.08625</v>
      </c>
      <c r="S536" s="213">
        <v>0</v>
      </c>
      <c r="T536" s="214">
        <f>S536*H536</f>
        <v>0</v>
      </c>
      <c r="AR536" s="25" t="s">
        <v>233</v>
      </c>
      <c r="AT536" s="25" t="s">
        <v>252</v>
      </c>
      <c r="AU536" s="25" t="s">
        <v>182</v>
      </c>
      <c r="AY536" s="25" t="s">
        <v>172</v>
      </c>
      <c r="BE536" s="215">
        <f>IF(N536="základní",J536,0)</f>
        <v>0</v>
      </c>
      <c r="BF536" s="215">
        <f>IF(N536="snížená",J536,0)</f>
        <v>0</v>
      </c>
      <c r="BG536" s="215">
        <f>IF(N536="zákl. přenesená",J536,0)</f>
        <v>0</v>
      </c>
      <c r="BH536" s="215">
        <f>IF(N536="sníž. přenesená",J536,0)</f>
        <v>0</v>
      </c>
      <c r="BI536" s="215">
        <f>IF(N536="nulová",J536,0)</f>
        <v>0</v>
      </c>
      <c r="BJ536" s="25" t="s">
        <v>83</v>
      </c>
      <c r="BK536" s="215">
        <f>ROUND(I536*H536,2)</f>
        <v>0</v>
      </c>
      <c r="BL536" s="25" t="s">
        <v>181</v>
      </c>
      <c r="BM536" s="25" t="s">
        <v>1864</v>
      </c>
    </row>
    <row r="537" spans="2:51" s="13" customFormat="1" ht="13.5">
      <c r="B537" s="227"/>
      <c r="C537" s="228"/>
      <c r="D537" s="218" t="s">
        <v>184</v>
      </c>
      <c r="E537" s="229" t="s">
        <v>21</v>
      </c>
      <c r="F537" s="230" t="s">
        <v>1859</v>
      </c>
      <c r="G537" s="228"/>
      <c r="H537" s="231">
        <v>90</v>
      </c>
      <c r="I537" s="232"/>
      <c r="J537" s="228"/>
      <c r="K537" s="228"/>
      <c r="L537" s="233"/>
      <c r="M537" s="234"/>
      <c r="N537" s="235"/>
      <c r="O537" s="235"/>
      <c r="P537" s="235"/>
      <c r="Q537" s="235"/>
      <c r="R537" s="235"/>
      <c r="S537" s="235"/>
      <c r="T537" s="236"/>
      <c r="AT537" s="237" t="s">
        <v>184</v>
      </c>
      <c r="AU537" s="237" t="s">
        <v>182</v>
      </c>
      <c r="AV537" s="13" t="s">
        <v>85</v>
      </c>
      <c r="AW537" s="13" t="s">
        <v>35</v>
      </c>
      <c r="AX537" s="13" t="s">
        <v>76</v>
      </c>
      <c r="AY537" s="237" t="s">
        <v>172</v>
      </c>
    </row>
    <row r="538" spans="2:51" s="13" customFormat="1" ht="13.5">
      <c r="B538" s="227"/>
      <c r="C538" s="228"/>
      <c r="D538" s="218" t="s">
        <v>184</v>
      </c>
      <c r="E538" s="229" t="s">
        <v>21</v>
      </c>
      <c r="F538" s="230" t="s">
        <v>1860</v>
      </c>
      <c r="G538" s="228"/>
      <c r="H538" s="231">
        <v>120</v>
      </c>
      <c r="I538" s="232"/>
      <c r="J538" s="228"/>
      <c r="K538" s="228"/>
      <c r="L538" s="233"/>
      <c r="M538" s="234"/>
      <c r="N538" s="235"/>
      <c r="O538" s="235"/>
      <c r="P538" s="235"/>
      <c r="Q538" s="235"/>
      <c r="R538" s="235"/>
      <c r="S538" s="235"/>
      <c r="T538" s="236"/>
      <c r="AT538" s="237" t="s">
        <v>184</v>
      </c>
      <c r="AU538" s="237" t="s">
        <v>182</v>
      </c>
      <c r="AV538" s="13" t="s">
        <v>85</v>
      </c>
      <c r="AW538" s="13" t="s">
        <v>35</v>
      </c>
      <c r="AX538" s="13" t="s">
        <v>76</v>
      </c>
      <c r="AY538" s="237" t="s">
        <v>172</v>
      </c>
    </row>
    <row r="539" spans="2:51" s="13" customFormat="1" ht="13.5">
      <c r="B539" s="227"/>
      <c r="C539" s="228"/>
      <c r="D539" s="218" t="s">
        <v>184</v>
      </c>
      <c r="E539" s="229" t="s">
        <v>21</v>
      </c>
      <c r="F539" s="230" t="s">
        <v>1861</v>
      </c>
      <c r="G539" s="228"/>
      <c r="H539" s="231">
        <v>40</v>
      </c>
      <c r="I539" s="232"/>
      <c r="J539" s="228"/>
      <c r="K539" s="228"/>
      <c r="L539" s="233"/>
      <c r="M539" s="234"/>
      <c r="N539" s="235"/>
      <c r="O539" s="235"/>
      <c r="P539" s="235"/>
      <c r="Q539" s="235"/>
      <c r="R539" s="235"/>
      <c r="S539" s="235"/>
      <c r="T539" s="236"/>
      <c r="AT539" s="237" t="s">
        <v>184</v>
      </c>
      <c r="AU539" s="237" t="s">
        <v>182</v>
      </c>
      <c r="AV539" s="13" t="s">
        <v>85</v>
      </c>
      <c r="AW539" s="13" t="s">
        <v>35</v>
      </c>
      <c r="AX539" s="13" t="s">
        <v>76</v>
      </c>
      <c r="AY539" s="237" t="s">
        <v>172</v>
      </c>
    </row>
    <row r="540" spans="2:51" s="15" customFormat="1" ht="13.5">
      <c r="B540" s="249"/>
      <c r="C540" s="250"/>
      <c r="D540" s="218" t="s">
        <v>184</v>
      </c>
      <c r="E540" s="251" t="s">
        <v>21</v>
      </c>
      <c r="F540" s="252" t="s">
        <v>228</v>
      </c>
      <c r="G540" s="250"/>
      <c r="H540" s="253">
        <v>250</v>
      </c>
      <c r="I540" s="254"/>
      <c r="J540" s="250"/>
      <c r="K540" s="250"/>
      <c r="L540" s="255"/>
      <c r="M540" s="256"/>
      <c r="N540" s="257"/>
      <c r="O540" s="257"/>
      <c r="P540" s="257"/>
      <c r="Q540" s="257"/>
      <c r="R540" s="257"/>
      <c r="S540" s="257"/>
      <c r="T540" s="258"/>
      <c r="AT540" s="259" t="s">
        <v>184</v>
      </c>
      <c r="AU540" s="259" t="s">
        <v>182</v>
      </c>
      <c r="AV540" s="15" t="s">
        <v>182</v>
      </c>
      <c r="AW540" s="15" t="s">
        <v>35</v>
      </c>
      <c r="AX540" s="15" t="s">
        <v>76</v>
      </c>
      <c r="AY540" s="259" t="s">
        <v>172</v>
      </c>
    </row>
    <row r="541" spans="2:51" s="13" customFormat="1" ht="13.5">
      <c r="B541" s="227"/>
      <c r="C541" s="228"/>
      <c r="D541" s="218" t="s">
        <v>184</v>
      </c>
      <c r="E541" s="229" t="s">
        <v>21</v>
      </c>
      <c r="F541" s="230" t="s">
        <v>1865</v>
      </c>
      <c r="G541" s="228"/>
      <c r="H541" s="231">
        <v>37.5</v>
      </c>
      <c r="I541" s="232"/>
      <c r="J541" s="228"/>
      <c r="K541" s="228"/>
      <c r="L541" s="233"/>
      <c r="M541" s="234"/>
      <c r="N541" s="235"/>
      <c r="O541" s="235"/>
      <c r="P541" s="235"/>
      <c r="Q541" s="235"/>
      <c r="R541" s="235"/>
      <c r="S541" s="235"/>
      <c r="T541" s="236"/>
      <c r="AT541" s="237" t="s">
        <v>184</v>
      </c>
      <c r="AU541" s="237" t="s">
        <v>182</v>
      </c>
      <c r="AV541" s="13" t="s">
        <v>85</v>
      </c>
      <c r="AW541" s="13" t="s">
        <v>35</v>
      </c>
      <c r="AX541" s="13" t="s">
        <v>76</v>
      </c>
      <c r="AY541" s="237" t="s">
        <v>172</v>
      </c>
    </row>
    <row r="542" spans="2:51" s="14" customFormat="1" ht="13.5">
      <c r="B542" s="238"/>
      <c r="C542" s="239"/>
      <c r="D542" s="218" t="s">
        <v>184</v>
      </c>
      <c r="E542" s="240" t="s">
        <v>21</v>
      </c>
      <c r="F542" s="241" t="s">
        <v>199</v>
      </c>
      <c r="G542" s="239"/>
      <c r="H542" s="242">
        <v>287.5</v>
      </c>
      <c r="I542" s="243"/>
      <c r="J542" s="239"/>
      <c r="K542" s="239"/>
      <c r="L542" s="244"/>
      <c r="M542" s="245"/>
      <c r="N542" s="246"/>
      <c r="O542" s="246"/>
      <c r="P542" s="246"/>
      <c r="Q542" s="246"/>
      <c r="R542" s="246"/>
      <c r="S542" s="246"/>
      <c r="T542" s="247"/>
      <c r="AT542" s="248" t="s">
        <v>184</v>
      </c>
      <c r="AU542" s="248" t="s">
        <v>182</v>
      </c>
      <c r="AV542" s="14" t="s">
        <v>181</v>
      </c>
      <c r="AW542" s="14" t="s">
        <v>35</v>
      </c>
      <c r="AX542" s="14" t="s">
        <v>83</v>
      </c>
      <c r="AY542" s="248" t="s">
        <v>172</v>
      </c>
    </row>
    <row r="543" spans="2:63" s="11" customFormat="1" ht="29.85" customHeight="1">
      <c r="B543" s="188"/>
      <c r="C543" s="189"/>
      <c r="D543" s="190" t="s">
        <v>75</v>
      </c>
      <c r="E543" s="202" t="s">
        <v>238</v>
      </c>
      <c r="F543" s="202" t="s">
        <v>721</v>
      </c>
      <c r="G543" s="189"/>
      <c r="H543" s="189"/>
      <c r="I543" s="192"/>
      <c r="J543" s="203">
        <f>BK543</f>
        <v>0</v>
      </c>
      <c r="K543" s="189"/>
      <c r="L543" s="194"/>
      <c r="M543" s="195"/>
      <c r="N543" s="196"/>
      <c r="O543" s="196"/>
      <c r="P543" s="197">
        <f>P544+P555+P562+P629+P683+P698+P704</f>
        <v>0</v>
      </c>
      <c r="Q543" s="196"/>
      <c r="R543" s="197">
        <f>R544+R555+R562+R629+R683+R698+R704</f>
        <v>1193.3137682000001</v>
      </c>
      <c r="S543" s="196"/>
      <c r="T543" s="198">
        <f>T544+T555+T562+T629+T683+T698+T704</f>
        <v>2600.3965000000003</v>
      </c>
      <c r="AR543" s="199" t="s">
        <v>83</v>
      </c>
      <c r="AT543" s="200" t="s">
        <v>75</v>
      </c>
      <c r="AU543" s="200" t="s">
        <v>83</v>
      </c>
      <c r="AY543" s="199" t="s">
        <v>172</v>
      </c>
      <c r="BK543" s="201">
        <f>BK544+BK555+BK562+BK629+BK683+BK698+BK704</f>
        <v>0</v>
      </c>
    </row>
    <row r="544" spans="2:63" s="11" customFormat="1" ht="14.85" customHeight="1">
      <c r="B544" s="188"/>
      <c r="C544" s="189"/>
      <c r="D544" s="190" t="s">
        <v>75</v>
      </c>
      <c r="E544" s="202" t="s">
        <v>722</v>
      </c>
      <c r="F544" s="202" t="s">
        <v>723</v>
      </c>
      <c r="G544" s="189"/>
      <c r="H544" s="189"/>
      <c r="I544" s="192"/>
      <c r="J544" s="203">
        <f>BK544</f>
        <v>0</v>
      </c>
      <c r="K544" s="189"/>
      <c r="L544" s="194"/>
      <c r="M544" s="195"/>
      <c r="N544" s="196"/>
      <c r="O544" s="196"/>
      <c r="P544" s="197">
        <f>SUM(P545:P554)</f>
        <v>0</v>
      </c>
      <c r="Q544" s="196"/>
      <c r="R544" s="197">
        <f>SUM(R545:R554)</f>
        <v>0.10120000000000001</v>
      </c>
      <c r="S544" s="196"/>
      <c r="T544" s="198">
        <f>SUM(T545:T554)</f>
        <v>0</v>
      </c>
      <c r="AR544" s="199" t="s">
        <v>83</v>
      </c>
      <c r="AT544" s="200" t="s">
        <v>75</v>
      </c>
      <c r="AU544" s="200" t="s">
        <v>85</v>
      </c>
      <c r="AY544" s="199" t="s">
        <v>172</v>
      </c>
      <c r="BK544" s="201">
        <f>SUM(BK545:BK554)</f>
        <v>0</v>
      </c>
    </row>
    <row r="545" spans="2:65" s="1" customFormat="1" ht="16.5" customHeight="1">
      <c r="B545" s="42"/>
      <c r="C545" s="204" t="s">
        <v>843</v>
      </c>
      <c r="D545" s="204" t="s">
        <v>176</v>
      </c>
      <c r="E545" s="205" t="s">
        <v>725</v>
      </c>
      <c r="F545" s="206" t="s">
        <v>726</v>
      </c>
      <c r="G545" s="207" t="s">
        <v>511</v>
      </c>
      <c r="H545" s="208">
        <v>7.5</v>
      </c>
      <c r="I545" s="209"/>
      <c r="J545" s="210">
        <f>ROUND(I545*H545,2)</f>
        <v>0</v>
      </c>
      <c r="K545" s="206" t="s">
        <v>180</v>
      </c>
      <c r="L545" s="62"/>
      <c r="M545" s="211" t="s">
        <v>21</v>
      </c>
      <c r="N545" s="212" t="s">
        <v>47</v>
      </c>
      <c r="O545" s="43"/>
      <c r="P545" s="213">
        <f>O545*H545</f>
        <v>0</v>
      </c>
      <c r="Q545" s="213">
        <v>0</v>
      </c>
      <c r="R545" s="213">
        <f>Q545*H545</f>
        <v>0</v>
      </c>
      <c r="S545" s="213">
        <v>0</v>
      </c>
      <c r="T545" s="214">
        <f>S545*H545</f>
        <v>0</v>
      </c>
      <c r="AR545" s="25" t="s">
        <v>181</v>
      </c>
      <c r="AT545" s="25" t="s">
        <v>176</v>
      </c>
      <c r="AU545" s="25" t="s">
        <v>182</v>
      </c>
      <c r="AY545" s="25" t="s">
        <v>172</v>
      </c>
      <c r="BE545" s="215">
        <f>IF(N545="základní",J545,0)</f>
        <v>0</v>
      </c>
      <c r="BF545" s="215">
        <f>IF(N545="snížená",J545,0)</f>
        <v>0</v>
      </c>
      <c r="BG545" s="215">
        <f>IF(N545="zákl. přenesená",J545,0)</f>
        <v>0</v>
      </c>
      <c r="BH545" s="215">
        <f>IF(N545="sníž. přenesená",J545,0)</f>
        <v>0</v>
      </c>
      <c r="BI545" s="215">
        <f>IF(N545="nulová",J545,0)</f>
        <v>0</v>
      </c>
      <c r="BJ545" s="25" t="s">
        <v>83</v>
      </c>
      <c r="BK545" s="215">
        <f>ROUND(I545*H545,2)</f>
        <v>0</v>
      </c>
      <c r="BL545" s="25" t="s">
        <v>181</v>
      </c>
      <c r="BM545" s="25" t="s">
        <v>727</v>
      </c>
    </row>
    <row r="546" spans="2:51" s="12" customFormat="1" ht="13.5">
      <c r="B546" s="216"/>
      <c r="C546" s="217"/>
      <c r="D546" s="218" t="s">
        <v>184</v>
      </c>
      <c r="E546" s="219" t="s">
        <v>21</v>
      </c>
      <c r="F546" s="220" t="s">
        <v>728</v>
      </c>
      <c r="G546" s="217"/>
      <c r="H546" s="219" t="s">
        <v>21</v>
      </c>
      <c r="I546" s="221"/>
      <c r="J546" s="217"/>
      <c r="K546" s="217"/>
      <c r="L546" s="222"/>
      <c r="M546" s="223"/>
      <c r="N546" s="224"/>
      <c r="O546" s="224"/>
      <c r="P546" s="224"/>
      <c r="Q546" s="224"/>
      <c r="R546" s="224"/>
      <c r="S546" s="224"/>
      <c r="T546" s="225"/>
      <c r="AT546" s="226" t="s">
        <v>184</v>
      </c>
      <c r="AU546" s="226" t="s">
        <v>182</v>
      </c>
      <c r="AV546" s="12" t="s">
        <v>83</v>
      </c>
      <c r="AW546" s="12" t="s">
        <v>35</v>
      </c>
      <c r="AX546" s="12" t="s">
        <v>76</v>
      </c>
      <c r="AY546" s="226" t="s">
        <v>172</v>
      </c>
    </row>
    <row r="547" spans="2:51" s="13" customFormat="1" ht="13.5">
      <c r="B547" s="227"/>
      <c r="C547" s="228"/>
      <c r="D547" s="218" t="s">
        <v>184</v>
      </c>
      <c r="E547" s="229" t="s">
        <v>21</v>
      </c>
      <c r="F547" s="230" t="s">
        <v>1866</v>
      </c>
      <c r="G547" s="228"/>
      <c r="H547" s="231">
        <v>7.5</v>
      </c>
      <c r="I547" s="232"/>
      <c r="J547" s="228"/>
      <c r="K547" s="228"/>
      <c r="L547" s="233"/>
      <c r="M547" s="234"/>
      <c r="N547" s="235"/>
      <c r="O547" s="235"/>
      <c r="P547" s="235"/>
      <c r="Q547" s="235"/>
      <c r="R547" s="235"/>
      <c r="S547" s="235"/>
      <c r="T547" s="236"/>
      <c r="AT547" s="237" t="s">
        <v>184</v>
      </c>
      <c r="AU547" s="237" t="s">
        <v>182</v>
      </c>
      <c r="AV547" s="13" t="s">
        <v>85</v>
      </c>
      <c r="AW547" s="13" t="s">
        <v>35</v>
      </c>
      <c r="AX547" s="13" t="s">
        <v>83</v>
      </c>
      <c r="AY547" s="237" t="s">
        <v>172</v>
      </c>
    </row>
    <row r="548" spans="2:65" s="1" customFormat="1" ht="16.5" customHeight="1">
      <c r="B548" s="42"/>
      <c r="C548" s="204" t="s">
        <v>849</v>
      </c>
      <c r="D548" s="204" t="s">
        <v>176</v>
      </c>
      <c r="E548" s="205" t="s">
        <v>746</v>
      </c>
      <c r="F548" s="206" t="s">
        <v>747</v>
      </c>
      <c r="G548" s="207" t="s">
        <v>213</v>
      </c>
      <c r="H548" s="208">
        <v>10120</v>
      </c>
      <c r="I548" s="209"/>
      <c r="J548" s="210">
        <f>ROUND(I548*H548,2)</f>
        <v>0</v>
      </c>
      <c r="K548" s="206" t="s">
        <v>21</v>
      </c>
      <c r="L548" s="62"/>
      <c r="M548" s="211" t="s">
        <v>21</v>
      </c>
      <c r="N548" s="212" t="s">
        <v>47</v>
      </c>
      <c r="O548" s="43"/>
      <c r="P548" s="213">
        <f>O548*H548</f>
        <v>0</v>
      </c>
      <c r="Q548" s="213">
        <v>1E-05</v>
      </c>
      <c r="R548" s="213">
        <f>Q548*H548</f>
        <v>0.10120000000000001</v>
      </c>
      <c r="S548" s="213">
        <v>0</v>
      </c>
      <c r="T548" s="214">
        <f>S548*H548</f>
        <v>0</v>
      </c>
      <c r="AR548" s="25" t="s">
        <v>181</v>
      </c>
      <c r="AT548" s="25" t="s">
        <v>176</v>
      </c>
      <c r="AU548" s="25" t="s">
        <v>182</v>
      </c>
      <c r="AY548" s="25" t="s">
        <v>172</v>
      </c>
      <c r="BE548" s="215">
        <f>IF(N548="základní",J548,0)</f>
        <v>0</v>
      </c>
      <c r="BF548" s="215">
        <f>IF(N548="snížená",J548,0)</f>
        <v>0</v>
      </c>
      <c r="BG548" s="215">
        <f>IF(N548="zákl. přenesená",J548,0)</f>
        <v>0</v>
      </c>
      <c r="BH548" s="215">
        <f>IF(N548="sníž. přenesená",J548,0)</f>
        <v>0</v>
      </c>
      <c r="BI548" s="215">
        <f>IF(N548="nulová",J548,0)</f>
        <v>0</v>
      </c>
      <c r="BJ548" s="25" t="s">
        <v>83</v>
      </c>
      <c r="BK548" s="215">
        <f>ROUND(I548*H548,2)</f>
        <v>0</v>
      </c>
      <c r="BL548" s="25" t="s">
        <v>181</v>
      </c>
      <c r="BM548" s="25" t="s">
        <v>748</v>
      </c>
    </row>
    <row r="549" spans="2:51" s="12" customFormat="1" ht="13.5">
      <c r="B549" s="216"/>
      <c r="C549" s="217"/>
      <c r="D549" s="218" t="s">
        <v>184</v>
      </c>
      <c r="E549" s="219" t="s">
        <v>21</v>
      </c>
      <c r="F549" s="220" t="s">
        <v>749</v>
      </c>
      <c r="G549" s="217"/>
      <c r="H549" s="219" t="s">
        <v>21</v>
      </c>
      <c r="I549" s="221"/>
      <c r="J549" s="217"/>
      <c r="K549" s="217"/>
      <c r="L549" s="222"/>
      <c r="M549" s="223"/>
      <c r="N549" s="224"/>
      <c r="O549" s="224"/>
      <c r="P549" s="224"/>
      <c r="Q549" s="224"/>
      <c r="R549" s="224"/>
      <c r="S549" s="224"/>
      <c r="T549" s="225"/>
      <c r="AT549" s="226" t="s">
        <v>184</v>
      </c>
      <c r="AU549" s="226" t="s">
        <v>182</v>
      </c>
      <c r="AV549" s="12" t="s">
        <v>83</v>
      </c>
      <c r="AW549" s="12" t="s">
        <v>35</v>
      </c>
      <c r="AX549" s="12" t="s">
        <v>76</v>
      </c>
      <c r="AY549" s="226" t="s">
        <v>172</v>
      </c>
    </row>
    <row r="550" spans="2:51" s="13" customFormat="1" ht="13.5">
      <c r="B550" s="227"/>
      <c r="C550" s="228"/>
      <c r="D550" s="218" t="s">
        <v>184</v>
      </c>
      <c r="E550" s="229" t="s">
        <v>21</v>
      </c>
      <c r="F550" s="230" t="s">
        <v>1867</v>
      </c>
      <c r="G550" s="228"/>
      <c r="H550" s="231">
        <v>4158</v>
      </c>
      <c r="I550" s="232"/>
      <c r="J550" s="228"/>
      <c r="K550" s="228"/>
      <c r="L550" s="233"/>
      <c r="M550" s="234"/>
      <c r="N550" s="235"/>
      <c r="O550" s="235"/>
      <c r="P550" s="235"/>
      <c r="Q550" s="235"/>
      <c r="R550" s="235"/>
      <c r="S550" s="235"/>
      <c r="T550" s="236"/>
      <c r="AT550" s="237" t="s">
        <v>184</v>
      </c>
      <c r="AU550" s="237" t="s">
        <v>182</v>
      </c>
      <c r="AV550" s="13" t="s">
        <v>85</v>
      </c>
      <c r="AW550" s="13" t="s">
        <v>35</v>
      </c>
      <c r="AX550" s="13" t="s">
        <v>76</v>
      </c>
      <c r="AY550" s="237" t="s">
        <v>172</v>
      </c>
    </row>
    <row r="551" spans="2:51" s="13" customFormat="1" ht="13.5">
      <c r="B551" s="227"/>
      <c r="C551" s="228"/>
      <c r="D551" s="218" t="s">
        <v>184</v>
      </c>
      <c r="E551" s="229" t="s">
        <v>21</v>
      </c>
      <c r="F551" s="230" t="s">
        <v>1868</v>
      </c>
      <c r="G551" s="228"/>
      <c r="H551" s="231">
        <v>990.5</v>
      </c>
      <c r="I551" s="232"/>
      <c r="J551" s="228"/>
      <c r="K551" s="228"/>
      <c r="L551" s="233"/>
      <c r="M551" s="234"/>
      <c r="N551" s="235"/>
      <c r="O551" s="235"/>
      <c r="P551" s="235"/>
      <c r="Q551" s="235"/>
      <c r="R551" s="235"/>
      <c r="S551" s="235"/>
      <c r="T551" s="236"/>
      <c r="AT551" s="237" t="s">
        <v>184</v>
      </c>
      <c r="AU551" s="237" t="s">
        <v>182</v>
      </c>
      <c r="AV551" s="13" t="s">
        <v>85</v>
      </c>
      <c r="AW551" s="13" t="s">
        <v>35</v>
      </c>
      <c r="AX551" s="13" t="s">
        <v>76</v>
      </c>
      <c r="AY551" s="237" t="s">
        <v>172</v>
      </c>
    </row>
    <row r="552" spans="2:51" s="13" customFormat="1" ht="13.5">
      <c r="B552" s="227"/>
      <c r="C552" s="228"/>
      <c r="D552" s="218" t="s">
        <v>184</v>
      </c>
      <c r="E552" s="229" t="s">
        <v>21</v>
      </c>
      <c r="F552" s="230" t="s">
        <v>1869</v>
      </c>
      <c r="G552" s="228"/>
      <c r="H552" s="231">
        <v>2971.5</v>
      </c>
      <c r="I552" s="232"/>
      <c r="J552" s="228"/>
      <c r="K552" s="228"/>
      <c r="L552" s="233"/>
      <c r="M552" s="234"/>
      <c r="N552" s="235"/>
      <c r="O552" s="235"/>
      <c r="P552" s="235"/>
      <c r="Q552" s="235"/>
      <c r="R552" s="235"/>
      <c r="S552" s="235"/>
      <c r="T552" s="236"/>
      <c r="AT552" s="237" t="s">
        <v>184</v>
      </c>
      <c r="AU552" s="237" t="s">
        <v>182</v>
      </c>
      <c r="AV552" s="13" t="s">
        <v>85</v>
      </c>
      <c r="AW552" s="13" t="s">
        <v>35</v>
      </c>
      <c r="AX552" s="13" t="s">
        <v>76</v>
      </c>
      <c r="AY552" s="237" t="s">
        <v>172</v>
      </c>
    </row>
    <row r="553" spans="2:51" s="13" customFormat="1" ht="13.5">
      <c r="B553" s="227"/>
      <c r="C553" s="228"/>
      <c r="D553" s="218" t="s">
        <v>184</v>
      </c>
      <c r="E553" s="229" t="s">
        <v>21</v>
      </c>
      <c r="F553" s="230" t="s">
        <v>753</v>
      </c>
      <c r="G553" s="228"/>
      <c r="H553" s="231">
        <v>2000</v>
      </c>
      <c r="I553" s="232"/>
      <c r="J553" s="228"/>
      <c r="K553" s="228"/>
      <c r="L553" s="233"/>
      <c r="M553" s="234"/>
      <c r="N553" s="235"/>
      <c r="O553" s="235"/>
      <c r="P553" s="235"/>
      <c r="Q553" s="235"/>
      <c r="R553" s="235"/>
      <c r="S553" s="235"/>
      <c r="T553" s="236"/>
      <c r="AT553" s="237" t="s">
        <v>184</v>
      </c>
      <c r="AU553" s="237" t="s">
        <v>182</v>
      </c>
      <c r="AV553" s="13" t="s">
        <v>85</v>
      </c>
      <c r="AW553" s="13" t="s">
        <v>35</v>
      </c>
      <c r="AX553" s="13" t="s">
        <v>76</v>
      </c>
      <c r="AY553" s="237" t="s">
        <v>172</v>
      </c>
    </row>
    <row r="554" spans="2:51" s="14" customFormat="1" ht="13.5">
      <c r="B554" s="238"/>
      <c r="C554" s="239"/>
      <c r="D554" s="218" t="s">
        <v>184</v>
      </c>
      <c r="E554" s="240" t="s">
        <v>21</v>
      </c>
      <c r="F554" s="241" t="s">
        <v>199</v>
      </c>
      <c r="G554" s="239"/>
      <c r="H554" s="242">
        <v>10120</v>
      </c>
      <c r="I554" s="243"/>
      <c r="J554" s="239"/>
      <c r="K554" s="239"/>
      <c r="L554" s="244"/>
      <c r="M554" s="245"/>
      <c r="N554" s="246"/>
      <c r="O554" s="246"/>
      <c r="P554" s="246"/>
      <c r="Q554" s="246"/>
      <c r="R554" s="246"/>
      <c r="S554" s="246"/>
      <c r="T554" s="247"/>
      <c r="AT554" s="248" t="s">
        <v>184</v>
      </c>
      <c r="AU554" s="248" t="s">
        <v>182</v>
      </c>
      <c r="AV554" s="14" t="s">
        <v>181</v>
      </c>
      <c r="AW554" s="14" t="s">
        <v>35</v>
      </c>
      <c r="AX554" s="14" t="s">
        <v>83</v>
      </c>
      <c r="AY554" s="248" t="s">
        <v>172</v>
      </c>
    </row>
    <row r="555" spans="2:63" s="11" customFormat="1" ht="22.35" customHeight="1">
      <c r="B555" s="188"/>
      <c r="C555" s="189"/>
      <c r="D555" s="190" t="s">
        <v>75</v>
      </c>
      <c r="E555" s="202" t="s">
        <v>1870</v>
      </c>
      <c r="F555" s="202" t="s">
        <v>1871</v>
      </c>
      <c r="G555" s="189"/>
      <c r="H555" s="189"/>
      <c r="I555" s="192"/>
      <c r="J555" s="203">
        <f>BK555</f>
        <v>0</v>
      </c>
      <c r="K555" s="189"/>
      <c r="L555" s="194"/>
      <c r="M555" s="195"/>
      <c r="N555" s="196"/>
      <c r="O555" s="196"/>
      <c r="P555" s="197">
        <f>SUM(P556:P561)</f>
        <v>0</v>
      </c>
      <c r="Q555" s="196"/>
      <c r="R555" s="197">
        <f>SUM(R556:R561)</f>
        <v>16.6975</v>
      </c>
      <c r="S555" s="196"/>
      <c r="T555" s="198">
        <f>SUM(T556:T561)</f>
        <v>0</v>
      </c>
      <c r="AR555" s="199" t="s">
        <v>83</v>
      </c>
      <c r="AT555" s="200" t="s">
        <v>75</v>
      </c>
      <c r="AU555" s="200" t="s">
        <v>85</v>
      </c>
      <c r="AY555" s="199" t="s">
        <v>172</v>
      </c>
      <c r="BK555" s="201">
        <f>SUM(BK556:BK561)</f>
        <v>0</v>
      </c>
    </row>
    <row r="556" spans="2:65" s="1" customFormat="1" ht="16.5" customHeight="1">
      <c r="B556" s="42"/>
      <c r="C556" s="204" t="s">
        <v>855</v>
      </c>
      <c r="D556" s="204" t="s">
        <v>176</v>
      </c>
      <c r="E556" s="205" t="s">
        <v>1872</v>
      </c>
      <c r="F556" s="206" t="s">
        <v>1873</v>
      </c>
      <c r="G556" s="207" t="s">
        <v>329</v>
      </c>
      <c r="H556" s="208">
        <v>20</v>
      </c>
      <c r="I556" s="209"/>
      <c r="J556" s="210">
        <f aca="true" t="shared" si="10" ref="J556:J561">ROUND(I556*H556,2)</f>
        <v>0</v>
      </c>
      <c r="K556" s="206" t="s">
        <v>180</v>
      </c>
      <c r="L556" s="62"/>
      <c r="M556" s="211" t="s">
        <v>21</v>
      </c>
      <c r="N556" s="212" t="s">
        <v>47</v>
      </c>
      <c r="O556" s="43"/>
      <c r="P556" s="213">
        <f aca="true" t="shared" si="11" ref="P556:P561">O556*H556</f>
        <v>0</v>
      </c>
      <c r="Q556" s="213">
        <v>0.07287</v>
      </c>
      <c r="R556" s="213">
        <f aca="true" t="shared" si="12" ref="R556:R561">Q556*H556</f>
        <v>1.4574</v>
      </c>
      <c r="S556" s="213">
        <v>0</v>
      </c>
      <c r="T556" s="214">
        <f aca="true" t="shared" si="13" ref="T556:T561">S556*H556</f>
        <v>0</v>
      </c>
      <c r="AR556" s="25" t="s">
        <v>181</v>
      </c>
      <c r="AT556" s="25" t="s">
        <v>176</v>
      </c>
      <c r="AU556" s="25" t="s">
        <v>182</v>
      </c>
      <c r="AY556" s="25" t="s">
        <v>172</v>
      </c>
      <c r="BE556" s="215">
        <f aca="true" t="shared" si="14" ref="BE556:BE561">IF(N556="základní",J556,0)</f>
        <v>0</v>
      </c>
      <c r="BF556" s="215">
        <f aca="true" t="shared" si="15" ref="BF556:BF561">IF(N556="snížená",J556,0)</f>
        <v>0</v>
      </c>
      <c r="BG556" s="215">
        <f aca="true" t="shared" si="16" ref="BG556:BG561">IF(N556="zákl. přenesená",J556,0)</f>
        <v>0</v>
      </c>
      <c r="BH556" s="215">
        <f aca="true" t="shared" si="17" ref="BH556:BH561">IF(N556="sníž. přenesená",J556,0)</f>
        <v>0</v>
      </c>
      <c r="BI556" s="215">
        <f aca="true" t="shared" si="18" ref="BI556:BI561">IF(N556="nulová",J556,0)</f>
        <v>0</v>
      </c>
      <c r="BJ556" s="25" t="s">
        <v>83</v>
      </c>
      <c r="BK556" s="215">
        <f aca="true" t="shared" si="19" ref="BK556:BK561">ROUND(I556*H556,2)</f>
        <v>0</v>
      </c>
      <c r="BL556" s="25" t="s">
        <v>181</v>
      </c>
      <c r="BM556" s="25" t="s">
        <v>1874</v>
      </c>
    </row>
    <row r="557" spans="2:65" s="1" customFormat="1" ht="25.5" customHeight="1">
      <c r="B557" s="42"/>
      <c r="C557" s="260" t="s">
        <v>860</v>
      </c>
      <c r="D557" s="260" t="s">
        <v>252</v>
      </c>
      <c r="E557" s="261" t="s">
        <v>1875</v>
      </c>
      <c r="F557" s="262" t="s">
        <v>1876</v>
      </c>
      <c r="G557" s="263" t="s">
        <v>329</v>
      </c>
      <c r="H557" s="264">
        <v>20</v>
      </c>
      <c r="I557" s="265"/>
      <c r="J557" s="266">
        <f t="shared" si="10"/>
        <v>0</v>
      </c>
      <c r="K557" s="262" t="s">
        <v>21</v>
      </c>
      <c r="L557" s="267"/>
      <c r="M557" s="268" t="s">
        <v>21</v>
      </c>
      <c r="N557" s="269" t="s">
        <v>47</v>
      </c>
      <c r="O557" s="43"/>
      <c r="P557" s="213">
        <f t="shared" si="11"/>
        <v>0</v>
      </c>
      <c r="Q557" s="213">
        <v>0.01</v>
      </c>
      <c r="R557" s="213">
        <f t="shared" si="12"/>
        <v>0.2</v>
      </c>
      <c r="S557" s="213">
        <v>0</v>
      </c>
      <c r="T557" s="214">
        <f t="shared" si="13"/>
        <v>0</v>
      </c>
      <c r="AR557" s="25" t="s">
        <v>233</v>
      </c>
      <c r="AT557" s="25" t="s">
        <v>252</v>
      </c>
      <c r="AU557" s="25" t="s">
        <v>182</v>
      </c>
      <c r="AY557" s="25" t="s">
        <v>172</v>
      </c>
      <c r="BE557" s="215">
        <f t="shared" si="14"/>
        <v>0</v>
      </c>
      <c r="BF557" s="215">
        <f t="shared" si="15"/>
        <v>0</v>
      </c>
      <c r="BG557" s="215">
        <f t="shared" si="16"/>
        <v>0</v>
      </c>
      <c r="BH557" s="215">
        <f t="shared" si="17"/>
        <v>0</v>
      </c>
      <c r="BI557" s="215">
        <f t="shared" si="18"/>
        <v>0</v>
      </c>
      <c r="BJ557" s="25" t="s">
        <v>83</v>
      </c>
      <c r="BK557" s="215">
        <f t="shared" si="19"/>
        <v>0</v>
      </c>
      <c r="BL557" s="25" t="s">
        <v>181</v>
      </c>
      <c r="BM557" s="25" t="s">
        <v>1877</v>
      </c>
    </row>
    <row r="558" spans="2:65" s="1" customFormat="1" ht="25.5" customHeight="1">
      <c r="B558" s="42"/>
      <c r="C558" s="204" t="s">
        <v>866</v>
      </c>
      <c r="D558" s="204" t="s">
        <v>176</v>
      </c>
      <c r="E558" s="205" t="s">
        <v>1878</v>
      </c>
      <c r="F558" s="206" t="s">
        <v>1879</v>
      </c>
      <c r="G558" s="207" t="s">
        <v>329</v>
      </c>
      <c r="H558" s="208">
        <v>2</v>
      </c>
      <c r="I558" s="209"/>
      <c r="J558" s="210">
        <f t="shared" si="10"/>
        <v>0</v>
      </c>
      <c r="K558" s="206" t="s">
        <v>21</v>
      </c>
      <c r="L558" s="62"/>
      <c r="M558" s="211" t="s">
        <v>21</v>
      </c>
      <c r="N558" s="212" t="s">
        <v>47</v>
      </c>
      <c r="O558" s="43"/>
      <c r="P558" s="213">
        <f t="shared" si="11"/>
        <v>0</v>
      </c>
      <c r="Q558" s="213">
        <v>0.002</v>
      </c>
      <c r="R558" s="213">
        <f t="shared" si="12"/>
        <v>0.004</v>
      </c>
      <c r="S558" s="213">
        <v>0</v>
      </c>
      <c r="T558" s="214">
        <f t="shared" si="13"/>
        <v>0</v>
      </c>
      <c r="AR558" s="25" t="s">
        <v>181</v>
      </c>
      <c r="AT558" s="25" t="s">
        <v>176</v>
      </c>
      <c r="AU558" s="25" t="s">
        <v>182</v>
      </c>
      <c r="AY558" s="25" t="s">
        <v>172</v>
      </c>
      <c r="BE558" s="215">
        <f t="shared" si="14"/>
        <v>0</v>
      </c>
      <c r="BF558" s="215">
        <f t="shared" si="15"/>
        <v>0</v>
      </c>
      <c r="BG558" s="215">
        <f t="shared" si="16"/>
        <v>0</v>
      </c>
      <c r="BH558" s="215">
        <f t="shared" si="17"/>
        <v>0</v>
      </c>
      <c r="BI558" s="215">
        <f t="shared" si="18"/>
        <v>0</v>
      </c>
      <c r="BJ558" s="25" t="s">
        <v>83</v>
      </c>
      <c r="BK558" s="215">
        <f t="shared" si="19"/>
        <v>0</v>
      </c>
      <c r="BL558" s="25" t="s">
        <v>181</v>
      </c>
      <c r="BM558" s="25" t="s">
        <v>1880</v>
      </c>
    </row>
    <row r="559" spans="2:65" s="1" customFormat="1" ht="51" customHeight="1">
      <c r="B559" s="42"/>
      <c r="C559" s="260" t="s">
        <v>873</v>
      </c>
      <c r="D559" s="260" t="s">
        <v>252</v>
      </c>
      <c r="E559" s="261" t="s">
        <v>1881</v>
      </c>
      <c r="F559" s="262" t="s">
        <v>1882</v>
      </c>
      <c r="G559" s="263" t="s">
        <v>329</v>
      </c>
      <c r="H559" s="264">
        <v>2</v>
      </c>
      <c r="I559" s="265"/>
      <c r="J559" s="266">
        <f t="shared" si="10"/>
        <v>0</v>
      </c>
      <c r="K559" s="262" t="s">
        <v>21</v>
      </c>
      <c r="L559" s="267"/>
      <c r="M559" s="268" t="s">
        <v>21</v>
      </c>
      <c r="N559" s="269" t="s">
        <v>47</v>
      </c>
      <c r="O559" s="43"/>
      <c r="P559" s="213">
        <f t="shared" si="11"/>
        <v>0</v>
      </c>
      <c r="Q559" s="213">
        <v>0.018</v>
      </c>
      <c r="R559" s="213">
        <f t="shared" si="12"/>
        <v>0.036</v>
      </c>
      <c r="S559" s="213">
        <v>0</v>
      </c>
      <c r="T559" s="214">
        <f t="shared" si="13"/>
        <v>0</v>
      </c>
      <c r="AR559" s="25" t="s">
        <v>233</v>
      </c>
      <c r="AT559" s="25" t="s">
        <v>252</v>
      </c>
      <c r="AU559" s="25" t="s">
        <v>182</v>
      </c>
      <c r="AY559" s="25" t="s">
        <v>172</v>
      </c>
      <c r="BE559" s="215">
        <f t="shared" si="14"/>
        <v>0</v>
      </c>
      <c r="BF559" s="215">
        <f t="shared" si="15"/>
        <v>0</v>
      </c>
      <c r="BG559" s="215">
        <f t="shared" si="16"/>
        <v>0</v>
      </c>
      <c r="BH559" s="215">
        <f t="shared" si="17"/>
        <v>0</v>
      </c>
      <c r="BI559" s="215">
        <f t="shared" si="18"/>
        <v>0</v>
      </c>
      <c r="BJ559" s="25" t="s">
        <v>83</v>
      </c>
      <c r="BK559" s="215">
        <f t="shared" si="19"/>
        <v>0</v>
      </c>
      <c r="BL559" s="25" t="s">
        <v>181</v>
      </c>
      <c r="BM559" s="25" t="s">
        <v>1883</v>
      </c>
    </row>
    <row r="560" spans="2:65" s="1" customFormat="1" ht="16.5" customHeight="1">
      <c r="B560" s="42"/>
      <c r="C560" s="204" t="s">
        <v>877</v>
      </c>
      <c r="D560" s="204" t="s">
        <v>176</v>
      </c>
      <c r="E560" s="205" t="s">
        <v>1884</v>
      </c>
      <c r="F560" s="206" t="s">
        <v>1885</v>
      </c>
      <c r="G560" s="207" t="s">
        <v>329</v>
      </c>
      <c r="H560" s="208">
        <v>2</v>
      </c>
      <c r="I560" s="209"/>
      <c r="J560" s="210">
        <f t="shared" si="10"/>
        <v>0</v>
      </c>
      <c r="K560" s="206" t="s">
        <v>21</v>
      </c>
      <c r="L560" s="62"/>
      <c r="M560" s="211" t="s">
        <v>21</v>
      </c>
      <c r="N560" s="212" t="s">
        <v>47</v>
      </c>
      <c r="O560" s="43"/>
      <c r="P560" s="213">
        <f t="shared" si="11"/>
        <v>0</v>
      </c>
      <c r="Q560" s="213">
        <v>5E-05</v>
      </c>
      <c r="R560" s="213">
        <f t="shared" si="12"/>
        <v>0.0001</v>
      </c>
      <c r="S560" s="213">
        <v>0</v>
      </c>
      <c r="T560" s="214">
        <f t="shared" si="13"/>
        <v>0</v>
      </c>
      <c r="AR560" s="25" t="s">
        <v>181</v>
      </c>
      <c r="AT560" s="25" t="s">
        <v>176</v>
      </c>
      <c r="AU560" s="25" t="s">
        <v>182</v>
      </c>
      <c r="AY560" s="25" t="s">
        <v>172</v>
      </c>
      <c r="BE560" s="215">
        <f t="shared" si="14"/>
        <v>0</v>
      </c>
      <c r="BF560" s="215">
        <f t="shared" si="15"/>
        <v>0</v>
      </c>
      <c r="BG560" s="215">
        <f t="shared" si="16"/>
        <v>0</v>
      </c>
      <c r="BH560" s="215">
        <f t="shared" si="17"/>
        <v>0</v>
      </c>
      <c r="BI560" s="215">
        <f t="shared" si="18"/>
        <v>0</v>
      </c>
      <c r="BJ560" s="25" t="s">
        <v>83</v>
      </c>
      <c r="BK560" s="215">
        <f t="shared" si="19"/>
        <v>0</v>
      </c>
      <c r="BL560" s="25" t="s">
        <v>181</v>
      </c>
      <c r="BM560" s="25" t="s">
        <v>1886</v>
      </c>
    </row>
    <row r="561" spans="2:65" s="1" customFormat="1" ht="51" customHeight="1">
      <c r="B561" s="42"/>
      <c r="C561" s="260" t="s">
        <v>882</v>
      </c>
      <c r="D561" s="260" t="s">
        <v>252</v>
      </c>
      <c r="E561" s="261" t="s">
        <v>1887</v>
      </c>
      <c r="F561" s="262" t="s">
        <v>1888</v>
      </c>
      <c r="G561" s="263" t="s">
        <v>329</v>
      </c>
      <c r="H561" s="264">
        <v>2</v>
      </c>
      <c r="I561" s="265"/>
      <c r="J561" s="266">
        <f t="shared" si="10"/>
        <v>0</v>
      </c>
      <c r="K561" s="262" t="s">
        <v>21</v>
      </c>
      <c r="L561" s="267"/>
      <c r="M561" s="268" t="s">
        <v>21</v>
      </c>
      <c r="N561" s="269" t="s">
        <v>47</v>
      </c>
      <c r="O561" s="43"/>
      <c r="P561" s="213">
        <f t="shared" si="11"/>
        <v>0</v>
      </c>
      <c r="Q561" s="213">
        <v>7.5</v>
      </c>
      <c r="R561" s="213">
        <f t="shared" si="12"/>
        <v>15</v>
      </c>
      <c r="S561" s="213">
        <v>0</v>
      </c>
      <c r="T561" s="214">
        <f t="shared" si="13"/>
        <v>0</v>
      </c>
      <c r="AR561" s="25" t="s">
        <v>233</v>
      </c>
      <c r="AT561" s="25" t="s">
        <v>252</v>
      </c>
      <c r="AU561" s="25" t="s">
        <v>182</v>
      </c>
      <c r="AY561" s="25" t="s">
        <v>172</v>
      </c>
      <c r="BE561" s="215">
        <f t="shared" si="14"/>
        <v>0</v>
      </c>
      <c r="BF561" s="215">
        <f t="shared" si="15"/>
        <v>0</v>
      </c>
      <c r="BG561" s="215">
        <f t="shared" si="16"/>
        <v>0</v>
      </c>
      <c r="BH561" s="215">
        <f t="shared" si="17"/>
        <v>0</v>
      </c>
      <c r="BI561" s="215">
        <f t="shared" si="18"/>
        <v>0</v>
      </c>
      <c r="BJ561" s="25" t="s">
        <v>83</v>
      </c>
      <c r="BK561" s="215">
        <f t="shared" si="19"/>
        <v>0</v>
      </c>
      <c r="BL561" s="25" t="s">
        <v>181</v>
      </c>
      <c r="BM561" s="25" t="s">
        <v>1889</v>
      </c>
    </row>
    <row r="562" spans="2:63" s="11" customFormat="1" ht="22.35" customHeight="1">
      <c r="B562" s="188"/>
      <c r="C562" s="189"/>
      <c r="D562" s="190" t="s">
        <v>75</v>
      </c>
      <c r="E562" s="202" t="s">
        <v>776</v>
      </c>
      <c r="F562" s="202" t="s">
        <v>777</v>
      </c>
      <c r="G562" s="189"/>
      <c r="H562" s="189"/>
      <c r="I562" s="192"/>
      <c r="J562" s="203">
        <f>BK562</f>
        <v>0</v>
      </c>
      <c r="K562" s="189"/>
      <c r="L562" s="194"/>
      <c r="M562" s="195"/>
      <c r="N562" s="196"/>
      <c r="O562" s="196"/>
      <c r="P562" s="197">
        <f>SUM(P563:P628)</f>
        <v>0</v>
      </c>
      <c r="Q562" s="196"/>
      <c r="R562" s="197">
        <f>SUM(R563:R628)</f>
        <v>1176.4933482000001</v>
      </c>
      <c r="S562" s="196"/>
      <c r="T562" s="198">
        <f>SUM(T563:T628)</f>
        <v>0</v>
      </c>
      <c r="AR562" s="199" t="s">
        <v>83</v>
      </c>
      <c r="AT562" s="200" t="s">
        <v>75</v>
      </c>
      <c r="AU562" s="200" t="s">
        <v>85</v>
      </c>
      <c r="AY562" s="199" t="s">
        <v>172</v>
      </c>
      <c r="BK562" s="201">
        <f>SUM(BK563:BK628)</f>
        <v>0</v>
      </c>
    </row>
    <row r="563" spans="2:65" s="1" customFormat="1" ht="25.5" customHeight="1">
      <c r="B563" s="42"/>
      <c r="C563" s="204" t="s">
        <v>888</v>
      </c>
      <c r="D563" s="204" t="s">
        <v>176</v>
      </c>
      <c r="E563" s="205" t="s">
        <v>779</v>
      </c>
      <c r="F563" s="206" t="s">
        <v>780</v>
      </c>
      <c r="G563" s="207" t="s">
        <v>511</v>
      </c>
      <c r="H563" s="208">
        <v>2715</v>
      </c>
      <c r="I563" s="209"/>
      <c r="J563" s="210">
        <f>ROUND(I563*H563,2)</f>
        <v>0</v>
      </c>
      <c r="K563" s="206" t="s">
        <v>180</v>
      </c>
      <c r="L563" s="62"/>
      <c r="M563" s="211" t="s">
        <v>21</v>
      </c>
      <c r="N563" s="212" t="s">
        <v>47</v>
      </c>
      <c r="O563" s="43"/>
      <c r="P563" s="213">
        <f>O563*H563</f>
        <v>0</v>
      </c>
      <c r="Q563" s="213">
        <v>0.1554</v>
      </c>
      <c r="R563" s="213">
        <f>Q563*H563</f>
        <v>421.911</v>
      </c>
      <c r="S563" s="213">
        <v>0</v>
      </c>
      <c r="T563" s="214">
        <f>S563*H563</f>
        <v>0</v>
      </c>
      <c r="AR563" s="25" t="s">
        <v>181</v>
      </c>
      <c r="AT563" s="25" t="s">
        <v>176</v>
      </c>
      <c r="AU563" s="25" t="s">
        <v>182</v>
      </c>
      <c r="AY563" s="25" t="s">
        <v>172</v>
      </c>
      <c r="BE563" s="215">
        <f>IF(N563="základní",J563,0)</f>
        <v>0</v>
      </c>
      <c r="BF563" s="215">
        <f>IF(N563="snížená",J563,0)</f>
        <v>0</v>
      </c>
      <c r="BG563" s="215">
        <f>IF(N563="zákl. přenesená",J563,0)</f>
        <v>0</v>
      </c>
      <c r="BH563" s="215">
        <f>IF(N563="sníž. přenesená",J563,0)</f>
        <v>0</v>
      </c>
      <c r="BI563" s="215">
        <f>IF(N563="nulová",J563,0)</f>
        <v>0</v>
      </c>
      <c r="BJ563" s="25" t="s">
        <v>83</v>
      </c>
      <c r="BK563" s="215">
        <f>ROUND(I563*H563,2)</f>
        <v>0</v>
      </c>
      <c r="BL563" s="25" t="s">
        <v>181</v>
      </c>
      <c r="BM563" s="25" t="s">
        <v>781</v>
      </c>
    </row>
    <row r="564" spans="2:51" s="13" customFormat="1" ht="27">
      <c r="B564" s="227"/>
      <c r="C564" s="228"/>
      <c r="D564" s="218" t="s">
        <v>184</v>
      </c>
      <c r="E564" s="229" t="s">
        <v>21</v>
      </c>
      <c r="F564" s="230" t="s">
        <v>1890</v>
      </c>
      <c r="G564" s="228"/>
      <c r="H564" s="231">
        <v>2715</v>
      </c>
      <c r="I564" s="232"/>
      <c r="J564" s="228"/>
      <c r="K564" s="228"/>
      <c r="L564" s="233"/>
      <c r="M564" s="234"/>
      <c r="N564" s="235"/>
      <c r="O564" s="235"/>
      <c r="P564" s="235"/>
      <c r="Q564" s="235"/>
      <c r="R564" s="235"/>
      <c r="S564" s="235"/>
      <c r="T564" s="236"/>
      <c r="AT564" s="237" t="s">
        <v>184</v>
      </c>
      <c r="AU564" s="237" t="s">
        <v>182</v>
      </c>
      <c r="AV564" s="13" t="s">
        <v>85</v>
      </c>
      <c r="AW564" s="13" t="s">
        <v>35</v>
      </c>
      <c r="AX564" s="13" t="s">
        <v>83</v>
      </c>
      <c r="AY564" s="237" t="s">
        <v>172</v>
      </c>
    </row>
    <row r="565" spans="2:65" s="1" customFormat="1" ht="16.5" customHeight="1">
      <c r="B565" s="42"/>
      <c r="C565" s="260" t="s">
        <v>893</v>
      </c>
      <c r="D565" s="260" t="s">
        <v>252</v>
      </c>
      <c r="E565" s="261" t="s">
        <v>784</v>
      </c>
      <c r="F565" s="262" t="s">
        <v>785</v>
      </c>
      <c r="G565" s="263" t="s">
        <v>511</v>
      </c>
      <c r="H565" s="264">
        <v>521.73</v>
      </c>
      <c r="I565" s="265"/>
      <c r="J565" s="266">
        <f>ROUND(I565*H565,2)</f>
        <v>0</v>
      </c>
      <c r="K565" s="262" t="s">
        <v>180</v>
      </c>
      <c r="L565" s="267"/>
      <c r="M565" s="268" t="s">
        <v>21</v>
      </c>
      <c r="N565" s="269" t="s">
        <v>47</v>
      </c>
      <c r="O565" s="43"/>
      <c r="P565" s="213">
        <f>O565*H565</f>
        <v>0</v>
      </c>
      <c r="Q565" s="213">
        <v>0.0483</v>
      </c>
      <c r="R565" s="213">
        <f>Q565*H565</f>
        <v>25.199559</v>
      </c>
      <c r="S565" s="213">
        <v>0</v>
      </c>
      <c r="T565" s="214">
        <f>S565*H565</f>
        <v>0</v>
      </c>
      <c r="AR565" s="25" t="s">
        <v>233</v>
      </c>
      <c r="AT565" s="25" t="s">
        <v>252</v>
      </c>
      <c r="AU565" s="25" t="s">
        <v>182</v>
      </c>
      <c r="AY565" s="25" t="s">
        <v>172</v>
      </c>
      <c r="BE565" s="215">
        <f>IF(N565="základní",J565,0)</f>
        <v>0</v>
      </c>
      <c r="BF565" s="215">
        <f>IF(N565="snížená",J565,0)</f>
        <v>0</v>
      </c>
      <c r="BG565" s="215">
        <f>IF(N565="zákl. přenesená",J565,0)</f>
        <v>0</v>
      </c>
      <c r="BH565" s="215">
        <f>IF(N565="sníž. přenesená",J565,0)</f>
        <v>0</v>
      </c>
      <c r="BI565" s="215">
        <f>IF(N565="nulová",J565,0)</f>
        <v>0</v>
      </c>
      <c r="BJ565" s="25" t="s">
        <v>83</v>
      </c>
      <c r="BK565" s="215">
        <f>ROUND(I565*H565,2)</f>
        <v>0</v>
      </c>
      <c r="BL565" s="25" t="s">
        <v>181</v>
      </c>
      <c r="BM565" s="25" t="s">
        <v>1891</v>
      </c>
    </row>
    <row r="566" spans="2:51" s="12" customFormat="1" ht="13.5">
      <c r="B566" s="216"/>
      <c r="C566" s="217"/>
      <c r="D566" s="218" t="s">
        <v>184</v>
      </c>
      <c r="E566" s="219" t="s">
        <v>21</v>
      </c>
      <c r="F566" s="220" t="s">
        <v>1892</v>
      </c>
      <c r="G566" s="217"/>
      <c r="H566" s="219" t="s">
        <v>21</v>
      </c>
      <c r="I566" s="221"/>
      <c r="J566" s="217"/>
      <c r="K566" s="217"/>
      <c r="L566" s="222"/>
      <c r="M566" s="223"/>
      <c r="N566" s="224"/>
      <c r="O566" s="224"/>
      <c r="P566" s="224"/>
      <c r="Q566" s="224"/>
      <c r="R566" s="224"/>
      <c r="S566" s="224"/>
      <c r="T566" s="225"/>
      <c r="AT566" s="226" t="s">
        <v>184</v>
      </c>
      <c r="AU566" s="226" t="s">
        <v>182</v>
      </c>
      <c r="AV566" s="12" t="s">
        <v>83</v>
      </c>
      <c r="AW566" s="12" t="s">
        <v>35</v>
      </c>
      <c r="AX566" s="12" t="s">
        <v>76</v>
      </c>
      <c r="AY566" s="226" t="s">
        <v>172</v>
      </c>
    </row>
    <row r="567" spans="2:51" s="13" customFormat="1" ht="27">
      <c r="B567" s="227"/>
      <c r="C567" s="228"/>
      <c r="D567" s="218" t="s">
        <v>184</v>
      </c>
      <c r="E567" s="229" t="s">
        <v>21</v>
      </c>
      <c r="F567" s="230" t="s">
        <v>1893</v>
      </c>
      <c r="G567" s="228"/>
      <c r="H567" s="231">
        <v>188.5</v>
      </c>
      <c r="I567" s="232"/>
      <c r="J567" s="228"/>
      <c r="K567" s="228"/>
      <c r="L567" s="233"/>
      <c r="M567" s="234"/>
      <c r="N567" s="235"/>
      <c r="O567" s="235"/>
      <c r="P567" s="235"/>
      <c r="Q567" s="235"/>
      <c r="R567" s="235"/>
      <c r="S567" s="235"/>
      <c r="T567" s="236"/>
      <c r="AT567" s="237" t="s">
        <v>184</v>
      </c>
      <c r="AU567" s="237" t="s">
        <v>182</v>
      </c>
      <c r="AV567" s="13" t="s">
        <v>85</v>
      </c>
      <c r="AW567" s="13" t="s">
        <v>35</v>
      </c>
      <c r="AX567" s="13" t="s">
        <v>76</v>
      </c>
      <c r="AY567" s="237" t="s">
        <v>172</v>
      </c>
    </row>
    <row r="568" spans="2:51" s="13" customFormat="1" ht="27">
      <c r="B568" s="227"/>
      <c r="C568" s="228"/>
      <c r="D568" s="218" t="s">
        <v>184</v>
      </c>
      <c r="E568" s="229" t="s">
        <v>21</v>
      </c>
      <c r="F568" s="230" t="s">
        <v>1894</v>
      </c>
      <c r="G568" s="228"/>
      <c r="H568" s="231">
        <v>195.5</v>
      </c>
      <c r="I568" s="232"/>
      <c r="J568" s="228"/>
      <c r="K568" s="228"/>
      <c r="L568" s="233"/>
      <c r="M568" s="234"/>
      <c r="N568" s="235"/>
      <c r="O568" s="235"/>
      <c r="P568" s="235"/>
      <c r="Q568" s="235"/>
      <c r="R568" s="235"/>
      <c r="S568" s="235"/>
      <c r="T568" s="236"/>
      <c r="AT568" s="237" t="s">
        <v>184</v>
      </c>
      <c r="AU568" s="237" t="s">
        <v>182</v>
      </c>
      <c r="AV568" s="13" t="s">
        <v>85</v>
      </c>
      <c r="AW568" s="13" t="s">
        <v>35</v>
      </c>
      <c r="AX568" s="13" t="s">
        <v>76</v>
      </c>
      <c r="AY568" s="237" t="s">
        <v>172</v>
      </c>
    </row>
    <row r="569" spans="2:51" s="13" customFormat="1" ht="27">
      <c r="B569" s="227"/>
      <c r="C569" s="228"/>
      <c r="D569" s="218" t="s">
        <v>184</v>
      </c>
      <c r="E569" s="229" t="s">
        <v>21</v>
      </c>
      <c r="F569" s="230" t="s">
        <v>1895</v>
      </c>
      <c r="G569" s="228"/>
      <c r="H569" s="231">
        <v>127.5</v>
      </c>
      <c r="I569" s="232"/>
      <c r="J569" s="228"/>
      <c r="K569" s="228"/>
      <c r="L569" s="233"/>
      <c r="M569" s="234"/>
      <c r="N569" s="235"/>
      <c r="O569" s="235"/>
      <c r="P569" s="235"/>
      <c r="Q569" s="235"/>
      <c r="R569" s="235"/>
      <c r="S569" s="235"/>
      <c r="T569" s="236"/>
      <c r="AT569" s="237" t="s">
        <v>184</v>
      </c>
      <c r="AU569" s="237" t="s">
        <v>182</v>
      </c>
      <c r="AV569" s="13" t="s">
        <v>85</v>
      </c>
      <c r="AW569" s="13" t="s">
        <v>35</v>
      </c>
      <c r="AX569" s="13" t="s">
        <v>76</v>
      </c>
      <c r="AY569" s="237" t="s">
        <v>172</v>
      </c>
    </row>
    <row r="570" spans="2:51" s="15" customFormat="1" ht="13.5">
      <c r="B570" s="249"/>
      <c r="C570" s="250"/>
      <c r="D570" s="218" t="s">
        <v>184</v>
      </c>
      <c r="E570" s="251" t="s">
        <v>21</v>
      </c>
      <c r="F570" s="252" t="s">
        <v>228</v>
      </c>
      <c r="G570" s="250"/>
      <c r="H570" s="253">
        <v>511.5</v>
      </c>
      <c r="I570" s="254"/>
      <c r="J570" s="250"/>
      <c r="K570" s="250"/>
      <c r="L570" s="255"/>
      <c r="M570" s="256"/>
      <c r="N570" s="257"/>
      <c r="O570" s="257"/>
      <c r="P570" s="257"/>
      <c r="Q570" s="257"/>
      <c r="R570" s="257"/>
      <c r="S570" s="257"/>
      <c r="T570" s="258"/>
      <c r="AT570" s="259" t="s">
        <v>184</v>
      </c>
      <c r="AU570" s="259" t="s">
        <v>182</v>
      </c>
      <c r="AV570" s="15" t="s">
        <v>182</v>
      </c>
      <c r="AW570" s="15" t="s">
        <v>35</v>
      </c>
      <c r="AX570" s="15" t="s">
        <v>76</v>
      </c>
      <c r="AY570" s="259" t="s">
        <v>172</v>
      </c>
    </row>
    <row r="571" spans="2:51" s="13" customFormat="1" ht="13.5">
      <c r="B571" s="227"/>
      <c r="C571" s="228"/>
      <c r="D571" s="218" t="s">
        <v>184</v>
      </c>
      <c r="E571" s="229" t="s">
        <v>21</v>
      </c>
      <c r="F571" s="230" t="s">
        <v>1896</v>
      </c>
      <c r="G571" s="228"/>
      <c r="H571" s="231">
        <v>10.23</v>
      </c>
      <c r="I571" s="232"/>
      <c r="J571" s="228"/>
      <c r="K571" s="228"/>
      <c r="L571" s="233"/>
      <c r="M571" s="234"/>
      <c r="N571" s="235"/>
      <c r="O571" s="235"/>
      <c r="P571" s="235"/>
      <c r="Q571" s="235"/>
      <c r="R571" s="235"/>
      <c r="S571" s="235"/>
      <c r="T571" s="236"/>
      <c r="AT571" s="237" t="s">
        <v>184</v>
      </c>
      <c r="AU571" s="237" t="s">
        <v>182</v>
      </c>
      <c r="AV571" s="13" t="s">
        <v>85</v>
      </c>
      <c r="AW571" s="13" t="s">
        <v>35</v>
      </c>
      <c r="AX571" s="13" t="s">
        <v>76</v>
      </c>
      <c r="AY571" s="237" t="s">
        <v>172</v>
      </c>
    </row>
    <row r="572" spans="2:51" s="14" customFormat="1" ht="13.5">
      <c r="B572" s="238"/>
      <c r="C572" s="239"/>
      <c r="D572" s="218" t="s">
        <v>184</v>
      </c>
      <c r="E572" s="240" t="s">
        <v>21</v>
      </c>
      <c r="F572" s="241" t="s">
        <v>199</v>
      </c>
      <c r="G572" s="239"/>
      <c r="H572" s="242">
        <v>521.73</v>
      </c>
      <c r="I572" s="243"/>
      <c r="J572" s="239"/>
      <c r="K572" s="239"/>
      <c r="L572" s="244"/>
      <c r="M572" s="245"/>
      <c r="N572" s="246"/>
      <c r="O572" s="246"/>
      <c r="P572" s="246"/>
      <c r="Q572" s="246"/>
      <c r="R572" s="246"/>
      <c r="S572" s="246"/>
      <c r="T572" s="247"/>
      <c r="AT572" s="248" t="s">
        <v>184</v>
      </c>
      <c r="AU572" s="248" t="s">
        <v>182</v>
      </c>
      <c r="AV572" s="14" t="s">
        <v>181</v>
      </c>
      <c r="AW572" s="14" t="s">
        <v>35</v>
      </c>
      <c r="AX572" s="14" t="s">
        <v>83</v>
      </c>
      <c r="AY572" s="248" t="s">
        <v>172</v>
      </c>
    </row>
    <row r="573" spans="2:65" s="1" customFormat="1" ht="16.5" customHeight="1">
      <c r="B573" s="42"/>
      <c r="C573" s="260" t="s">
        <v>900</v>
      </c>
      <c r="D573" s="260" t="s">
        <v>252</v>
      </c>
      <c r="E573" s="261" t="s">
        <v>790</v>
      </c>
      <c r="F573" s="262" t="s">
        <v>791</v>
      </c>
      <c r="G573" s="263" t="s">
        <v>511</v>
      </c>
      <c r="H573" s="264">
        <v>203.64</v>
      </c>
      <c r="I573" s="265"/>
      <c r="J573" s="266">
        <f>ROUND(I573*H573,2)</f>
        <v>0</v>
      </c>
      <c r="K573" s="262" t="s">
        <v>180</v>
      </c>
      <c r="L573" s="267"/>
      <c r="M573" s="268" t="s">
        <v>21</v>
      </c>
      <c r="N573" s="269" t="s">
        <v>47</v>
      </c>
      <c r="O573" s="43"/>
      <c r="P573" s="213">
        <f>O573*H573</f>
        <v>0</v>
      </c>
      <c r="Q573" s="213">
        <v>0.064</v>
      </c>
      <c r="R573" s="213">
        <f>Q573*H573</f>
        <v>13.03296</v>
      </c>
      <c r="S573" s="213">
        <v>0</v>
      </c>
      <c r="T573" s="214">
        <f>S573*H573</f>
        <v>0</v>
      </c>
      <c r="AR573" s="25" t="s">
        <v>233</v>
      </c>
      <c r="AT573" s="25" t="s">
        <v>252</v>
      </c>
      <c r="AU573" s="25" t="s">
        <v>182</v>
      </c>
      <c r="AY573" s="25" t="s">
        <v>172</v>
      </c>
      <c r="BE573" s="215">
        <f>IF(N573="základní",J573,0)</f>
        <v>0</v>
      </c>
      <c r="BF573" s="215">
        <f>IF(N573="snížená",J573,0)</f>
        <v>0</v>
      </c>
      <c r="BG573" s="215">
        <f>IF(N573="zákl. přenesená",J573,0)</f>
        <v>0</v>
      </c>
      <c r="BH573" s="215">
        <f>IF(N573="sníž. přenesená",J573,0)</f>
        <v>0</v>
      </c>
      <c r="BI573" s="215">
        <f>IF(N573="nulová",J573,0)</f>
        <v>0</v>
      </c>
      <c r="BJ573" s="25" t="s">
        <v>83</v>
      </c>
      <c r="BK573" s="215">
        <f>ROUND(I573*H573,2)</f>
        <v>0</v>
      </c>
      <c r="BL573" s="25" t="s">
        <v>181</v>
      </c>
      <c r="BM573" s="25" t="s">
        <v>1897</v>
      </c>
    </row>
    <row r="574" spans="2:51" s="13" customFormat="1" ht="13.5">
      <c r="B574" s="227"/>
      <c r="C574" s="228"/>
      <c r="D574" s="218" t="s">
        <v>184</v>
      </c>
      <c r="E574" s="229" t="s">
        <v>21</v>
      </c>
      <c r="F574" s="230" t="s">
        <v>1898</v>
      </c>
      <c r="G574" s="228"/>
      <c r="H574" s="231">
        <v>202</v>
      </c>
      <c r="I574" s="232"/>
      <c r="J574" s="228"/>
      <c r="K574" s="228"/>
      <c r="L574" s="233"/>
      <c r="M574" s="234"/>
      <c r="N574" s="235"/>
      <c r="O574" s="235"/>
      <c r="P574" s="235"/>
      <c r="Q574" s="235"/>
      <c r="R574" s="235"/>
      <c r="S574" s="235"/>
      <c r="T574" s="236"/>
      <c r="AT574" s="237" t="s">
        <v>184</v>
      </c>
      <c r="AU574" s="237" t="s">
        <v>182</v>
      </c>
      <c r="AV574" s="13" t="s">
        <v>85</v>
      </c>
      <c r="AW574" s="13" t="s">
        <v>35</v>
      </c>
      <c r="AX574" s="13" t="s">
        <v>76</v>
      </c>
      <c r="AY574" s="237" t="s">
        <v>172</v>
      </c>
    </row>
    <row r="575" spans="2:51" s="13" customFormat="1" ht="13.5">
      <c r="B575" s="227"/>
      <c r="C575" s="228"/>
      <c r="D575" s="218" t="s">
        <v>184</v>
      </c>
      <c r="E575" s="229" t="s">
        <v>21</v>
      </c>
      <c r="F575" s="230" t="s">
        <v>1899</v>
      </c>
      <c r="G575" s="228"/>
      <c r="H575" s="231">
        <v>1.64</v>
      </c>
      <c r="I575" s="232"/>
      <c r="J575" s="228"/>
      <c r="K575" s="228"/>
      <c r="L575" s="233"/>
      <c r="M575" s="234"/>
      <c r="N575" s="235"/>
      <c r="O575" s="235"/>
      <c r="P575" s="235"/>
      <c r="Q575" s="235"/>
      <c r="R575" s="235"/>
      <c r="S575" s="235"/>
      <c r="T575" s="236"/>
      <c r="AT575" s="237" t="s">
        <v>184</v>
      </c>
      <c r="AU575" s="237" t="s">
        <v>182</v>
      </c>
      <c r="AV575" s="13" t="s">
        <v>85</v>
      </c>
      <c r="AW575" s="13" t="s">
        <v>35</v>
      </c>
      <c r="AX575" s="13" t="s">
        <v>76</v>
      </c>
      <c r="AY575" s="237" t="s">
        <v>172</v>
      </c>
    </row>
    <row r="576" spans="2:51" s="14" customFormat="1" ht="13.5">
      <c r="B576" s="238"/>
      <c r="C576" s="239"/>
      <c r="D576" s="218" t="s">
        <v>184</v>
      </c>
      <c r="E576" s="240" t="s">
        <v>21</v>
      </c>
      <c r="F576" s="241" t="s">
        <v>199</v>
      </c>
      <c r="G576" s="239"/>
      <c r="H576" s="242">
        <v>203.64</v>
      </c>
      <c r="I576" s="243"/>
      <c r="J576" s="239"/>
      <c r="K576" s="239"/>
      <c r="L576" s="244"/>
      <c r="M576" s="245"/>
      <c r="N576" s="246"/>
      <c r="O576" s="246"/>
      <c r="P576" s="246"/>
      <c r="Q576" s="246"/>
      <c r="R576" s="246"/>
      <c r="S576" s="246"/>
      <c r="T576" s="247"/>
      <c r="AT576" s="248" t="s">
        <v>184</v>
      </c>
      <c r="AU576" s="248" t="s">
        <v>182</v>
      </c>
      <c r="AV576" s="14" t="s">
        <v>181</v>
      </c>
      <c r="AW576" s="14" t="s">
        <v>35</v>
      </c>
      <c r="AX576" s="14" t="s">
        <v>83</v>
      </c>
      <c r="AY576" s="248" t="s">
        <v>172</v>
      </c>
    </row>
    <row r="577" spans="2:65" s="1" customFormat="1" ht="16.5" customHeight="1">
      <c r="B577" s="42"/>
      <c r="C577" s="260" t="s">
        <v>907</v>
      </c>
      <c r="D577" s="260" t="s">
        <v>252</v>
      </c>
      <c r="E577" s="261" t="s">
        <v>796</v>
      </c>
      <c r="F577" s="262" t="s">
        <v>797</v>
      </c>
      <c r="G577" s="263" t="s">
        <v>511</v>
      </c>
      <c r="H577" s="264">
        <v>1974.128</v>
      </c>
      <c r="I577" s="265"/>
      <c r="J577" s="266">
        <f>ROUND(I577*H577,2)</f>
        <v>0</v>
      </c>
      <c r="K577" s="262" t="s">
        <v>180</v>
      </c>
      <c r="L577" s="267"/>
      <c r="M577" s="268" t="s">
        <v>21</v>
      </c>
      <c r="N577" s="269" t="s">
        <v>47</v>
      </c>
      <c r="O577" s="43"/>
      <c r="P577" s="213">
        <f>O577*H577</f>
        <v>0</v>
      </c>
      <c r="Q577" s="213">
        <v>0.081</v>
      </c>
      <c r="R577" s="213">
        <f>Q577*H577</f>
        <v>159.904368</v>
      </c>
      <c r="S577" s="213">
        <v>0</v>
      </c>
      <c r="T577" s="214">
        <f>S577*H577</f>
        <v>0</v>
      </c>
      <c r="AR577" s="25" t="s">
        <v>233</v>
      </c>
      <c r="AT577" s="25" t="s">
        <v>252</v>
      </c>
      <c r="AU577" s="25" t="s">
        <v>182</v>
      </c>
      <c r="AY577" s="25" t="s">
        <v>172</v>
      </c>
      <c r="BE577" s="215">
        <f>IF(N577="základní",J577,0)</f>
        <v>0</v>
      </c>
      <c r="BF577" s="215">
        <f>IF(N577="snížená",J577,0)</f>
        <v>0</v>
      </c>
      <c r="BG577" s="215">
        <f>IF(N577="zákl. přenesená",J577,0)</f>
        <v>0</v>
      </c>
      <c r="BH577" s="215">
        <f>IF(N577="sníž. přenesená",J577,0)</f>
        <v>0</v>
      </c>
      <c r="BI577" s="215">
        <f>IF(N577="nulová",J577,0)</f>
        <v>0</v>
      </c>
      <c r="BJ577" s="25" t="s">
        <v>83</v>
      </c>
      <c r="BK577" s="215">
        <f>ROUND(I577*H577,2)</f>
        <v>0</v>
      </c>
      <c r="BL577" s="25" t="s">
        <v>181</v>
      </c>
      <c r="BM577" s="25" t="s">
        <v>1900</v>
      </c>
    </row>
    <row r="578" spans="2:51" s="13" customFormat="1" ht="27">
      <c r="B578" s="227"/>
      <c r="C578" s="228"/>
      <c r="D578" s="218" t="s">
        <v>184</v>
      </c>
      <c r="E578" s="229" t="s">
        <v>21</v>
      </c>
      <c r="F578" s="230" t="s">
        <v>1890</v>
      </c>
      <c r="G578" s="228"/>
      <c r="H578" s="231">
        <v>2715</v>
      </c>
      <c r="I578" s="232"/>
      <c r="J578" s="228"/>
      <c r="K578" s="228"/>
      <c r="L578" s="233"/>
      <c r="M578" s="234"/>
      <c r="N578" s="235"/>
      <c r="O578" s="235"/>
      <c r="P578" s="235"/>
      <c r="Q578" s="235"/>
      <c r="R578" s="235"/>
      <c r="S578" s="235"/>
      <c r="T578" s="236"/>
      <c r="AT578" s="237" t="s">
        <v>184</v>
      </c>
      <c r="AU578" s="237" t="s">
        <v>182</v>
      </c>
      <c r="AV578" s="13" t="s">
        <v>85</v>
      </c>
      <c r="AW578" s="13" t="s">
        <v>35</v>
      </c>
      <c r="AX578" s="13" t="s">
        <v>76</v>
      </c>
      <c r="AY578" s="237" t="s">
        <v>172</v>
      </c>
    </row>
    <row r="579" spans="2:51" s="13" customFormat="1" ht="13.5">
      <c r="B579" s="227"/>
      <c r="C579" s="228"/>
      <c r="D579" s="218" t="s">
        <v>184</v>
      </c>
      <c r="E579" s="229" t="s">
        <v>21</v>
      </c>
      <c r="F579" s="230" t="s">
        <v>1901</v>
      </c>
      <c r="G579" s="228"/>
      <c r="H579" s="231">
        <v>-511.5</v>
      </c>
      <c r="I579" s="232"/>
      <c r="J579" s="228"/>
      <c r="K579" s="228"/>
      <c r="L579" s="233"/>
      <c r="M579" s="234"/>
      <c r="N579" s="235"/>
      <c r="O579" s="235"/>
      <c r="P579" s="235"/>
      <c r="Q579" s="235"/>
      <c r="R579" s="235"/>
      <c r="S579" s="235"/>
      <c r="T579" s="236"/>
      <c r="AT579" s="237" t="s">
        <v>184</v>
      </c>
      <c r="AU579" s="237" t="s">
        <v>182</v>
      </c>
      <c r="AV579" s="13" t="s">
        <v>85</v>
      </c>
      <c r="AW579" s="13" t="s">
        <v>35</v>
      </c>
      <c r="AX579" s="13" t="s">
        <v>76</v>
      </c>
      <c r="AY579" s="237" t="s">
        <v>172</v>
      </c>
    </row>
    <row r="580" spans="2:51" s="13" customFormat="1" ht="13.5">
      <c r="B580" s="227"/>
      <c r="C580" s="228"/>
      <c r="D580" s="218" t="s">
        <v>184</v>
      </c>
      <c r="E580" s="229" t="s">
        <v>21</v>
      </c>
      <c r="F580" s="230" t="s">
        <v>1902</v>
      </c>
      <c r="G580" s="228"/>
      <c r="H580" s="231">
        <v>-202</v>
      </c>
      <c r="I580" s="232"/>
      <c r="J580" s="228"/>
      <c r="K580" s="228"/>
      <c r="L580" s="233"/>
      <c r="M580" s="234"/>
      <c r="N580" s="235"/>
      <c r="O580" s="235"/>
      <c r="P580" s="235"/>
      <c r="Q580" s="235"/>
      <c r="R580" s="235"/>
      <c r="S580" s="235"/>
      <c r="T580" s="236"/>
      <c r="AT580" s="237" t="s">
        <v>184</v>
      </c>
      <c r="AU580" s="237" t="s">
        <v>182</v>
      </c>
      <c r="AV580" s="13" t="s">
        <v>85</v>
      </c>
      <c r="AW580" s="13" t="s">
        <v>35</v>
      </c>
      <c r="AX580" s="13" t="s">
        <v>76</v>
      </c>
      <c r="AY580" s="237" t="s">
        <v>172</v>
      </c>
    </row>
    <row r="581" spans="2:51" s="13" customFormat="1" ht="13.5">
      <c r="B581" s="227"/>
      <c r="C581" s="228"/>
      <c r="D581" s="218" t="s">
        <v>184</v>
      </c>
      <c r="E581" s="229" t="s">
        <v>21</v>
      </c>
      <c r="F581" s="230" t="s">
        <v>1903</v>
      </c>
      <c r="G581" s="228"/>
      <c r="H581" s="231">
        <v>-66.08</v>
      </c>
      <c r="I581" s="232"/>
      <c r="J581" s="228"/>
      <c r="K581" s="228"/>
      <c r="L581" s="233"/>
      <c r="M581" s="234"/>
      <c r="N581" s="235"/>
      <c r="O581" s="235"/>
      <c r="P581" s="235"/>
      <c r="Q581" s="235"/>
      <c r="R581" s="235"/>
      <c r="S581" s="235"/>
      <c r="T581" s="236"/>
      <c r="AT581" s="237" t="s">
        <v>184</v>
      </c>
      <c r="AU581" s="237" t="s">
        <v>182</v>
      </c>
      <c r="AV581" s="13" t="s">
        <v>85</v>
      </c>
      <c r="AW581" s="13" t="s">
        <v>35</v>
      </c>
      <c r="AX581" s="13" t="s">
        <v>76</v>
      </c>
      <c r="AY581" s="237" t="s">
        <v>172</v>
      </c>
    </row>
    <row r="582" spans="2:51" s="15" customFormat="1" ht="13.5">
      <c r="B582" s="249"/>
      <c r="C582" s="250"/>
      <c r="D582" s="218" t="s">
        <v>184</v>
      </c>
      <c r="E582" s="251" t="s">
        <v>21</v>
      </c>
      <c r="F582" s="252" t="s">
        <v>228</v>
      </c>
      <c r="G582" s="250"/>
      <c r="H582" s="253">
        <v>1935.42</v>
      </c>
      <c r="I582" s="254"/>
      <c r="J582" s="250"/>
      <c r="K582" s="250"/>
      <c r="L582" s="255"/>
      <c r="M582" s="256"/>
      <c r="N582" s="257"/>
      <c r="O582" s="257"/>
      <c r="P582" s="257"/>
      <c r="Q582" s="257"/>
      <c r="R582" s="257"/>
      <c r="S582" s="257"/>
      <c r="T582" s="258"/>
      <c r="AT582" s="259" t="s">
        <v>184</v>
      </c>
      <c r="AU582" s="259" t="s">
        <v>182</v>
      </c>
      <c r="AV582" s="15" t="s">
        <v>182</v>
      </c>
      <c r="AW582" s="15" t="s">
        <v>35</v>
      </c>
      <c r="AX582" s="15" t="s">
        <v>76</v>
      </c>
      <c r="AY582" s="259" t="s">
        <v>172</v>
      </c>
    </row>
    <row r="583" spans="2:51" s="13" customFormat="1" ht="13.5">
      <c r="B583" s="227"/>
      <c r="C583" s="228"/>
      <c r="D583" s="218" t="s">
        <v>184</v>
      </c>
      <c r="E583" s="229" t="s">
        <v>21</v>
      </c>
      <c r="F583" s="230" t="s">
        <v>1904</v>
      </c>
      <c r="G583" s="228"/>
      <c r="H583" s="231">
        <v>38.708</v>
      </c>
      <c r="I583" s="232"/>
      <c r="J583" s="228"/>
      <c r="K583" s="228"/>
      <c r="L583" s="233"/>
      <c r="M583" s="234"/>
      <c r="N583" s="235"/>
      <c r="O583" s="235"/>
      <c r="P583" s="235"/>
      <c r="Q583" s="235"/>
      <c r="R583" s="235"/>
      <c r="S583" s="235"/>
      <c r="T583" s="236"/>
      <c r="AT583" s="237" t="s">
        <v>184</v>
      </c>
      <c r="AU583" s="237" t="s">
        <v>182</v>
      </c>
      <c r="AV583" s="13" t="s">
        <v>85</v>
      </c>
      <c r="AW583" s="13" t="s">
        <v>35</v>
      </c>
      <c r="AX583" s="13" t="s">
        <v>76</v>
      </c>
      <c r="AY583" s="237" t="s">
        <v>172</v>
      </c>
    </row>
    <row r="584" spans="2:51" s="14" customFormat="1" ht="13.5">
      <c r="B584" s="238"/>
      <c r="C584" s="239"/>
      <c r="D584" s="218" t="s">
        <v>184</v>
      </c>
      <c r="E584" s="240" t="s">
        <v>21</v>
      </c>
      <c r="F584" s="241" t="s">
        <v>199</v>
      </c>
      <c r="G584" s="239"/>
      <c r="H584" s="242">
        <v>1974.128</v>
      </c>
      <c r="I584" s="243"/>
      <c r="J584" s="239"/>
      <c r="K584" s="239"/>
      <c r="L584" s="244"/>
      <c r="M584" s="245"/>
      <c r="N584" s="246"/>
      <c r="O584" s="246"/>
      <c r="P584" s="246"/>
      <c r="Q584" s="246"/>
      <c r="R584" s="246"/>
      <c r="S584" s="246"/>
      <c r="T584" s="247"/>
      <c r="AT584" s="248" t="s">
        <v>184</v>
      </c>
      <c r="AU584" s="248" t="s">
        <v>182</v>
      </c>
      <c r="AV584" s="14" t="s">
        <v>181</v>
      </c>
      <c r="AW584" s="14" t="s">
        <v>35</v>
      </c>
      <c r="AX584" s="14" t="s">
        <v>83</v>
      </c>
      <c r="AY584" s="248" t="s">
        <v>172</v>
      </c>
    </row>
    <row r="585" spans="2:65" s="1" customFormat="1" ht="16.5" customHeight="1">
      <c r="B585" s="42"/>
      <c r="C585" s="260" t="s">
        <v>915</v>
      </c>
      <c r="D585" s="260" t="s">
        <v>252</v>
      </c>
      <c r="E585" s="261" t="s">
        <v>804</v>
      </c>
      <c r="F585" s="262" t="s">
        <v>805</v>
      </c>
      <c r="G585" s="263" t="s">
        <v>511</v>
      </c>
      <c r="H585" s="264">
        <v>67.402</v>
      </c>
      <c r="I585" s="265"/>
      <c r="J585" s="266">
        <f>ROUND(I585*H585,2)</f>
        <v>0</v>
      </c>
      <c r="K585" s="262" t="s">
        <v>180</v>
      </c>
      <c r="L585" s="267"/>
      <c r="M585" s="268" t="s">
        <v>21</v>
      </c>
      <c r="N585" s="269" t="s">
        <v>47</v>
      </c>
      <c r="O585" s="43"/>
      <c r="P585" s="213">
        <f>O585*H585</f>
        <v>0</v>
      </c>
      <c r="Q585" s="213">
        <v>0.0782</v>
      </c>
      <c r="R585" s="213">
        <f>Q585*H585</f>
        <v>5.2708364</v>
      </c>
      <c r="S585" s="213">
        <v>0</v>
      </c>
      <c r="T585" s="214">
        <f>S585*H585</f>
        <v>0</v>
      </c>
      <c r="AR585" s="25" t="s">
        <v>233</v>
      </c>
      <c r="AT585" s="25" t="s">
        <v>252</v>
      </c>
      <c r="AU585" s="25" t="s">
        <v>182</v>
      </c>
      <c r="AY585" s="25" t="s">
        <v>172</v>
      </c>
      <c r="BE585" s="215">
        <f>IF(N585="základní",J585,0)</f>
        <v>0</v>
      </c>
      <c r="BF585" s="215">
        <f>IF(N585="snížená",J585,0)</f>
        <v>0</v>
      </c>
      <c r="BG585" s="215">
        <f>IF(N585="zákl. přenesená",J585,0)</f>
        <v>0</v>
      </c>
      <c r="BH585" s="215">
        <f>IF(N585="sníž. přenesená",J585,0)</f>
        <v>0</v>
      </c>
      <c r="BI585" s="215">
        <f>IF(N585="nulová",J585,0)</f>
        <v>0</v>
      </c>
      <c r="BJ585" s="25" t="s">
        <v>83</v>
      </c>
      <c r="BK585" s="215">
        <f>ROUND(I585*H585,2)</f>
        <v>0</v>
      </c>
      <c r="BL585" s="25" t="s">
        <v>181</v>
      </c>
      <c r="BM585" s="25" t="s">
        <v>1905</v>
      </c>
    </row>
    <row r="586" spans="2:51" s="13" customFormat="1" ht="13.5">
      <c r="B586" s="227"/>
      <c r="C586" s="228"/>
      <c r="D586" s="218" t="s">
        <v>184</v>
      </c>
      <c r="E586" s="229" t="s">
        <v>21</v>
      </c>
      <c r="F586" s="230" t="s">
        <v>1906</v>
      </c>
      <c r="G586" s="228"/>
      <c r="H586" s="231">
        <v>6.32</v>
      </c>
      <c r="I586" s="232"/>
      <c r="J586" s="228"/>
      <c r="K586" s="228"/>
      <c r="L586" s="233"/>
      <c r="M586" s="234"/>
      <c r="N586" s="235"/>
      <c r="O586" s="235"/>
      <c r="P586" s="235"/>
      <c r="Q586" s="235"/>
      <c r="R586" s="235"/>
      <c r="S586" s="235"/>
      <c r="T586" s="236"/>
      <c r="AT586" s="237" t="s">
        <v>184</v>
      </c>
      <c r="AU586" s="237" t="s">
        <v>182</v>
      </c>
      <c r="AV586" s="13" t="s">
        <v>85</v>
      </c>
      <c r="AW586" s="13" t="s">
        <v>35</v>
      </c>
      <c r="AX586" s="13" t="s">
        <v>76</v>
      </c>
      <c r="AY586" s="237" t="s">
        <v>172</v>
      </c>
    </row>
    <row r="587" spans="2:51" s="13" customFormat="1" ht="27">
      <c r="B587" s="227"/>
      <c r="C587" s="228"/>
      <c r="D587" s="218" t="s">
        <v>184</v>
      </c>
      <c r="E587" s="229" t="s">
        <v>21</v>
      </c>
      <c r="F587" s="230" t="s">
        <v>1907</v>
      </c>
      <c r="G587" s="228"/>
      <c r="H587" s="231">
        <v>24.97</v>
      </c>
      <c r="I587" s="232"/>
      <c r="J587" s="228"/>
      <c r="K587" s="228"/>
      <c r="L587" s="233"/>
      <c r="M587" s="234"/>
      <c r="N587" s="235"/>
      <c r="O587" s="235"/>
      <c r="P587" s="235"/>
      <c r="Q587" s="235"/>
      <c r="R587" s="235"/>
      <c r="S587" s="235"/>
      <c r="T587" s="236"/>
      <c r="AT587" s="237" t="s">
        <v>184</v>
      </c>
      <c r="AU587" s="237" t="s">
        <v>182</v>
      </c>
      <c r="AV587" s="13" t="s">
        <v>85</v>
      </c>
      <c r="AW587" s="13" t="s">
        <v>35</v>
      </c>
      <c r="AX587" s="13" t="s">
        <v>76</v>
      </c>
      <c r="AY587" s="237" t="s">
        <v>172</v>
      </c>
    </row>
    <row r="588" spans="2:51" s="13" customFormat="1" ht="27">
      <c r="B588" s="227"/>
      <c r="C588" s="228"/>
      <c r="D588" s="218" t="s">
        <v>184</v>
      </c>
      <c r="E588" s="229" t="s">
        <v>21</v>
      </c>
      <c r="F588" s="230" t="s">
        <v>1908</v>
      </c>
      <c r="G588" s="228"/>
      <c r="H588" s="231">
        <v>14.42</v>
      </c>
      <c r="I588" s="232"/>
      <c r="J588" s="228"/>
      <c r="K588" s="228"/>
      <c r="L588" s="233"/>
      <c r="M588" s="234"/>
      <c r="N588" s="235"/>
      <c r="O588" s="235"/>
      <c r="P588" s="235"/>
      <c r="Q588" s="235"/>
      <c r="R588" s="235"/>
      <c r="S588" s="235"/>
      <c r="T588" s="236"/>
      <c r="AT588" s="237" t="s">
        <v>184</v>
      </c>
      <c r="AU588" s="237" t="s">
        <v>182</v>
      </c>
      <c r="AV588" s="13" t="s">
        <v>85</v>
      </c>
      <c r="AW588" s="13" t="s">
        <v>35</v>
      </c>
      <c r="AX588" s="13" t="s">
        <v>76</v>
      </c>
      <c r="AY588" s="237" t="s">
        <v>172</v>
      </c>
    </row>
    <row r="589" spans="2:51" s="13" customFormat="1" ht="13.5">
      <c r="B589" s="227"/>
      <c r="C589" s="228"/>
      <c r="D589" s="218" t="s">
        <v>184</v>
      </c>
      <c r="E589" s="229" t="s">
        <v>21</v>
      </c>
      <c r="F589" s="230" t="s">
        <v>1909</v>
      </c>
      <c r="G589" s="228"/>
      <c r="H589" s="231">
        <v>20.37</v>
      </c>
      <c r="I589" s="232"/>
      <c r="J589" s="228"/>
      <c r="K589" s="228"/>
      <c r="L589" s="233"/>
      <c r="M589" s="234"/>
      <c r="N589" s="235"/>
      <c r="O589" s="235"/>
      <c r="P589" s="235"/>
      <c r="Q589" s="235"/>
      <c r="R589" s="235"/>
      <c r="S589" s="235"/>
      <c r="T589" s="236"/>
      <c r="AT589" s="237" t="s">
        <v>184</v>
      </c>
      <c r="AU589" s="237" t="s">
        <v>182</v>
      </c>
      <c r="AV589" s="13" t="s">
        <v>85</v>
      </c>
      <c r="AW589" s="13" t="s">
        <v>35</v>
      </c>
      <c r="AX589" s="13" t="s">
        <v>76</v>
      </c>
      <c r="AY589" s="237" t="s">
        <v>172</v>
      </c>
    </row>
    <row r="590" spans="2:51" s="15" customFormat="1" ht="13.5">
      <c r="B590" s="249"/>
      <c r="C590" s="250"/>
      <c r="D590" s="218" t="s">
        <v>184</v>
      </c>
      <c r="E590" s="251" t="s">
        <v>21</v>
      </c>
      <c r="F590" s="252" t="s">
        <v>228</v>
      </c>
      <c r="G590" s="250"/>
      <c r="H590" s="253">
        <v>66.08</v>
      </c>
      <c r="I590" s="254"/>
      <c r="J590" s="250"/>
      <c r="K590" s="250"/>
      <c r="L590" s="255"/>
      <c r="M590" s="256"/>
      <c r="N590" s="257"/>
      <c r="O590" s="257"/>
      <c r="P590" s="257"/>
      <c r="Q590" s="257"/>
      <c r="R590" s="257"/>
      <c r="S590" s="257"/>
      <c r="T590" s="258"/>
      <c r="AT590" s="259" t="s">
        <v>184</v>
      </c>
      <c r="AU590" s="259" t="s">
        <v>182</v>
      </c>
      <c r="AV590" s="15" t="s">
        <v>182</v>
      </c>
      <c r="AW590" s="15" t="s">
        <v>35</v>
      </c>
      <c r="AX590" s="15" t="s">
        <v>76</v>
      </c>
      <c r="AY590" s="259" t="s">
        <v>172</v>
      </c>
    </row>
    <row r="591" spans="2:51" s="13" customFormat="1" ht="13.5">
      <c r="B591" s="227"/>
      <c r="C591" s="228"/>
      <c r="D591" s="218" t="s">
        <v>184</v>
      </c>
      <c r="E591" s="229" t="s">
        <v>21</v>
      </c>
      <c r="F591" s="230" t="s">
        <v>1910</v>
      </c>
      <c r="G591" s="228"/>
      <c r="H591" s="231">
        <v>1.322</v>
      </c>
      <c r="I591" s="232"/>
      <c r="J591" s="228"/>
      <c r="K591" s="228"/>
      <c r="L591" s="233"/>
      <c r="M591" s="234"/>
      <c r="N591" s="235"/>
      <c r="O591" s="235"/>
      <c r="P591" s="235"/>
      <c r="Q591" s="235"/>
      <c r="R591" s="235"/>
      <c r="S591" s="235"/>
      <c r="T591" s="236"/>
      <c r="AT591" s="237" t="s">
        <v>184</v>
      </c>
      <c r="AU591" s="237" t="s">
        <v>182</v>
      </c>
      <c r="AV591" s="13" t="s">
        <v>85</v>
      </c>
      <c r="AW591" s="13" t="s">
        <v>35</v>
      </c>
      <c r="AX591" s="13" t="s">
        <v>76</v>
      </c>
      <c r="AY591" s="237" t="s">
        <v>172</v>
      </c>
    </row>
    <row r="592" spans="2:51" s="14" customFormat="1" ht="13.5">
      <c r="B592" s="238"/>
      <c r="C592" s="239"/>
      <c r="D592" s="218" t="s">
        <v>184</v>
      </c>
      <c r="E592" s="240" t="s">
        <v>21</v>
      </c>
      <c r="F592" s="241" t="s">
        <v>199</v>
      </c>
      <c r="G592" s="239"/>
      <c r="H592" s="242">
        <v>67.402</v>
      </c>
      <c r="I592" s="243"/>
      <c r="J592" s="239"/>
      <c r="K592" s="239"/>
      <c r="L592" s="244"/>
      <c r="M592" s="245"/>
      <c r="N592" s="246"/>
      <c r="O592" s="246"/>
      <c r="P592" s="246"/>
      <c r="Q592" s="246"/>
      <c r="R592" s="246"/>
      <c r="S592" s="246"/>
      <c r="T592" s="247"/>
      <c r="AT592" s="248" t="s">
        <v>184</v>
      </c>
      <c r="AU592" s="248" t="s">
        <v>182</v>
      </c>
      <c r="AV592" s="14" t="s">
        <v>181</v>
      </c>
      <c r="AW592" s="14" t="s">
        <v>35</v>
      </c>
      <c r="AX592" s="14" t="s">
        <v>83</v>
      </c>
      <c r="AY592" s="248" t="s">
        <v>172</v>
      </c>
    </row>
    <row r="593" spans="2:65" s="1" customFormat="1" ht="25.5" customHeight="1">
      <c r="B593" s="42"/>
      <c r="C593" s="204" t="s">
        <v>920</v>
      </c>
      <c r="D593" s="204" t="s">
        <v>176</v>
      </c>
      <c r="E593" s="205" t="s">
        <v>1911</v>
      </c>
      <c r="F593" s="206" t="s">
        <v>1912</v>
      </c>
      <c r="G593" s="207" t="s">
        <v>511</v>
      </c>
      <c r="H593" s="208">
        <v>1303.5</v>
      </c>
      <c r="I593" s="209"/>
      <c r="J593" s="210">
        <f>ROUND(I593*H593,2)</f>
        <v>0</v>
      </c>
      <c r="K593" s="206" t="s">
        <v>180</v>
      </c>
      <c r="L593" s="62"/>
      <c r="M593" s="211" t="s">
        <v>21</v>
      </c>
      <c r="N593" s="212" t="s">
        <v>47</v>
      </c>
      <c r="O593" s="43"/>
      <c r="P593" s="213">
        <f>O593*H593</f>
        <v>0</v>
      </c>
      <c r="Q593" s="213">
        <v>0.1295</v>
      </c>
      <c r="R593" s="213">
        <f>Q593*H593</f>
        <v>168.80325</v>
      </c>
      <c r="S593" s="213">
        <v>0</v>
      </c>
      <c r="T593" s="214">
        <f>S593*H593</f>
        <v>0</v>
      </c>
      <c r="AR593" s="25" t="s">
        <v>181</v>
      </c>
      <c r="AT593" s="25" t="s">
        <v>176</v>
      </c>
      <c r="AU593" s="25" t="s">
        <v>182</v>
      </c>
      <c r="AY593" s="25" t="s">
        <v>172</v>
      </c>
      <c r="BE593" s="215">
        <f>IF(N593="základní",J593,0)</f>
        <v>0</v>
      </c>
      <c r="BF593" s="215">
        <f>IF(N593="snížená",J593,0)</f>
        <v>0</v>
      </c>
      <c r="BG593" s="215">
        <f>IF(N593="zákl. přenesená",J593,0)</f>
        <v>0</v>
      </c>
      <c r="BH593" s="215">
        <f>IF(N593="sníž. přenesená",J593,0)</f>
        <v>0</v>
      </c>
      <c r="BI593" s="215">
        <f>IF(N593="nulová",J593,0)</f>
        <v>0</v>
      </c>
      <c r="BJ593" s="25" t="s">
        <v>83</v>
      </c>
      <c r="BK593" s="215">
        <f>ROUND(I593*H593,2)</f>
        <v>0</v>
      </c>
      <c r="BL593" s="25" t="s">
        <v>181</v>
      </c>
      <c r="BM593" s="25" t="s">
        <v>1913</v>
      </c>
    </row>
    <row r="594" spans="2:51" s="13" customFormat="1" ht="27">
      <c r="B594" s="227"/>
      <c r="C594" s="228"/>
      <c r="D594" s="218" t="s">
        <v>184</v>
      </c>
      <c r="E594" s="229" t="s">
        <v>21</v>
      </c>
      <c r="F594" s="230" t="s">
        <v>1914</v>
      </c>
      <c r="G594" s="228"/>
      <c r="H594" s="231">
        <v>366</v>
      </c>
      <c r="I594" s="232"/>
      <c r="J594" s="228"/>
      <c r="K594" s="228"/>
      <c r="L594" s="233"/>
      <c r="M594" s="234"/>
      <c r="N594" s="235"/>
      <c r="O594" s="235"/>
      <c r="P594" s="235"/>
      <c r="Q594" s="235"/>
      <c r="R594" s="235"/>
      <c r="S594" s="235"/>
      <c r="T594" s="236"/>
      <c r="AT594" s="237" t="s">
        <v>184</v>
      </c>
      <c r="AU594" s="237" t="s">
        <v>182</v>
      </c>
      <c r="AV594" s="13" t="s">
        <v>85</v>
      </c>
      <c r="AW594" s="13" t="s">
        <v>35</v>
      </c>
      <c r="AX594" s="13" t="s">
        <v>76</v>
      </c>
      <c r="AY594" s="237" t="s">
        <v>172</v>
      </c>
    </row>
    <row r="595" spans="2:51" s="13" customFormat="1" ht="27">
      <c r="B595" s="227"/>
      <c r="C595" s="228"/>
      <c r="D595" s="218" t="s">
        <v>184</v>
      </c>
      <c r="E595" s="229" t="s">
        <v>21</v>
      </c>
      <c r="F595" s="230" t="s">
        <v>1915</v>
      </c>
      <c r="G595" s="228"/>
      <c r="H595" s="231">
        <v>312.5</v>
      </c>
      <c r="I595" s="232"/>
      <c r="J595" s="228"/>
      <c r="K595" s="228"/>
      <c r="L595" s="233"/>
      <c r="M595" s="234"/>
      <c r="N595" s="235"/>
      <c r="O595" s="235"/>
      <c r="P595" s="235"/>
      <c r="Q595" s="235"/>
      <c r="R595" s="235"/>
      <c r="S595" s="235"/>
      <c r="T595" s="236"/>
      <c r="AT595" s="237" t="s">
        <v>184</v>
      </c>
      <c r="AU595" s="237" t="s">
        <v>182</v>
      </c>
      <c r="AV595" s="13" t="s">
        <v>85</v>
      </c>
      <c r="AW595" s="13" t="s">
        <v>35</v>
      </c>
      <c r="AX595" s="13" t="s">
        <v>76</v>
      </c>
      <c r="AY595" s="237" t="s">
        <v>172</v>
      </c>
    </row>
    <row r="596" spans="2:51" s="13" customFormat="1" ht="27">
      <c r="B596" s="227"/>
      <c r="C596" s="228"/>
      <c r="D596" s="218" t="s">
        <v>184</v>
      </c>
      <c r="E596" s="229" t="s">
        <v>21</v>
      </c>
      <c r="F596" s="230" t="s">
        <v>1916</v>
      </c>
      <c r="G596" s="228"/>
      <c r="H596" s="231">
        <v>178</v>
      </c>
      <c r="I596" s="232"/>
      <c r="J596" s="228"/>
      <c r="K596" s="228"/>
      <c r="L596" s="233"/>
      <c r="M596" s="234"/>
      <c r="N596" s="235"/>
      <c r="O596" s="235"/>
      <c r="P596" s="235"/>
      <c r="Q596" s="235"/>
      <c r="R596" s="235"/>
      <c r="S596" s="235"/>
      <c r="T596" s="236"/>
      <c r="AT596" s="237" t="s">
        <v>184</v>
      </c>
      <c r="AU596" s="237" t="s">
        <v>182</v>
      </c>
      <c r="AV596" s="13" t="s">
        <v>85</v>
      </c>
      <c r="AW596" s="13" t="s">
        <v>35</v>
      </c>
      <c r="AX596" s="13" t="s">
        <v>76</v>
      </c>
      <c r="AY596" s="237" t="s">
        <v>172</v>
      </c>
    </row>
    <row r="597" spans="2:51" s="13" customFormat="1" ht="27">
      <c r="B597" s="227"/>
      <c r="C597" s="228"/>
      <c r="D597" s="218" t="s">
        <v>184</v>
      </c>
      <c r="E597" s="229" t="s">
        <v>21</v>
      </c>
      <c r="F597" s="230" t="s">
        <v>1917</v>
      </c>
      <c r="G597" s="228"/>
      <c r="H597" s="231">
        <v>291.5</v>
      </c>
      <c r="I597" s="232"/>
      <c r="J597" s="228"/>
      <c r="K597" s="228"/>
      <c r="L597" s="233"/>
      <c r="M597" s="234"/>
      <c r="N597" s="235"/>
      <c r="O597" s="235"/>
      <c r="P597" s="235"/>
      <c r="Q597" s="235"/>
      <c r="R597" s="235"/>
      <c r="S597" s="235"/>
      <c r="T597" s="236"/>
      <c r="AT597" s="237" t="s">
        <v>184</v>
      </c>
      <c r="AU597" s="237" t="s">
        <v>182</v>
      </c>
      <c r="AV597" s="13" t="s">
        <v>85</v>
      </c>
      <c r="AW597" s="13" t="s">
        <v>35</v>
      </c>
      <c r="AX597" s="13" t="s">
        <v>76</v>
      </c>
      <c r="AY597" s="237" t="s">
        <v>172</v>
      </c>
    </row>
    <row r="598" spans="2:51" s="13" customFormat="1" ht="27">
      <c r="B598" s="227"/>
      <c r="C598" s="228"/>
      <c r="D598" s="218" t="s">
        <v>184</v>
      </c>
      <c r="E598" s="229" t="s">
        <v>21</v>
      </c>
      <c r="F598" s="230" t="s">
        <v>1918</v>
      </c>
      <c r="G598" s="228"/>
      <c r="H598" s="231">
        <v>155.5</v>
      </c>
      <c r="I598" s="232"/>
      <c r="J598" s="228"/>
      <c r="K598" s="228"/>
      <c r="L598" s="233"/>
      <c r="M598" s="234"/>
      <c r="N598" s="235"/>
      <c r="O598" s="235"/>
      <c r="P598" s="235"/>
      <c r="Q598" s="235"/>
      <c r="R598" s="235"/>
      <c r="S598" s="235"/>
      <c r="T598" s="236"/>
      <c r="AT598" s="237" t="s">
        <v>184</v>
      </c>
      <c r="AU598" s="237" t="s">
        <v>182</v>
      </c>
      <c r="AV598" s="13" t="s">
        <v>85</v>
      </c>
      <c r="AW598" s="13" t="s">
        <v>35</v>
      </c>
      <c r="AX598" s="13" t="s">
        <v>76</v>
      </c>
      <c r="AY598" s="237" t="s">
        <v>172</v>
      </c>
    </row>
    <row r="599" spans="2:51" s="14" customFormat="1" ht="13.5">
      <c r="B599" s="238"/>
      <c r="C599" s="239"/>
      <c r="D599" s="218" t="s">
        <v>184</v>
      </c>
      <c r="E599" s="240" t="s">
        <v>21</v>
      </c>
      <c r="F599" s="241" t="s">
        <v>199</v>
      </c>
      <c r="G599" s="239"/>
      <c r="H599" s="242">
        <v>1303.5</v>
      </c>
      <c r="I599" s="243"/>
      <c r="J599" s="239"/>
      <c r="K599" s="239"/>
      <c r="L599" s="244"/>
      <c r="M599" s="245"/>
      <c r="N599" s="246"/>
      <c r="O599" s="246"/>
      <c r="P599" s="246"/>
      <c r="Q599" s="246"/>
      <c r="R599" s="246"/>
      <c r="S599" s="246"/>
      <c r="T599" s="247"/>
      <c r="AT599" s="248" t="s">
        <v>184</v>
      </c>
      <c r="AU599" s="248" t="s">
        <v>182</v>
      </c>
      <c r="AV599" s="14" t="s">
        <v>181</v>
      </c>
      <c r="AW599" s="14" t="s">
        <v>35</v>
      </c>
      <c r="AX599" s="14" t="s">
        <v>83</v>
      </c>
      <c r="AY599" s="248" t="s">
        <v>172</v>
      </c>
    </row>
    <row r="600" spans="2:65" s="1" customFormat="1" ht="16.5" customHeight="1">
      <c r="B600" s="42"/>
      <c r="C600" s="260" t="s">
        <v>926</v>
      </c>
      <c r="D600" s="260" t="s">
        <v>252</v>
      </c>
      <c r="E600" s="261" t="s">
        <v>1919</v>
      </c>
      <c r="F600" s="262" t="s">
        <v>1920</v>
      </c>
      <c r="G600" s="263" t="s">
        <v>511</v>
      </c>
      <c r="H600" s="264">
        <v>1329.57</v>
      </c>
      <c r="I600" s="265"/>
      <c r="J600" s="266">
        <f>ROUND(I600*H600,2)</f>
        <v>0</v>
      </c>
      <c r="K600" s="262" t="s">
        <v>180</v>
      </c>
      <c r="L600" s="267"/>
      <c r="M600" s="268" t="s">
        <v>21</v>
      </c>
      <c r="N600" s="269" t="s">
        <v>47</v>
      </c>
      <c r="O600" s="43"/>
      <c r="P600" s="213">
        <f>O600*H600</f>
        <v>0</v>
      </c>
      <c r="Q600" s="213">
        <v>0.058</v>
      </c>
      <c r="R600" s="213">
        <f>Q600*H600</f>
        <v>77.11506</v>
      </c>
      <c r="S600" s="213">
        <v>0</v>
      </c>
      <c r="T600" s="214">
        <f>S600*H600</f>
        <v>0</v>
      </c>
      <c r="AR600" s="25" t="s">
        <v>233</v>
      </c>
      <c r="AT600" s="25" t="s">
        <v>252</v>
      </c>
      <c r="AU600" s="25" t="s">
        <v>182</v>
      </c>
      <c r="AY600" s="25" t="s">
        <v>172</v>
      </c>
      <c r="BE600" s="215">
        <f>IF(N600="základní",J600,0)</f>
        <v>0</v>
      </c>
      <c r="BF600" s="215">
        <f>IF(N600="snížená",J600,0)</f>
        <v>0</v>
      </c>
      <c r="BG600" s="215">
        <f>IF(N600="zákl. přenesená",J600,0)</f>
        <v>0</v>
      </c>
      <c r="BH600" s="215">
        <f>IF(N600="sníž. přenesená",J600,0)</f>
        <v>0</v>
      </c>
      <c r="BI600" s="215">
        <f>IF(N600="nulová",J600,0)</f>
        <v>0</v>
      </c>
      <c r="BJ600" s="25" t="s">
        <v>83</v>
      </c>
      <c r="BK600" s="215">
        <f>ROUND(I600*H600,2)</f>
        <v>0</v>
      </c>
      <c r="BL600" s="25" t="s">
        <v>181</v>
      </c>
      <c r="BM600" s="25" t="s">
        <v>1921</v>
      </c>
    </row>
    <row r="601" spans="2:51" s="13" customFormat="1" ht="13.5">
      <c r="B601" s="227"/>
      <c r="C601" s="228"/>
      <c r="D601" s="218" t="s">
        <v>184</v>
      </c>
      <c r="E601" s="229" t="s">
        <v>21</v>
      </c>
      <c r="F601" s="230" t="s">
        <v>1922</v>
      </c>
      <c r="G601" s="228"/>
      <c r="H601" s="231">
        <v>1303.5</v>
      </c>
      <c r="I601" s="232"/>
      <c r="J601" s="228"/>
      <c r="K601" s="228"/>
      <c r="L601" s="233"/>
      <c r="M601" s="234"/>
      <c r="N601" s="235"/>
      <c r="O601" s="235"/>
      <c r="P601" s="235"/>
      <c r="Q601" s="235"/>
      <c r="R601" s="235"/>
      <c r="S601" s="235"/>
      <c r="T601" s="236"/>
      <c r="AT601" s="237" t="s">
        <v>184</v>
      </c>
      <c r="AU601" s="237" t="s">
        <v>182</v>
      </c>
      <c r="AV601" s="13" t="s">
        <v>85</v>
      </c>
      <c r="AW601" s="13" t="s">
        <v>35</v>
      </c>
      <c r="AX601" s="13" t="s">
        <v>76</v>
      </c>
      <c r="AY601" s="237" t="s">
        <v>172</v>
      </c>
    </row>
    <row r="602" spans="2:51" s="13" customFormat="1" ht="13.5">
      <c r="B602" s="227"/>
      <c r="C602" s="228"/>
      <c r="D602" s="218" t="s">
        <v>184</v>
      </c>
      <c r="E602" s="229" t="s">
        <v>21</v>
      </c>
      <c r="F602" s="230" t="s">
        <v>1923</v>
      </c>
      <c r="G602" s="228"/>
      <c r="H602" s="231">
        <v>26.07</v>
      </c>
      <c r="I602" s="232"/>
      <c r="J602" s="228"/>
      <c r="K602" s="228"/>
      <c r="L602" s="233"/>
      <c r="M602" s="234"/>
      <c r="N602" s="235"/>
      <c r="O602" s="235"/>
      <c r="P602" s="235"/>
      <c r="Q602" s="235"/>
      <c r="R602" s="235"/>
      <c r="S602" s="235"/>
      <c r="T602" s="236"/>
      <c r="AT602" s="237" t="s">
        <v>184</v>
      </c>
      <c r="AU602" s="237" t="s">
        <v>182</v>
      </c>
      <c r="AV602" s="13" t="s">
        <v>85</v>
      </c>
      <c r="AW602" s="13" t="s">
        <v>35</v>
      </c>
      <c r="AX602" s="13" t="s">
        <v>76</v>
      </c>
      <c r="AY602" s="237" t="s">
        <v>172</v>
      </c>
    </row>
    <row r="603" spans="2:51" s="14" customFormat="1" ht="13.5">
      <c r="B603" s="238"/>
      <c r="C603" s="239"/>
      <c r="D603" s="218" t="s">
        <v>184</v>
      </c>
      <c r="E603" s="240" t="s">
        <v>21</v>
      </c>
      <c r="F603" s="241" t="s">
        <v>199</v>
      </c>
      <c r="G603" s="239"/>
      <c r="H603" s="242">
        <v>1329.57</v>
      </c>
      <c r="I603" s="243"/>
      <c r="J603" s="239"/>
      <c r="K603" s="239"/>
      <c r="L603" s="244"/>
      <c r="M603" s="245"/>
      <c r="N603" s="246"/>
      <c r="O603" s="246"/>
      <c r="P603" s="246"/>
      <c r="Q603" s="246"/>
      <c r="R603" s="246"/>
      <c r="S603" s="246"/>
      <c r="T603" s="247"/>
      <c r="AT603" s="248" t="s">
        <v>184</v>
      </c>
      <c r="AU603" s="248" t="s">
        <v>182</v>
      </c>
      <c r="AV603" s="14" t="s">
        <v>181</v>
      </c>
      <c r="AW603" s="14" t="s">
        <v>35</v>
      </c>
      <c r="AX603" s="14" t="s">
        <v>83</v>
      </c>
      <c r="AY603" s="248" t="s">
        <v>172</v>
      </c>
    </row>
    <row r="604" spans="2:65" s="1" customFormat="1" ht="16.5" customHeight="1">
      <c r="B604" s="42"/>
      <c r="C604" s="204" t="s">
        <v>933</v>
      </c>
      <c r="D604" s="204" t="s">
        <v>176</v>
      </c>
      <c r="E604" s="205" t="s">
        <v>1924</v>
      </c>
      <c r="F604" s="206" t="s">
        <v>1925</v>
      </c>
      <c r="G604" s="207" t="s">
        <v>511</v>
      </c>
      <c r="H604" s="208">
        <v>24</v>
      </c>
      <c r="I604" s="209"/>
      <c r="J604" s="210">
        <f>ROUND(I604*H604,2)</f>
        <v>0</v>
      </c>
      <c r="K604" s="206" t="s">
        <v>180</v>
      </c>
      <c r="L604" s="62"/>
      <c r="M604" s="211" t="s">
        <v>21</v>
      </c>
      <c r="N604" s="212" t="s">
        <v>47</v>
      </c>
      <c r="O604" s="43"/>
      <c r="P604" s="213">
        <f>O604*H604</f>
        <v>0</v>
      </c>
      <c r="Q604" s="213">
        <v>0.17489</v>
      </c>
      <c r="R604" s="213">
        <f>Q604*H604</f>
        <v>4.19736</v>
      </c>
      <c r="S604" s="213">
        <v>0</v>
      </c>
      <c r="T604" s="214">
        <f>S604*H604</f>
        <v>0</v>
      </c>
      <c r="AR604" s="25" t="s">
        <v>181</v>
      </c>
      <c r="AT604" s="25" t="s">
        <v>176</v>
      </c>
      <c r="AU604" s="25" t="s">
        <v>182</v>
      </c>
      <c r="AY604" s="25" t="s">
        <v>172</v>
      </c>
      <c r="BE604" s="215">
        <f>IF(N604="základní",J604,0)</f>
        <v>0</v>
      </c>
      <c r="BF604" s="215">
        <f>IF(N604="snížená",J604,0)</f>
        <v>0</v>
      </c>
      <c r="BG604" s="215">
        <f>IF(N604="zákl. přenesená",J604,0)</f>
        <v>0</v>
      </c>
      <c r="BH604" s="215">
        <f>IF(N604="sníž. přenesená",J604,0)</f>
        <v>0</v>
      </c>
      <c r="BI604" s="215">
        <f>IF(N604="nulová",J604,0)</f>
        <v>0</v>
      </c>
      <c r="BJ604" s="25" t="s">
        <v>83</v>
      </c>
      <c r="BK604" s="215">
        <f>ROUND(I604*H604,2)</f>
        <v>0</v>
      </c>
      <c r="BL604" s="25" t="s">
        <v>181</v>
      </c>
      <c r="BM604" s="25" t="s">
        <v>1926</v>
      </c>
    </row>
    <row r="605" spans="2:51" s="13" customFormat="1" ht="13.5">
      <c r="B605" s="227"/>
      <c r="C605" s="228"/>
      <c r="D605" s="218" t="s">
        <v>184</v>
      </c>
      <c r="E605" s="229" t="s">
        <v>21</v>
      </c>
      <c r="F605" s="230" t="s">
        <v>1927</v>
      </c>
      <c r="G605" s="228"/>
      <c r="H605" s="231">
        <v>24</v>
      </c>
      <c r="I605" s="232"/>
      <c r="J605" s="228"/>
      <c r="K605" s="228"/>
      <c r="L605" s="233"/>
      <c r="M605" s="234"/>
      <c r="N605" s="235"/>
      <c r="O605" s="235"/>
      <c r="P605" s="235"/>
      <c r="Q605" s="235"/>
      <c r="R605" s="235"/>
      <c r="S605" s="235"/>
      <c r="T605" s="236"/>
      <c r="AT605" s="237" t="s">
        <v>184</v>
      </c>
      <c r="AU605" s="237" t="s">
        <v>182</v>
      </c>
      <c r="AV605" s="13" t="s">
        <v>85</v>
      </c>
      <c r="AW605" s="13" t="s">
        <v>35</v>
      </c>
      <c r="AX605" s="13" t="s">
        <v>83</v>
      </c>
      <c r="AY605" s="237" t="s">
        <v>172</v>
      </c>
    </row>
    <row r="606" spans="2:65" s="1" customFormat="1" ht="16.5" customHeight="1">
      <c r="B606" s="42"/>
      <c r="C606" s="260" t="s">
        <v>938</v>
      </c>
      <c r="D606" s="260" t="s">
        <v>252</v>
      </c>
      <c r="E606" s="261" t="s">
        <v>1928</v>
      </c>
      <c r="F606" s="262" t="s">
        <v>1929</v>
      </c>
      <c r="G606" s="263" t="s">
        <v>511</v>
      </c>
      <c r="H606" s="264">
        <v>4</v>
      </c>
      <c r="I606" s="265"/>
      <c r="J606" s="266">
        <f>ROUND(I606*H606,2)</f>
        <v>0</v>
      </c>
      <c r="K606" s="262" t="s">
        <v>180</v>
      </c>
      <c r="L606" s="267"/>
      <c r="M606" s="268" t="s">
        <v>21</v>
      </c>
      <c r="N606" s="269" t="s">
        <v>47</v>
      </c>
      <c r="O606" s="43"/>
      <c r="P606" s="213">
        <f>O606*H606</f>
        <v>0</v>
      </c>
      <c r="Q606" s="213">
        <v>0.15</v>
      </c>
      <c r="R606" s="213">
        <f>Q606*H606</f>
        <v>0.6</v>
      </c>
      <c r="S606" s="213">
        <v>0</v>
      </c>
      <c r="T606" s="214">
        <f>S606*H606</f>
        <v>0</v>
      </c>
      <c r="AR606" s="25" t="s">
        <v>233</v>
      </c>
      <c r="AT606" s="25" t="s">
        <v>252</v>
      </c>
      <c r="AU606" s="25" t="s">
        <v>182</v>
      </c>
      <c r="AY606" s="25" t="s">
        <v>172</v>
      </c>
      <c r="BE606" s="215">
        <f>IF(N606="základní",J606,0)</f>
        <v>0</v>
      </c>
      <c r="BF606" s="215">
        <f>IF(N606="snížená",J606,0)</f>
        <v>0</v>
      </c>
      <c r="BG606" s="215">
        <f>IF(N606="zákl. přenesená",J606,0)</f>
        <v>0</v>
      </c>
      <c r="BH606" s="215">
        <f>IF(N606="sníž. přenesená",J606,0)</f>
        <v>0</v>
      </c>
      <c r="BI606" s="215">
        <f>IF(N606="nulová",J606,0)</f>
        <v>0</v>
      </c>
      <c r="BJ606" s="25" t="s">
        <v>83</v>
      </c>
      <c r="BK606" s="215">
        <f>ROUND(I606*H606,2)</f>
        <v>0</v>
      </c>
      <c r="BL606" s="25" t="s">
        <v>181</v>
      </c>
      <c r="BM606" s="25" t="s">
        <v>1930</v>
      </c>
    </row>
    <row r="607" spans="2:65" s="1" customFormat="1" ht="16.5" customHeight="1">
      <c r="B607" s="42"/>
      <c r="C607" s="260" t="s">
        <v>942</v>
      </c>
      <c r="D607" s="260" t="s">
        <v>252</v>
      </c>
      <c r="E607" s="261" t="s">
        <v>1931</v>
      </c>
      <c r="F607" s="262" t="s">
        <v>1932</v>
      </c>
      <c r="G607" s="263" t="s">
        <v>511</v>
      </c>
      <c r="H607" s="264">
        <v>20</v>
      </c>
      <c r="I607" s="265"/>
      <c r="J607" s="266">
        <f>ROUND(I607*H607,2)</f>
        <v>0</v>
      </c>
      <c r="K607" s="262" t="s">
        <v>180</v>
      </c>
      <c r="L607" s="267"/>
      <c r="M607" s="268" t="s">
        <v>21</v>
      </c>
      <c r="N607" s="269" t="s">
        <v>47</v>
      </c>
      <c r="O607" s="43"/>
      <c r="P607" s="213">
        <f>O607*H607</f>
        <v>0</v>
      </c>
      <c r="Q607" s="213">
        <v>0.225</v>
      </c>
      <c r="R607" s="213">
        <f>Q607*H607</f>
        <v>4.5</v>
      </c>
      <c r="S607" s="213">
        <v>0</v>
      </c>
      <c r="T607" s="214">
        <f>S607*H607</f>
        <v>0</v>
      </c>
      <c r="AR607" s="25" t="s">
        <v>233</v>
      </c>
      <c r="AT607" s="25" t="s">
        <v>252</v>
      </c>
      <c r="AU607" s="25" t="s">
        <v>182</v>
      </c>
      <c r="AY607" s="25" t="s">
        <v>172</v>
      </c>
      <c r="BE607" s="215">
        <f>IF(N607="základní",J607,0)</f>
        <v>0</v>
      </c>
      <c r="BF607" s="215">
        <f>IF(N607="snížená",J607,0)</f>
        <v>0</v>
      </c>
      <c r="BG607" s="215">
        <f>IF(N607="zákl. přenesená",J607,0)</f>
        <v>0</v>
      </c>
      <c r="BH607" s="215">
        <f>IF(N607="sníž. přenesená",J607,0)</f>
        <v>0</v>
      </c>
      <c r="BI607" s="215">
        <f>IF(N607="nulová",J607,0)</f>
        <v>0</v>
      </c>
      <c r="BJ607" s="25" t="s">
        <v>83</v>
      </c>
      <c r="BK607" s="215">
        <f>ROUND(I607*H607,2)</f>
        <v>0</v>
      </c>
      <c r="BL607" s="25" t="s">
        <v>181</v>
      </c>
      <c r="BM607" s="25" t="s">
        <v>1933</v>
      </c>
    </row>
    <row r="608" spans="2:65" s="1" customFormat="1" ht="16.5" customHeight="1">
      <c r="B608" s="42"/>
      <c r="C608" s="204" t="s">
        <v>946</v>
      </c>
      <c r="D608" s="204" t="s">
        <v>176</v>
      </c>
      <c r="E608" s="205" t="s">
        <v>812</v>
      </c>
      <c r="F608" s="206" t="s">
        <v>813</v>
      </c>
      <c r="G608" s="207" t="s">
        <v>511</v>
      </c>
      <c r="H608" s="208">
        <v>1787</v>
      </c>
      <c r="I608" s="209"/>
      <c r="J608" s="210">
        <f>ROUND(I608*H608,2)</f>
        <v>0</v>
      </c>
      <c r="K608" s="206" t="s">
        <v>180</v>
      </c>
      <c r="L608" s="62"/>
      <c r="M608" s="211" t="s">
        <v>21</v>
      </c>
      <c r="N608" s="212" t="s">
        <v>47</v>
      </c>
      <c r="O608" s="43"/>
      <c r="P608" s="213">
        <f>O608*H608</f>
        <v>0</v>
      </c>
      <c r="Q608" s="213">
        <v>0.10095</v>
      </c>
      <c r="R608" s="213">
        <f>Q608*H608</f>
        <v>180.39765</v>
      </c>
      <c r="S608" s="213">
        <v>0</v>
      </c>
      <c r="T608" s="214">
        <f>S608*H608</f>
        <v>0</v>
      </c>
      <c r="AR608" s="25" t="s">
        <v>181</v>
      </c>
      <c r="AT608" s="25" t="s">
        <v>176</v>
      </c>
      <c r="AU608" s="25" t="s">
        <v>182</v>
      </c>
      <c r="AY608" s="25" t="s">
        <v>172</v>
      </c>
      <c r="BE608" s="215">
        <f>IF(N608="základní",J608,0)</f>
        <v>0</v>
      </c>
      <c r="BF608" s="215">
        <f>IF(N608="snížená",J608,0)</f>
        <v>0</v>
      </c>
      <c r="BG608" s="215">
        <f>IF(N608="zákl. přenesená",J608,0)</f>
        <v>0</v>
      </c>
      <c r="BH608" s="215">
        <f>IF(N608="sníž. přenesená",J608,0)</f>
        <v>0</v>
      </c>
      <c r="BI608" s="215">
        <f>IF(N608="nulová",J608,0)</f>
        <v>0</v>
      </c>
      <c r="BJ608" s="25" t="s">
        <v>83</v>
      </c>
      <c r="BK608" s="215">
        <f>ROUND(I608*H608,2)</f>
        <v>0</v>
      </c>
      <c r="BL608" s="25" t="s">
        <v>181</v>
      </c>
      <c r="BM608" s="25" t="s">
        <v>814</v>
      </c>
    </row>
    <row r="609" spans="2:51" s="13" customFormat="1" ht="27">
      <c r="B609" s="227"/>
      <c r="C609" s="228"/>
      <c r="D609" s="218" t="s">
        <v>184</v>
      </c>
      <c r="E609" s="229" t="s">
        <v>21</v>
      </c>
      <c r="F609" s="230" t="s">
        <v>1934</v>
      </c>
      <c r="G609" s="228"/>
      <c r="H609" s="231">
        <v>377.5</v>
      </c>
      <c r="I609" s="232"/>
      <c r="J609" s="228"/>
      <c r="K609" s="228"/>
      <c r="L609" s="233"/>
      <c r="M609" s="234"/>
      <c r="N609" s="235"/>
      <c r="O609" s="235"/>
      <c r="P609" s="235"/>
      <c r="Q609" s="235"/>
      <c r="R609" s="235"/>
      <c r="S609" s="235"/>
      <c r="T609" s="236"/>
      <c r="AT609" s="237" t="s">
        <v>184</v>
      </c>
      <c r="AU609" s="237" t="s">
        <v>182</v>
      </c>
      <c r="AV609" s="13" t="s">
        <v>85</v>
      </c>
      <c r="AW609" s="13" t="s">
        <v>35</v>
      </c>
      <c r="AX609" s="13" t="s">
        <v>76</v>
      </c>
      <c r="AY609" s="237" t="s">
        <v>172</v>
      </c>
    </row>
    <row r="610" spans="2:51" s="13" customFormat="1" ht="27">
      <c r="B610" s="227"/>
      <c r="C610" s="228"/>
      <c r="D610" s="218" t="s">
        <v>184</v>
      </c>
      <c r="E610" s="229" t="s">
        <v>21</v>
      </c>
      <c r="F610" s="230" t="s">
        <v>1935</v>
      </c>
      <c r="G610" s="228"/>
      <c r="H610" s="231">
        <v>305</v>
      </c>
      <c r="I610" s="232"/>
      <c r="J610" s="228"/>
      <c r="K610" s="228"/>
      <c r="L610" s="233"/>
      <c r="M610" s="234"/>
      <c r="N610" s="235"/>
      <c r="O610" s="235"/>
      <c r="P610" s="235"/>
      <c r="Q610" s="235"/>
      <c r="R610" s="235"/>
      <c r="S610" s="235"/>
      <c r="T610" s="236"/>
      <c r="AT610" s="237" t="s">
        <v>184</v>
      </c>
      <c r="AU610" s="237" t="s">
        <v>182</v>
      </c>
      <c r="AV610" s="13" t="s">
        <v>85</v>
      </c>
      <c r="AW610" s="13" t="s">
        <v>35</v>
      </c>
      <c r="AX610" s="13" t="s">
        <v>76</v>
      </c>
      <c r="AY610" s="237" t="s">
        <v>172</v>
      </c>
    </row>
    <row r="611" spans="2:51" s="13" customFormat="1" ht="27">
      <c r="B611" s="227"/>
      <c r="C611" s="228"/>
      <c r="D611" s="218" t="s">
        <v>184</v>
      </c>
      <c r="E611" s="229" t="s">
        <v>21</v>
      </c>
      <c r="F611" s="230" t="s">
        <v>1936</v>
      </c>
      <c r="G611" s="228"/>
      <c r="H611" s="231">
        <v>300.5</v>
      </c>
      <c r="I611" s="232"/>
      <c r="J611" s="228"/>
      <c r="K611" s="228"/>
      <c r="L611" s="233"/>
      <c r="M611" s="234"/>
      <c r="N611" s="235"/>
      <c r="O611" s="235"/>
      <c r="P611" s="235"/>
      <c r="Q611" s="235"/>
      <c r="R611" s="235"/>
      <c r="S611" s="235"/>
      <c r="T611" s="236"/>
      <c r="AT611" s="237" t="s">
        <v>184</v>
      </c>
      <c r="AU611" s="237" t="s">
        <v>182</v>
      </c>
      <c r="AV611" s="13" t="s">
        <v>85</v>
      </c>
      <c r="AW611" s="13" t="s">
        <v>35</v>
      </c>
      <c r="AX611" s="13" t="s">
        <v>76</v>
      </c>
      <c r="AY611" s="237" t="s">
        <v>172</v>
      </c>
    </row>
    <row r="612" spans="2:51" s="13" customFormat="1" ht="27">
      <c r="B612" s="227"/>
      <c r="C612" s="228"/>
      <c r="D612" s="218" t="s">
        <v>184</v>
      </c>
      <c r="E612" s="229" t="s">
        <v>21</v>
      </c>
      <c r="F612" s="230" t="s">
        <v>1937</v>
      </c>
      <c r="G612" s="228"/>
      <c r="H612" s="231">
        <v>516</v>
      </c>
      <c r="I612" s="232"/>
      <c r="J612" s="228"/>
      <c r="K612" s="228"/>
      <c r="L612" s="233"/>
      <c r="M612" s="234"/>
      <c r="N612" s="235"/>
      <c r="O612" s="235"/>
      <c r="P612" s="235"/>
      <c r="Q612" s="235"/>
      <c r="R612" s="235"/>
      <c r="S612" s="235"/>
      <c r="T612" s="236"/>
      <c r="AT612" s="237" t="s">
        <v>184</v>
      </c>
      <c r="AU612" s="237" t="s">
        <v>182</v>
      </c>
      <c r="AV612" s="13" t="s">
        <v>85</v>
      </c>
      <c r="AW612" s="13" t="s">
        <v>35</v>
      </c>
      <c r="AX612" s="13" t="s">
        <v>76</v>
      </c>
      <c r="AY612" s="237" t="s">
        <v>172</v>
      </c>
    </row>
    <row r="613" spans="2:51" s="13" customFormat="1" ht="27">
      <c r="B613" s="227"/>
      <c r="C613" s="228"/>
      <c r="D613" s="218" t="s">
        <v>184</v>
      </c>
      <c r="E613" s="229" t="s">
        <v>21</v>
      </c>
      <c r="F613" s="230" t="s">
        <v>1938</v>
      </c>
      <c r="G613" s="228"/>
      <c r="H613" s="231">
        <v>288</v>
      </c>
      <c r="I613" s="232"/>
      <c r="J613" s="228"/>
      <c r="K613" s="228"/>
      <c r="L613" s="233"/>
      <c r="M613" s="234"/>
      <c r="N613" s="235"/>
      <c r="O613" s="235"/>
      <c r="P613" s="235"/>
      <c r="Q613" s="235"/>
      <c r="R613" s="235"/>
      <c r="S613" s="235"/>
      <c r="T613" s="236"/>
      <c r="AT613" s="237" t="s">
        <v>184</v>
      </c>
      <c r="AU613" s="237" t="s">
        <v>182</v>
      </c>
      <c r="AV613" s="13" t="s">
        <v>85</v>
      </c>
      <c r="AW613" s="13" t="s">
        <v>35</v>
      </c>
      <c r="AX613" s="13" t="s">
        <v>76</v>
      </c>
      <c r="AY613" s="237" t="s">
        <v>172</v>
      </c>
    </row>
    <row r="614" spans="2:51" s="14" customFormat="1" ht="13.5">
      <c r="B614" s="238"/>
      <c r="C614" s="239"/>
      <c r="D614" s="218" t="s">
        <v>184</v>
      </c>
      <c r="E614" s="240" t="s">
        <v>21</v>
      </c>
      <c r="F614" s="241" t="s">
        <v>199</v>
      </c>
      <c r="G614" s="239"/>
      <c r="H614" s="242">
        <v>1787</v>
      </c>
      <c r="I614" s="243"/>
      <c r="J614" s="239"/>
      <c r="K614" s="239"/>
      <c r="L614" s="244"/>
      <c r="M614" s="245"/>
      <c r="N614" s="246"/>
      <c r="O614" s="246"/>
      <c r="P614" s="246"/>
      <c r="Q614" s="246"/>
      <c r="R614" s="246"/>
      <c r="S614" s="246"/>
      <c r="T614" s="247"/>
      <c r="AT614" s="248" t="s">
        <v>184</v>
      </c>
      <c r="AU614" s="248" t="s">
        <v>182</v>
      </c>
      <c r="AV614" s="14" t="s">
        <v>181</v>
      </c>
      <c r="AW614" s="14" t="s">
        <v>35</v>
      </c>
      <c r="AX614" s="14" t="s">
        <v>83</v>
      </c>
      <c r="AY614" s="248" t="s">
        <v>172</v>
      </c>
    </row>
    <row r="615" spans="2:65" s="1" customFormat="1" ht="16.5" customHeight="1">
      <c r="B615" s="42"/>
      <c r="C615" s="260" t="s">
        <v>950</v>
      </c>
      <c r="D615" s="260" t="s">
        <v>252</v>
      </c>
      <c r="E615" s="261" t="s">
        <v>817</v>
      </c>
      <c r="F615" s="262" t="s">
        <v>818</v>
      </c>
      <c r="G615" s="263" t="s">
        <v>511</v>
      </c>
      <c r="H615" s="264">
        <v>1822.74</v>
      </c>
      <c r="I615" s="265"/>
      <c r="J615" s="266">
        <f>ROUND(I615*H615,2)</f>
        <v>0</v>
      </c>
      <c r="K615" s="262" t="s">
        <v>180</v>
      </c>
      <c r="L615" s="267"/>
      <c r="M615" s="268" t="s">
        <v>21</v>
      </c>
      <c r="N615" s="269" t="s">
        <v>47</v>
      </c>
      <c r="O615" s="43"/>
      <c r="P615" s="213">
        <f>O615*H615</f>
        <v>0</v>
      </c>
      <c r="Q615" s="213">
        <v>0.024</v>
      </c>
      <c r="R615" s="213">
        <f>Q615*H615</f>
        <v>43.745760000000004</v>
      </c>
      <c r="S615" s="213">
        <v>0</v>
      </c>
      <c r="T615" s="214">
        <f>S615*H615</f>
        <v>0</v>
      </c>
      <c r="AR615" s="25" t="s">
        <v>233</v>
      </c>
      <c r="AT615" s="25" t="s">
        <v>252</v>
      </c>
      <c r="AU615" s="25" t="s">
        <v>182</v>
      </c>
      <c r="AY615" s="25" t="s">
        <v>172</v>
      </c>
      <c r="BE615" s="215">
        <f>IF(N615="základní",J615,0)</f>
        <v>0</v>
      </c>
      <c r="BF615" s="215">
        <f>IF(N615="snížená",J615,0)</f>
        <v>0</v>
      </c>
      <c r="BG615" s="215">
        <f>IF(N615="zákl. přenesená",J615,0)</f>
        <v>0</v>
      </c>
      <c r="BH615" s="215">
        <f>IF(N615="sníž. přenesená",J615,0)</f>
        <v>0</v>
      </c>
      <c r="BI615" s="215">
        <f>IF(N615="nulová",J615,0)</f>
        <v>0</v>
      </c>
      <c r="BJ615" s="25" t="s">
        <v>83</v>
      </c>
      <c r="BK615" s="215">
        <f>ROUND(I615*H615,2)</f>
        <v>0</v>
      </c>
      <c r="BL615" s="25" t="s">
        <v>181</v>
      </c>
      <c r="BM615" s="25" t="s">
        <v>1939</v>
      </c>
    </row>
    <row r="616" spans="2:51" s="13" customFormat="1" ht="13.5">
      <c r="B616" s="227"/>
      <c r="C616" s="228"/>
      <c r="D616" s="218" t="s">
        <v>184</v>
      </c>
      <c r="E616" s="229" t="s">
        <v>21</v>
      </c>
      <c r="F616" s="230" t="s">
        <v>1940</v>
      </c>
      <c r="G616" s="228"/>
      <c r="H616" s="231">
        <v>1787</v>
      </c>
      <c r="I616" s="232"/>
      <c r="J616" s="228"/>
      <c r="K616" s="228"/>
      <c r="L616" s="233"/>
      <c r="M616" s="234"/>
      <c r="N616" s="235"/>
      <c r="O616" s="235"/>
      <c r="P616" s="235"/>
      <c r="Q616" s="235"/>
      <c r="R616" s="235"/>
      <c r="S616" s="235"/>
      <c r="T616" s="236"/>
      <c r="AT616" s="237" t="s">
        <v>184</v>
      </c>
      <c r="AU616" s="237" t="s">
        <v>182</v>
      </c>
      <c r="AV616" s="13" t="s">
        <v>85</v>
      </c>
      <c r="AW616" s="13" t="s">
        <v>35</v>
      </c>
      <c r="AX616" s="13" t="s">
        <v>76</v>
      </c>
      <c r="AY616" s="237" t="s">
        <v>172</v>
      </c>
    </row>
    <row r="617" spans="2:51" s="13" customFormat="1" ht="13.5">
      <c r="B617" s="227"/>
      <c r="C617" s="228"/>
      <c r="D617" s="218" t="s">
        <v>184</v>
      </c>
      <c r="E617" s="229" t="s">
        <v>21</v>
      </c>
      <c r="F617" s="230" t="s">
        <v>1941</v>
      </c>
      <c r="G617" s="228"/>
      <c r="H617" s="231">
        <v>35.74</v>
      </c>
      <c r="I617" s="232"/>
      <c r="J617" s="228"/>
      <c r="K617" s="228"/>
      <c r="L617" s="233"/>
      <c r="M617" s="234"/>
      <c r="N617" s="235"/>
      <c r="O617" s="235"/>
      <c r="P617" s="235"/>
      <c r="Q617" s="235"/>
      <c r="R617" s="235"/>
      <c r="S617" s="235"/>
      <c r="T617" s="236"/>
      <c r="AT617" s="237" t="s">
        <v>184</v>
      </c>
      <c r="AU617" s="237" t="s">
        <v>182</v>
      </c>
      <c r="AV617" s="13" t="s">
        <v>85</v>
      </c>
      <c r="AW617" s="13" t="s">
        <v>35</v>
      </c>
      <c r="AX617" s="13" t="s">
        <v>76</v>
      </c>
      <c r="AY617" s="237" t="s">
        <v>172</v>
      </c>
    </row>
    <row r="618" spans="2:51" s="14" customFormat="1" ht="13.5">
      <c r="B618" s="238"/>
      <c r="C618" s="239"/>
      <c r="D618" s="218" t="s">
        <v>184</v>
      </c>
      <c r="E618" s="240" t="s">
        <v>21</v>
      </c>
      <c r="F618" s="241" t="s">
        <v>199</v>
      </c>
      <c r="G618" s="239"/>
      <c r="H618" s="242">
        <v>1822.74</v>
      </c>
      <c r="I618" s="243"/>
      <c r="J618" s="239"/>
      <c r="K618" s="239"/>
      <c r="L618" s="244"/>
      <c r="M618" s="245"/>
      <c r="N618" s="246"/>
      <c r="O618" s="246"/>
      <c r="P618" s="246"/>
      <c r="Q618" s="246"/>
      <c r="R618" s="246"/>
      <c r="S618" s="246"/>
      <c r="T618" s="247"/>
      <c r="AT618" s="248" t="s">
        <v>184</v>
      </c>
      <c r="AU618" s="248" t="s">
        <v>182</v>
      </c>
      <c r="AV618" s="14" t="s">
        <v>181</v>
      </c>
      <c r="AW618" s="14" t="s">
        <v>35</v>
      </c>
      <c r="AX618" s="14" t="s">
        <v>83</v>
      </c>
      <c r="AY618" s="248" t="s">
        <v>172</v>
      </c>
    </row>
    <row r="619" spans="2:65" s="1" customFormat="1" ht="25.5" customHeight="1">
      <c r="B619" s="42"/>
      <c r="C619" s="204" t="s">
        <v>955</v>
      </c>
      <c r="D619" s="204" t="s">
        <v>176</v>
      </c>
      <c r="E619" s="205" t="s">
        <v>1942</v>
      </c>
      <c r="F619" s="206" t="s">
        <v>1943</v>
      </c>
      <c r="G619" s="207" t="s">
        <v>511</v>
      </c>
      <c r="H619" s="208">
        <v>167.04</v>
      </c>
      <c r="I619" s="209"/>
      <c r="J619" s="210">
        <f>ROUND(I619*H619,2)</f>
        <v>0</v>
      </c>
      <c r="K619" s="206" t="s">
        <v>180</v>
      </c>
      <c r="L619" s="62"/>
      <c r="M619" s="211" t="s">
        <v>21</v>
      </c>
      <c r="N619" s="212" t="s">
        <v>47</v>
      </c>
      <c r="O619" s="43"/>
      <c r="P619" s="213">
        <f>O619*H619</f>
        <v>0</v>
      </c>
      <c r="Q619" s="213">
        <v>0.24127</v>
      </c>
      <c r="R619" s="213">
        <f>Q619*H619</f>
        <v>40.3017408</v>
      </c>
      <c r="S619" s="213">
        <v>0</v>
      </c>
      <c r="T619" s="214">
        <f>S619*H619</f>
        <v>0</v>
      </c>
      <c r="AR619" s="25" t="s">
        <v>181</v>
      </c>
      <c r="AT619" s="25" t="s">
        <v>176</v>
      </c>
      <c r="AU619" s="25" t="s">
        <v>182</v>
      </c>
      <c r="AY619" s="25" t="s">
        <v>172</v>
      </c>
      <c r="BE619" s="215">
        <f>IF(N619="základní",J619,0)</f>
        <v>0</v>
      </c>
      <c r="BF619" s="215">
        <f>IF(N619="snížená",J619,0)</f>
        <v>0</v>
      </c>
      <c r="BG619" s="215">
        <f>IF(N619="zákl. přenesená",J619,0)</f>
        <v>0</v>
      </c>
      <c r="BH619" s="215">
        <f>IF(N619="sníž. přenesená",J619,0)</f>
        <v>0</v>
      </c>
      <c r="BI619" s="215">
        <f>IF(N619="nulová",J619,0)</f>
        <v>0</v>
      </c>
      <c r="BJ619" s="25" t="s">
        <v>83</v>
      </c>
      <c r="BK619" s="215">
        <f>ROUND(I619*H619,2)</f>
        <v>0</v>
      </c>
      <c r="BL619" s="25" t="s">
        <v>181</v>
      </c>
      <c r="BM619" s="25" t="s">
        <v>1944</v>
      </c>
    </row>
    <row r="620" spans="2:51" s="13" customFormat="1" ht="13.5">
      <c r="B620" s="227"/>
      <c r="C620" s="228"/>
      <c r="D620" s="218" t="s">
        <v>184</v>
      </c>
      <c r="E620" s="229" t="s">
        <v>21</v>
      </c>
      <c r="F620" s="230" t="s">
        <v>1945</v>
      </c>
      <c r="G620" s="228"/>
      <c r="H620" s="231">
        <v>98.46</v>
      </c>
      <c r="I620" s="232"/>
      <c r="J620" s="228"/>
      <c r="K620" s="228"/>
      <c r="L620" s="233"/>
      <c r="M620" s="234"/>
      <c r="N620" s="235"/>
      <c r="O620" s="235"/>
      <c r="P620" s="235"/>
      <c r="Q620" s="235"/>
      <c r="R620" s="235"/>
      <c r="S620" s="235"/>
      <c r="T620" s="236"/>
      <c r="AT620" s="237" t="s">
        <v>184</v>
      </c>
      <c r="AU620" s="237" t="s">
        <v>182</v>
      </c>
      <c r="AV620" s="13" t="s">
        <v>85</v>
      </c>
      <c r="AW620" s="13" t="s">
        <v>35</v>
      </c>
      <c r="AX620" s="13" t="s">
        <v>76</v>
      </c>
      <c r="AY620" s="237" t="s">
        <v>172</v>
      </c>
    </row>
    <row r="621" spans="2:51" s="13" customFormat="1" ht="13.5">
      <c r="B621" s="227"/>
      <c r="C621" s="228"/>
      <c r="D621" s="218" t="s">
        <v>184</v>
      </c>
      <c r="E621" s="229" t="s">
        <v>21</v>
      </c>
      <c r="F621" s="230" t="s">
        <v>1946</v>
      </c>
      <c r="G621" s="228"/>
      <c r="H621" s="231">
        <v>68.58</v>
      </c>
      <c r="I621" s="232"/>
      <c r="J621" s="228"/>
      <c r="K621" s="228"/>
      <c r="L621" s="233"/>
      <c r="M621" s="234"/>
      <c r="N621" s="235"/>
      <c r="O621" s="235"/>
      <c r="P621" s="235"/>
      <c r="Q621" s="235"/>
      <c r="R621" s="235"/>
      <c r="S621" s="235"/>
      <c r="T621" s="236"/>
      <c r="AT621" s="237" t="s">
        <v>184</v>
      </c>
      <c r="AU621" s="237" t="s">
        <v>182</v>
      </c>
      <c r="AV621" s="13" t="s">
        <v>85</v>
      </c>
      <c r="AW621" s="13" t="s">
        <v>35</v>
      </c>
      <c r="AX621" s="13" t="s">
        <v>76</v>
      </c>
      <c r="AY621" s="237" t="s">
        <v>172</v>
      </c>
    </row>
    <row r="622" spans="2:51" s="14" customFormat="1" ht="13.5">
      <c r="B622" s="238"/>
      <c r="C622" s="239"/>
      <c r="D622" s="218" t="s">
        <v>184</v>
      </c>
      <c r="E622" s="240" t="s">
        <v>21</v>
      </c>
      <c r="F622" s="241" t="s">
        <v>199</v>
      </c>
      <c r="G622" s="239"/>
      <c r="H622" s="242">
        <v>167.04</v>
      </c>
      <c r="I622" s="243"/>
      <c r="J622" s="239"/>
      <c r="K622" s="239"/>
      <c r="L622" s="244"/>
      <c r="M622" s="245"/>
      <c r="N622" s="246"/>
      <c r="O622" s="246"/>
      <c r="P622" s="246"/>
      <c r="Q622" s="246"/>
      <c r="R622" s="246"/>
      <c r="S622" s="246"/>
      <c r="T622" s="247"/>
      <c r="AT622" s="248" t="s">
        <v>184</v>
      </c>
      <c r="AU622" s="248" t="s">
        <v>182</v>
      </c>
      <c r="AV622" s="14" t="s">
        <v>181</v>
      </c>
      <c r="AW622" s="14" t="s">
        <v>35</v>
      </c>
      <c r="AX622" s="14" t="s">
        <v>83</v>
      </c>
      <c r="AY622" s="248" t="s">
        <v>172</v>
      </c>
    </row>
    <row r="623" spans="2:65" s="1" customFormat="1" ht="16.5" customHeight="1">
      <c r="B623" s="42"/>
      <c r="C623" s="260" t="s">
        <v>964</v>
      </c>
      <c r="D623" s="260" t="s">
        <v>252</v>
      </c>
      <c r="E623" s="261" t="s">
        <v>1947</v>
      </c>
      <c r="F623" s="262" t="s">
        <v>1948</v>
      </c>
      <c r="G623" s="263" t="s">
        <v>329</v>
      </c>
      <c r="H623" s="264">
        <v>547</v>
      </c>
      <c r="I623" s="265"/>
      <c r="J623" s="266">
        <f>ROUND(I623*H623,2)</f>
        <v>0</v>
      </c>
      <c r="K623" s="262" t="s">
        <v>21</v>
      </c>
      <c r="L623" s="267"/>
      <c r="M623" s="268" t="s">
        <v>21</v>
      </c>
      <c r="N623" s="269" t="s">
        <v>47</v>
      </c>
      <c r="O623" s="43"/>
      <c r="P623" s="213">
        <f>O623*H623</f>
        <v>0</v>
      </c>
      <c r="Q623" s="213">
        <v>0.0325</v>
      </c>
      <c r="R623" s="213">
        <f>Q623*H623</f>
        <v>17.7775</v>
      </c>
      <c r="S623" s="213">
        <v>0</v>
      </c>
      <c r="T623" s="214">
        <f>S623*H623</f>
        <v>0</v>
      </c>
      <c r="AR623" s="25" t="s">
        <v>233</v>
      </c>
      <c r="AT623" s="25" t="s">
        <v>252</v>
      </c>
      <c r="AU623" s="25" t="s">
        <v>182</v>
      </c>
      <c r="AY623" s="25" t="s">
        <v>172</v>
      </c>
      <c r="BE623" s="215">
        <f>IF(N623="základní",J623,0)</f>
        <v>0</v>
      </c>
      <c r="BF623" s="215">
        <f>IF(N623="snížená",J623,0)</f>
        <v>0</v>
      </c>
      <c r="BG623" s="215">
        <f>IF(N623="zákl. přenesená",J623,0)</f>
        <v>0</v>
      </c>
      <c r="BH623" s="215">
        <f>IF(N623="sníž. přenesená",J623,0)</f>
        <v>0</v>
      </c>
      <c r="BI623" s="215">
        <f>IF(N623="nulová",J623,0)</f>
        <v>0</v>
      </c>
      <c r="BJ623" s="25" t="s">
        <v>83</v>
      </c>
      <c r="BK623" s="215">
        <f>ROUND(I623*H623,2)</f>
        <v>0</v>
      </c>
      <c r="BL623" s="25" t="s">
        <v>181</v>
      </c>
      <c r="BM623" s="25" t="s">
        <v>1949</v>
      </c>
    </row>
    <row r="624" spans="2:51" s="13" customFormat="1" ht="13.5">
      <c r="B624" s="227"/>
      <c r="C624" s="228"/>
      <c r="D624" s="218" t="s">
        <v>184</v>
      </c>
      <c r="E624" s="229" t="s">
        <v>21</v>
      </c>
      <c r="F624" s="230" t="s">
        <v>1950</v>
      </c>
      <c r="G624" s="228"/>
      <c r="H624" s="231">
        <v>547</v>
      </c>
      <c r="I624" s="232"/>
      <c r="J624" s="228"/>
      <c r="K624" s="228"/>
      <c r="L624" s="233"/>
      <c r="M624" s="234"/>
      <c r="N624" s="235"/>
      <c r="O624" s="235"/>
      <c r="P624" s="235"/>
      <c r="Q624" s="235"/>
      <c r="R624" s="235"/>
      <c r="S624" s="235"/>
      <c r="T624" s="236"/>
      <c r="AT624" s="237" t="s">
        <v>184</v>
      </c>
      <c r="AU624" s="237" t="s">
        <v>182</v>
      </c>
      <c r="AV624" s="13" t="s">
        <v>85</v>
      </c>
      <c r="AW624" s="13" t="s">
        <v>35</v>
      </c>
      <c r="AX624" s="13" t="s">
        <v>83</v>
      </c>
      <c r="AY624" s="237" t="s">
        <v>172</v>
      </c>
    </row>
    <row r="625" spans="2:65" s="1" customFormat="1" ht="16.5" customHeight="1">
      <c r="B625" s="42"/>
      <c r="C625" s="260" t="s">
        <v>968</v>
      </c>
      <c r="D625" s="260" t="s">
        <v>252</v>
      </c>
      <c r="E625" s="261" t="s">
        <v>1951</v>
      </c>
      <c r="F625" s="262" t="s">
        <v>1952</v>
      </c>
      <c r="G625" s="263" t="s">
        <v>329</v>
      </c>
      <c r="H625" s="264">
        <v>381</v>
      </c>
      <c r="I625" s="265"/>
      <c r="J625" s="266">
        <f>ROUND(I625*H625,2)</f>
        <v>0</v>
      </c>
      <c r="K625" s="262" t="s">
        <v>21</v>
      </c>
      <c r="L625" s="267"/>
      <c r="M625" s="268" t="s">
        <v>21</v>
      </c>
      <c r="N625" s="269" t="s">
        <v>47</v>
      </c>
      <c r="O625" s="43"/>
      <c r="P625" s="213">
        <f>O625*H625</f>
        <v>0</v>
      </c>
      <c r="Q625" s="213">
        <v>0.0325</v>
      </c>
      <c r="R625" s="213">
        <f>Q625*H625</f>
        <v>12.3825</v>
      </c>
      <c r="S625" s="213">
        <v>0</v>
      </c>
      <c r="T625" s="214">
        <f>S625*H625</f>
        <v>0</v>
      </c>
      <c r="AR625" s="25" t="s">
        <v>233</v>
      </c>
      <c r="AT625" s="25" t="s">
        <v>252</v>
      </c>
      <c r="AU625" s="25" t="s">
        <v>182</v>
      </c>
      <c r="AY625" s="25" t="s">
        <v>172</v>
      </c>
      <c r="BE625" s="215">
        <f>IF(N625="základní",J625,0)</f>
        <v>0</v>
      </c>
      <c r="BF625" s="215">
        <f>IF(N625="snížená",J625,0)</f>
        <v>0</v>
      </c>
      <c r="BG625" s="215">
        <f>IF(N625="zákl. přenesená",J625,0)</f>
        <v>0</v>
      </c>
      <c r="BH625" s="215">
        <f>IF(N625="sníž. přenesená",J625,0)</f>
        <v>0</v>
      </c>
      <c r="BI625" s="215">
        <f>IF(N625="nulová",J625,0)</f>
        <v>0</v>
      </c>
      <c r="BJ625" s="25" t="s">
        <v>83</v>
      </c>
      <c r="BK625" s="215">
        <f>ROUND(I625*H625,2)</f>
        <v>0</v>
      </c>
      <c r="BL625" s="25" t="s">
        <v>181</v>
      </c>
      <c r="BM625" s="25" t="s">
        <v>1953</v>
      </c>
    </row>
    <row r="626" spans="2:51" s="13" customFormat="1" ht="13.5">
      <c r="B626" s="227"/>
      <c r="C626" s="228"/>
      <c r="D626" s="218" t="s">
        <v>184</v>
      </c>
      <c r="E626" s="229" t="s">
        <v>21</v>
      </c>
      <c r="F626" s="230" t="s">
        <v>1954</v>
      </c>
      <c r="G626" s="228"/>
      <c r="H626" s="231">
        <v>381</v>
      </c>
      <c r="I626" s="232"/>
      <c r="J626" s="228"/>
      <c r="K626" s="228"/>
      <c r="L626" s="233"/>
      <c r="M626" s="234"/>
      <c r="N626" s="235"/>
      <c r="O626" s="235"/>
      <c r="P626" s="235"/>
      <c r="Q626" s="235"/>
      <c r="R626" s="235"/>
      <c r="S626" s="235"/>
      <c r="T626" s="236"/>
      <c r="AT626" s="237" t="s">
        <v>184</v>
      </c>
      <c r="AU626" s="237" t="s">
        <v>182</v>
      </c>
      <c r="AV626" s="13" t="s">
        <v>85</v>
      </c>
      <c r="AW626" s="13" t="s">
        <v>35</v>
      </c>
      <c r="AX626" s="13" t="s">
        <v>83</v>
      </c>
      <c r="AY626" s="237" t="s">
        <v>172</v>
      </c>
    </row>
    <row r="627" spans="2:65" s="1" customFormat="1" ht="25.5" customHeight="1">
      <c r="B627" s="42"/>
      <c r="C627" s="204" t="s">
        <v>974</v>
      </c>
      <c r="D627" s="204" t="s">
        <v>176</v>
      </c>
      <c r="E627" s="205" t="s">
        <v>1955</v>
      </c>
      <c r="F627" s="206" t="s">
        <v>1956</v>
      </c>
      <c r="G627" s="207" t="s">
        <v>179</v>
      </c>
      <c r="H627" s="208">
        <v>0.6</v>
      </c>
      <c r="I627" s="209"/>
      <c r="J627" s="210">
        <f>ROUND(I627*H627,2)</f>
        <v>0</v>
      </c>
      <c r="K627" s="206" t="s">
        <v>180</v>
      </c>
      <c r="L627" s="62"/>
      <c r="M627" s="211" t="s">
        <v>21</v>
      </c>
      <c r="N627" s="212" t="s">
        <v>47</v>
      </c>
      <c r="O627" s="43"/>
      <c r="P627" s="213">
        <f>O627*H627</f>
        <v>0</v>
      </c>
      <c r="Q627" s="213">
        <v>2.25634</v>
      </c>
      <c r="R627" s="213">
        <f>Q627*H627</f>
        <v>1.3538039999999998</v>
      </c>
      <c r="S627" s="213">
        <v>0</v>
      </c>
      <c r="T627" s="214">
        <f>S627*H627</f>
        <v>0</v>
      </c>
      <c r="AR627" s="25" t="s">
        <v>181</v>
      </c>
      <c r="AT627" s="25" t="s">
        <v>176</v>
      </c>
      <c r="AU627" s="25" t="s">
        <v>182</v>
      </c>
      <c r="AY627" s="25" t="s">
        <v>172</v>
      </c>
      <c r="BE627" s="215">
        <f>IF(N627="základní",J627,0)</f>
        <v>0</v>
      </c>
      <c r="BF627" s="215">
        <f>IF(N627="snížená",J627,0)</f>
        <v>0</v>
      </c>
      <c r="BG627" s="215">
        <f>IF(N627="zákl. přenesená",J627,0)</f>
        <v>0</v>
      </c>
      <c r="BH627" s="215">
        <f>IF(N627="sníž. přenesená",J627,0)</f>
        <v>0</v>
      </c>
      <c r="BI627" s="215">
        <f>IF(N627="nulová",J627,0)</f>
        <v>0</v>
      </c>
      <c r="BJ627" s="25" t="s">
        <v>83</v>
      </c>
      <c r="BK627" s="215">
        <f>ROUND(I627*H627,2)</f>
        <v>0</v>
      </c>
      <c r="BL627" s="25" t="s">
        <v>181</v>
      </c>
      <c r="BM627" s="25" t="s">
        <v>1957</v>
      </c>
    </row>
    <row r="628" spans="2:51" s="13" customFormat="1" ht="13.5">
      <c r="B628" s="227"/>
      <c r="C628" s="228"/>
      <c r="D628" s="218" t="s">
        <v>184</v>
      </c>
      <c r="E628" s="229" t="s">
        <v>21</v>
      </c>
      <c r="F628" s="230" t="s">
        <v>1958</v>
      </c>
      <c r="G628" s="228"/>
      <c r="H628" s="231">
        <v>0.6</v>
      </c>
      <c r="I628" s="232"/>
      <c r="J628" s="228"/>
      <c r="K628" s="228"/>
      <c r="L628" s="233"/>
      <c r="M628" s="234"/>
      <c r="N628" s="235"/>
      <c r="O628" s="235"/>
      <c r="P628" s="235"/>
      <c r="Q628" s="235"/>
      <c r="R628" s="235"/>
      <c r="S628" s="235"/>
      <c r="T628" s="236"/>
      <c r="AT628" s="237" t="s">
        <v>184</v>
      </c>
      <c r="AU628" s="237" t="s">
        <v>182</v>
      </c>
      <c r="AV628" s="13" t="s">
        <v>85</v>
      </c>
      <c r="AW628" s="13" t="s">
        <v>35</v>
      </c>
      <c r="AX628" s="13" t="s">
        <v>83</v>
      </c>
      <c r="AY628" s="237" t="s">
        <v>172</v>
      </c>
    </row>
    <row r="629" spans="2:63" s="11" customFormat="1" ht="22.35" customHeight="1">
      <c r="B629" s="188"/>
      <c r="C629" s="189"/>
      <c r="D629" s="190" t="s">
        <v>75</v>
      </c>
      <c r="E629" s="202" t="s">
        <v>836</v>
      </c>
      <c r="F629" s="202" t="s">
        <v>837</v>
      </c>
      <c r="G629" s="189"/>
      <c r="H629" s="189"/>
      <c r="I629" s="192"/>
      <c r="J629" s="203">
        <f>BK629</f>
        <v>0</v>
      </c>
      <c r="K629" s="189"/>
      <c r="L629" s="194"/>
      <c r="M629" s="195"/>
      <c r="N629" s="196"/>
      <c r="O629" s="196"/>
      <c r="P629" s="197">
        <f>SUM(P630:P682)</f>
        <v>0</v>
      </c>
      <c r="Q629" s="196"/>
      <c r="R629" s="197">
        <f>SUM(R630:R682)</f>
        <v>0.01776</v>
      </c>
      <c r="S629" s="196"/>
      <c r="T629" s="198">
        <f>SUM(T630:T682)</f>
        <v>2387.2540000000004</v>
      </c>
      <c r="AR629" s="199" t="s">
        <v>83</v>
      </c>
      <c r="AT629" s="200" t="s">
        <v>75</v>
      </c>
      <c r="AU629" s="200" t="s">
        <v>85</v>
      </c>
      <c r="AY629" s="199" t="s">
        <v>172</v>
      </c>
      <c r="BK629" s="201">
        <f>SUM(BK630:BK682)</f>
        <v>0</v>
      </c>
    </row>
    <row r="630" spans="2:65" s="1" customFormat="1" ht="25.5" customHeight="1">
      <c r="B630" s="42"/>
      <c r="C630" s="204" t="s">
        <v>979</v>
      </c>
      <c r="D630" s="204" t="s">
        <v>176</v>
      </c>
      <c r="E630" s="205" t="s">
        <v>839</v>
      </c>
      <c r="F630" s="206" t="s">
        <v>840</v>
      </c>
      <c r="G630" s="207" t="s">
        <v>213</v>
      </c>
      <c r="H630" s="208">
        <v>296</v>
      </c>
      <c r="I630" s="209"/>
      <c r="J630" s="210">
        <f>ROUND(I630*H630,2)</f>
        <v>0</v>
      </c>
      <c r="K630" s="206" t="s">
        <v>180</v>
      </c>
      <c r="L630" s="62"/>
      <c r="M630" s="211" t="s">
        <v>21</v>
      </c>
      <c r="N630" s="212" t="s">
        <v>47</v>
      </c>
      <c r="O630" s="43"/>
      <c r="P630" s="213">
        <f>O630*H630</f>
        <v>0</v>
      </c>
      <c r="Q630" s="213">
        <v>6E-05</v>
      </c>
      <c r="R630" s="213">
        <f>Q630*H630</f>
        <v>0.01776</v>
      </c>
      <c r="S630" s="213">
        <v>0.103</v>
      </c>
      <c r="T630" s="214">
        <f>S630*H630</f>
        <v>30.488</v>
      </c>
      <c r="AR630" s="25" t="s">
        <v>181</v>
      </c>
      <c r="AT630" s="25" t="s">
        <v>176</v>
      </c>
      <c r="AU630" s="25" t="s">
        <v>182</v>
      </c>
      <c r="AY630" s="25" t="s">
        <v>172</v>
      </c>
      <c r="BE630" s="215">
        <f>IF(N630="základní",J630,0)</f>
        <v>0</v>
      </c>
      <c r="BF630" s="215">
        <f>IF(N630="snížená",J630,0)</f>
        <v>0</v>
      </c>
      <c r="BG630" s="215">
        <f>IF(N630="zákl. přenesená",J630,0)</f>
        <v>0</v>
      </c>
      <c r="BH630" s="215">
        <f>IF(N630="sníž. přenesená",J630,0)</f>
        <v>0</v>
      </c>
      <c r="BI630" s="215">
        <f>IF(N630="nulová",J630,0)</f>
        <v>0</v>
      </c>
      <c r="BJ630" s="25" t="s">
        <v>83</v>
      </c>
      <c r="BK630" s="215">
        <f>ROUND(I630*H630,2)</f>
        <v>0</v>
      </c>
      <c r="BL630" s="25" t="s">
        <v>181</v>
      </c>
      <c r="BM630" s="25" t="s">
        <v>1959</v>
      </c>
    </row>
    <row r="631" spans="2:51" s="13" customFormat="1" ht="13.5">
      <c r="B631" s="227"/>
      <c r="C631" s="228"/>
      <c r="D631" s="218" t="s">
        <v>184</v>
      </c>
      <c r="E631" s="229" t="s">
        <v>21</v>
      </c>
      <c r="F631" s="230" t="s">
        <v>1960</v>
      </c>
      <c r="G631" s="228"/>
      <c r="H631" s="231">
        <v>296</v>
      </c>
      <c r="I631" s="232"/>
      <c r="J631" s="228"/>
      <c r="K631" s="228"/>
      <c r="L631" s="233"/>
      <c r="M631" s="234"/>
      <c r="N631" s="235"/>
      <c r="O631" s="235"/>
      <c r="P631" s="235"/>
      <c r="Q631" s="235"/>
      <c r="R631" s="235"/>
      <c r="S631" s="235"/>
      <c r="T631" s="236"/>
      <c r="AT631" s="237" t="s">
        <v>184</v>
      </c>
      <c r="AU631" s="237" t="s">
        <v>182</v>
      </c>
      <c r="AV631" s="13" t="s">
        <v>85</v>
      </c>
      <c r="AW631" s="13" t="s">
        <v>35</v>
      </c>
      <c r="AX631" s="13" t="s">
        <v>83</v>
      </c>
      <c r="AY631" s="237" t="s">
        <v>172</v>
      </c>
    </row>
    <row r="632" spans="2:65" s="1" customFormat="1" ht="16.5" customHeight="1">
      <c r="B632" s="42"/>
      <c r="C632" s="204" t="s">
        <v>987</v>
      </c>
      <c r="D632" s="204" t="s">
        <v>176</v>
      </c>
      <c r="E632" s="205" t="s">
        <v>844</v>
      </c>
      <c r="F632" s="206" t="s">
        <v>845</v>
      </c>
      <c r="G632" s="207" t="s">
        <v>213</v>
      </c>
      <c r="H632" s="208">
        <v>47</v>
      </c>
      <c r="I632" s="209"/>
      <c r="J632" s="210">
        <f>ROUND(I632*H632,2)</f>
        <v>0</v>
      </c>
      <c r="K632" s="206" t="s">
        <v>180</v>
      </c>
      <c r="L632" s="62"/>
      <c r="M632" s="211" t="s">
        <v>21</v>
      </c>
      <c r="N632" s="212" t="s">
        <v>47</v>
      </c>
      <c r="O632" s="43"/>
      <c r="P632" s="213">
        <f>O632*H632</f>
        <v>0</v>
      </c>
      <c r="Q632" s="213">
        <v>0</v>
      </c>
      <c r="R632" s="213">
        <f>Q632*H632</f>
        <v>0</v>
      </c>
      <c r="S632" s="213">
        <v>0.316</v>
      </c>
      <c r="T632" s="214">
        <f>S632*H632</f>
        <v>14.852</v>
      </c>
      <c r="AR632" s="25" t="s">
        <v>181</v>
      </c>
      <c r="AT632" s="25" t="s">
        <v>176</v>
      </c>
      <c r="AU632" s="25" t="s">
        <v>182</v>
      </c>
      <c r="AY632" s="25" t="s">
        <v>172</v>
      </c>
      <c r="BE632" s="215">
        <f>IF(N632="základní",J632,0)</f>
        <v>0</v>
      </c>
      <c r="BF632" s="215">
        <f>IF(N632="snížená",J632,0)</f>
        <v>0</v>
      </c>
      <c r="BG632" s="215">
        <f>IF(N632="zákl. přenesená",J632,0)</f>
        <v>0</v>
      </c>
      <c r="BH632" s="215">
        <f>IF(N632="sníž. přenesená",J632,0)</f>
        <v>0</v>
      </c>
      <c r="BI632" s="215">
        <f>IF(N632="nulová",J632,0)</f>
        <v>0</v>
      </c>
      <c r="BJ632" s="25" t="s">
        <v>83</v>
      </c>
      <c r="BK632" s="215">
        <f>ROUND(I632*H632,2)</f>
        <v>0</v>
      </c>
      <c r="BL632" s="25" t="s">
        <v>181</v>
      </c>
      <c r="BM632" s="25" t="s">
        <v>1961</v>
      </c>
    </row>
    <row r="633" spans="2:51" s="12" customFormat="1" ht="13.5">
      <c r="B633" s="216"/>
      <c r="C633" s="217"/>
      <c r="D633" s="218" t="s">
        <v>184</v>
      </c>
      <c r="E633" s="219" t="s">
        <v>21</v>
      </c>
      <c r="F633" s="220" t="s">
        <v>393</v>
      </c>
      <c r="G633" s="217"/>
      <c r="H633" s="219" t="s">
        <v>21</v>
      </c>
      <c r="I633" s="221"/>
      <c r="J633" s="217"/>
      <c r="K633" s="217"/>
      <c r="L633" s="222"/>
      <c r="M633" s="223"/>
      <c r="N633" s="224"/>
      <c r="O633" s="224"/>
      <c r="P633" s="224"/>
      <c r="Q633" s="224"/>
      <c r="R633" s="224"/>
      <c r="S633" s="224"/>
      <c r="T633" s="225"/>
      <c r="AT633" s="226" t="s">
        <v>184</v>
      </c>
      <c r="AU633" s="226" t="s">
        <v>182</v>
      </c>
      <c r="AV633" s="12" t="s">
        <v>83</v>
      </c>
      <c r="AW633" s="12" t="s">
        <v>35</v>
      </c>
      <c r="AX633" s="12" t="s">
        <v>76</v>
      </c>
      <c r="AY633" s="226" t="s">
        <v>172</v>
      </c>
    </row>
    <row r="634" spans="2:51" s="13" customFormat="1" ht="13.5">
      <c r="B634" s="227"/>
      <c r="C634" s="228"/>
      <c r="D634" s="218" t="s">
        <v>184</v>
      </c>
      <c r="E634" s="229" t="s">
        <v>21</v>
      </c>
      <c r="F634" s="230" t="s">
        <v>1962</v>
      </c>
      <c r="G634" s="228"/>
      <c r="H634" s="231">
        <v>47</v>
      </c>
      <c r="I634" s="232"/>
      <c r="J634" s="228"/>
      <c r="K634" s="228"/>
      <c r="L634" s="233"/>
      <c r="M634" s="234"/>
      <c r="N634" s="235"/>
      <c r="O634" s="235"/>
      <c r="P634" s="235"/>
      <c r="Q634" s="235"/>
      <c r="R634" s="235"/>
      <c r="S634" s="235"/>
      <c r="T634" s="236"/>
      <c r="AT634" s="237" t="s">
        <v>184</v>
      </c>
      <c r="AU634" s="237" t="s">
        <v>182</v>
      </c>
      <c r="AV634" s="13" t="s">
        <v>85</v>
      </c>
      <c r="AW634" s="13" t="s">
        <v>35</v>
      </c>
      <c r="AX634" s="13" t="s">
        <v>83</v>
      </c>
      <c r="AY634" s="237" t="s">
        <v>172</v>
      </c>
    </row>
    <row r="635" spans="2:65" s="1" customFormat="1" ht="25.5" customHeight="1">
      <c r="B635" s="42"/>
      <c r="C635" s="204" t="s">
        <v>991</v>
      </c>
      <c r="D635" s="204" t="s">
        <v>176</v>
      </c>
      <c r="E635" s="205" t="s">
        <v>850</v>
      </c>
      <c r="F635" s="206" t="s">
        <v>851</v>
      </c>
      <c r="G635" s="207" t="s">
        <v>213</v>
      </c>
      <c r="H635" s="208">
        <v>47</v>
      </c>
      <c r="I635" s="209"/>
      <c r="J635" s="210">
        <f>ROUND(I635*H635,2)</f>
        <v>0</v>
      </c>
      <c r="K635" s="206" t="s">
        <v>180</v>
      </c>
      <c r="L635" s="62"/>
      <c r="M635" s="211" t="s">
        <v>21</v>
      </c>
      <c r="N635" s="212" t="s">
        <v>47</v>
      </c>
      <c r="O635" s="43"/>
      <c r="P635" s="213">
        <f>O635*H635</f>
        <v>0</v>
      </c>
      <c r="Q635" s="213">
        <v>0</v>
      </c>
      <c r="R635" s="213">
        <f>Q635*H635</f>
        <v>0</v>
      </c>
      <c r="S635" s="213">
        <v>0.44</v>
      </c>
      <c r="T635" s="214">
        <f>S635*H635</f>
        <v>20.68</v>
      </c>
      <c r="AR635" s="25" t="s">
        <v>181</v>
      </c>
      <c r="AT635" s="25" t="s">
        <v>176</v>
      </c>
      <c r="AU635" s="25" t="s">
        <v>182</v>
      </c>
      <c r="AY635" s="25" t="s">
        <v>172</v>
      </c>
      <c r="BE635" s="215">
        <f>IF(N635="základní",J635,0)</f>
        <v>0</v>
      </c>
      <c r="BF635" s="215">
        <f>IF(N635="snížená",J635,0)</f>
        <v>0</v>
      </c>
      <c r="BG635" s="215">
        <f>IF(N635="zákl. přenesená",J635,0)</f>
        <v>0</v>
      </c>
      <c r="BH635" s="215">
        <f>IF(N635="sníž. přenesená",J635,0)</f>
        <v>0</v>
      </c>
      <c r="BI635" s="215">
        <f>IF(N635="nulová",J635,0)</f>
        <v>0</v>
      </c>
      <c r="BJ635" s="25" t="s">
        <v>83</v>
      </c>
      <c r="BK635" s="215">
        <f>ROUND(I635*H635,2)</f>
        <v>0</v>
      </c>
      <c r="BL635" s="25" t="s">
        <v>181</v>
      </c>
      <c r="BM635" s="25" t="s">
        <v>1963</v>
      </c>
    </row>
    <row r="636" spans="2:51" s="12" customFormat="1" ht="13.5">
      <c r="B636" s="216"/>
      <c r="C636" s="217"/>
      <c r="D636" s="218" t="s">
        <v>184</v>
      </c>
      <c r="E636" s="219" t="s">
        <v>21</v>
      </c>
      <c r="F636" s="220" t="s">
        <v>853</v>
      </c>
      <c r="G636" s="217"/>
      <c r="H636" s="219" t="s">
        <v>21</v>
      </c>
      <c r="I636" s="221"/>
      <c r="J636" s="217"/>
      <c r="K636" s="217"/>
      <c r="L636" s="222"/>
      <c r="M636" s="223"/>
      <c r="N636" s="224"/>
      <c r="O636" s="224"/>
      <c r="P636" s="224"/>
      <c r="Q636" s="224"/>
      <c r="R636" s="224"/>
      <c r="S636" s="224"/>
      <c r="T636" s="225"/>
      <c r="AT636" s="226" t="s">
        <v>184</v>
      </c>
      <c r="AU636" s="226" t="s">
        <v>182</v>
      </c>
      <c r="AV636" s="12" t="s">
        <v>83</v>
      </c>
      <c r="AW636" s="12" t="s">
        <v>35</v>
      </c>
      <c r="AX636" s="12" t="s">
        <v>76</v>
      </c>
      <c r="AY636" s="226" t="s">
        <v>172</v>
      </c>
    </row>
    <row r="637" spans="2:51" s="13" customFormat="1" ht="13.5">
      <c r="B637" s="227"/>
      <c r="C637" s="228"/>
      <c r="D637" s="218" t="s">
        <v>184</v>
      </c>
      <c r="E637" s="229" t="s">
        <v>21</v>
      </c>
      <c r="F637" s="230" t="s">
        <v>1962</v>
      </c>
      <c r="G637" s="228"/>
      <c r="H637" s="231">
        <v>47</v>
      </c>
      <c r="I637" s="232"/>
      <c r="J637" s="228"/>
      <c r="K637" s="228"/>
      <c r="L637" s="233"/>
      <c r="M637" s="234"/>
      <c r="N637" s="235"/>
      <c r="O637" s="235"/>
      <c r="P637" s="235"/>
      <c r="Q637" s="235"/>
      <c r="R637" s="235"/>
      <c r="S637" s="235"/>
      <c r="T637" s="236"/>
      <c r="AT637" s="237" t="s">
        <v>184</v>
      </c>
      <c r="AU637" s="237" t="s">
        <v>182</v>
      </c>
      <c r="AV637" s="13" t="s">
        <v>85</v>
      </c>
      <c r="AW637" s="13" t="s">
        <v>35</v>
      </c>
      <c r="AX637" s="13" t="s">
        <v>83</v>
      </c>
      <c r="AY637" s="237" t="s">
        <v>172</v>
      </c>
    </row>
    <row r="638" spans="2:65" s="1" customFormat="1" ht="25.5" customHeight="1">
      <c r="B638" s="42"/>
      <c r="C638" s="204" t="s">
        <v>998</v>
      </c>
      <c r="D638" s="204" t="s">
        <v>176</v>
      </c>
      <c r="E638" s="205" t="s">
        <v>856</v>
      </c>
      <c r="F638" s="206" t="s">
        <v>857</v>
      </c>
      <c r="G638" s="207" t="s">
        <v>213</v>
      </c>
      <c r="H638" s="208">
        <v>15.5</v>
      </c>
      <c r="I638" s="209"/>
      <c r="J638" s="210">
        <f>ROUND(I638*H638,2)</f>
        <v>0</v>
      </c>
      <c r="K638" s="206" t="s">
        <v>180</v>
      </c>
      <c r="L638" s="62"/>
      <c r="M638" s="211" t="s">
        <v>21</v>
      </c>
      <c r="N638" s="212" t="s">
        <v>47</v>
      </c>
      <c r="O638" s="43"/>
      <c r="P638" s="213">
        <f>O638*H638</f>
        <v>0</v>
      </c>
      <c r="Q638" s="213">
        <v>0</v>
      </c>
      <c r="R638" s="213">
        <f>Q638*H638</f>
        <v>0</v>
      </c>
      <c r="S638" s="213">
        <v>0.425</v>
      </c>
      <c r="T638" s="214">
        <f>S638*H638</f>
        <v>6.5874999999999995</v>
      </c>
      <c r="AR638" s="25" t="s">
        <v>181</v>
      </c>
      <c r="AT638" s="25" t="s">
        <v>176</v>
      </c>
      <c r="AU638" s="25" t="s">
        <v>182</v>
      </c>
      <c r="AY638" s="25" t="s">
        <v>172</v>
      </c>
      <c r="BE638" s="215">
        <f>IF(N638="základní",J638,0)</f>
        <v>0</v>
      </c>
      <c r="BF638" s="215">
        <f>IF(N638="snížená",J638,0)</f>
        <v>0</v>
      </c>
      <c r="BG638" s="215">
        <f>IF(N638="zákl. přenesená",J638,0)</f>
        <v>0</v>
      </c>
      <c r="BH638" s="215">
        <f>IF(N638="sníž. přenesená",J638,0)</f>
        <v>0</v>
      </c>
      <c r="BI638" s="215">
        <f>IF(N638="nulová",J638,0)</f>
        <v>0</v>
      </c>
      <c r="BJ638" s="25" t="s">
        <v>83</v>
      </c>
      <c r="BK638" s="215">
        <f>ROUND(I638*H638,2)</f>
        <v>0</v>
      </c>
      <c r="BL638" s="25" t="s">
        <v>181</v>
      </c>
      <c r="BM638" s="25" t="s">
        <v>858</v>
      </c>
    </row>
    <row r="639" spans="2:51" s="13" customFormat="1" ht="13.5">
      <c r="B639" s="227"/>
      <c r="C639" s="228"/>
      <c r="D639" s="218" t="s">
        <v>184</v>
      </c>
      <c r="E639" s="229" t="s">
        <v>21</v>
      </c>
      <c r="F639" s="230" t="s">
        <v>1964</v>
      </c>
      <c r="G639" s="228"/>
      <c r="H639" s="231">
        <v>15.5</v>
      </c>
      <c r="I639" s="232"/>
      <c r="J639" s="228"/>
      <c r="K639" s="228"/>
      <c r="L639" s="233"/>
      <c r="M639" s="234"/>
      <c r="N639" s="235"/>
      <c r="O639" s="235"/>
      <c r="P639" s="235"/>
      <c r="Q639" s="235"/>
      <c r="R639" s="235"/>
      <c r="S639" s="235"/>
      <c r="T639" s="236"/>
      <c r="AT639" s="237" t="s">
        <v>184</v>
      </c>
      <c r="AU639" s="237" t="s">
        <v>182</v>
      </c>
      <c r="AV639" s="13" t="s">
        <v>85</v>
      </c>
      <c r="AW639" s="13" t="s">
        <v>35</v>
      </c>
      <c r="AX639" s="13" t="s">
        <v>83</v>
      </c>
      <c r="AY639" s="237" t="s">
        <v>172</v>
      </c>
    </row>
    <row r="640" spans="2:65" s="1" customFormat="1" ht="25.5" customHeight="1">
      <c r="B640" s="42"/>
      <c r="C640" s="204" t="s">
        <v>1003</v>
      </c>
      <c r="D640" s="204" t="s">
        <v>176</v>
      </c>
      <c r="E640" s="205" t="s">
        <v>1965</v>
      </c>
      <c r="F640" s="206" t="s">
        <v>1966</v>
      </c>
      <c r="G640" s="207" t="s">
        <v>213</v>
      </c>
      <c r="H640" s="208">
        <v>322.5</v>
      </c>
      <c r="I640" s="209"/>
      <c r="J640" s="210">
        <f>ROUND(I640*H640,2)</f>
        <v>0</v>
      </c>
      <c r="K640" s="206" t="s">
        <v>180</v>
      </c>
      <c r="L640" s="62"/>
      <c r="M640" s="211" t="s">
        <v>21</v>
      </c>
      <c r="N640" s="212" t="s">
        <v>47</v>
      </c>
      <c r="O640" s="43"/>
      <c r="P640" s="213">
        <f>O640*H640</f>
        <v>0</v>
      </c>
      <c r="Q640" s="213">
        <v>0</v>
      </c>
      <c r="R640" s="213">
        <f>Q640*H640</f>
        <v>0</v>
      </c>
      <c r="S640" s="213">
        <v>0.255</v>
      </c>
      <c r="T640" s="214">
        <f>S640*H640</f>
        <v>82.2375</v>
      </c>
      <c r="AR640" s="25" t="s">
        <v>181</v>
      </c>
      <c r="AT640" s="25" t="s">
        <v>176</v>
      </c>
      <c r="AU640" s="25" t="s">
        <v>182</v>
      </c>
      <c r="AY640" s="25" t="s">
        <v>172</v>
      </c>
      <c r="BE640" s="215">
        <f>IF(N640="základní",J640,0)</f>
        <v>0</v>
      </c>
      <c r="BF640" s="215">
        <f>IF(N640="snížená",J640,0)</f>
        <v>0</v>
      </c>
      <c r="BG640" s="215">
        <f>IF(N640="zákl. přenesená",J640,0)</f>
        <v>0</v>
      </c>
      <c r="BH640" s="215">
        <f>IF(N640="sníž. přenesená",J640,0)</f>
        <v>0</v>
      </c>
      <c r="BI640" s="215">
        <f>IF(N640="nulová",J640,0)</f>
        <v>0</v>
      </c>
      <c r="BJ640" s="25" t="s">
        <v>83</v>
      </c>
      <c r="BK640" s="215">
        <f>ROUND(I640*H640,2)</f>
        <v>0</v>
      </c>
      <c r="BL640" s="25" t="s">
        <v>181</v>
      </c>
      <c r="BM640" s="25" t="s">
        <v>1967</v>
      </c>
    </row>
    <row r="641" spans="2:51" s="13" customFormat="1" ht="27">
      <c r="B641" s="227"/>
      <c r="C641" s="228"/>
      <c r="D641" s="218" t="s">
        <v>184</v>
      </c>
      <c r="E641" s="229" t="s">
        <v>21</v>
      </c>
      <c r="F641" s="230" t="s">
        <v>1968</v>
      </c>
      <c r="G641" s="228"/>
      <c r="H641" s="231">
        <v>262.5</v>
      </c>
      <c r="I641" s="232"/>
      <c r="J641" s="228"/>
      <c r="K641" s="228"/>
      <c r="L641" s="233"/>
      <c r="M641" s="234"/>
      <c r="N641" s="235"/>
      <c r="O641" s="235"/>
      <c r="P641" s="235"/>
      <c r="Q641" s="235"/>
      <c r="R641" s="235"/>
      <c r="S641" s="235"/>
      <c r="T641" s="236"/>
      <c r="AT641" s="237" t="s">
        <v>184</v>
      </c>
      <c r="AU641" s="237" t="s">
        <v>182</v>
      </c>
      <c r="AV641" s="13" t="s">
        <v>85</v>
      </c>
      <c r="AW641" s="13" t="s">
        <v>35</v>
      </c>
      <c r="AX641" s="13" t="s">
        <v>76</v>
      </c>
      <c r="AY641" s="237" t="s">
        <v>172</v>
      </c>
    </row>
    <row r="642" spans="2:51" s="13" customFormat="1" ht="13.5">
      <c r="B642" s="227"/>
      <c r="C642" s="228"/>
      <c r="D642" s="218" t="s">
        <v>184</v>
      </c>
      <c r="E642" s="229" t="s">
        <v>21</v>
      </c>
      <c r="F642" s="230" t="s">
        <v>1969</v>
      </c>
      <c r="G642" s="228"/>
      <c r="H642" s="231">
        <v>60</v>
      </c>
      <c r="I642" s="232"/>
      <c r="J642" s="228"/>
      <c r="K642" s="228"/>
      <c r="L642" s="233"/>
      <c r="M642" s="234"/>
      <c r="N642" s="235"/>
      <c r="O642" s="235"/>
      <c r="P642" s="235"/>
      <c r="Q642" s="235"/>
      <c r="R642" s="235"/>
      <c r="S642" s="235"/>
      <c r="T642" s="236"/>
      <c r="AT642" s="237" t="s">
        <v>184</v>
      </c>
      <c r="AU642" s="237" t="s">
        <v>182</v>
      </c>
      <c r="AV642" s="13" t="s">
        <v>85</v>
      </c>
      <c r="AW642" s="13" t="s">
        <v>35</v>
      </c>
      <c r="AX642" s="13" t="s">
        <v>76</v>
      </c>
      <c r="AY642" s="237" t="s">
        <v>172</v>
      </c>
    </row>
    <row r="643" spans="2:51" s="14" customFormat="1" ht="13.5">
      <c r="B643" s="238"/>
      <c r="C643" s="239"/>
      <c r="D643" s="218" t="s">
        <v>184</v>
      </c>
      <c r="E643" s="240" t="s">
        <v>21</v>
      </c>
      <c r="F643" s="241" t="s">
        <v>199</v>
      </c>
      <c r="G643" s="239"/>
      <c r="H643" s="242">
        <v>322.5</v>
      </c>
      <c r="I643" s="243"/>
      <c r="J643" s="239"/>
      <c r="K643" s="239"/>
      <c r="L643" s="244"/>
      <c r="M643" s="245"/>
      <c r="N643" s="246"/>
      <c r="O643" s="246"/>
      <c r="P643" s="246"/>
      <c r="Q643" s="246"/>
      <c r="R643" s="246"/>
      <c r="S643" s="246"/>
      <c r="T643" s="247"/>
      <c r="AT643" s="248" t="s">
        <v>184</v>
      </c>
      <c r="AU643" s="248" t="s">
        <v>182</v>
      </c>
      <c r="AV643" s="14" t="s">
        <v>181</v>
      </c>
      <c r="AW643" s="14" t="s">
        <v>35</v>
      </c>
      <c r="AX643" s="14" t="s">
        <v>83</v>
      </c>
      <c r="AY643" s="248" t="s">
        <v>172</v>
      </c>
    </row>
    <row r="644" spans="2:65" s="1" customFormat="1" ht="16.5" customHeight="1">
      <c r="B644" s="42"/>
      <c r="C644" s="204" t="s">
        <v>1008</v>
      </c>
      <c r="D644" s="204" t="s">
        <v>176</v>
      </c>
      <c r="E644" s="205" t="s">
        <v>1970</v>
      </c>
      <c r="F644" s="206" t="s">
        <v>1971</v>
      </c>
      <c r="G644" s="207" t="s">
        <v>213</v>
      </c>
      <c r="H644" s="208">
        <v>5</v>
      </c>
      <c r="I644" s="209"/>
      <c r="J644" s="210">
        <f>ROUND(I644*H644,2)</f>
        <v>0</v>
      </c>
      <c r="K644" s="206" t="s">
        <v>180</v>
      </c>
      <c r="L644" s="62"/>
      <c r="M644" s="211" t="s">
        <v>21</v>
      </c>
      <c r="N644" s="212" t="s">
        <v>47</v>
      </c>
      <c r="O644" s="43"/>
      <c r="P644" s="213">
        <f>O644*H644</f>
        <v>0</v>
      </c>
      <c r="Q644" s="213">
        <v>0</v>
      </c>
      <c r="R644" s="213">
        <f>Q644*H644</f>
        <v>0</v>
      </c>
      <c r="S644" s="213">
        <v>0.417</v>
      </c>
      <c r="T644" s="214">
        <f>S644*H644</f>
        <v>2.085</v>
      </c>
      <c r="AR644" s="25" t="s">
        <v>181</v>
      </c>
      <c r="AT644" s="25" t="s">
        <v>176</v>
      </c>
      <c r="AU644" s="25" t="s">
        <v>182</v>
      </c>
      <c r="AY644" s="25" t="s">
        <v>172</v>
      </c>
      <c r="BE644" s="215">
        <f>IF(N644="základní",J644,0)</f>
        <v>0</v>
      </c>
      <c r="BF644" s="215">
        <f>IF(N644="snížená",J644,0)</f>
        <v>0</v>
      </c>
      <c r="BG644" s="215">
        <f>IF(N644="zákl. přenesená",J644,0)</f>
        <v>0</v>
      </c>
      <c r="BH644" s="215">
        <f>IF(N644="sníž. přenesená",J644,0)</f>
        <v>0</v>
      </c>
      <c r="BI644" s="215">
        <f>IF(N644="nulová",J644,0)</f>
        <v>0</v>
      </c>
      <c r="BJ644" s="25" t="s">
        <v>83</v>
      </c>
      <c r="BK644" s="215">
        <f>ROUND(I644*H644,2)</f>
        <v>0</v>
      </c>
      <c r="BL644" s="25" t="s">
        <v>181</v>
      </c>
      <c r="BM644" s="25" t="s">
        <v>1972</v>
      </c>
    </row>
    <row r="645" spans="2:51" s="13" customFormat="1" ht="13.5">
      <c r="B645" s="227"/>
      <c r="C645" s="228"/>
      <c r="D645" s="218" t="s">
        <v>184</v>
      </c>
      <c r="E645" s="229" t="s">
        <v>21</v>
      </c>
      <c r="F645" s="230" t="s">
        <v>1973</v>
      </c>
      <c r="G645" s="228"/>
      <c r="H645" s="231">
        <v>5</v>
      </c>
      <c r="I645" s="232"/>
      <c r="J645" s="228"/>
      <c r="K645" s="228"/>
      <c r="L645" s="233"/>
      <c r="M645" s="234"/>
      <c r="N645" s="235"/>
      <c r="O645" s="235"/>
      <c r="P645" s="235"/>
      <c r="Q645" s="235"/>
      <c r="R645" s="235"/>
      <c r="S645" s="235"/>
      <c r="T645" s="236"/>
      <c r="AT645" s="237" t="s">
        <v>184</v>
      </c>
      <c r="AU645" s="237" t="s">
        <v>182</v>
      </c>
      <c r="AV645" s="13" t="s">
        <v>85</v>
      </c>
      <c r="AW645" s="13" t="s">
        <v>35</v>
      </c>
      <c r="AX645" s="13" t="s">
        <v>83</v>
      </c>
      <c r="AY645" s="237" t="s">
        <v>172</v>
      </c>
    </row>
    <row r="646" spans="2:65" s="1" customFormat="1" ht="16.5" customHeight="1">
      <c r="B646" s="42"/>
      <c r="C646" s="204" t="s">
        <v>1016</v>
      </c>
      <c r="D646" s="204" t="s">
        <v>176</v>
      </c>
      <c r="E646" s="205" t="s">
        <v>1974</v>
      </c>
      <c r="F646" s="206" t="s">
        <v>1975</v>
      </c>
      <c r="G646" s="207" t="s">
        <v>213</v>
      </c>
      <c r="H646" s="208">
        <v>134.5</v>
      </c>
      <c r="I646" s="209"/>
      <c r="J646" s="210">
        <f>ROUND(I646*H646,2)</f>
        <v>0</v>
      </c>
      <c r="K646" s="206" t="s">
        <v>180</v>
      </c>
      <c r="L646" s="62"/>
      <c r="M646" s="211" t="s">
        <v>21</v>
      </c>
      <c r="N646" s="212" t="s">
        <v>47</v>
      </c>
      <c r="O646" s="43"/>
      <c r="P646" s="213">
        <f>O646*H646</f>
        <v>0</v>
      </c>
      <c r="Q646" s="213">
        <v>0</v>
      </c>
      <c r="R646" s="213">
        <f>Q646*H646</f>
        <v>0</v>
      </c>
      <c r="S646" s="213">
        <v>0.32</v>
      </c>
      <c r="T646" s="214">
        <f>S646*H646</f>
        <v>43.04</v>
      </c>
      <c r="AR646" s="25" t="s">
        <v>181</v>
      </c>
      <c r="AT646" s="25" t="s">
        <v>176</v>
      </c>
      <c r="AU646" s="25" t="s">
        <v>182</v>
      </c>
      <c r="AY646" s="25" t="s">
        <v>172</v>
      </c>
      <c r="BE646" s="215">
        <f>IF(N646="základní",J646,0)</f>
        <v>0</v>
      </c>
      <c r="BF646" s="215">
        <f>IF(N646="snížená",J646,0)</f>
        <v>0</v>
      </c>
      <c r="BG646" s="215">
        <f>IF(N646="zákl. přenesená",J646,0)</f>
        <v>0</v>
      </c>
      <c r="BH646" s="215">
        <f>IF(N646="sníž. přenesená",J646,0)</f>
        <v>0</v>
      </c>
      <c r="BI646" s="215">
        <f>IF(N646="nulová",J646,0)</f>
        <v>0</v>
      </c>
      <c r="BJ646" s="25" t="s">
        <v>83</v>
      </c>
      <c r="BK646" s="215">
        <f>ROUND(I646*H646,2)</f>
        <v>0</v>
      </c>
      <c r="BL646" s="25" t="s">
        <v>181</v>
      </c>
      <c r="BM646" s="25" t="s">
        <v>1976</v>
      </c>
    </row>
    <row r="647" spans="2:51" s="13" customFormat="1" ht="13.5">
      <c r="B647" s="227"/>
      <c r="C647" s="228"/>
      <c r="D647" s="218" t="s">
        <v>184</v>
      </c>
      <c r="E647" s="229" t="s">
        <v>21</v>
      </c>
      <c r="F647" s="230" t="s">
        <v>1977</v>
      </c>
      <c r="G647" s="228"/>
      <c r="H647" s="231">
        <v>134.5</v>
      </c>
      <c r="I647" s="232"/>
      <c r="J647" s="228"/>
      <c r="K647" s="228"/>
      <c r="L647" s="233"/>
      <c r="M647" s="234"/>
      <c r="N647" s="235"/>
      <c r="O647" s="235"/>
      <c r="P647" s="235"/>
      <c r="Q647" s="235"/>
      <c r="R647" s="235"/>
      <c r="S647" s="235"/>
      <c r="T647" s="236"/>
      <c r="AT647" s="237" t="s">
        <v>184</v>
      </c>
      <c r="AU647" s="237" t="s">
        <v>182</v>
      </c>
      <c r="AV647" s="13" t="s">
        <v>85</v>
      </c>
      <c r="AW647" s="13" t="s">
        <v>35</v>
      </c>
      <c r="AX647" s="13" t="s">
        <v>83</v>
      </c>
      <c r="AY647" s="237" t="s">
        <v>172</v>
      </c>
    </row>
    <row r="648" spans="2:65" s="1" customFormat="1" ht="16.5" customHeight="1">
      <c r="B648" s="42"/>
      <c r="C648" s="204" t="s">
        <v>1021</v>
      </c>
      <c r="D648" s="204" t="s">
        <v>176</v>
      </c>
      <c r="E648" s="205" t="s">
        <v>1978</v>
      </c>
      <c r="F648" s="206" t="s">
        <v>1979</v>
      </c>
      <c r="G648" s="207" t="s">
        <v>213</v>
      </c>
      <c r="H648" s="208">
        <v>2052.5</v>
      </c>
      <c r="I648" s="209"/>
      <c r="J648" s="210">
        <f>ROUND(I648*H648,2)</f>
        <v>0</v>
      </c>
      <c r="K648" s="206" t="s">
        <v>180</v>
      </c>
      <c r="L648" s="62"/>
      <c r="M648" s="211" t="s">
        <v>21</v>
      </c>
      <c r="N648" s="212" t="s">
        <v>47</v>
      </c>
      <c r="O648" s="43"/>
      <c r="P648" s="213">
        <f>O648*H648</f>
        <v>0</v>
      </c>
      <c r="Q648" s="213">
        <v>0</v>
      </c>
      <c r="R648" s="213">
        <f>Q648*H648</f>
        <v>0</v>
      </c>
      <c r="S648" s="213">
        <v>0.26</v>
      </c>
      <c r="T648" s="214">
        <f>S648*H648</f>
        <v>533.65</v>
      </c>
      <c r="AR648" s="25" t="s">
        <v>181</v>
      </c>
      <c r="AT648" s="25" t="s">
        <v>176</v>
      </c>
      <c r="AU648" s="25" t="s">
        <v>182</v>
      </c>
      <c r="AY648" s="25" t="s">
        <v>172</v>
      </c>
      <c r="BE648" s="215">
        <f>IF(N648="základní",J648,0)</f>
        <v>0</v>
      </c>
      <c r="BF648" s="215">
        <f>IF(N648="snížená",J648,0)</f>
        <v>0</v>
      </c>
      <c r="BG648" s="215">
        <f>IF(N648="zákl. přenesená",J648,0)</f>
        <v>0</v>
      </c>
      <c r="BH648" s="215">
        <f>IF(N648="sníž. přenesená",J648,0)</f>
        <v>0</v>
      </c>
      <c r="BI648" s="215">
        <f>IF(N648="nulová",J648,0)</f>
        <v>0</v>
      </c>
      <c r="BJ648" s="25" t="s">
        <v>83</v>
      </c>
      <c r="BK648" s="215">
        <f>ROUND(I648*H648,2)</f>
        <v>0</v>
      </c>
      <c r="BL648" s="25" t="s">
        <v>181</v>
      </c>
      <c r="BM648" s="25" t="s">
        <v>1980</v>
      </c>
    </row>
    <row r="649" spans="2:51" s="13" customFormat="1" ht="27">
      <c r="B649" s="227"/>
      <c r="C649" s="228"/>
      <c r="D649" s="218" t="s">
        <v>184</v>
      </c>
      <c r="E649" s="229" t="s">
        <v>21</v>
      </c>
      <c r="F649" s="230" t="s">
        <v>1981</v>
      </c>
      <c r="G649" s="228"/>
      <c r="H649" s="231">
        <v>1814</v>
      </c>
      <c r="I649" s="232"/>
      <c r="J649" s="228"/>
      <c r="K649" s="228"/>
      <c r="L649" s="233"/>
      <c r="M649" s="234"/>
      <c r="N649" s="235"/>
      <c r="O649" s="235"/>
      <c r="P649" s="235"/>
      <c r="Q649" s="235"/>
      <c r="R649" s="235"/>
      <c r="S649" s="235"/>
      <c r="T649" s="236"/>
      <c r="AT649" s="237" t="s">
        <v>184</v>
      </c>
      <c r="AU649" s="237" t="s">
        <v>182</v>
      </c>
      <c r="AV649" s="13" t="s">
        <v>85</v>
      </c>
      <c r="AW649" s="13" t="s">
        <v>35</v>
      </c>
      <c r="AX649" s="13" t="s">
        <v>76</v>
      </c>
      <c r="AY649" s="237" t="s">
        <v>172</v>
      </c>
    </row>
    <row r="650" spans="2:51" s="13" customFormat="1" ht="13.5">
      <c r="B650" s="227"/>
      <c r="C650" s="228"/>
      <c r="D650" s="218" t="s">
        <v>184</v>
      </c>
      <c r="E650" s="229" t="s">
        <v>21</v>
      </c>
      <c r="F650" s="230" t="s">
        <v>1982</v>
      </c>
      <c r="G650" s="228"/>
      <c r="H650" s="231">
        <v>238.5</v>
      </c>
      <c r="I650" s="232"/>
      <c r="J650" s="228"/>
      <c r="K650" s="228"/>
      <c r="L650" s="233"/>
      <c r="M650" s="234"/>
      <c r="N650" s="235"/>
      <c r="O650" s="235"/>
      <c r="P650" s="235"/>
      <c r="Q650" s="235"/>
      <c r="R650" s="235"/>
      <c r="S650" s="235"/>
      <c r="T650" s="236"/>
      <c r="AT650" s="237" t="s">
        <v>184</v>
      </c>
      <c r="AU650" s="237" t="s">
        <v>182</v>
      </c>
      <c r="AV650" s="13" t="s">
        <v>85</v>
      </c>
      <c r="AW650" s="13" t="s">
        <v>35</v>
      </c>
      <c r="AX650" s="13" t="s">
        <v>76</v>
      </c>
      <c r="AY650" s="237" t="s">
        <v>172</v>
      </c>
    </row>
    <row r="651" spans="2:51" s="14" customFormat="1" ht="13.5">
      <c r="B651" s="238"/>
      <c r="C651" s="239"/>
      <c r="D651" s="218" t="s">
        <v>184</v>
      </c>
      <c r="E651" s="240" t="s">
        <v>21</v>
      </c>
      <c r="F651" s="241" t="s">
        <v>199</v>
      </c>
      <c r="G651" s="239"/>
      <c r="H651" s="242">
        <v>2052.5</v>
      </c>
      <c r="I651" s="243"/>
      <c r="J651" s="239"/>
      <c r="K651" s="239"/>
      <c r="L651" s="244"/>
      <c r="M651" s="245"/>
      <c r="N651" s="246"/>
      <c r="O651" s="246"/>
      <c r="P651" s="246"/>
      <c r="Q651" s="246"/>
      <c r="R651" s="246"/>
      <c r="S651" s="246"/>
      <c r="T651" s="247"/>
      <c r="AT651" s="248" t="s">
        <v>184</v>
      </c>
      <c r="AU651" s="248" t="s">
        <v>182</v>
      </c>
      <c r="AV651" s="14" t="s">
        <v>181</v>
      </c>
      <c r="AW651" s="14" t="s">
        <v>35</v>
      </c>
      <c r="AX651" s="14" t="s">
        <v>83</v>
      </c>
      <c r="AY651" s="248" t="s">
        <v>172</v>
      </c>
    </row>
    <row r="652" spans="2:65" s="1" customFormat="1" ht="16.5" customHeight="1">
      <c r="B652" s="42"/>
      <c r="C652" s="204" t="s">
        <v>1026</v>
      </c>
      <c r="D652" s="204" t="s">
        <v>176</v>
      </c>
      <c r="E652" s="205" t="s">
        <v>1983</v>
      </c>
      <c r="F652" s="206" t="s">
        <v>1984</v>
      </c>
      <c r="G652" s="207" t="s">
        <v>213</v>
      </c>
      <c r="H652" s="208">
        <v>8</v>
      </c>
      <c r="I652" s="209"/>
      <c r="J652" s="210">
        <f>ROUND(I652*H652,2)</f>
        <v>0</v>
      </c>
      <c r="K652" s="206" t="s">
        <v>180</v>
      </c>
      <c r="L652" s="62"/>
      <c r="M652" s="211" t="s">
        <v>21</v>
      </c>
      <c r="N652" s="212" t="s">
        <v>47</v>
      </c>
      <c r="O652" s="43"/>
      <c r="P652" s="213">
        <f>O652*H652</f>
        <v>0</v>
      </c>
      <c r="Q652" s="213">
        <v>0</v>
      </c>
      <c r="R652" s="213">
        <f>Q652*H652</f>
        <v>0</v>
      </c>
      <c r="S652" s="213">
        <v>0.098</v>
      </c>
      <c r="T652" s="214">
        <f>S652*H652</f>
        <v>0.784</v>
      </c>
      <c r="AR652" s="25" t="s">
        <v>181</v>
      </c>
      <c r="AT652" s="25" t="s">
        <v>176</v>
      </c>
      <c r="AU652" s="25" t="s">
        <v>182</v>
      </c>
      <c r="AY652" s="25" t="s">
        <v>172</v>
      </c>
      <c r="BE652" s="215">
        <f>IF(N652="základní",J652,0)</f>
        <v>0</v>
      </c>
      <c r="BF652" s="215">
        <f>IF(N652="snížená",J652,0)</f>
        <v>0</v>
      </c>
      <c r="BG652" s="215">
        <f>IF(N652="zákl. přenesená",J652,0)</f>
        <v>0</v>
      </c>
      <c r="BH652" s="215">
        <f>IF(N652="sníž. přenesená",J652,0)</f>
        <v>0</v>
      </c>
      <c r="BI652" s="215">
        <f>IF(N652="nulová",J652,0)</f>
        <v>0</v>
      </c>
      <c r="BJ652" s="25" t="s">
        <v>83</v>
      </c>
      <c r="BK652" s="215">
        <f>ROUND(I652*H652,2)</f>
        <v>0</v>
      </c>
      <c r="BL652" s="25" t="s">
        <v>181</v>
      </c>
      <c r="BM652" s="25" t="s">
        <v>1985</v>
      </c>
    </row>
    <row r="653" spans="2:51" s="12" customFormat="1" ht="13.5">
      <c r="B653" s="216"/>
      <c r="C653" s="217"/>
      <c r="D653" s="218" t="s">
        <v>184</v>
      </c>
      <c r="E653" s="219" t="s">
        <v>21</v>
      </c>
      <c r="F653" s="220" t="s">
        <v>847</v>
      </c>
      <c r="G653" s="217"/>
      <c r="H653" s="219" t="s">
        <v>21</v>
      </c>
      <c r="I653" s="221"/>
      <c r="J653" s="217"/>
      <c r="K653" s="217"/>
      <c r="L653" s="222"/>
      <c r="M653" s="223"/>
      <c r="N653" s="224"/>
      <c r="O653" s="224"/>
      <c r="P653" s="224"/>
      <c r="Q653" s="224"/>
      <c r="R653" s="224"/>
      <c r="S653" s="224"/>
      <c r="T653" s="225"/>
      <c r="AT653" s="226" t="s">
        <v>184</v>
      </c>
      <c r="AU653" s="226" t="s">
        <v>182</v>
      </c>
      <c r="AV653" s="12" t="s">
        <v>83</v>
      </c>
      <c r="AW653" s="12" t="s">
        <v>35</v>
      </c>
      <c r="AX653" s="12" t="s">
        <v>76</v>
      </c>
      <c r="AY653" s="226" t="s">
        <v>172</v>
      </c>
    </row>
    <row r="654" spans="2:51" s="13" customFormat="1" ht="13.5">
      <c r="B654" s="227"/>
      <c r="C654" s="228"/>
      <c r="D654" s="218" t="s">
        <v>184</v>
      </c>
      <c r="E654" s="229" t="s">
        <v>21</v>
      </c>
      <c r="F654" s="230" t="s">
        <v>1986</v>
      </c>
      <c r="G654" s="228"/>
      <c r="H654" s="231">
        <v>8</v>
      </c>
      <c r="I654" s="232"/>
      <c r="J654" s="228"/>
      <c r="K654" s="228"/>
      <c r="L654" s="233"/>
      <c r="M654" s="234"/>
      <c r="N654" s="235"/>
      <c r="O654" s="235"/>
      <c r="P654" s="235"/>
      <c r="Q654" s="235"/>
      <c r="R654" s="235"/>
      <c r="S654" s="235"/>
      <c r="T654" s="236"/>
      <c r="AT654" s="237" t="s">
        <v>184</v>
      </c>
      <c r="AU654" s="237" t="s">
        <v>182</v>
      </c>
      <c r="AV654" s="13" t="s">
        <v>85</v>
      </c>
      <c r="AW654" s="13" t="s">
        <v>35</v>
      </c>
      <c r="AX654" s="13" t="s">
        <v>83</v>
      </c>
      <c r="AY654" s="237" t="s">
        <v>172</v>
      </c>
    </row>
    <row r="655" spans="2:65" s="1" customFormat="1" ht="16.5" customHeight="1">
      <c r="B655" s="42"/>
      <c r="C655" s="204" t="s">
        <v>1034</v>
      </c>
      <c r="D655" s="204" t="s">
        <v>176</v>
      </c>
      <c r="E655" s="205" t="s">
        <v>1987</v>
      </c>
      <c r="F655" s="206" t="s">
        <v>1988</v>
      </c>
      <c r="G655" s="207" t="s">
        <v>213</v>
      </c>
      <c r="H655" s="208">
        <v>109.5</v>
      </c>
      <c r="I655" s="209"/>
      <c r="J655" s="210">
        <f>ROUND(I655*H655,2)</f>
        <v>0</v>
      </c>
      <c r="K655" s="206" t="s">
        <v>180</v>
      </c>
      <c r="L655" s="62"/>
      <c r="M655" s="211" t="s">
        <v>21</v>
      </c>
      <c r="N655" s="212" t="s">
        <v>47</v>
      </c>
      <c r="O655" s="43"/>
      <c r="P655" s="213">
        <f>O655*H655</f>
        <v>0</v>
      </c>
      <c r="Q655" s="213">
        <v>0</v>
      </c>
      <c r="R655" s="213">
        <f>Q655*H655</f>
        <v>0</v>
      </c>
      <c r="S655" s="213">
        <v>0.325</v>
      </c>
      <c r="T655" s="214">
        <f>S655*H655</f>
        <v>35.5875</v>
      </c>
      <c r="AR655" s="25" t="s">
        <v>181</v>
      </c>
      <c r="AT655" s="25" t="s">
        <v>176</v>
      </c>
      <c r="AU655" s="25" t="s">
        <v>182</v>
      </c>
      <c r="AY655" s="25" t="s">
        <v>172</v>
      </c>
      <c r="BE655" s="215">
        <f>IF(N655="základní",J655,0)</f>
        <v>0</v>
      </c>
      <c r="BF655" s="215">
        <f>IF(N655="snížená",J655,0)</f>
        <v>0</v>
      </c>
      <c r="BG655" s="215">
        <f>IF(N655="zákl. přenesená",J655,0)</f>
        <v>0</v>
      </c>
      <c r="BH655" s="215">
        <f>IF(N655="sníž. přenesená",J655,0)</f>
        <v>0</v>
      </c>
      <c r="BI655" s="215">
        <f>IF(N655="nulová",J655,0)</f>
        <v>0</v>
      </c>
      <c r="BJ655" s="25" t="s">
        <v>83</v>
      </c>
      <c r="BK655" s="215">
        <f>ROUND(I655*H655,2)</f>
        <v>0</v>
      </c>
      <c r="BL655" s="25" t="s">
        <v>181</v>
      </c>
      <c r="BM655" s="25" t="s">
        <v>1989</v>
      </c>
    </row>
    <row r="656" spans="2:51" s="12" customFormat="1" ht="13.5">
      <c r="B656" s="216"/>
      <c r="C656" s="217"/>
      <c r="D656" s="218" t="s">
        <v>184</v>
      </c>
      <c r="E656" s="219" t="s">
        <v>21</v>
      </c>
      <c r="F656" s="220" t="s">
        <v>847</v>
      </c>
      <c r="G656" s="217"/>
      <c r="H656" s="219" t="s">
        <v>21</v>
      </c>
      <c r="I656" s="221"/>
      <c r="J656" s="217"/>
      <c r="K656" s="217"/>
      <c r="L656" s="222"/>
      <c r="M656" s="223"/>
      <c r="N656" s="224"/>
      <c r="O656" s="224"/>
      <c r="P656" s="224"/>
      <c r="Q656" s="224"/>
      <c r="R656" s="224"/>
      <c r="S656" s="224"/>
      <c r="T656" s="225"/>
      <c r="AT656" s="226" t="s">
        <v>184</v>
      </c>
      <c r="AU656" s="226" t="s">
        <v>182</v>
      </c>
      <c r="AV656" s="12" t="s">
        <v>83</v>
      </c>
      <c r="AW656" s="12" t="s">
        <v>35</v>
      </c>
      <c r="AX656" s="12" t="s">
        <v>76</v>
      </c>
      <c r="AY656" s="226" t="s">
        <v>172</v>
      </c>
    </row>
    <row r="657" spans="2:51" s="13" customFormat="1" ht="27">
      <c r="B657" s="227"/>
      <c r="C657" s="228"/>
      <c r="D657" s="218" t="s">
        <v>184</v>
      </c>
      <c r="E657" s="229" t="s">
        <v>21</v>
      </c>
      <c r="F657" s="230" t="s">
        <v>1990</v>
      </c>
      <c r="G657" s="228"/>
      <c r="H657" s="231">
        <v>109.5</v>
      </c>
      <c r="I657" s="232"/>
      <c r="J657" s="228"/>
      <c r="K657" s="228"/>
      <c r="L657" s="233"/>
      <c r="M657" s="234"/>
      <c r="N657" s="235"/>
      <c r="O657" s="235"/>
      <c r="P657" s="235"/>
      <c r="Q657" s="235"/>
      <c r="R657" s="235"/>
      <c r="S657" s="235"/>
      <c r="T657" s="236"/>
      <c r="AT657" s="237" t="s">
        <v>184</v>
      </c>
      <c r="AU657" s="237" t="s">
        <v>182</v>
      </c>
      <c r="AV657" s="13" t="s">
        <v>85</v>
      </c>
      <c r="AW657" s="13" t="s">
        <v>35</v>
      </c>
      <c r="AX657" s="13" t="s">
        <v>83</v>
      </c>
      <c r="AY657" s="237" t="s">
        <v>172</v>
      </c>
    </row>
    <row r="658" spans="2:65" s="1" customFormat="1" ht="25.5" customHeight="1">
      <c r="B658" s="42"/>
      <c r="C658" s="204" t="s">
        <v>1039</v>
      </c>
      <c r="D658" s="204" t="s">
        <v>176</v>
      </c>
      <c r="E658" s="205" t="s">
        <v>861</v>
      </c>
      <c r="F658" s="206" t="s">
        <v>862</v>
      </c>
      <c r="G658" s="207" t="s">
        <v>213</v>
      </c>
      <c r="H658" s="208">
        <v>4491.5</v>
      </c>
      <c r="I658" s="209"/>
      <c r="J658" s="210">
        <f>ROUND(I658*H658,2)</f>
        <v>0</v>
      </c>
      <c r="K658" s="206" t="s">
        <v>180</v>
      </c>
      <c r="L658" s="62"/>
      <c r="M658" s="211" t="s">
        <v>21</v>
      </c>
      <c r="N658" s="212" t="s">
        <v>47</v>
      </c>
      <c r="O658" s="43"/>
      <c r="P658" s="213">
        <f>O658*H658</f>
        <v>0</v>
      </c>
      <c r="Q658" s="213">
        <v>0</v>
      </c>
      <c r="R658" s="213">
        <f>Q658*H658</f>
        <v>0</v>
      </c>
      <c r="S658" s="213">
        <v>0.29</v>
      </c>
      <c r="T658" s="214">
        <f>S658*H658</f>
        <v>1302.5349999999999</v>
      </c>
      <c r="AR658" s="25" t="s">
        <v>181</v>
      </c>
      <c r="AT658" s="25" t="s">
        <v>176</v>
      </c>
      <c r="AU658" s="25" t="s">
        <v>182</v>
      </c>
      <c r="AY658" s="25" t="s">
        <v>172</v>
      </c>
      <c r="BE658" s="215">
        <f>IF(N658="základní",J658,0)</f>
        <v>0</v>
      </c>
      <c r="BF658" s="215">
        <f>IF(N658="snížená",J658,0)</f>
        <v>0</v>
      </c>
      <c r="BG658" s="215">
        <f>IF(N658="zákl. přenesená",J658,0)</f>
        <v>0</v>
      </c>
      <c r="BH658" s="215">
        <f>IF(N658="sníž. přenesená",J658,0)</f>
        <v>0</v>
      </c>
      <c r="BI658" s="215">
        <f>IF(N658="nulová",J658,0)</f>
        <v>0</v>
      </c>
      <c r="BJ658" s="25" t="s">
        <v>83</v>
      </c>
      <c r="BK658" s="215">
        <f>ROUND(I658*H658,2)</f>
        <v>0</v>
      </c>
      <c r="BL658" s="25" t="s">
        <v>181</v>
      </c>
      <c r="BM658" s="25" t="s">
        <v>863</v>
      </c>
    </row>
    <row r="659" spans="2:51" s="12" customFormat="1" ht="13.5">
      <c r="B659" s="216"/>
      <c r="C659" s="217"/>
      <c r="D659" s="218" t="s">
        <v>184</v>
      </c>
      <c r="E659" s="219" t="s">
        <v>21</v>
      </c>
      <c r="F659" s="220" t="s">
        <v>393</v>
      </c>
      <c r="G659" s="217"/>
      <c r="H659" s="219" t="s">
        <v>21</v>
      </c>
      <c r="I659" s="221"/>
      <c r="J659" s="217"/>
      <c r="K659" s="217"/>
      <c r="L659" s="222"/>
      <c r="M659" s="223"/>
      <c r="N659" s="224"/>
      <c r="O659" s="224"/>
      <c r="P659" s="224"/>
      <c r="Q659" s="224"/>
      <c r="R659" s="224"/>
      <c r="S659" s="224"/>
      <c r="T659" s="225"/>
      <c r="AT659" s="226" t="s">
        <v>184</v>
      </c>
      <c r="AU659" s="226" t="s">
        <v>182</v>
      </c>
      <c r="AV659" s="12" t="s">
        <v>83</v>
      </c>
      <c r="AW659" s="12" t="s">
        <v>35</v>
      </c>
      <c r="AX659" s="12" t="s">
        <v>76</v>
      </c>
      <c r="AY659" s="226" t="s">
        <v>172</v>
      </c>
    </row>
    <row r="660" spans="2:51" s="13" customFormat="1" ht="13.5">
      <c r="B660" s="227"/>
      <c r="C660" s="228"/>
      <c r="D660" s="218" t="s">
        <v>184</v>
      </c>
      <c r="E660" s="229" t="s">
        <v>21</v>
      </c>
      <c r="F660" s="230" t="s">
        <v>1991</v>
      </c>
      <c r="G660" s="228"/>
      <c r="H660" s="231">
        <v>15.5</v>
      </c>
      <c r="I660" s="232"/>
      <c r="J660" s="228"/>
      <c r="K660" s="228"/>
      <c r="L660" s="233"/>
      <c r="M660" s="234"/>
      <c r="N660" s="235"/>
      <c r="O660" s="235"/>
      <c r="P660" s="235"/>
      <c r="Q660" s="235"/>
      <c r="R660" s="235"/>
      <c r="S660" s="235"/>
      <c r="T660" s="236"/>
      <c r="AT660" s="237" t="s">
        <v>184</v>
      </c>
      <c r="AU660" s="237" t="s">
        <v>182</v>
      </c>
      <c r="AV660" s="13" t="s">
        <v>85</v>
      </c>
      <c r="AW660" s="13" t="s">
        <v>35</v>
      </c>
      <c r="AX660" s="13" t="s">
        <v>76</v>
      </c>
      <c r="AY660" s="237" t="s">
        <v>172</v>
      </c>
    </row>
    <row r="661" spans="2:51" s="13" customFormat="1" ht="13.5">
      <c r="B661" s="227"/>
      <c r="C661" s="228"/>
      <c r="D661" s="218" t="s">
        <v>184</v>
      </c>
      <c r="E661" s="229" t="s">
        <v>21</v>
      </c>
      <c r="F661" s="230" t="s">
        <v>1992</v>
      </c>
      <c r="G661" s="228"/>
      <c r="H661" s="231">
        <v>322.5</v>
      </c>
      <c r="I661" s="232"/>
      <c r="J661" s="228"/>
      <c r="K661" s="228"/>
      <c r="L661" s="233"/>
      <c r="M661" s="234"/>
      <c r="N661" s="235"/>
      <c r="O661" s="235"/>
      <c r="P661" s="235"/>
      <c r="Q661" s="235"/>
      <c r="R661" s="235"/>
      <c r="S661" s="235"/>
      <c r="T661" s="236"/>
      <c r="AT661" s="237" t="s">
        <v>184</v>
      </c>
      <c r="AU661" s="237" t="s">
        <v>182</v>
      </c>
      <c r="AV661" s="13" t="s">
        <v>85</v>
      </c>
      <c r="AW661" s="13" t="s">
        <v>35</v>
      </c>
      <c r="AX661" s="13" t="s">
        <v>76</v>
      </c>
      <c r="AY661" s="237" t="s">
        <v>172</v>
      </c>
    </row>
    <row r="662" spans="2:51" s="13" customFormat="1" ht="13.5">
      <c r="B662" s="227"/>
      <c r="C662" s="228"/>
      <c r="D662" s="218" t="s">
        <v>184</v>
      </c>
      <c r="E662" s="229" t="s">
        <v>21</v>
      </c>
      <c r="F662" s="230" t="s">
        <v>1993</v>
      </c>
      <c r="G662" s="228"/>
      <c r="H662" s="231">
        <v>5</v>
      </c>
      <c r="I662" s="232"/>
      <c r="J662" s="228"/>
      <c r="K662" s="228"/>
      <c r="L662" s="233"/>
      <c r="M662" s="234"/>
      <c r="N662" s="235"/>
      <c r="O662" s="235"/>
      <c r="P662" s="235"/>
      <c r="Q662" s="235"/>
      <c r="R662" s="235"/>
      <c r="S662" s="235"/>
      <c r="T662" s="236"/>
      <c r="AT662" s="237" t="s">
        <v>184</v>
      </c>
      <c r="AU662" s="237" t="s">
        <v>182</v>
      </c>
      <c r="AV662" s="13" t="s">
        <v>85</v>
      </c>
      <c r="AW662" s="13" t="s">
        <v>35</v>
      </c>
      <c r="AX662" s="13" t="s">
        <v>76</v>
      </c>
      <c r="AY662" s="237" t="s">
        <v>172</v>
      </c>
    </row>
    <row r="663" spans="2:51" s="13" customFormat="1" ht="13.5">
      <c r="B663" s="227"/>
      <c r="C663" s="228"/>
      <c r="D663" s="218" t="s">
        <v>184</v>
      </c>
      <c r="E663" s="229" t="s">
        <v>21</v>
      </c>
      <c r="F663" s="230" t="s">
        <v>1994</v>
      </c>
      <c r="G663" s="228"/>
      <c r="H663" s="231">
        <v>134.5</v>
      </c>
      <c r="I663" s="232"/>
      <c r="J663" s="228"/>
      <c r="K663" s="228"/>
      <c r="L663" s="233"/>
      <c r="M663" s="234"/>
      <c r="N663" s="235"/>
      <c r="O663" s="235"/>
      <c r="P663" s="235"/>
      <c r="Q663" s="235"/>
      <c r="R663" s="235"/>
      <c r="S663" s="235"/>
      <c r="T663" s="236"/>
      <c r="AT663" s="237" t="s">
        <v>184</v>
      </c>
      <c r="AU663" s="237" t="s">
        <v>182</v>
      </c>
      <c r="AV663" s="13" t="s">
        <v>85</v>
      </c>
      <c r="AW663" s="13" t="s">
        <v>35</v>
      </c>
      <c r="AX663" s="13" t="s">
        <v>76</v>
      </c>
      <c r="AY663" s="237" t="s">
        <v>172</v>
      </c>
    </row>
    <row r="664" spans="2:51" s="13" customFormat="1" ht="13.5">
      <c r="B664" s="227"/>
      <c r="C664" s="228"/>
      <c r="D664" s="218" t="s">
        <v>184</v>
      </c>
      <c r="E664" s="229" t="s">
        <v>21</v>
      </c>
      <c r="F664" s="230" t="s">
        <v>1995</v>
      </c>
      <c r="G664" s="228"/>
      <c r="H664" s="231">
        <v>1814</v>
      </c>
      <c r="I664" s="232"/>
      <c r="J664" s="228"/>
      <c r="K664" s="228"/>
      <c r="L664" s="233"/>
      <c r="M664" s="234"/>
      <c r="N664" s="235"/>
      <c r="O664" s="235"/>
      <c r="P664" s="235"/>
      <c r="Q664" s="235"/>
      <c r="R664" s="235"/>
      <c r="S664" s="235"/>
      <c r="T664" s="236"/>
      <c r="AT664" s="237" t="s">
        <v>184</v>
      </c>
      <c r="AU664" s="237" t="s">
        <v>182</v>
      </c>
      <c r="AV664" s="13" t="s">
        <v>85</v>
      </c>
      <c r="AW664" s="13" t="s">
        <v>35</v>
      </c>
      <c r="AX664" s="13" t="s">
        <v>76</v>
      </c>
      <c r="AY664" s="237" t="s">
        <v>172</v>
      </c>
    </row>
    <row r="665" spans="2:51" s="13" customFormat="1" ht="13.5">
      <c r="B665" s="227"/>
      <c r="C665" s="228"/>
      <c r="D665" s="218" t="s">
        <v>184</v>
      </c>
      <c r="E665" s="229" t="s">
        <v>21</v>
      </c>
      <c r="F665" s="230" t="s">
        <v>1996</v>
      </c>
      <c r="G665" s="228"/>
      <c r="H665" s="231">
        <v>8</v>
      </c>
      <c r="I665" s="232"/>
      <c r="J665" s="228"/>
      <c r="K665" s="228"/>
      <c r="L665" s="233"/>
      <c r="M665" s="234"/>
      <c r="N665" s="235"/>
      <c r="O665" s="235"/>
      <c r="P665" s="235"/>
      <c r="Q665" s="235"/>
      <c r="R665" s="235"/>
      <c r="S665" s="235"/>
      <c r="T665" s="236"/>
      <c r="AT665" s="237" t="s">
        <v>184</v>
      </c>
      <c r="AU665" s="237" t="s">
        <v>182</v>
      </c>
      <c r="AV665" s="13" t="s">
        <v>85</v>
      </c>
      <c r="AW665" s="13" t="s">
        <v>35</v>
      </c>
      <c r="AX665" s="13" t="s">
        <v>76</v>
      </c>
      <c r="AY665" s="237" t="s">
        <v>172</v>
      </c>
    </row>
    <row r="666" spans="2:51" s="13" customFormat="1" ht="13.5">
      <c r="B666" s="227"/>
      <c r="C666" s="228"/>
      <c r="D666" s="218" t="s">
        <v>184</v>
      </c>
      <c r="E666" s="229" t="s">
        <v>21</v>
      </c>
      <c r="F666" s="230" t="s">
        <v>1997</v>
      </c>
      <c r="G666" s="228"/>
      <c r="H666" s="231">
        <v>109.5</v>
      </c>
      <c r="I666" s="232"/>
      <c r="J666" s="228"/>
      <c r="K666" s="228"/>
      <c r="L666" s="233"/>
      <c r="M666" s="234"/>
      <c r="N666" s="235"/>
      <c r="O666" s="235"/>
      <c r="P666" s="235"/>
      <c r="Q666" s="235"/>
      <c r="R666" s="235"/>
      <c r="S666" s="235"/>
      <c r="T666" s="236"/>
      <c r="AT666" s="237" t="s">
        <v>184</v>
      </c>
      <c r="AU666" s="237" t="s">
        <v>182</v>
      </c>
      <c r="AV666" s="13" t="s">
        <v>85</v>
      </c>
      <c r="AW666" s="13" t="s">
        <v>35</v>
      </c>
      <c r="AX666" s="13" t="s">
        <v>76</v>
      </c>
      <c r="AY666" s="237" t="s">
        <v>172</v>
      </c>
    </row>
    <row r="667" spans="2:51" s="15" customFormat="1" ht="13.5">
      <c r="B667" s="249"/>
      <c r="C667" s="250"/>
      <c r="D667" s="218" t="s">
        <v>184</v>
      </c>
      <c r="E667" s="251" t="s">
        <v>21</v>
      </c>
      <c r="F667" s="252" t="s">
        <v>228</v>
      </c>
      <c r="G667" s="250"/>
      <c r="H667" s="253">
        <v>2409</v>
      </c>
      <c r="I667" s="254"/>
      <c r="J667" s="250"/>
      <c r="K667" s="250"/>
      <c r="L667" s="255"/>
      <c r="M667" s="256"/>
      <c r="N667" s="257"/>
      <c r="O667" s="257"/>
      <c r="P667" s="257"/>
      <c r="Q667" s="257"/>
      <c r="R667" s="257"/>
      <c r="S667" s="257"/>
      <c r="T667" s="258"/>
      <c r="AT667" s="259" t="s">
        <v>184</v>
      </c>
      <c r="AU667" s="259" t="s">
        <v>182</v>
      </c>
      <c r="AV667" s="15" t="s">
        <v>182</v>
      </c>
      <c r="AW667" s="15" t="s">
        <v>35</v>
      </c>
      <c r="AX667" s="15" t="s">
        <v>76</v>
      </c>
      <c r="AY667" s="259" t="s">
        <v>172</v>
      </c>
    </row>
    <row r="668" spans="2:51" s="12" customFormat="1" ht="13.5">
      <c r="B668" s="216"/>
      <c r="C668" s="217"/>
      <c r="D668" s="218" t="s">
        <v>184</v>
      </c>
      <c r="E668" s="219" t="s">
        <v>21</v>
      </c>
      <c r="F668" s="220" t="s">
        <v>847</v>
      </c>
      <c r="G668" s="217"/>
      <c r="H668" s="219" t="s">
        <v>21</v>
      </c>
      <c r="I668" s="221"/>
      <c r="J668" s="217"/>
      <c r="K668" s="217"/>
      <c r="L668" s="222"/>
      <c r="M668" s="223"/>
      <c r="N668" s="224"/>
      <c r="O668" s="224"/>
      <c r="P668" s="224"/>
      <c r="Q668" s="224"/>
      <c r="R668" s="224"/>
      <c r="S668" s="224"/>
      <c r="T668" s="225"/>
      <c r="AT668" s="226" t="s">
        <v>184</v>
      </c>
      <c r="AU668" s="226" t="s">
        <v>182</v>
      </c>
      <c r="AV668" s="12" t="s">
        <v>83</v>
      </c>
      <c r="AW668" s="12" t="s">
        <v>35</v>
      </c>
      <c r="AX668" s="12" t="s">
        <v>76</v>
      </c>
      <c r="AY668" s="226" t="s">
        <v>172</v>
      </c>
    </row>
    <row r="669" spans="2:51" s="13" customFormat="1" ht="27">
      <c r="B669" s="227"/>
      <c r="C669" s="228"/>
      <c r="D669" s="218" t="s">
        <v>184</v>
      </c>
      <c r="E669" s="229" t="s">
        <v>21</v>
      </c>
      <c r="F669" s="230" t="s">
        <v>1998</v>
      </c>
      <c r="G669" s="228"/>
      <c r="H669" s="231">
        <v>1993.5</v>
      </c>
      <c r="I669" s="232"/>
      <c r="J669" s="228"/>
      <c r="K669" s="228"/>
      <c r="L669" s="233"/>
      <c r="M669" s="234"/>
      <c r="N669" s="235"/>
      <c r="O669" s="235"/>
      <c r="P669" s="235"/>
      <c r="Q669" s="235"/>
      <c r="R669" s="235"/>
      <c r="S669" s="235"/>
      <c r="T669" s="236"/>
      <c r="AT669" s="237" t="s">
        <v>184</v>
      </c>
      <c r="AU669" s="237" t="s">
        <v>182</v>
      </c>
      <c r="AV669" s="13" t="s">
        <v>85</v>
      </c>
      <c r="AW669" s="13" t="s">
        <v>35</v>
      </c>
      <c r="AX669" s="13" t="s">
        <v>76</v>
      </c>
      <c r="AY669" s="237" t="s">
        <v>172</v>
      </c>
    </row>
    <row r="670" spans="2:51" s="13" customFormat="1" ht="13.5">
      <c r="B670" s="227"/>
      <c r="C670" s="228"/>
      <c r="D670" s="218" t="s">
        <v>184</v>
      </c>
      <c r="E670" s="229" t="s">
        <v>21</v>
      </c>
      <c r="F670" s="230" t="s">
        <v>1999</v>
      </c>
      <c r="G670" s="228"/>
      <c r="H670" s="231">
        <v>89</v>
      </c>
      <c r="I670" s="232"/>
      <c r="J670" s="228"/>
      <c r="K670" s="228"/>
      <c r="L670" s="233"/>
      <c r="M670" s="234"/>
      <c r="N670" s="235"/>
      <c r="O670" s="235"/>
      <c r="P670" s="235"/>
      <c r="Q670" s="235"/>
      <c r="R670" s="235"/>
      <c r="S670" s="235"/>
      <c r="T670" s="236"/>
      <c r="AT670" s="237" t="s">
        <v>184</v>
      </c>
      <c r="AU670" s="237" t="s">
        <v>182</v>
      </c>
      <c r="AV670" s="13" t="s">
        <v>85</v>
      </c>
      <c r="AW670" s="13" t="s">
        <v>35</v>
      </c>
      <c r="AX670" s="13" t="s">
        <v>76</v>
      </c>
      <c r="AY670" s="237" t="s">
        <v>172</v>
      </c>
    </row>
    <row r="671" spans="2:51" s="15" customFormat="1" ht="13.5">
      <c r="B671" s="249"/>
      <c r="C671" s="250"/>
      <c r="D671" s="218" t="s">
        <v>184</v>
      </c>
      <c r="E671" s="251" t="s">
        <v>21</v>
      </c>
      <c r="F671" s="252" t="s">
        <v>228</v>
      </c>
      <c r="G671" s="250"/>
      <c r="H671" s="253">
        <v>2082.5</v>
      </c>
      <c r="I671" s="254"/>
      <c r="J671" s="250"/>
      <c r="K671" s="250"/>
      <c r="L671" s="255"/>
      <c r="M671" s="256"/>
      <c r="N671" s="257"/>
      <c r="O671" s="257"/>
      <c r="P671" s="257"/>
      <c r="Q671" s="257"/>
      <c r="R671" s="257"/>
      <c r="S671" s="257"/>
      <c r="T671" s="258"/>
      <c r="AT671" s="259" t="s">
        <v>184</v>
      </c>
      <c r="AU671" s="259" t="s">
        <v>182</v>
      </c>
      <c r="AV671" s="15" t="s">
        <v>182</v>
      </c>
      <c r="AW671" s="15" t="s">
        <v>35</v>
      </c>
      <c r="AX671" s="15" t="s">
        <v>76</v>
      </c>
      <c r="AY671" s="259" t="s">
        <v>172</v>
      </c>
    </row>
    <row r="672" spans="2:51" s="14" customFormat="1" ht="13.5">
      <c r="B672" s="238"/>
      <c r="C672" s="239"/>
      <c r="D672" s="218" t="s">
        <v>184</v>
      </c>
      <c r="E672" s="240" t="s">
        <v>21</v>
      </c>
      <c r="F672" s="241" t="s">
        <v>199</v>
      </c>
      <c r="G672" s="239"/>
      <c r="H672" s="242">
        <v>4491.5</v>
      </c>
      <c r="I672" s="243"/>
      <c r="J672" s="239"/>
      <c r="K672" s="239"/>
      <c r="L672" s="244"/>
      <c r="M672" s="245"/>
      <c r="N672" s="246"/>
      <c r="O672" s="246"/>
      <c r="P672" s="246"/>
      <c r="Q672" s="246"/>
      <c r="R672" s="246"/>
      <c r="S672" s="246"/>
      <c r="T672" s="247"/>
      <c r="AT672" s="248" t="s">
        <v>184</v>
      </c>
      <c r="AU672" s="248" t="s">
        <v>182</v>
      </c>
      <c r="AV672" s="14" t="s">
        <v>181</v>
      </c>
      <c r="AW672" s="14" t="s">
        <v>35</v>
      </c>
      <c r="AX672" s="14" t="s">
        <v>83</v>
      </c>
      <c r="AY672" s="248" t="s">
        <v>172</v>
      </c>
    </row>
    <row r="673" spans="2:65" s="1" customFormat="1" ht="25.5" customHeight="1">
      <c r="B673" s="42"/>
      <c r="C673" s="204" t="s">
        <v>1044</v>
      </c>
      <c r="D673" s="204" t="s">
        <v>176</v>
      </c>
      <c r="E673" s="205" t="s">
        <v>2000</v>
      </c>
      <c r="F673" s="206" t="s">
        <v>2001</v>
      </c>
      <c r="G673" s="207" t="s">
        <v>213</v>
      </c>
      <c r="H673" s="208">
        <v>238.5</v>
      </c>
      <c r="I673" s="209"/>
      <c r="J673" s="210">
        <f>ROUND(I673*H673,2)</f>
        <v>0</v>
      </c>
      <c r="K673" s="206" t="s">
        <v>180</v>
      </c>
      <c r="L673" s="62"/>
      <c r="M673" s="211" t="s">
        <v>21</v>
      </c>
      <c r="N673" s="212" t="s">
        <v>47</v>
      </c>
      <c r="O673" s="43"/>
      <c r="P673" s="213">
        <f>O673*H673</f>
        <v>0</v>
      </c>
      <c r="Q673" s="213">
        <v>0</v>
      </c>
      <c r="R673" s="213">
        <f>Q673*H673</f>
        <v>0</v>
      </c>
      <c r="S673" s="213">
        <v>0</v>
      </c>
      <c r="T673" s="214">
        <f>S673*H673</f>
        <v>0</v>
      </c>
      <c r="AR673" s="25" t="s">
        <v>181</v>
      </c>
      <c r="AT673" s="25" t="s">
        <v>176</v>
      </c>
      <c r="AU673" s="25" t="s">
        <v>182</v>
      </c>
      <c r="AY673" s="25" t="s">
        <v>172</v>
      </c>
      <c r="BE673" s="215">
        <f>IF(N673="základní",J673,0)</f>
        <v>0</v>
      </c>
      <c r="BF673" s="215">
        <f>IF(N673="snížená",J673,0)</f>
        <v>0</v>
      </c>
      <c r="BG673" s="215">
        <f>IF(N673="zákl. přenesená",J673,0)</f>
        <v>0</v>
      </c>
      <c r="BH673" s="215">
        <f>IF(N673="sníž. přenesená",J673,0)</f>
        <v>0</v>
      </c>
      <c r="BI673" s="215">
        <f>IF(N673="nulová",J673,0)</f>
        <v>0</v>
      </c>
      <c r="BJ673" s="25" t="s">
        <v>83</v>
      </c>
      <c r="BK673" s="215">
        <f>ROUND(I673*H673,2)</f>
        <v>0</v>
      </c>
      <c r="BL673" s="25" t="s">
        <v>181</v>
      </c>
      <c r="BM673" s="25" t="s">
        <v>2002</v>
      </c>
    </row>
    <row r="674" spans="2:51" s="13" customFormat="1" ht="13.5">
      <c r="B674" s="227"/>
      <c r="C674" s="228"/>
      <c r="D674" s="218" t="s">
        <v>184</v>
      </c>
      <c r="E674" s="229" t="s">
        <v>21</v>
      </c>
      <c r="F674" s="230" t="s">
        <v>1982</v>
      </c>
      <c r="G674" s="228"/>
      <c r="H674" s="231">
        <v>238.5</v>
      </c>
      <c r="I674" s="232"/>
      <c r="J674" s="228"/>
      <c r="K674" s="228"/>
      <c r="L674" s="233"/>
      <c r="M674" s="234"/>
      <c r="N674" s="235"/>
      <c r="O674" s="235"/>
      <c r="P674" s="235"/>
      <c r="Q674" s="235"/>
      <c r="R674" s="235"/>
      <c r="S674" s="235"/>
      <c r="T674" s="236"/>
      <c r="AT674" s="237" t="s">
        <v>184</v>
      </c>
      <c r="AU674" s="237" t="s">
        <v>182</v>
      </c>
      <c r="AV674" s="13" t="s">
        <v>85</v>
      </c>
      <c r="AW674" s="13" t="s">
        <v>35</v>
      </c>
      <c r="AX674" s="13" t="s">
        <v>83</v>
      </c>
      <c r="AY674" s="237" t="s">
        <v>172</v>
      </c>
    </row>
    <row r="675" spans="2:65" s="1" customFormat="1" ht="16.5" customHeight="1">
      <c r="B675" s="42"/>
      <c r="C675" s="204" t="s">
        <v>1050</v>
      </c>
      <c r="D675" s="204" t="s">
        <v>176</v>
      </c>
      <c r="E675" s="205" t="s">
        <v>2003</v>
      </c>
      <c r="F675" s="206" t="s">
        <v>2004</v>
      </c>
      <c r="G675" s="207" t="s">
        <v>511</v>
      </c>
      <c r="H675" s="208">
        <v>257</v>
      </c>
      <c r="I675" s="209"/>
      <c r="J675" s="210">
        <f>ROUND(I675*H675,2)</f>
        <v>0</v>
      </c>
      <c r="K675" s="206" t="s">
        <v>180</v>
      </c>
      <c r="L675" s="62"/>
      <c r="M675" s="211" t="s">
        <v>21</v>
      </c>
      <c r="N675" s="212" t="s">
        <v>47</v>
      </c>
      <c r="O675" s="43"/>
      <c r="P675" s="213">
        <f>O675*H675</f>
        <v>0</v>
      </c>
      <c r="Q675" s="213">
        <v>0</v>
      </c>
      <c r="R675" s="213">
        <f>Q675*H675</f>
        <v>0</v>
      </c>
      <c r="S675" s="213">
        <v>0.29</v>
      </c>
      <c r="T675" s="214">
        <f>S675*H675</f>
        <v>74.53</v>
      </c>
      <c r="AR675" s="25" t="s">
        <v>181</v>
      </c>
      <c r="AT675" s="25" t="s">
        <v>176</v>
      </c>
      <c r="AU675" s="25" t="s">
        <v>182</v>
      </c>
      <c r="AY675" s="25" t="s">
        <v>172</v>
      </c>
      <c r="BE675" s="215">
        <f>IF(N675="základní",J675,0)</f>
        <v>0</v>
      </c>
      <c r="BF675" s="215">
        <f>IF(N675="snížená",J675,0)</f>
        <v>0</v>
      </c>
      <c r="BG675" s="215">
        <f>IF(N675="zákl. přenesená",J675,0)</f>
        <v>0</v>
      </c>
      <c r="BH675" s="215">
        <f>IF(N675="sníž. přenesená",J675,0)</f>
        <v>0</v>
      </c>
      <c r="BI675" s="215">
        <f>IF(N675="nulová",J675,0)</f>
        <v>0</v>
      </c>
      <c r="BJ675" s="25" t="s">
        <v>83</v>
      </c>
      <c r="BK675" s="215">
        <f>ROUND(I675*H675,2)</f>
        <v>0</v>
      </c>
      <c r="BL675" s="25" t="s">
        <v>181</v>
      </c>
      <c r="BM675" s="25" t="s">
        <v>2005</v>
      </c>
    </row>
    <row r="676" spans="2:51" s="13" customFormat="1" ht="13.5">
      <c r="B676" s="227"/>
      <c r="C676" s="228"/>
      <c r="D676" s="218" t="s">
        <v>184</v>
      </c>
      <c r="E676" s="229" t="s">
        <v>21</v>
      </c>
      <c r="F676" s="230" t="s">
        <v>2006</v>
      </c>
      <c r="G676" s="228"/>
      <c r="H676" s="231">
        <v>257</v>
      </c>
      <c r="I676" s="232"/>
      <c r="J676" s="228"/>
      <c r="K676" s="228"/>
      <c r="L676" s="233"/>
      <c r="M676" s="234"/>
      <c r="N676" s="235"/>
      <c r="O676" s="235"/>
      <c r="P676" s="235"/>
      <c r="Q676" s="235"/>
      <c r="R676" s="235"/>
      <c r="S676" s="235"/>
      <c r="T676" s="236"/>
      <c r="AT676" s="237" t="s">
        <v>184</v>
      </c>
      <c r="AU676" s="237" t="s">
        <v>182</v>
      </c>
      <c r="AV676" s="13" t="s">
        <v>85</v>
      </c>
      <c r="AW676" s="13" t="s">
        <v>35</v>
      </c>
      <c r="AX676" s="13" t="s">
        <v>83</v>
      </c>
      <c r="AY676" s="237" t="s">
        <v>172</v>
      </c>
    </row>
    <row r="677" spans="2:65" s="1" customFormat="1" ht="16.5" customHeight="1">
      <c r="B677" s="42"/>
      <c r="C677" s="204" t="s">
        <v>1055</v>
      </c>
      <c r="D677" s="204" t="s">
        <v>176</v>
      </c>
      <c r="E677" s="205" t="s">
        <v>867</v>
      </c>
      <c r="F677" s="206" t="s">
        <v>868</v>
      </c>
      <c r="G677" s="207" t="s">
        <v>511</v>
      </c>
      <c r="H677" s="208">
        <v>1128.5</v>
      </c>
      <c r="I677" s="209"/>
      <c r="J677" s="210">
        <f>ROUND(I677*H677,2)</f>
        <v>0</v>
      </c>
      <c r="K677" s="206" t="s">
        <v>180</v>
      </c>
      <c r="L677" s="62"/>
      <c r="M677" s="211" t="s">
        <v>21</v>
      </c>
      <c r="N677" s="212" t="s">
        <v>47</v>
      </c>
      <c r="O677" s="43"/>
      <c r="P677" s="213">
        <f>O677*H677</f>
        <v>0</v>
      </c>
      <c r="Q677" s="213">
        <v>0</v>
      </c>
      <c r="R677" s="213">
        <f>Q677*H677</f>
        <v>0</v>
      </c>
      <c r="S677" s="213">
        <v>0.205</v>
      </c>
      <c r="T677" s="214">
        <f>S677*H677</f>
        <v>231.34249999999997</v>
      </c>
      <c r="AR677" s="25" t="s">
        <v>181</v>
      </c>
      <c r="AT677" s="25" t="s">
        <v>176</v>
      </c>
      <c r="AU677" s="25" t="s">
        <v>182</v>
      </c>
      <c r="AY677" s="25" t="s">
        <v>172</v>
      </c>
      <c r="BE677" s="215">
        <f>IF(N677="základní",J677,0)</f>
        <v>0</v>
      </c>
      <c r="BF677" s="215">
        <f>IF(N677="snížená",J677,0)</f>
        <v>0</v>
      </c>
      <c r="BG677" s="215">
        <f>IF(N677="zákl. přenesená",J677,0)</f>
        <v>0</v>
      </c>
      <c r="BH677" s="215">
        <f>IF(N677="sníž. přenesená",J677,0)</f>
        <v>0</v>
      </c>
      <c r="BI677" s="215">
        <f>IF(N677="nulová",J677,0)</f>
        <v>0</v>
      </c>
      <c r="BJ677" s="25" t="s">
        <v>83</v>
      </c>
      <c r="BK677" s="215">
        <f>ROUND(I677*H677,2)</f>
        <v>0</v>
      </c>
      <c r="BL677" s="25" t="s">
        <v>181</v>
      </c>
      <c r="BM677" s="25" t="s">
        <v>2007</v>
      </c>
    </row>
    <row r="678" spans="2:51" s="13" customFormat="1" ht="27">
      <c r="B678" s="227"/>
      <c r="C678" s="228"/>
      <c r="D678" s="218" t="s">
        <v>184</v>
      </c>
      <c r="E678" s="229" t="s">
        <v>21</v>
      </c>
      <c r="F678" s="230" t="s">
        <v>2008</v>
      </c>
      <c r="G678" s="228"/>
      <c r="H678" s="231">
        <v>1128.5</v>
      </c>
      <c r="I678" s="232"/>
      <c r="J678" s="228"/>
      <c r="K678" s="228"/>
      <c r="L678" s="233"/>
      <c r="M678" s="234"/>
      <c r="N678" s="235"/>
      <c r="O678" s="235"/>
      <c r="P678" s="235"/>
      <c r="Q678" s="235"/>
      <c r="R678" s="235"/>
      <c r="S678" s="235"/>
      <c r="T678" s="236"/>
      <c r="AT678" s="237" t="s">
        <v>184</v>
      </c>
      <c r="AU678" s="237" t="s">
        <v>182</v>
      </c>
      <c r="AV678" s="13" t="s">
        <v>85</v>
      </c>
      <c r="AW678" s="13" t="s">
        <v>35</v>
      </c>
      <c r="AX678" s="13" t="s">
        <v>83</v>
      </c>
      <c r="AY678" s="237" t="s">
        <v>172</v>
      </c>
    </row>
    <row r="679" spans="2:65" s="1" customFormat="1" ht="16.5" customHeight="1">
      <c r="B679" s="42"/>
      <c r="C679" s="204" t="s">
        <v>1061</v>
      </c>
      <c r="D679" s="204" t="s">
        <v>176</v>
      </c>
      <c r="E679" s="205" t="s">
        <v>2009</v>
      </c>
      <c r="F679" s="206" t="s">
        <v>2010</v>
      </c>
      <c r="G679" s="207" t="s">
        <v>511</v>
      </c>
      <c r="H679" s="208">
        <v>207</v>
      </c>
      <c r="I679" s="209"/>
      <c r="J679" s="210">
        <f>ROUND(I679*H679,2)</f>
        <v>0</v>
      </c>
      <c r="K679" s="206" t="s">
        <v>180</v>
      </c>
      <c r="L679" s="62"/>
      <c r="M679" s="211" t="s">
        <v>21</v>
      </c>
      <c r="N679" s="212" t="s">
        <v>47</v>
      </c>
      <c r="O679" s="43"/>
      <c r="P679" s="213">
        <f>O679*H679</f>
        <v>0</v>
      </c>
      <c r="Q679" s="213">
        <v>0</v>
      </c>
      <c r="R679" s="213">
        <f>Q679*H679</f>
        <v>0</v>
      </c>
      <c r="S679" s="213">
        <v>0.04</v>
      </c>
      <c r="T679" s="214">
        <f>S679*H679</f>
        <v>8.28</v>
      </c>
      <c r="AR679" s="25" t="s">
        <v>181</v>
      </c>
      <c r="AT679" s="25" t="s">
        <v>176</v>
      </c>
      <c r="AU679" s="25" t="s">
        <v>182</v>
      </c>
      <c r="AY679" s="25" t="s">
        <v>172</v>
      </c>
      <c r="BE679" s="215">
        <f>IF(N679="základní",J679,0)</f>
        <v>0</v>
      </c>
      <c r="BF679" s="215">
        <f>IF(N679="snížená",J679,0)</f>
        <v>0</v>
      </c>
      <c r="BG679" s="215">
        <f>IF(N679="zákl. přenesená",J679,0)</f>
        <v>0</v>
      </c>
      <c r="BH679" s="215">
        <f>IF(N679="sníž. přenesená",J679,0)</f>
        <v>0</v>
      </c>
      <c r="BI679" s="215">
        <f>IF(N679="nulová",J679,0)</f>
        <v>0</v>
      </c>
      <c r="BJ679" s="25" t="s">
        <v>83</v>
      </c>
      <c r="BK679" s="215">
        <f>ROUND(I679*H679,2)</f>
        <v>0</v>
      </c>
      <c r="BL679" s="25" t="s">
        <v>181</v>
      </c>
      <c r="BM679" s="25" t="s">
        <v>2011</v>
      </c>
    </row>
    <row r="680" spans="2:51" s="13" customFormat="1" ht="27">
      <c r="B680" s="227"/>
      <c r="C680" s="228"/>
      <c r="D680" s="218" t="s">
        <v>184</v>
      </c>
      <c r="E680" s="229" t="s">
        <v>21</v>
      </c>
      <c r="F680" s="230" t="s">
        <v>2012</v>
      </c>
      <c r="G680" s="228"/>
      <c r="H680" s="231">
        <v>207</v>
      </c>
      <c r="I680" s="232"/>
      <c r="J680" s="228"/>
      <c r="K680" s="228"/>
      <c r="L680" s="233"/>
      <c r="M680" s="234"/>
      <c r="N680" s="235"/>
      <c r="O680" s="235"/>
      <c r="P680" s="235"/>
      <c r="Q680" s="235"/>
      <c r="R680" s="235"/>
      <c r="S680" s="235"/>
      <c r="T680" s="236"/>
      <c r="AT680" s="237" t="s">
        <v>184</v>
      </c>
      <c r="AU680" s="237" t="s">
        <v>182</v>
      </c>
      <c r="AV680" s="13" t="s">
        <v>85</v>
      </c>
      <c r="AW680" s="13" t="s">
        <v>35</v>
      </c>
      <c r="AX680" s="13" t="s">
        <v>83</v>
      </c>
      <c r="AY680" s="237" t="s">
        <v>172</v>
      </c>
    </row>
    <row r="681" spans="2:65" s="1" customFormat="1" ht="16.5" customHeight="1">
      <c r="B681" s="42"/>
      <c r="C681" s="204" t="s">
        <v>1065</v>
      </c>
      <c r="D681" s="204" t="s">
        <v>176</v>
      </c>
      <c r="E681" s="205" t="s">
        <v>2013</v>
      </c>
      <c r="F681" s="206" t="s">
        <v>2014</v>
      </c>
      <c r="G681" s="207" t="s">
        <v>511</v>
      </c>
      <c r="H681" s="208">
        <v>5</v>
      </c>
      <c r="I681" s="209"/>
      <c r="J681" s="210">
        <f>ROUND(I681*H681,2)</f>
        <v>0</v>
      </c>
      <c r="K681" s="206" t="s">
        <v>180</v>
      </c>
      <c r="L681" s="62"/>
      <c r="M681" s="211" t="s">
        <v>21</v>
      </c>
      <c r="N681" s="212" t="s">
        <v>47</v>
      </c>
      <c r="O681" s="43"/>
      <c r="P681" s="213">
        <f>O681*H681</f>
        <v>0</v>
      </c>
      <c r="Q681" s="213">
        <v>0</v>
      </c>
      <c r="R681" s="213">
        <f>Q681*H681</f>
        <v>0</v>
      </c>
      <c r="S681" s="213">
        <v>0.115</v>
      </c>
      <c r="T681" s="214">
        <f>S681*H681</f>
        <v>0.5750000000000001</v>
      </c>
      <c r="AR681" s="25" t="s">
        <v>181</v>
      </c>
      <c r="AT681" s="25" t="s">
        <v>176</v>
      </c>
      <c r="AU681" s="25" t="s">
        <v>182</v>
      </c>
      <c r="AY681" s="25" t="s">
        <v>172</v>
      </c>
      <c r="BE681" s="215">
        <f>IF(N681="základní",J681,0)</f>
        <v>0</v>
      </c>
      <c r="BF681" s="215">
        <f>IF(N681="snížená",J681,0)</f>
        <v>0</v>
      </c>
      <c r="BG681" s="215">
        <f>IF(N681="zákl. přenesená",J681,0)</f>
        <v>0</v>
      </c>
      <c r="BH681" s="215">
        <f>IF(N681="sníž. přenesená",J681,0)</f>
        <v>0</v>
      </c>
      <c r="BI681" s="215">
        <f>IF(N681="nulová",J681,0)</f>
        <v>0</v>
      </c>
      <c r="BJ681" s="25" t="s">
        <v>83</v>
      </c>
      <c r="BK681" s="215">
        <f>ROUND(I681*H681,2)</f>
        <v>0</v>
      </c>
      <c r="BL681" s="25" t="s">
        <v>181</v>
      </c>
      <c r="BM681" s="25" t="s">
        <v>2015</v>
      </c>
    </row>
    <row r="682" spans="2:51" s="13" customFormat="1" ht="13.5">
      <c r="B682" s="227"/>
      <c r="C682" s="228"/>
      <c r="D682" s="218" t="s">
        <v>184</v>
      </c>
      <c r="E682" s="229" t="s">
        <v>21</v>
      </c>
      <c r="F682" s="230" t="s">
        <v>2016</v>
      </c>
      <c r="G682" s="228"/>
      <c r="H682" s="231">
        <v>5</v>
      </c>
      <c r="I682" s="232"/>
      <c r="J682" s="228"/>
      <c r="K682" s="228"/>
      <c r="L682" s="233"/>
      <c r="M682" s="234"/>
      <c r="N682" s="235"/>
      <c r="O682" s="235"/>
      <c r="P682" s="235"/>
      <c r="Q682" s="235"/>
      <c r="R682" s="235"/>
      <c r="S682" s="235"/>
      <c r="T682" s="236"/>
      <c r="AT682" s="237" t="s">
        <v>184</v>
      </c>
      <c r="AU682" s="237" t="s">
        <v>182</v>
      </c>
      <c r="AV682" s="13" t="s">
        <v>85</v>
      </c>
      <c r="AW682" s="13" t="s">
        <v>35</v>
      </c>
      <c r="AX682" s="13" t="s">
        <v>83</v>
      </c>
      <c r="AY682" s="237" t="s">
        <v>172</v>
      </c>
    </row>
    <row r="683" spans="2:63" s="11" customFormat="1" ht="22.35" customHeight="1">
      <c r="B683" s="188"/>
      <c r="C683" s="189"/>
      <c r="D683" s="190" t="s">
        <v>75</v>
      </c>
      <c r="E683" s="202" t="s">
        <v>871</v>
      </c>
      <c r="F683" s="202" t="s">
        <v>872</v>
      </c>
      <c r="G683" s="189"/>
      <c r="H683" s="189"/>
      <c r="I683" s="192"/>
      <c r="J683" s="203">
        <f>BK683</f>
        <v>0</v>
      </c>
      <c r="K683" s="189"/>
      <c r="L683" s="194"/>
      <c r="M683" s="195"/>
      <c r="N683" s="196"/>
      <c r="O683" s="196"/>
      <c r="P683" s="197">
        <f>SUM(P684:P697)</f>
        <v>0</v>
      </c>
      <c r="Q683" s="196"/>
      <c r="R683" s="197">
        <f>SUM(R684:R697)</f>
        <v>0</v>
      </c>
      <c r="S683" s="196"/>
      <c r="T683" s="198">
        <f>SUM(T684:T697)</f>
        <v>213.1425</v>
      </c>
      <c r="AR683" s="199" t="s">
        <v>83</v>
      </c>
      <c r="AT683" s="200" t="s">
        <v>75</v>
      </c>
      <c r="AU683" s="200" t="s">
        <v>85</v>
      </c>
      <c r="AY683" s="199" t="s">
        <v>172</v>
      </c>
      <c r="BK683" s="201">
        <f>SUM(BK684:BK697)</f>
        <v>0</v>
      </c>
    </row>
    <row r="684" spans="2:65" s="1" customFormat="1" ht="16.5" customHeight="1">
      <c r="B684" s="42"/>
      <c r="C684" s="204" t="s">
        <v>1069</v>
      </c>
      <c r="D684" s="204" t="s">
        <v>176</v>
      </c>
      <c r="E684" s="205" t="s">
        <v>2017</v>
      </c>
      <c r="F684" s="206" t="s">
        <v>2018</v>
      </c>
      <c r="G684" s="207" t="s">
        <v>511</v>
      </c>
      <c r="H684" s="208">
        <v>22.5</v>
      </c>
      <c r="I684" s="209"/>
      <c r="J684" s="210">
        <f>ROUND(I684*H684,2)</f>
        <v>0</v>
      </c>
      <c r="K684" s="206" t="s">
        <v>180</v>
      </c>
      <c r="L684" s="62"/>
      <c r="M684" s="211" t="s">
        <v>21</v>
      </c>
      <c r="N684" s="212" t="s">
        <v>47</v>
      </c>
      <c r="O684" s="43"/>
      <c r="P684" s="213">
        <f>O684*H684</f>
        <v>0</v>
      </c>
      <c r="Q684" s="213">
        <v>0</v>
      </c>
      <c r="R684" s="213">
        <f>Q684*H684</f>
        <v>0</v>
      </c>
      <c r="S684" s="213">
        <v>0.35</v>
      </c>
      <c r="T684" s="214">
        <f>S684*H684</f>
        <v>7.874999999999999</v>
      </c>
      <c r="AR684" s="25" t="s">
        <v>181</v>
      </c>
      <c r="AT684" s="25" t="s">
        <v>176</v>
      </c>
      <c r="AU684" s="25" t="s">
        <v>182</v>
      </c>
      <c r="AY684" s="25" t="s">
        <v>172</v>
      </c>
      <c r="BE684" s="215">
        <f>IF(N684="základní",J684,0)</f>
        <v>0</v>
      </c>
      <c r="BF684" s="215">
        <f>IF(N684="snížená",J684,0)</f>
        <v>0</v>
      </c>
      <c r="BG684" s="215">
        <f>IF(N684="zákl. přenesená",J684,0)</f>
        <v>0</v>
      </c>
      <c r="BH684" s="215">
        <f>IF(N684="sníž. přenesená",J684,0)</f>
        <v>0</v>
      </c>
      <c r="BI684" s="215">
        <f>IF(N684="nulová",J684,0)</f>
        <v>0</v>
      </c>
      <c r="BJ684" s="25" t="s">
        <v>83</v>
      </c>
      <c r="BK684" s="215">
        <f>ROUND(I684*H684,2)</f>
        <v>0</v>
      </c>
      <c r="BL684" s="25" t="s">
        <v>181</v>
      </c>
      <c r="BM684" s="25" t="s">
        <v>2019</v>
      </c>
    </row>
    <row r="685" spans="2:51" s="13" customFormat="1" ht="13.5">
      <c r="B685" s="227"/>
      <c r="C685" s="228"/>
      <c r="D685" s="218" t="s">
        <v>184</v>
      </c>
      <c r="E685" s="229" t="s">
        <v>21</v>
      </c>
      <c r="F685" s="230" t="s">
        <v>2020</v>
      </c>
      <c r="G685" s="228"/>
      <c r="H685" s="231">
        <v>22.5</v>
      </c>
      <c r="I685" s="232"/>
      <c r="J685" s="228"/>
      <c r="K685" s="228"/>
      <c r="L685" s="233"/>
      <c r="M685" s="234"/>
      <c r="N685" s="235"/>
      <c r="O685" s="235"/>
      <c r="P685" s="235"/>
      <c r="Q685" s="235"/>
      <c r="R685" s="235"/>
      <c r="S685" s="235"/>
      <c r="T685" s="236"/>
      <c r="AT685" s="237" t="s">
        <v>184</v>
      </c>
      <c r="AU685" s="237" t="s">
        <v>182</v>
      </c>
      <c r="AV685" s="13" t="s">
        <v>85</v>
      </c>
      <c r="AW685" s="13" t="s">
        <v>35</v>
      </c>
      <c r="AX685" s="13" t="s">
        <v>83</v>
      </c>
      <c r="AY685" s="237" t="s">
        <v>172</v>
      </c>
    </row>
    <row r="686" spans="2:65" s="1" customFormat="1" ht="25.5" customHeight="1">
      <c r="B686" s="42"/>
      <c r="C686" s="204" t="s">
        <v>1073</v>
      </c>
      <c r="D686" s="204" t="s">
        <v>176</v>
      </c>
      <c r="E686" s="205" t="s">
        <v>2021</v>
      </c>
      <c r="F686" s="206" t="s">
        <v>2022</v>
      </c>
      <c r="G686" s="207" t="s">
        <v>511</v>
      </c>
      <c r="H686" s="208">
        <v>79</v>
      </c>
      <c r="I686" s="209"/>
      <c r="J686" s="210">
        <f>ROUND(I686*H686,2)</f>
        <v>0</v>
      </c>
      <c r="K686" s="206" t="s">
        <v>180</v>
      </c>
      <c r="L686" s="62"/>
      <c r="M686" s="211" t="s">
        <v>21</v>
      </c>
      <c r="N686" s="212" t="s">
        <v>47</v>
      </c>
      <c r="O686" s="43"/>
      <c r="P686" s="213">
        <f>O686*H686</f>
        <v>0</v>
      </c>
      <c r="Q686" s="213">
        <v>0</v>
      </c>
      <c r="R686" s="213">
        <f>Q686*H686</f>
        <v>0</v>
      </c>
      <c r="S686" s="213">
        <v>0.9</v>
      </c>
      <c r="T686" s="214">
        <f>S686*H686</f>
        <v>71.10000000000001</v>
      </c>
      <c r="AR686" s="25" t="s">
        <v>181</v>
      </c>
      <c r="AT686" s="25" t="s">
        <v>176</v>
      </c>
      <c r="AU686" s="25" t="s">
        <v>182</v>
      </c>
      <c r="AY686" s="25" t="s">
        <v>172</v>
      </c>
      <c r="BE686" s="215">
        <f>IF(N686="základní",J686,0)</f>
        <v>0</v>
      </c>
      <c r="BF686" s="215">
        <f>IF(N686="snížená",J686,0)</f>
        <v>0</v>
      </c>
      <c r="BG686" s="215">
        <f>IF(N686="zákl. přenesená",J686,0)</f>
        <v>0</v>
      </c>
      <c r="BH686" s="215">
        <f>IF(N686="sníž. přenesená",J686,0)</f>
        <v>0</v>
      </c>
      <c r="BI686" s="215">
        <f>IF(N686="nulová",J686,0)</f>
        <v>0</v>
      </c>
      <c r="BJ686" s="25" t="s">
        <v>83</v>
      </c>
      <c r="BK686" s="215">
        <f>ROUND(I686*H686,2)</f>
        <v>0</v>
      </c>
      <c r="BL686" s="25" t="s">
        <v>181</v>
      </c>
      <c r="BM686" s="25" t="s">
        <v>2023</v>
      </c>
    </row>
    <row r="687" spans="2:51" s="13" customFormat="1" ht="27">
      <c r="B687" s="227"/>
      <c r="C687" s="228"/>
      <c r="D687" s="218" t="s">
        <v>184</v>
      </c>
      <c r="E687" s="229" t="s">
        <v>21</v>
      </c>
      <c r="F687" s="230" t="s">
        <v>2024</v>
      </c>
      <c r="G687" s="228"/>
      <c r="H687" s="231">
        <v>79</v>
      </c>
      <c r="I687" s="232"/>
      <c r="J687" s="228"/>
      <c r="K687" s="228"/>
      <c r="L687" s="233"/>
      <c r="M687" s="234"/>
      <c r="N687" s="235"/>
      <c r="O687" s="235"/>
      <c r="P687" s="235"/>
      <c r="Q687" s="235"/>
      <c r="R687" s="235"/>
      <c r="S687" s="235"/>
      <c r="T687" s="236"/>
      <c r="AT687" s="237" t="s">
        <v>184</v>
      </c>
      <c r="AU687" s="237" t="s">
        <v>182</v>
      </c>
      <c r="AV687" s="13" t="s">
        <v>85</v>
      </c>
      <c r="AW687" s="13" t="s">
        <v>35</v>
      </c>
      <c r="AX687" s="13" t="s">
        <v>83</v>
      </c>
      <c r="AY687" s="237" t="s">
        <v>172</v>
      </c>
    </row>
    <row r="688" spans="2:65" s="1" customFormat="1" ht="25.5" customHeight="1">
      <c r="B688" s="42"/>
      <c r="C688" s="204" t="s">
        <v>2025</v>
      </c>
      <c r="D688" s="204" t="s">
        <v>176</v>
      </c>
      <c r="E688" s="205" t="s">
        <v>2026</v>
      </c>
      <c r="F688" s="206" t="s">
        <v>2027</v>
      </c>
      <c r="G688" s="207" t="s">
        <v>511</v>
      </c>
      <c r="H688" s="208">
        <v>46.5</v>
      </c>
      <c r="I688" s="209"/>
      <c r="J688" s="210">
        <f>ROUND(I688*H688,2)</f>
        <v>0</v>
      </c>
      <c r="K688" s="206" t="s">
        <v>180</v>
      </c>
      <c r="L688" s="62"/>
      <c r="M688" s="211" t="s">
        <v>21</v>
      </c>
      <c r="N688" s="212" t="s">
        <v>47</v>
      </c>
      <c r="O688" s="43"/>
      <c r="P688" s="213">
        <f>O688*H688</f>
        <v>0</v>
      </c>
      <c r="Q688" s="213">
        <v>0</v>
      </c>
      <c r="R688" s="213">
        <f>Q688*H688</f>
        <v>0</v>
      </c>
      <c r="S688" s="213">
        <v>0.035</v>
      </c>
      <c r="T688" s="214">
        <f>S688*H688</f>
        <v>1.6275000000000002</v>
      </c>
      <c r="AR688" s="25" t="s">
        <v>181</v>
      </c>
      <c r="AT688" s="25" t="s">
        <v>176</v>
      </c>
      <c r="AU688" s="25" t="s">
        <v>182</v>
      </c>
      <c r="AY688" s="25" t="s">
        <v>172</v>
      </c>
      <c r="BE688" s="215">
        <f>IF(N688="základní",J688,0)</f>
        <v>0</v>
      </c>
      <c r="BF688" s="215">
        <f>IF(N688="snížená",J688,0)</f>
        <v>0</v>
      </c>
      <c r="BG688" s="215">
        <f>IF(N688="zákl. přenesená",J688,0)</f>
        <v>0</v>
      </c>
      <c r="BH688" s="215">
        <f>IF(N688="sníž. přenesená",J688,0)</f>
        <v>0</v>
      </c>
      <c r="BI688" s="215">
        <f>IF(N688="nulová",J688,0)</f>
        <v>0</v>
      </c>
      <c r="BJ688" s="25" t="s">
        <v>83</v>
      </c>
      <c r="BK688" s="215">
        <f>ROUND(I688*H688,2)</f>
        <v>0</v>
      </c>
      <c r="BL688" s="25" t="s">
        <v>181</v>
      </c>
      <c r="BM688" s="25" t="s">
        <v>2028</v>
      </c>
    </row>
    <row r="689" spans="2:51" s="13" customFormat="1" ht="13.5">
      <c r="B689" s="227"/>
      <c r="C689" s="228"/>
      <c r="D689" s="218" t="s">
        <v>184</v>
      </c>
      <c r="E689" s="229" t="s">
        <v>21</v>
      </c>
      <c r="F689" s="230" t="s">
        <v>2029</v>
      </c>
      <c r="G689" s="228"/>
      <c r="H689" s="231">
        <v>46.5</v>
      </c>
      <c r="I689" s="232"/>
      <c r="J689" s="228"/>
      <c r="K689" s="228"/>
      <c r="L689" s="233"/>
      <c r="M689" s="234"/>
      <c r="N689" s="235"/>
      <c r="O689" s="235"/>
      <c r="P689" s="235"/>
      <c r="Q689" s="235"/>
      <c r="R689" s="235"/>
      <c r="S689" s="235"/>
      <c r="T689" s="236"/>
      <c r="AT689" s="237" t="s">
        <v>184</v>
      </c>
      <c r="AU689" s="237" t="s">
        <v>182</v>
      </c>
      <c r="AV689" s="13" t="s">
        <v>85</v>
      </c>
      <c r="AW689" s="13" t="s">
        <v>35</v>
      </c>
      <c r="AX689" s="13" t="s">
        <v>83</v>
      </c>
      <c r="AY689" s="237" t="s">
        <v>172</v>
      </c>
    </row>
    <row r="690" spans="2:65" s="1" customFormat="1" ht="16.5" customHeight="1">
      <c r="B690" s="42"/>
      <c r="C690" s="204" t="s">
        <v>2030</v>
      </c>
      <c r="D690" s="204" t="s">
        <v>176</v>
      </c>
      <c r="E690" s="205" t="s">
        <v>2031</v>
      </c>
      <c r="F690" s="206" t="s">
        <v>2032</v>
      </c>
      <c r="G690" s="207" t="s">
        <v>179</v>
      </c>
      <c r="H690" s="208">
        <v>27.84</v>
      </c>
      <c r="I690" s="209"/>
      <c r="J690" s="210">
        <f>ROUND(I690*H690,2)</f>
        <v>0</v>
      </c>
      <c r="K690" s="206" t="s">
        <v>180</v>
      </c>
      <c r="L690" s="62"/>
      <c r="M690" s="211" t="s">
        <v>21</v>
      </c>
      <c r="N690" s="212" t="s">
        <v>47</v>
      </c>
      <c r="O690" s="43"/>
      <c r="P690" s="213">
        <f>O690*H690</f>
        <v>0</v>
      </c>
      <c r="Q690" s="213">
        <v>0</v>
      </c>
      <c r="R690" s="213">
        <f>Q690*H690</f>
        <v>0</v>
      </c>
      <c r="S690" s="213">
        <v>2</v>
      </c>
      <c r="T690" s="214">
        <f>S690*H690</f>
        <v>55.68</v>
      </c>
      <c r="AR690" s="25" t="s">
        <v>181</v>
      </c>
      <c r="AT690" s="25" t="s">
        <v>176</v>
      </c>
      <c r="AU690" s="25" t="s">
        <v>182</v>
      </c>
      <c r="AY690" s="25" t="s">
        <v>172</v>
      </c>
      <c r="BE690" s="215">
        <f>IF(N690="základní",J690,0)</f>
        <v>0</v>
      </c>
      <c r="BF690" s="215">
        <f>IF(N690="snížená",J690,0)</f>
        <v>0</v>
      </c>
      <c r="BG690" s="215">
        <f>IF(N690="zákl. přenesená",J690,0)</f>
        <v>0</v>
      </c>
      <c r="BH690" s="215">
        <f>IF(N690="sníž. přenesená",J690,0)</f>
        <v>0</v>
      </c>
      <c r="BI690" s="215">
        <f>IF(N690="nulová",J690,0)</f>
        <v>0</v>
      </c>
      <c r="BJ690" s="25" t="s">
        <v>83</v>
      </c>
      <c r="BK690" s="215">
        <f>ROUND(I690*H690,2)</f>
        <v>0</v>
      </c>
      <c r="BL690" s="25" t="s">
        <v>181</v>
      </c>
      <c r="BM690" s="25" t="s">
        <v>2033</v>
      </c>
    </row>
    <row r="691" spans="2:51" s="12" customFormat="1" ht="13.5">
      <c r="B691" s="216"/>
      <c r="C691" s="217"/>
      <c r="D691" s="218" t="s">
        <v>184</v>
      </c>
      <c r="E691" s="219" t="s">
        <v>21</v>
      </c>
      <c r="F691" s="220" t="s">
        <v>2034</v>
      </c>
      <c r="G691" s="217"/>
      <c r="H691" s="219" t="s">
        <v>21</v>
      </c>
      <c r="I691" s="221"/>
      <c r="J691" s="217"/>
      <c r="K691" s="217"/>
      <c r="L691" s="222"/>
      <c r="M691" s="223"/>
      <c r="N691" s="224"/>
      <c r="O691" s="224"/>
      <c r="P691" s="224"/>
      <c r="Q691" s="224"/>
      <c r="R691" s="224"/>
      <c r="S691" s="224"/>
      <c r="T691" s="225"/>
      <c r="AT691" s="226" t="s">
        <v>184</v>
      </c>
      <c r="AU691" s="226" t="s">
        <v>182</v>
      </c>
      <c r="AV691" s="12" t="s">
        <v>83</v>
      </c>
      <c r="AW691" s="12" t="s">
        <v>35</v>
      </c>
      <c r="AX691" s="12" t="s">
        <v>76</v>
      </c>
      <c r="AY691" s="226" t="s">
        <v>172</v>
      </c>
    </row>
    <row r="692" spans="2:51" s="13" customFormat="1" ht="27">
      <c r="B692" s="227"/>
      <c r="C692" s="228"/>
      <c r="D692" s="218" t="s">
        <v>184</v>
      </c>
      <c r="E692" s="229" t="s">
        <v>21</v>
      </c>
      <c r="F692" s="230" t="s">
        <v>2035</v>
      </c>
      <c r="G692" s="228"/>
      <c r="H692" s="231">
        <v>27.84</v>
      </c>
      <c r="I692" s="232"/>
      <c r="J692" s="228"/>
      <c r="K692" s="228"/>
      <c r="L692" s="233"/>
      <c r="M692" s="234"/>
      <c r="N692" s="235"/>
      <c r="O692" s="235"/>
      <c r="P692" s="235"/>
      <c r="Q692" s="235"/>
      <c r="R692" s="235"/>
      <c r="S692" s="235"/>
      <c r="T692" s="236"/>
      <c r="AT692" s="237" t="s">
        <v>184</v>
      </c>
      <c r="AU692" s="237" t="s">
        <v>182</v>
      </c>
      <c r="AV692" s="13" t="s">
        <v>85</v>
      </c>
      <c r="AW692" s="13" t="s">
        <v>35</v>
      </c>
      <c r="AX692" s="13" t="s">
        <v>83</v>
      </c>
      <c r="AY692" s="237" t="s">
        <v>172</v>
      </c>
    </row>
    <row r="693" spans="2:65" s="1" customFormat="1" ht="16.5" customHeight="1">
      <c r="B693" s="42"/>
      <c r="C693" s="204" t="s">
        <v>2036</v>
      </c>
      <c r="D693" s="204" t="s">
        <v>176</v>
      </c>
      <c r="E693" s="205" t="s">
        <v>2037</v>
      </c>
      <c r="F693" s="206" t="s">
        <v>2038</v>
      </c>
      <c r="G693" s="207" t="s">
        <v>179</v>
      </c>
      <c r="H693" s="208">
        <v>34.8</v>
      </c>
      <c r="I693" s="209"/>
      <c r="J693" s="210">
        <f>ROUND(I693*H693,2)</f>
        <v>0</v>
      </c>
      <c r="K693" s="206" t="s">
        <v>180</v>
      </c>
      <c r="L693" s="62"/>
      <c r="M693" s="211" t="s">
        <v>21</v>
      </c>
      <c r="N693" s="212" t="s">
        <v>47</v>
      </c>
      <c r="O693" s="43"/>
      <c r="P693" s="213">
        <f>O693*H693</f>
        <v>0</v>
      </c>
      <c r="Q693" s="213">
        <v>0</v>
      </c>
      <c r="R693" s="213">
        <f>Q693*H693</f>
        <v>0</v>
      </c>
      <c r="S693" s="213">
        <v>2.2</v>
      </c>
      <c r="T693" s="214">
        <f>S693*H693</f>
        <v>76.56</v>
      </c>
      <c r="AR693" s="25" t="s">
        <v>181</v>
      </c>
      <c r="AT693" s="25" t="s">
        <v>176</v>
      </c>
      <c r="AU693" s="25" t="s">
        <v>182</v>
      </c>
      <c r="AY693" s="25" t="s">
        <v>172</v>
      </c>
      <c r="BE693" s="215">
        <f>IF(N693="základní",J693,0)</f>
        <v>0</v>
      </c>
      <c r="BF693" s="215">
        <f>IF(N693="snížená",J693,0)</f>
        <v>0</v>
      </c>
      <c r="BG693" s="215">
        <f>IF(N693="zákl. přenesená",J693,0)</f>
        <v>0</v>
      </c>
      <c r="BH693" s="215">
        <f>IF(N693="sníž. přenesená",J693,0)</f>
        <v>0</v>
      </c>
      <c r="BI693" s="215">
        <f>IF(N693="nulová",J693,0)</f>
        <v>0</v>
      </c>
      <c r="BJ693" s="25" t="s">
        <v>83</v>
      </c>
      <c r="BK693" s="215">
        <f>ROUND(I693*H693,2)</f>
        <v>0</v>
      </c>
      <c r="BL693" s="25" t="s">
        <v>181</v>
      </c>
      <c r="BM693" s="25" t="s">
        <v>2039</v>
      </c>
    </row>
    <row r="694" spans="2:51" s="12" customFormat="1" ht="13.5">
      <c r="B694" s="216"/>
      <c r="C694" s="217"/>
      <c r="D694" s="218" t="s">
        <v>184</v>
      </c>
      <c r="E694" s="219" t="s">
        <v>21</v>
      </c>
      <c r="F694" s="220" t="s">
        <v>2034</v>
      </c>
      <c r="G694" s="217"/>
      <c r="H694" s="219" t="s">
        <v>21</v>
      </c>
      <c r="I694" s="221"/>
      <c r="J694" s="217"/>
      <c r="K694" s="217"/>
      <c r="L694" s="222"/>
      <c r="M694" s="223"/>
      <c r="N694" s="224"/>
      <c r="O694" s="224"/>
      <c r="P694" s="224"/>
      <c r="Q694" s="224"/>
      <c r="R694" s="224"/>
      <c r="S694" s="224"/>
      <c r="T694" s="225"/>
      <c r="AT694" s="226" t="s">
        <v>184</v>
      </c>
      <c r="AU694" s="226" t="s">
        <v>182</v>
      </c>
      <c r="AV694" s="12" t="s">
        <v>83</v>
      </c>
      <c r="AW694" s="12" t="s">
        <v>35</v>
      </c>
      <c r="AX694" s="12" t="s">
        <v>76</v>
      </c>
      <c r="AY694" s="226" t="s">
        <v>172</v>
      </c>
    </row>
    <row r="695" spans="2:51" s="13" customFormat="1" ht="27">
      <c r="B695" s="227"/>
      <c r="C695" s="228"/>
      <c r="D695" s="218" t="s">
        <v>184</v>
      </c>
      <c r="E695" s="229" t="s">
        <v>21</v>
      </c>
      <c r="F695" s="230" t="s">
        <v>2040</v>
      </c>
      <c r="G695" s="228"/>
      <c r="H695" s="231">
        <v>34.8</v>
      </c>
      <c r="I695" s="232"/>
      <c r="J695" s="228"/>
      <c r="K695" s="228"/>
      <c r="L695" s="233"/>
      <c r="M695" s="234"/>
      <c r="N695" s="235"/>
      <c r="O695" s="235"/>
      <c r="P695" s="235"/>
      <c r="Q695" s="235"/>
      <c r="R695" s="235"/>
      <c r="S695" s="235"/>
      <c r="T695" s="236"/>
      <c r="AT695" s="237" t="s">
        <v>184</v>
      </c>
      <c r="AU695" s="237" t="s">
        <v>182</v>
      </c>
      <c r="AV695" s="13" t="s">
        <v>85</v>
      </c>
      <c r="AW695" s="13" t="s">
        <v>35</v>
      </c>
      <c r="AX695" s="13" t="s">
        <v>83</v>
      </c>
      <c r="AY695" s="237" t="s">
        <v>172</v>
      </c>
    </row>
    <row r="696" spans="2:65" s="1" customFormat="1" ht="25.5" customHeight="1">
      <c r="B696" s="42"/>
      <c r="C696" s="204" t="s">
        <v>2041</v>
      </c>
      <c r="D696" s="204" t="s">
        <v>176</v>
      </c>
      <c r="E696" s="205" t="s">
        <v>2042</v>
      </c>
      <c r="F696" s="206" t="s">
        <v>2043</v>
      </c>
      <c r="G696" s="207" t="s">
        <v>368</v>
      </c>
      <c r="H696" s="208">
        <v>300</v>
      </c>
      <c r="I696" s="209"/>
      <c r="J696" s="210">
        <f>ROUND(I696*H696,2)</f>
        <v>0</v>
      </c>
      <c r="K696" s="206" t="s">
        <v>180</v>
      </c>
      <c r="L696" s="62"/>
      <c r="M696" s="211" t="s">
        <v>21</v>
      </c>
      <c r="N696" s="212" t="s">
        <v>47</v>
      </c>
      <c r="O696" s="43"/>
      <c r="P696" s="213">
        <f>O696*H696</f>
        <v>0</v>
      </c>
      <c r="Q696" s="213">
        <v>0</v>
      </c>
      <c r="R696" s="213">
        <f>Q696*H696</f>
        <v>0</v>
      </c>
      <c r="S696" s="213">
        <v>0.001</v>
      </c>
      <c r="T696" s="214">
        <f>S696*H696</f>
        <v>0.3</v>
      </c>
      <c r="AR696" s="25" t="s">
        <v>181</v>
      </c>
      <c r="AT696" s="25" t="s">
        <v>176</v>
      </c>
      <c r="AU696" s="25" t="s">
        <v>182</v>
      </c>
      <c r="AY696" s="25" t="s">
        <v>172</v>
      </c>
      <c r="BE696" s="215">
        <f>IF(N696="základní",J696,0)</f>
        <v>0</v>
      </c>
      <c r="BF696" s="215">
        <f>IF(N696="snížená",J696,0)</f>
        <v>0</v>
      </c>
      <c r="BG696" s="215">
        <f>IF(N696="zákl. přenesená",J696,0)</f>
        <v>0</v>
      </c>
      <c r="BH696" s="215">
        <f>IF(N696="sníž. přenesená",J696,0)</f>
        <v>0</v>
      </c>
      <c r="BI696" s="215">
        <f>IF(N696="nulová",J696,0)</f>
        <v>0</v>
      </c>
      <c r="BJ696" s="25" t="s">
        <v>83</v>
      </c>
      <c r="BK696" s="215">
        <f>ROUND(I696*H696,2)</f>
        <v>0</v>
      </c>
      <c r="BL696" s="25" t="s">
        <v>181</v>
      </c>
      <c r="BM696" s="25" t="s">
        <v>2044</v>
      </c>
    </row>
    <row r="697" spans="2:51" s="13" customFormat="1" ht="13.5">
      <c r="B697" s="227"/>
      <c r="C697" s="228"/>
      <c r="D697" s="218" t="s">
        <v>184</v>
      </c>
      <c r="E697" s="229" t="s">
        <v>21</v>
      </c>
      <c r="F697" s="230" t="s">
        <v>2045</v>
      </c>
      <c r="G697" s="228"/>
      <c r="H697" s="231">
        <v>300</v>
      </c>
      <c r="I697" s="232"/>
      <c r="J697" s="228"/>
      <c r="K697" s="228"/>
      <c r="L697" s="233"/>
      <c r="M697" s="234"/>
      <c r="N697" s="235"/>
      <c r="O697" s="235"/>
      <c r="P697" s="235"/>
      <c r="Q697" s="235"/>
      <c r="R697" s="235"/>
      <c r="S697" s="235"/>
      <c r="T697" s="236"/>
      <c r="AT697" s="237" t="s">
        <v>184</v>
      </c>
      <c r="AU697" s="237" t="s">
        <v>182</v>
      </c>
      <c r="AV697" s="13" t="s">
        <v>85</v>
      </c>
      <c r="AW697" s="13" t="s">
        <v>35</v>
      </c>
      <c r="AX697" s="13" t="s">
        <v>83</v>
      </c>
      <c r="AY697" s="237" t="s">
        <v>172</v>
      </c>
    </row>
    <row r="698" spans="2:63" s="11" customFormat="1" ht="22.35" customHeight="1">
      <c r="B698" s="188"/>
      <c r="C698" s="189"/>
      <c r="D698" s="190" t="s">
        <v>75</v>
      </c>
      <c r="E698" s="202" t="s">
        <v>898</v>
      </c>
      <c r="F698" s="202" t="s">
        <v>899</v>
      </c>
      <c r="G698" s="189"/>
      <c r="H698" s="189"/>
      <c r="I698" s="192"/>
      <c r="J698" s="203">
        <f>BK698</f>
        <v>0</v>
      </c>
      <c r="K698" s="189"/>
      <c r="L698" s="194"/>
      <c r="M698" s="195"/>
      <c r="N698" s="196"/>
      <c r="O698" s="196"/>
      <c r="P698" s="197">
        <f>SUM(P699:P703)</f>
        <v>0</v>
      </c>
      <c r="Q698" s="196"/>
      <c r="R698" s="197">
        <f>SUM(R699:R703)</f>
        <v>0.00396</v>
      </c>
      <c r="S698" s="196"/>
      <c r="T698" s="198">
        <f>SUM(T699:T703)</f>
        <v>0</v>
      </c>
      <c r="AR698" s="199" t="s">
        <v>83</v>
      </c>
      <c r="AT698" s="200" t="s">
        <v>75</v>
      </c>
      <c r="AU698" s="200" t="s">
        <v>85</v>
      </c>
      <c r="AY698" s="199" t="s">
        <v>172</v>
      </c>
      <c r="BK698" s="201">
        <f>SUM(BK699:BK703)</f>
        <v>0</v>
      </c>
    </row>
    <row r="699" spans="2:65" s="1" customFormat="1" ht="16.5" customHeight="1">
      <c r="B699" s="42"/>
      <c r="C699" s="204" t="s">
        <v>2046</v>
      </c>
      <c r="D699" s="204" t="s">
        <v>176</v>
      </c>
      <c r="E699" s="205" t="s">
        <v>901</v>
      </c>
      <c r="F699" s="206" t="s">
        <v>902</v>
      </c>
      <c r="G699" s="207" t="s">
        <v>511</v>
      </c>
      <c r="H699" s="208">
        <v>36</v>
      </c>
      <c r="I699" s="209"/>
      <c r="J699" s="210">
        <f>ROUND(I699*H699,2)</f>
        <v>0</v>
      </c>
      <c r="K699" s="206" t="s">
        <v>180</v>
      </c>
      <c r="L699" s="62"/>
      <c r="M699" s="211" t="s">
        <v>21</v>
      </c>
      <c r="N699" s="212" t="s">
        <v>47</v>
      </c>
      <c r="O699" s="43"/>
      <c r="P699" s="213">
        <f>O699*H699</f>
        <v>0</v>
      </c>
      <c r="Q699" s="213">
        <v>0</v>
      </c>
      <c r="R699" s="213">
        <f>Q699*H699</f>
        <v>0</v>
      </c>
      <c r="S699" s="213">
        <v>0</v>
      </c>
      <c r="T699" s="214">
        <f>S699*H699</f>
        <v>0</v>
      </c>
      <c r="AR699" s="25" t="s">
        <v>181</v>
      </c>
      <c r="AT699" s="25" t="s">
        <v>176</v>
      </c>
      <c r="AU699" s="25" t="s">
        <v>182</v>
      </c>
      <c r="AY699" s="25" t="s">
        <v>172</v>
      </c>
      <c r="BE699" s="215">
        <f>IF(N699="základní",J699,0)</f>
        <v>0</v>
      </c>
      <c r="BF699" s="215">
        <f>IF(N699="snížená",J699,0)</f>
        <v>0</v>
      </c>
      <c r="BG699" s="215">
        <f>IF(N699="zákl. přenesená",J699,0)</f>
        <v>0</v>
      </c>
      <c r="BH699" s="215">
        <f>IF(N699="sníž. přenesená",J699,0)</f>
        <v>0</v>
      </c>
      <c r="BI699" s="215">
        <f>IF(N699="nulová",J699,0)</f>
        <v>0</v>
      </c>
      <c r="BJ699" s="25" t="s">
        <v>83</v>
      </c>
      <c r="BK699" s="215">
        <f>ROUND(I699*H699,2)</f>
        <v>0</v>
      </c>
      <c r="BL699" s="25" t="s">
        <v>181</v>
      </c>
      <c r="BM699" s="25" t="s">
        <v>903</v>
      </c>
    </row>
    <row r="700" spans="2:51" s="13" customFormat="1" ht="13.5">
      <c r="B700" s="227"/>
      <c r="C700" s="228"/>
      <c r="D700" s="218" t="s">
        <v>184</v>
      </c>
      <c r="E700" s="229" t="s">
        <v>21</v>
      </c>
      <c r="F700" s="230" t="s">
        <v>2047</v>
      </c>
      <c r="G700" s="228"/>
      <c r="H700" s="231">
        <v>36</v>
      </c>
      <c r="I700" s="232"/>
      <c r="J700" s="228"/>
      <c r="K700" s="228"/>
      <c r="L700" s="233"/>
      <c r="M700" s="234"/>
      <c r="N700" s="235"/>
      <c r="O700" s="235"/>
      <c r="P700" s="235"/>
      <c r="Q700" s="235"/>
      <c r="R700" s="235"/>
      <c r="S700" s="235"/>
      <c r="T700" s="236"/>
      <c r="AT700" s="237" t="s">
        <v>184</v>
      </c>
      <c r="AU700" s="237" t="s">
        <v>182</v>
      </c>
      <c r="AV700" s="13" t="s">
        <v>85</v>
      </c>
      <c r="AW700" s="13" t="s">
        <v>35</v>
      </c>
      <c r="AX700" s="13" t="s">
        <v>83</v>
      </c>
      <c r="AY700" s="237" t="s">
        <v>172</v>
      </c>
    </row>
    <row r="701" spans="2:65" s="1" customFormat="1" ht="25.5" customHeight="1">
      <c r="B701" s="42"/>
      <c r="C701" s="204" t="s">
        <v>2048</v>
      </c>
      <c r="D701" s="204" t="s">
        <v>176</v>
      </c>
      <c r="E701" s="205" t="s">
        <v>908</v>
      </c>
      <c r="F701" s="206" t="s">
        <v>909</v>
      </c>
      <c r="G701" s="207" t="s">
        <v>511</v>
      </c>
      <c r="H701" s="208">
        <v>36</v>
      </c>
      <c r="I701" s="209"/>
      <c r="J701" s="210">
        <f>ROUND(I701*H701,2)</f>
        <v>0</v>
      </c>
      <c r="K701" s="206" t="s">
        <v>180</v>
      </c>
      <c r="L701" s="62"/>
      <c r="M701" s="211" t="s">
        <v>21</v>
      </c>
      <c r="N701" s="212" t="s">
        <v>47</v>
      </c>
      <c r="O701" s="43"/>
      <c r="P701" s="213">
        <f>O701*H701</f>
        <v>0</v>
      </c>
      <c r="Q701" s="213">
        <v>0.00011</v>
      </c>
      <c r="R701" s="213">
        <f>Q701*H701</f>
        <v>0.00396</v>
      </c>
      <c r="S701" s="213">
        <v>0</v>
      </c>
      <c r="T701" s="214">
        <f>S701*H701</f>
        <v>0</v>
      </c>
      <c r="AR701" s="25" t="s">
        <v>181</v>
      </c>
      <c r="AT701" s="25" t="s">
        <v>176</v>
      </c>
      <c r="AU701" s="25" t="s">
        <v>182</v>
      </c>
      <c r="AY701" s="25" t="s">
        <v>172</v>
      </c>
      <c r="BE701" s="215">
        <f>IF(N701="základní",J701,0)</f>
        <v>0</v>
      </c>
      <c r="BF701" s="215">
        <f>IF(N701="snížená",J701,0)</f>
        <v>0</v>
      </c>
      <c r="BG701" s="215">
        <f>IF(N701="zákl. přenesená",J701,0)</f>
        <v>0</v>
      </c>
      <c r="BH701" s="215">
        <f>IF(N701="sníž. přenesená",J701,0)</f>
        <v>0</v>
      </c>
      <c r="BI701" s="215">
        <f>IF(N701="nulová",J701,0)</f>
        <v>0</v>
      </c>
      <c r="BJ701" s="25" t="s">
        <v>83</v>
      </c>
      <c r="BK701" s="215">
        <f>ROUND(I701*H701,2)</f>
        <v>0</v>
      </c>
      <c r="BL701" s="25" t="s">
        <v>181</v>
      </c>
      <c r="BM701" s="25" t="s">
        <v>910</v>
      </c>
    </row>
    <row r="702" spans="2:51" s="12" customFormat="1" ht="13.5">
      <c r="B702" s="216"/>
      <c r="C702" s="217"/>
      <c r="D702" s="218" t="s">
        <v>184</v>
      </c>
      <c r="E702" s="219" t="s">
        <v>21</v>
      </c>
      <c r="F702" s="220" t="s">
        <v>911</v>
      </c>
      <c r="G702" s="217"/>
      <c r="H702" s="219" t="s">
        <v>21</v>
      </c>
      <c r="I702" s="221"/>
      <c r="J702" s="217"/>
      <c r="K702" s="217"/>
      <c r="L702" s="222"/>
      <c r="M702" s="223"/>
      <c r="N702" s="224"/>
      <c r="O702" s="224"/>
      <c r="P702" s="224"/>
      <c r="Q702" s="224"/>
      <c r="R702" s="224"/>
      <c r="S702" s="224"/>
      <c r="T702" s="225"/>
      <c r="AT702" s="226" t="s">
        <v>184</v>
      </c>
      <c r="AU702" s="226" t="s">
        <v>182</v>
      </c>
      <c r="AV702" s="12" t="s">
        <v>83</v>
      </c>
      <c r="AW702" s="12" t="s">
        <v>35</v>
      </c>
      <c r="AX702" s="12" t="s">
        <v>76</v>
      </c>
      <c r="AY702" s="226" t="s">
        <v>172</v>
      </c>
    </row>
    <row r="703" spans="2:51" s="13" customFormat="1" ht="13.5">
      <c r="B703" s="227"/>
      <c r="C703" s="228"/>
      <c r="D703" s="218" t="s">
        <v>184</v>
      </c>
      <c r="E703" s="229" t="s">
        <v>21</v>
      </c>
      <c r="F703" s="230" t="s">
        <v>2049</v>
      </c>
      <c r="G703" s="228"/>
      <c r="H703" s="231">
        <v>36</v>
      </c>
      <c r="I703" s="232"/>
      <c r="J703" s="228"/>
      <c r="K703" s="228"/>
      <c r="L703" s="233"/>
      <c r="M703" s="234"/>
      <c r="N703" s="235"/>
      <c r="O703" s="235"/>
      <c r="P703" s="235"/>
      <c r="Q703" s="235"/>
      <c r="R703" s="235"/>
      <c r="S703" s="235"/>
      <c r="T703" s="236"/>
      <c r="AT703" s="237" t="s">
        <v>184</v>
      </c>
      <c r="AU703" s="237" t="s">
        <v>182</v>
      </c>
      <c r="AV703" s="13" t="s">
        <v>85</v>
      </c>
      <c r="AW703" s="13" t="s">
        <v>35</v>
      </c>
      <c r="AX703" s="13" t="s">
        <v>83</v>
      </c>
      <c r="AY703" s="237" t="s">
        <v>172</v>
      </c>
    </row>
    <row r="704" spans="2:63" s="11" customFormat="1" ht="22.35" customHeight="1">
      <c r="B704" s="188"/>
      <c r="C704" s="189"/>
      <c r="D704" s="190" t="s">
        <v>75</v>
      </c>
      <c r="E704" s="202" t="s">
        <v>718</v>
      </c>
      <c r="F704" s="202" t="s">
        <v>1060</v>
      </c>
      <c r="G704" s="189"/>
      <c r="H704" s="189"/>
      <c r="I704" s="192"/>
      <c r="J704" s="203">
        <f>BK704</f>
        <v>0</v>
      </c>
      <c r="K704" s="189"/>
      <c r="L704" s="194"/>
      <c r="M704" s="195"/>
      <c r="N704" s="196"/>
      <c r="O704" s="196"/>
      <c r="P704" s="197">
        <f>SUM(P705:P708)</f>
        <v>0</v>
      </c>
      <c r="Q704" s="196"/>
      <c r="R704" s="197">
        <f>SUM(R705:R708)</f>
        <v>0</v>
      </c>
      <c r="S704" s="196"/>
      <c r="T704" s="198">
        <f>SUM(T705:T708)</f>
        <v>0</v>
      </c>
      <c r="AR704" s="199" t="s">
        <v>83</v>
      </c>
      <c r="AT704" s="200" t="s">
        <v>75</v>
      </c>
      <c r="AU704" s="200" t="s">
        <v>85</v>
      </c>
      <c r="AY704" s="199" t="s">
        <v>172</v>
      </c>
      <c r="BK704" s="201">
        <f>SUM(BK705:BK708)</f>
        <v>0</v>
      </c>
    </row>
    <row r="705" spans="2:65" s="1" customFormat="1" ht="16.5" customHeight="1">
      <c r="B705" s="42"/>
      <c r="C705" s="204" t="s">
        <v>2050</v>
      </c>
      <c r="D705" s="204" t="s">
        <v>176</v>
      </c>
      <c r="E705" s="205" t="s">
        <v>1062</v>
      </c>
      <c r="F705" s="206" t="s">
        <v>1063</v>
      </c>
      <c r="G705" s="207" t="s">
        <v>207</v>
      </c>
      <c r="H705" s="208">
        <v>2600.397</v>
      </c>
      <c r="I705" s="209"/>
      <c r="J705" s="210">
        <f>ROUND(I705*H705,2)</f>
        <v>0</v>
      </c>
      <c r="K705" s="206" t="s">
        <v>180</v>
      </c>
      <c r="L705" s="62"/>
      <c r="M705" s="211" t="s">
        <v>21</v>
      </c>
      <c r="N705" s="212" t="s">
        <v>47</v>
      </c>
      <c r="O705" s="43"/>
      <c r="P705" s="213">
        <f>O705*H705</f>
        <v>0</v>
      </c>
      <c r="Q705" s="213">
        <v>0</v>
      </c>
      <c r="R705" s="213">
        <f>Q705*H705</f>
        <v>0</v>
      </c>
      <c r="S705" s="213">
        <v>0</v>
      </c>
      <c r="T705" s="214">
        <f>S705*H705</f>
        <v>0</v>
      </c>
      <c r="AR705" s="25" t="s">
        <v>181</v>
      </c>
      <c r="AT705" s="25" t="s">
        <v>176</v>
      </c>
      <c r="AU705" s="25" t="s">
        <v>182</v>
      </c>
      <c r="AY705" s="25" t="s">
        <v>172</v>
      </c>
      <c r="BE705" s="215">
        <f>IF(N705="základní",J705,0)</f>
        <v>0</v>
      </c>
      <c r="BF705" s="215">
        <f>IF(N705="snížená",J705,0)</f>
        <v>0</v>
      </c>
      <c r="BG705" s="215">
        <f>IF(N705="zákl. přenesená",J705,0)</f>
        <v>0</v>
      </c>
      <c r="BH705" s="215">
        <f>IF(N705="sníž. přenesená",J705,0)</f>
        <v>0</v>
      </c>
      <c r="BI705" s="215">
        <f>IF(N705="nulová",J705,0)</f>
        <v>0</v>
      </c>
      <c r="BJ705" s="25" t="s">
        <v>83</v>
      </c>
      <c r="BK705" s="215">
        <f>ROUND(I705*H705,2)</f>
        <v>0</v>
      </c>
      <c r="BL705" s="25" t="s">
        <v>181</v>
      </c>
      <c r="BM705" s="25" t="s">
        <v>1064</v>
      </c>
    </row>
    <row r="706" spans="2:65" s="1" customFormat="1" ht="16.5" customHeight="1">
      <c r="B706" s="42"/>
      <c r="C706" s="204" t="s">
        <v>2051</v>
      </c>
      <c r="D706" s="204" t="s">
        <v>176</v>
      </c>
      <c r="E706" s="205" t="s">
        <v>1066</v>
      </c>
      <c r="F706" s="206" t="s">
        <v>1067</v>
      </c>
      <c r="G706" s="207" t="s">
        <v>207</v>
      </c>
      <c r="H706" s="208">
        <v>2600.397</v>
      </c>
      <c r="I706" s="209"/>
      <c r="J706" s="210">
        <f>ROUND(I706*H706,2)</f>
        <v>0</v>
      </c>
      <c r="K706" s="206" t="s">
        <v>21</v>
      </c>
      <c r="L706" s="62"/>
      <c r="M706" s="211" t="s">
        <v>21</v>
      </c>
      <c r="N706" s="212" t="s">
        <v>47</v>
      </c>
      <c r="O706" s="43"/>
      <c r="P706" s="213">
        <f>O706*H706</f>
        <v>0</v>
      </c>
      <c r="Q706" s="213">
        <v>0</v>
      </c>
      <c r="R706" s="213">
        <f>Q706*H706</f>
        <v>0</v>
      </c>
      <c r="S706" s="213">
        <v>0</v>
      </c>
      <c r="T706" s="214">
        <f>S706*H706</f>
        <v>0</v>
      </c>
      <c r="AR706" s="25" t="s">
        <v>181</v>
      </c>
      <c r="AT706" s="25" t="s">
        <v>176</v>
      </c>
      <c r="AU706" s="25" t="s">
        <v>182</v>
      </c>
      <c r="AY706" s="25" t="s">
        <v>172</v>
      </c>
      <c r="BE706" s="215">
        <f>IF(N706="základní",J706,0)</f>
        <v>0</v>
      </c>
      <c r="BF706" s="215">
        <f>IF(N706="snížená",J706,0)</f>
        <v>0</v>
      </c>
      <c r="BG706" s="215">
        <f>IF(N706="zákl. přenesená",J706,0)</f>
        <v>0</v>
      </c>
      <c r="BH706" s="215">
        <f>IF(N706="sníž. přenesená",J706,0)</f>
        <v>0</v>
      </c>
      <c r="BI706" s="215">
        <f>IF(N706="nulová",J706,0)</f>
        <v>0</v>
      </c>
      <c r="BJ706" s="25" t="s">
        <v>83</v>
      </c>
      <c r="BK706" s="215">
        <f>ROUND(I706*H706,2)</f>
        <v>0</v>
      </c>
      <c r="BL706" s="25" t="s">
        <v>181</v>
      </c>
      <c r="BM706" s="25" t="s">
        <v>1068</v>
      </c>
    </row>
    <row r="707" spans="2:65" s="1" customFormat="1" ht="16.5" customHeight="1">
      <c r="B707" s="42"/>
      <c r="C707" s="204" t="s">
        <v>2052</v>
      </c>
      <c r="D707" s="204" t="s">
        <v>176</v>
      </c>
      <c r="E707" s="205" t="s">
        <v>1070</v>
      </c>
      <c r="F707" s="206" t="s">
        <v>1071</v>
      </c>
      <c r="G707" s="207" t="s">
        <v>207</v>
      </c>
      <c r="H707" s="208">
        <v>2600.397</v>
      </c>
      <c r="I707" s="209"/>
      <c r="J707" s="210">
        <f>ROUND(I707*H707,2)</f>
        <v>0</v>
      </c>
      <c r="K707" s="206" t="s">
        <v>21</v>
      </c>
      <c r="L707" s="62"/>
      <c r="M707" s="211" t="s">
        <v>21</v>
      </c>
      <c r="N707" s="212" t="s">
        <v>47</v>
      </c>
      <c r="O707" s="43"/>
      <c r="P707" s="213">
        <f>O707*H707</f>
        <v>0</v>
      </c>
      <c r="Q707" s="213">
        <v>0</v>
      </c>
      <c r="R707" s="213">
        <f>Q707*H707</f>
        <v>0</v>
      </c>
      <c r="S707" s="213">
        <v>0</v>
      </c>
      <c r="T707" s="214">
        <f>S707*H707</f>
        <v>0</v>
      </c>
      <c r="AR707" s="25" t="s">
        <v>181</v>
      </c>
      <c r="AT707" s="25" t="s">
        <v>176</v>
      </c>
      <c r="AU707" s="25" t="s">
        <v>182</v>
      </c>
      <c r="AY707" s="25" t="s">
        <v>172</v>
      </c>
      <c r="BE707" s="215">
        <f>IF(N707="základní",J707,0)</f>
        <v>0</v>
      </c>
      <c r="BF707" s="215">
        <f>IF(N707="snížená",J707,0)</f>
        <v>0</v>
      </c>
      <c r="BG707" s="215">
        <f>IF(N707="zákl. přenesená",J707,0)</f>
        <v>0</v>
      </c>
      <c r="BH707" s="215">
        <f>IF(N707="sníž. přenesená",J707,0)</f>
        <v>0</v>
      </c>
      <c r="BI707" s="215">
        <f>IF(N707="nulová",J707,0)</f>
        <v>0</v>
      </c>
      <c r="BJ707" s="25" t="s">
        <v>83</v>
      </c>
      <c r="BK707" s="215">
        <f>ROUND(I707*H707,2)</f>
        <v>0</v>
      </c>
      <c r="BL707" s="25" t="s">
        <v>181</v>
      </c>
      <c r="BM707" s="25" t="s">
        <v>1072</v>
      </c>
    </row>
    <row r="708" spans="2:65" s="1" customFormat="1" ht="25.5" customHeight="1">
      <c r="B708" s="42"/>
      <c r="C708" s="204" t="s">
        <v>2053</v>
      </c>
      <c r="D708" s="204" t="s">
        <v>176</v>
      </c>
      <c r="E708" s="205" t="s">
        <v>1074</v>
      </c>
      <c r="F708" s="206" t="s">
        <v>1075</v>
      </c>
      <c r="G708" s="207" t="s">
        <v>207</v>
      </c>
      <c r="H708" s="208">
        <v>9603.219</v>
      </c>
      <c r="I708" s="209"/>
      <c r="J708" s="210">
        <f>ROUND(I708*H708,2)</f>
        <v>0</v>
      </c>
      <c r="K708" s="206" t="s">
        <v>180</v>
      </c>
      <c r="L708" s="62"/>
      <c r="M708" s="211" t="s">
        <v>21</v>
      </c>
      <c r="N708" s="270" t="s">
        <v>47</v>
      </c>
      <c r="O708" s="271"/>
      <c r="P708" s="272">
        <f>O708*H708</f>
        <v>0</v>
      </c>
      <c r="Q708" s="272">
        <v>0</v>
      </c>
      <c r="R708" s="272">
        <f>Q708*H708</f>
        <v>0</v>
      </c>
      <c r="S708" s="272">
        <v>0</v>
      </c>
      <c r="T708" s="273">
        <f>S708*H708</f>
        <v>0</v>
      </c>
      <c r="AR708" s="25" t="s">
        <v>181</v>
      </c>
      <c r="AT708" s="25" t="s">
        <v>176</v>
      </c>
      <c r="AU708" s="25" t="s">
        <v>182</v>
      </c>
      <c r="AY708" s="25" t="s">
        <v>172</v>
      </c>
      <c r="BE708" s="215">
        <f>IF(N708="základní",J708,0)</f>
        <v>0</v>
      </c>
      <c r="BF708" s="215">
        <f>IF(N708="snížená",J708,0)</f>
        <v>0</v>
      </c>
      <c r="BG708" s="215">
        <f>IF(N708="zákl. přenesená",J708,0)</f>
        <v>0</v>
      </c>
      <c r="BH708" s="215">
        <f>IF(N708="sníž. přenesená",J708,0)</f>
        <v>0</v>
      </c>
      <c r="BI708" s="215">
        <f>IF(N708="nulová",J708,0)</f>
        <v>0</v>
      </c>
      <c r="BJ708" s="25" t="s">
        <v>83</v>
      </c>
      <c r="BK708" s="215">
        <f>ROUND(I708*H708,2)</f>
        <v>0</v>
      </c>
      <c r="BL708" s="25" t="s">
        <v>181</v>
      </c>
      <c r="BM708" s="25" t="s">
        <v>1076</v>
      </c>
    </row>
    <row r="709" spans="2:12" s="1" customFormat="1" ht="6.95" customHeight="1">
      <c r="B709" s="57"/>
      <c r="C709" s="58"/>
      <c r="D709" s="58"/>
      <c r="E709" s="58"/>
      <c r="F709" s="58"/>
      <c r="G709" s="58"/>
      <c r="H709" s="58"/>
      <c r="I709" s="149"/>
      <c r="J709" s="58"/>
      <c r="K709" s="58"/>
      <c r="L709" s="62"/>
    </row>
  </sheetData>
  <sheetProtection algorithmName="SHA-512" hashValue="zG6nuSoaUsaMAQzppYndZgN5zz85Nu9lUqKdfdTl8yVSIkrD7ax+lScDi3QkjfucLRSaQ/lqeajUlwk3umRtjA==" saltValue="b2kotiksjasGg7KAIv7yE0pj9sORQvGTKQM4OiZsyPA7/S0fj5nfi4tKLoaTi/EEpxFjFRLO2i86uCkIJv9NfA==" spinCount="100000" sheet="1" objects="1" scenarios="1" formatColumns="0" formatRows="0" autoFilter="0"/>
  <autoFilter ref="C116:K708"/>
  <mergeCells count="13">
    <mergeCell ref="E109:H109"/>
    <mergeCell ref="G1:H1"/>
    <mergeCell ref="L2:V2"/>
    <mergeCell ref="E49:H49"/>
    <mergeCell ref="E51:H51"/>
    <mergeCell ref="J55:J56"/>
    <mergeCell ref="E105:H105"/>
    <mergeCell ref="E107:H107"/>
    <mergeCell ref="E7:H7"/>
    <mergeCell ref="E9:H9"/>
    <mergeCell ref="E11:H11"/>
    <mergeCell ref="E26:H26"/>
    <mergeCell ref="E47:H47"/>
  </mergeCells>
  <hyperlinks>
    <hyperlink ref="F1:G1" location="C2" display="1) Krycí list soupisu"/>
    <hyperlink ref="G1:H1" location="C58" display="2) Rekapitulace"/>
    <hyperlink ref="J1" location="C116"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1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110</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1493</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2054</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ROUND(J85,2)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ROUND(SUM(BE85:BE188),2)</f>
        <v>0</v>
      </c>
      <c r="G32" s="43"/>
      <c r="H32" s="43"/>
      <c r="I32" s="141">
        <v>0.21</v>
      </c>
      <c r="J32" s="140">
        <f>ROUND(ROUND((SUM(BE85:BE188)),2)*I32,2)</f>
        <v>0</v>
      </c>
      <c r="K32" s="46"/>
    </row>
    <row r="33" spans="2:11" s="1" customFormat="1" ht="14.45" customHeight="1">
      <c r="B33" s="42"/>
      <c r="C33" s="43"/>
      <c r="D33" s="43"/>
      <c r="E33" s="50" t="s">
        <v>48</v>
      </c>
      <c r="F33" s="140">
        <f>ROUND(SUM(BF85:BF188),2)</f>
        <v>0</v>
      </c>
      <c r="G33" s="43"/>
      <c r="H33" s="43"/>
      <c r="I33" s="141">
        <v>0.15</v>
      </c>
      <c r="J33" s="140">
        <f>ROUND(ROUND((SUM(BF85:BF188)),2)*I33,2)</f>
        <v>0</v>
      </c>
      <c r="K33" s="46"/>
    </row>
    <row r="34" spans="2:11" s="1" customFormat="1" ht="14.45" customHeight="1" hidden="1">
      <c r="B34" s="42"/>
      <c r="C34" s="43"/>
      <c r="D34" s="43"/>
      <c r="E34" s="50" t="s">
        <v>49</v>
      </c>
      <c r="F34" s="140">
        <f>ROUND(SUM(BG85:BG188),2)</f>
        <v>0</v>
      </c>
      <c r="G34" s="43"/>
      <c r="H34" s="43"/>
      <c r="I34" s="141">
        <v>0.21</v>
      </c>
      <c r="J34" s="140">
        <v>0</v>
      </c>
      <c r="K34" s="46"/>
    </row>
    <row r="35" spans="2:11" s="1" customFormat="1" ht="14.45" customHeight="1" hidden="1">
      <c r="B35" s="42"/>
      <c r="C35" s="43"/>
      <c r="D35" s="43"/>
      <c r="E35" s="50" t="s">
        <v>50</v>
      </c>
      <c r="F35" s="140">
        <f>ROUND(SUM(BH85:BH188),2)</f>
        <v>0</v>
      </c>
      <c r="G35" s="43"/>
      <c r="H35" s="43"/>
      <c r="I35" s="141">
        <v>0.15</v>
      </c>
      <c r="J35" s="140">
        <v>0</v>
      </c>
      <c r="K35" s="46"/>
    </row>
    <row r="36" spans="2:11" s="1" customFormat="1" ht="14.45" customHeight="1" hidden="1">
      <c r="B36" s="42"/>
      <c r="C36" s="43"/>
      <c r="D36" s="43"/>
      <c r="E36" s="50" t="s">
        <v>51</v>
      </c>
      <c r="F36" s="140">
        <f>ROUND(SUM(BI85:BI188),2)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1493</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SO.401 - SO.401 - Veřejné osvětlení</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J85</f>
        <v>0</v>
      </c>
      <c r="K60" s="46"/>
      <c r="AU60" s="25" t="s">
        <v>128</v>
      </c>
    </row>
    <row r="61" spans="2:11" s="8" customFormat="1" ht="24.95" customHeight="1">
      <c r="B61" s="159"/>
      <c r="C61" s="160"/>
      <c r="D61" s="161" t="s">
        <v>2055</v>
      </c>
      <c r="E61" s="162"/>
      <c r="F61" s="162"/>
      <c r="G61" s="162"/>
      <c r="H61" s="162"/>
      <c r="I61" s="163"/>
      <c r="J61" s="164">
        <f>J86</f>
        <v>0</v>
      </c>
      <c r="K61" s="165"/>
    </row>
    <row r="62" spans="2:11" s="8" customFormat="1" ht="24.95" customHeight="1">
      <c r="B62" s="159"/>
      <c r="C62" s="160"/>
      <c r="D62" s="161" t="s">
        <v>2056</v>
      </c>
      <c r="E62" s="162"/>
      <c r="F62" s="162"/>
      <c r="G62" s="162"/>
      <c r="H62" s="162"/>
      <c r="I62" s="163"/>
      <c r="J62" s="164">
        <f>J152</f>
        <v>0</v>
      </c>
      <c r="K62" s="165"/>
    </row>
    <row r="63" spans="2:11" s="8" customFormat="1" ht="24.95" customHeight="1">
      <c r="B63" s="159"/>
      <c r="C63" s="160"/>
      <c r="D63" s="161" t="s">
        <v>2057</v>
      </c>
      <c r="E63" s="162"/>
      <c r="F63" s="162"/>
      <c r="G63" s="162"/>
      <c r="H63" s="162"/>
      <c r="I63" s="163"/>
      <c r="J63" s="164">
        <f>J161</f>
        <v>0</v>
      </c>
      <c r="K63" s="165"/>
    </row>
    <row r="64" spans="2:11" s="1" customFormat="1" ht="21.75" customHeight="1">
      <c r="B64" s="42"/>
      <c r="C64" s="43"/>
      <c r="D64" s="43"/>
      <c r="E64" s="43"/>
      <c r="F64" s="43"/>
      <c r="G64" s="43"/>
      <c r="H64" s="43"/>
      <c r="I64" s="128"/>
      <c r="J64" s="43"/>
      <c r="K64" s="46"/>
    </row>
    <row r="65" spans="2:11" s="1" customFormat="1" ht="6.95" customHeight="1">
      <c r="B65" s="57"/>
      <c r="C65" s="58"/>
      <c r="D65" s="58"/>
      <c r="E65" s="58"/>
      <c r="F65" s="58"/>
      <c r="G65" s="58"/>
      <c r="H65" s="58"/>
      <c r="I65" s="149"/>
      <c r="J65" s="58"/>
      <c r="K65" s="59"/>
    </row>
    <row r="69" spans="2:12" s="1" customFormat="1" ht="6.95" customHeight="1">
      <c r="B69" s="60"/>
      <c r="C69" s="61"/>
      <c r="D69" s="61"/>
      <c r="E69" s="61"/>
      <c r="F69" s="61"/>
      <c r="G69" s="61"/>
      <c r="H69" s="61"/>
      <c r="I69" s="152"/>
      <c r="J69" s="61"/>
      <c r="K69" s="61"/>
      <c r="L69" s="62"/>
    </row>
    <row r="70" spans="2:12" s="1" customFormat="1" ht="36.95" customHeight="1">
      <c r="B70" s="42"/>
      <c r="C70" s="63" t="s">
        <v>156</v>
      </c>
      <c r="D70" s="64"/>
      <c r="E70" s="64"/>
      <c r="F70" s="64"/>
      <c r="G70" s="64"/>
      <c r="H70" s="64"/>
      <c r="I70" s="173"/>
      <c r="J70" s="64"/>
      <c r="K70" s="64"/>
      <c r="L70" s="62"/>
    </row>
    <row r="71" spans="2:12" s="1" customFormat="1" ht="6.95" customHeight="1">
      <c r="B71" s="42"/>
      <c r="C71" s="64"/>
      <c r="D71" s="64"/>
      <c r="E71" s="64"/>
      <c r="F71" s="64"/>
      <c r="G71" s="64"/>
      <c r="H71" s="64"/>
      <c r="I71" s="173"/>
      <c r="J71" s="64"/>
      <c r="K71" s="64"/>
      <c r="L71" s="62"/>
    </row>
    <row r="72" spans="2:12" s="1" customFormat="1" ht="14.45" customHeight="1">
      <c r="B72" s="42"/>
      <c r="C72" s="66" t="s">
        <v>18</v>
      </c>
      <c r="D72" s="64"/>
      <c r="E72" s="64"/>
      <c r="F72" s="64"/>
      <c r="G72" s="64"/>
      <c r="H72" s="64"/>
      <c r="I72" s="173"/>
      <c r="J72" s="64"/>
      <c r="K72" s="64"/>
      <c r="L72" s="62"/>
    </row>
    <row r="73" spans="2:12" s="1" customFormat="1" ht="16.5" customHeight="1">
      <c r="B73" s="42"/>
      <c r="C73" s="64"/>
      <c r="D73" s="64"/>
      <c r="E73" s="401" t="str">
        <f>E7</f>
        <v>II/610 Tuřice - Kbel, I. etapa</v>
      </c>
      <c r="F73" s="402"/>
      <c r="G73" s="402"/>
      <c r="H73" s="402"/>
      <c r="I73" s="173"/>
      <c r="J73" s="64"/>
      <c r="K73" s="64"/>
      <c r="L73" s="62"/>
    </row>
    <row r="74" spans="2:12" ht="13.5">
      <c r="B74" s="29"/>
      <c r="C74" s="66" t="s">
        <v>119</v>
      </c>
      <c r="D74" s="174"/>
      <c r="E74" s="174"/>
      <c r="F74" s="174"/>
      <c r="G74" s="174"/>
      <c r="H74" s="174"/>
      <c r="J74" s="174"/>
      <c r="K74" s="174"/>
      <c r="L74" s="175"/>
    </row>
    <row r="75" spans="2:12" s="1" customFormat="1" ht="16.5" customHeight="1">
      <c r="B75" s="42"/>
      <c r="C75" s="64"/>
      <c r="D75" s="64"/>
      <c r="E75" s="401" t="s">
        <v>1493</v>
      </c>
      <c r="F75" s="403"/>
      <c r="G75" s="403"/>
      <c r="H75" s="403"/>
      <c r="I75" s="173"/>
      <c r="J75" s="64"/>
      <c r="K75" s="64"/>
      <c r="L75" s="62"/>
    </row>
    <row r="76" spans="2:12" s="1" customFormat="1" ht="14.45" customHeight="1">
      <c r="B76" s="42"/>
      <c r="C76" s="66" t="s">
        <v>121</v>
      </c>
      <c r="D76" s="64"/>
      <c r="E76" s="64"/>
      <c r="F76" s="64"/>
      <c r="G76" s="64"/>
      <c r="H76" s="64"/>
      <c r="I76" s="173"/>
      <c r="J76" s="64"/>
      <c r="K76" s="64"/>
      <c r="L76" s="62"/>
    </row>
    <row r="77" spans="2:12" s="1" customFormat="1" ht="17.25" customHeight="1">
      <c r="B77" s="42"/>
      <c r="C77" s="64"/>
      <c r="D77" s="64"/>
      <c r="E77" s="389" t="str">
        <f>E11</f>
        <v>SO.401 - SO.401 - Veřejné osvětlení</v>
      </c>
      <c r="F77" s="403"/>
      <c r="G77" s="403"/>
      <c r="H77" s="403"/>
      <c r="I77" s="173"/>
      <c r="J77" s="64"/>
      <c r="K77" s="64"/>
      <c r="L77" s="62"/>
    </row>
    <row r="78" spans="2:12" s="1" customFormat="1" ht="6.95" customHeight="1">
      <c r="B78" s="42"/>
      <c r="C78" s="64"/>
      <c r="D78" s="64"/>
      <c r="E78" s="64"/>
      <c r="F78" s="64"/>
      <c r="G78" s="64"/>
      <c r="H78" s="64"/>
      <c r="I78" s="173"/>
      <c r="J78" s="64"/>
      <c r="K78" s="64"/>
      <c r="L78" s="62"/>
    </row>
    <row r="79" spans="2:12" s="1" customFormat="1" ht="18" customHeight="1">
      <c r="B79" s="42"/>
      <c r="C79" s="66" t="s">
        <v>23</v>
      </c>
      <c r="D79" s="64"/>
      <c r="E79" s="64"/>
      <c r="F79" s="176" t="str">
        <f>F14</f>
        <v>Benátky nad Jizerou</v>
      </c>
      <c r="G79" s="64"/>
      <c r="H79" s="64"/>
      <c r="I79" s="177" t="s">
        <v>25</v>
      </c>
      <c r="J79" s="74" t="str">
        <f>IF(J14="","",J14)</f>
        <v>14. 3. 2018</v>
      </c>
      <c r="K79" s="64"/>
      <c r="L79" s="62"/>
    </row>
    <row r="80" spans="2:12" s="1" customFormat="1" ht="6.95" customHeight="1">
      <c r="B80" s="42"/>
      <c r="C80" s="64"/>
      <c r="D80" s="64"/>
      <c r="E80" s="64"/>
      <c r="F80" s="64"/>
      <c r="G80" s="64"/>
      <c r="H80" s="64"/>
      <c r="I80" s="173"/>
      <c r="J80" s="64"/>
      <c r="K80" s="64"/>
      <c r="L80" s="62"/>
    </row>
    <row r="81" spans="2:12" s="1" customFormat="1" ht="13.5">
      <c r="B81" s="42"/>
      <c r="C81" s="66" t="s">
        <v>27</v>
      </c>
      <c r="D81" s="64"/>
      <c r="E81" s="64"/>
      <c r="F81" s="176" t="str">
        <f>E17</f>
        <v>Krajská správa a údržba silnic Středočeského kraje</v>
      </c>
      <c r="G81" s="64"/>
      <c r="H81" s="64"/>
      <c r="I81" s="177" t="s">
        <v>36</v>
      </c>
      <c r="J81" s="176" t="str">
        <f>E23</f>
        <v>CR Project s.r.o.</v>
      </c>
      <c r="K81" s="64"/>
      <c r="L81" s="62"/>
    </row>
    <row r="82" spans="2:12" s="1" customFormat="1" ht="14.45" customHeight="1">
      <c r="B82" s="42"/>
      <c r="C82" s="66" t="s">
        <v>33</v>
      </c>
      <c r="D82" s="64"/>
      <c r="E82" s="64"/>
      <c r="F82" s="176" t="str">
        <f>IF(E20="","",E20)</f>
        <v/>
      </c>
      <c r="G82" s="64"/>
      <c r="H82" s="64"/>
      <c r="I82" s="173"/>
      <c r="J82" s="64"/>
      <c r="K82" s="64"/>
      <c r="L82" s="62"/>
    </row>
    <row r="83" spans="2:12" s="1" customFormat="1" ht="10.35" customHeight="1">
      <c r="B83" s="42"/>
      <c r="C83" s="64"/>
      <c r="D83" s="64"/>
      <c r="E83" s="64"/>
      <c r="F83" s="64"/>
      <c r="G83" s="64"/>
      <c r="H83" s="64"/>
      <c r="I83" s="173"/>
      <c r="J83" s="64"/>
      <c r="K83" s="64"/>
      <c r="L83" s="62"/>
    </row>
    <row r="84" spans="2:20" s="10" customFormat="1" ht="29.25" customHeight="1">
      <c r="B84" s="178"/>
      <c r="C84" s="179" t="s">
        <v>157</v>
      </c>
      <c r="D84" s="180" t="s">
        <v>61</v>
      </c>
      <c r="E84" s="180" t="s">
        <v>57</v>
      </c>
      <c r="F84" s="180" t="s">
        <v>158</v>
      </c>
      <c r="G84" s="180" t="s">
        <v>159</v>
      </c>
      <c r="H84" s="180" t="s">
        <v>160</v>
      </c>
      <c r="I84" s="181" t="s">
        <v>161</v>
      </c>
      <c r="J84" s="180" t="s">
        <v>126</v>
      </c>
      <c r="K84" s="182" t="s">
        <v>162</v>
      </c>
      <c r="L84" s="183"/>
      <c r="M84" s="82" t="s">
        <v>163</v>
      </c>
      <c r="N84" s="83" t="s">
        <v>46</v>
      </c>
      <c r="O84" s="83" t="s">
        <v>164</v>
      </c>
      <c r="P84" s="83" t="s">
        <v>165</v>
      </c>
      <c r="Q84" s="83" t="s">
        <v>166</v>
      </c>
      <c r="R84" s="83" t="s">
        <v>167</v>
      </c>
      <c r="S84" s="83" t="s">
        <v>168</v>
      </c>
      <c r="T84" s="84" t="s">
        <v>169</v>
      </c>
    </row>
    <row r="85" spans="2:63" s="1" customFormat="1" ht="29.25" customHeight="1">
      <c r="B85" s="42"/>
      <c r="C85" s="88" t="s">
        <v>127</v>
      </c>
      <c r="D85" s="64"/>
      <c r="E85" s="64"/>
      <c r="F85" s="64"/>
      <c r="G85" s="64"/>
      <c r="H85" s="64"/>
      <c r="I85" s="173"/>
      <c r="J85" s="184">
        <f>BK85</f>
        <v>0</v>
      </c>
      <c r="K85" s="64"/>
      <c r="L85" s="62"/>
      <c r="M85" s="85"/>
      <c r="N85" s="86"/>
      <c r="O85" s="86"/>
      <c r="P85" s="185">
        <f>P86+P152+P161</f>
        <v>0</v>
      </c>
      <c r="Q85" s="86"/>
      <c r="R85" s="185">
        <f>R86+R152+R161</f>
        <v>1332.15798</v>
      </c>
      <c r="S85" s="86"/>
      <c r="T85" s="186">
        <f>T86+T152+T161</f>
        <v>0</v>
      </c>
      <c r="AT85" s="25" t="s">
        <v>75</v>
      </c>
      <c r="AU85" s="25" t="s">
        <v>128</v>
      </c>
      <c r="BK85" s="187">
        <f>BK86+BK152+BK161</f>
        <v>0</v>
      </c>
    </row>
    <row r="86" spans="2:63" s="11" customFormat="1" ht="37.35" customHeight="1">
      <c r="B86" s="188"/>
      <c r="C86" s="189"/>
      <c r="D86" s="190" t="s">
        <v>75</v>
      </c>
      <c r="E86" s="191" t="s">
        <v>2058</v>
      </c>
      <c r="F86" s="191" t="s">
        <v>2059</v>
      </c>
      <c r="G86" s="189"/>
      <c r="H86" s="189"/>
      <c r="I86" s="192"/>
      <c r="J86" s="193">
        <f>BK86</f>
        <v>0</v>
      </c>
      <c r="K86" s="189"/>
      <c r="L86" s="194"/>
      <c r="M86" s="195"/>
      <c r="N86" s="196"/>
      <c r="O86" s="196"/>
      <c r="P86" s="197">
        <f>SUM(P87:P151)</f>
        <v>0</v>
      </c>
      <c r="Q86" s="196"/>
      <c r="R86" s="197">
        <f>SUM(R87:R151)</f>
        <v>0</v>
      </c>
      <c r="S86" s="196"/>
      <c r="T86" s="198">
        <f>SUM(T87:T151)</f>
        <v>0</v>
      </c>
      <c r="AR86" s="199" t="s">
        <v>83</v>
      </c>
      <c r="AT86" s="200" t="s">
        <v>75</v>
      </c>
      <c r="AU86" s="200" t="s">
        <v>76</v>
      </c>
      <c r="AY86" s="199" t="s">
        <v>172</v>
      </c>
      <c r="BK86" s="201">
        <f>SUM(BK87:BK151)</f>
        <v>0</v>
      </c>
    </row>
    <row r="87" spans="2:65" s="1" customFormat="1" ht="25.5" customHeight="1">
      <c r="B87" s="42"/>
      <c r="C87" s="204" t="s">
        <v>83</v>
      </c>
      <c r="D87" s="204" t="s">
        <v>176</v>
      </c>
      <c r="E87" s="205" t="s">
        <v>2060</v>
      </c>
      <c r="F87" s="206" t="s">
        <v>2061</v>
      </c>
      <c r="G87" s="207" t="s">
        <v>329</v>
      </c>
      <c r="H87" s="208">
        <v>462</v>
      </c>
      <c r="I87" s="209"/>
      <c r="J87" s="210">
        <f aca="true" t="shared" si="0" ref="J87:J118">ROUND(I87*H87,2)</f>
        <v>0</v>
      </c>
      <c r="K87" s="206" t="s">
        <v>180</v>
      </c>
      <c r="L87" s="62"/>
      <c r="M87" s="211" t="s">
        <v>21</v>
      </c>
      <c r="N87" s="212" t="s">
        <v>47</v>
      </c>
      <c r="O87" s="43"/>
      <c r="P87" s="213">
        <f aca="true" t="shared" si="1" ref="P87:P118">O87*H87</f>
        <v>0</v>
      </c>
      <c r="Q87" s="213">
        <v>0</v>
      </c>
      <c r="R87" s="213">
        <f aca="true" t="shared" si="2" ref="R87:R118">Q87*H87</f>
        <v>0</v>
      </c>
      <c r="S87" s="213">
        <v>0</v>
      </c>
      <c r="T87" s="214">
        <f aca="true" t="shared" si="3" ref="T87:T118">S87*H87</f>
        <v>0</v>
      </c>
      <c r="AR87" s="25" t="s">
        <v>181</v>
      </c>
      <c r="AT87" s="25" t="s">
        <v>176</v>
      </c>
      <c r="AU87" s="25" t="s">
        <v>83</v>
      </c>
      <c r="AY87" s="25" t="s">
        <v>172</v>
      </c>
      <c r="BE87" s="215">
        <f aca="true" t="shared" si="4" ref="BE87:BE118">IF(N87="základní",J87,0)</f>
        <v>0</v>
      </c>
      <c r="BF87" s="215">
        <f aca="true" t="shared" si="5" ref="BF87:BF118">IF(N87="snížená",J87,0)</f>
        <v>0</v>
      </c>
      <c r="BG87" s="215">
        <f aca="true" t="shared" si="6" ref="BG87:BG118">IF(N87="zákl. přenesená",J87,0)</f>
        <v>0</v>
      </c>
      <c r="BH87" s="215">
        <f aca="true" t="shared" si="7" ref="BH87:BH118">IF(N87="sníž. přenesená",J87,0)</f>
        <v>0</v>
      </c>
      <c r="BI87" s="215">
        <f aca="true" t="shared" si="8" ref="BI87:BI118">IF(N87="nulová",J87,0)</f>
        <v>0</v>
      </c>
      <c r="BJ87" s="25" t="s">
        <v>83</v>
      </c>
      <c r="BK87" s="215">
        <f aca="true" t="shared" si="9" ref="BK87:BK118">ROUND(I87*H87,2)</f>
        <v>0</v>
      </c>
      <c r="BL87" s="25" t="s">
        <v>181</v>
      </c>
      <c r="BM87" s="25" t="s">
        <v>85</v>
      </c>
    </row>
    <row r="88" spans="2:65" s="1" customFormat="1" ht="25.5" customHeight="1">
      <c r="B88" s="42"/>
      <c r="C88" s="204" t="s">
        <v>85</v>
      </c>
      <c r="D88" s="204" t="s">
        <v>176</v>
      </c>
      <c r="E88" s="205" t="s">
        <v>2062</v>
      </c>
      <c r="F88" s="206" t="s">
        <v>2063</v>
      </c>
      <c r="G88" s="207" t="s">
        <v>329</v>
      </c>
      <c r="H88" s="208">
        <v>560</v>
      </c>
      <c r="I88" s="209"/>
      <c r="J88" s="210">
        <f t="shared" si="0"/>
        <v>0</v>
      </c>
      <c r="K88" s="206" t="s">
        <v>180</v>
      </c>
      <c r="L88" s="62"/>
      <c r="M88" s="211" t="s">
        <v>21</v>
      </c>
      <c r="N88" s="212" t="s">
        <v>47</v>
      </c>
      <c r="O88" s="43"/>
      <c r="P88" s="213">
        <f t="shared" si="1"/>
        <v>0</v>
      </c>
      <c r="Q88" s="213">
        <v>0</v>
      </c>
      <c r="R88" s="213">
        <f t="shared" si="2"/>
        <v>0</v>
      </c>
      <c r="S88" s="213">
        <v>0</v>
      </c>
      <c r="T88" s="214">
        <f t="shared" si="3"/>
        <v>0</v>
      </c>
      <c r="AR88" s="25" t="s">
        <v>181</v>
      </c>
      <c r="AT88" s="25" t="s">
        <v>176</v>
      </c>
      <c r="AU88" s="25" t="s">
        <v>83</v>
      </c>
      <c r="AY88" s="25" t="s">
        <v>172</v>
      </c>
      <c r="BE88" s="215">
        <f t="shared" si="4"/>
        <v>0</v>
      </c>
      <c r="BF88" s="215">
        <f t="shared" si="5"/>
        <v>0</v>
      </c>
      <c r="BG88" s="215">
        <f t="shared" si="6"/>
        <v>0</v>
      </c>
      <c r="BH88" s="215">
        <f t="shared" si="7"/>
        <v>0</v>
      </c>
      <c r="BI88" s="215">
        <f t="shared" si="8"/>
        <v>0</v>
      </c>
      <c r="BJ88" s="25" t="s">
        <v>83</v>
      </c>
      <c r="BK88" s="215">
        <f t="shared" si="9"/>
        <v>0</v>
      </c>
      <c r="BL88" s="25" t="s">
        <v>181</v>
      </c>
      <c r="BM88" s="25" t="s">
        <v>181</v>
      </c>
    </row>
    <row r="89" spans="2:65" s="1" customFormat="1" ht="16.5" customHeight="1">
      <c r="B89" s="42"/>
      <c r="C89" s="204" t="s">
        <v>182</v>
      </c>
      <c r="D89" s="204" t="s">
        <v>176</v>
      </c>
      <c r="E89" s="205" t="s">
        <v>2064</v>
      </c>
      <c r="F89" s="206" t="s">
        <v>2065</v>
      </c>
      <c r="G89" s="207" t="s">
        <v>511</v>
      </c>
      <c r="H89" s="208">
        <v>60</v>
      </c>
      <c r="I89" s="209"/>
      <c r="J89" s="210">
        <f t="shared" si="0"/>
        <v>0</v>
      </c>
      <c r="K89" s="206" t="s">
        <v>21</v>
      </c>
      <c r="L89" s="62"/>
      <c r="M89" s="211" t="s">
        <v>21</v>
      </c>
      <c r="N89" s="212" t="s">
        <v>47</v>
      </c>
      <c r="O89" s="43"/>
      <c r="P89" s="213">
        <f t="shared" si="1"/>
        <v>0</v>
      </c>
      <c r="Q89" s="213">
        <v>0</v>
      </c>
      <c r="R89" s="213">
        <f t="shared" si="2"/>
        <v>0</v>
      </c>
      <c r="S89" s="213">
        <v>0</v>
      </c>
      <c r="T89" s="214">
        <f t="shared" si="3"/>
        <v>0</v>
      </c>
      <c r="AR89" s="25" t="s">
        <v>181</v>
      </c>
      <c r="AT89" s="25" t="s">
        <v>176</v>
      </c>
      <c r="AU89" s="25" t="s">
        <v>83</v>
      </c>
      <c r="AY89" s="25" t="s">
        <v>172</v>
      </c>
      <c r="BE89" s="215">
        <f t="shared" si="4"/>
        <v>0</v>
      </c>
      <c r="BF89" s="215">
        <f t="shared" si="5"/>
        <v>0</v>
      </c>
      <c r="BG89" s="215">
        <f t="shared" si="6"/>
        <v>0</v>
      </c>
      <c r="BH89" s="215">
        <f t="shared" si="7"/>
        <v>0</v>
      </c>
      <c r="BI89" s="215">
        <f t="shared" si="8"/>
        <v>0</v>
      </c>
      <c r="BJ89" s="25" t="s">
        <v>83</v>
      </c>
      <c r="BK89" s="215">
        <f t="shared" si="9"/>
        <v>0</v>
      </c>
      <c r="BL89" s="25" t="s">
        <v>181</v>
      </c>
      <c r="BM89" s="25" t="s">
        <v>210</v>
      </c>
    </row>
    <row r="90" spans="2:65" s="1" customFormat="1" ht="16.5" customHeight="1">
      <c r="B90" s="42"/>
      <c r="C90" s="260" t="s">
        <v>181</v>
      </c>
      <c r="D90" s="260" t="s">
        <v>252</v>
      </c>
      <c r="E90" s="261" t="s">
        <v>2066</v>
      </c>
      <c r="F90" s="262" t="s">
        <v>2067</v>
      </c>
      <c r="G90" s="263" t="s">
        <v>511</v>
      </c>
      <c r="H90" s="264">
        <v>65</v>
      </c>
      <c r="I90" s="265"/>
      <c r="J90" s="266">
        <f t="shared" si="0"/>
        <v>0</v>
      </c>
      <c r="K90" s="262" t="s">
        <v>21</v>
      </c>
      <c r="L90" s="267"/>
      <c r="M90" s="268" t="s">
        <v>21</v>
      </c>
      <c r="N90" s="269" t="s">
        <v>47</v>
      </c>
      <c r="O90" s="43"/>
      <c r="P90" s="213">
        <f t="shared" si="1"/>
        <v>0</v>
      </c>
      <c r="Q90" s="213">
        <v>0</v>
      </c>
      <c r="R90" s="213">
        <f t="shared" si="2"/>
        <v>0</v>
      </c>
      <c r="S90" s="213">
        <v>0</v>
      </c>
      <c r="T90" s="214">
        <f t="shared" si="3"/>
        <v>0</v>
      </c>
      <c r="AR90" s="25" t="s">
        <v>233</v>
      </c>
      <c r="AT90" s="25" t="s">
        <v>252</v>
      </c>
      <c r="AU90" s="25" t="s">
        <v>83</v>
      </c>
      <c r="AY90" s="25" t="s">
        <v>172</v>
      </c>
      <c r="BE90" s="215">
        <f t="shared" si="4"/>
        <v>0</v>
      </c>
      <c r="BF90" s="215">
        <f t="shared" si="5"/>
        <v>0</v>
      </c>
      <c r="BG90" s="215">
        <f t="shared" si="6"/>
        <v>0</v>
      </c>
      <c r="BH90" s="215">
        <f t="shared" si="7"/>
        <v>0</v>
      </c>
      <c r="BI90" s="215">
        <f t="shared" si="8"/>
        <v>0</v>
      </c>
      <c r="BJ90" s="25" t="s">
        <v>83</v>
      </c>
      <c r="BK90" s="215">
        <f t="shared" si="9"/>
        <v>0</v>
      </c>
      <c r="BL90" s="25" t="s">
        <v>181</v>
      </c>
      <c r="BM90" s="25" t="s">
        <v>233</v>
      </c>
    </row>
    <row r="91" spans="2:65" s="1" customFormat="1" ht="25.5" customHeight="1">
      <c r="B91" s="42"/>
      <c r="C91" s="204" t="s">
        <v>204</v>
      </c>
      <c r="D91" s="204" t="s">
        <v>176</v>
      </c>
      <c r="E91" s="205" t="s">
        <v>2068</v>
      </c>
      <c r="F91" s="206" t="s">
        <v>2069</v>
      </c>
      <c r="G91" s="207" t="s">
        <v>329</v>
      </c>
      <c r="H91" s="208">
        <v>150</v>
      </c>
      <c r="I91" s="209"/>
      <c r="J91" s="210">
        <f t="shared" si="0"/>
        <v>0</v>
      </c>
      <c r="K91" s="206" t="s">
        <v>180</v>
      </c>
      <c r="L91" s="62"/>
      <c r="M91" s="211" t="s">
        <v>21</v>
      </c>
      <c r="N91" s="212" t="s">
        <v>47</v>
      </c>
      <c r="O91" s="43"/>
      <c r="P91" s="213">
        <f t="shared" si="1"/>
        <v>0</v>
      </c>
      <c r="Q91" s="213">
        <v>0</v>
      </c>
      <c r="R91" s="213">
        <f t="shared" si="2"/>
        <v>0</v>
      </c>
      <c r="S91" s="213">
        <v>0</v>
      </c>
      <c r="T91" s="214">
        <f t="shared" si="3"/>
        <v>0</v>
      </c>
      <c r="AR91" s="25" t="s">
        <v>181</v>
      </c>
      <c r="AT91" s="25" t="s">
        <v>176</v>
      </c>
      <c r="AU91" s="25" t="s">
        <v>83</v>
      </c>
      <c r="AY91" s="25" t="s">
        <v>172</v>
      </c>
      <c r="BE91" s="215">
        <f t="shared" si="4"/>
        <v>0</v>
      </c>
      <c r="BF91" s="215">
        <f t="shared" si="5"/>
        <v>0</v>
      </c>
      <c r="BG91" s="215">
        <f t="shared" si="6"/>
        <v>0</v>
      </c>
      <c r="BH91" s="215">
        <f t="shared" si="7"/>
        <v>0</v>
      </c>
      <c r="BI91" s="215">
        <f t="shared" si="8"/>
        <v>0</v>
      </c>
      <c r="BJ91" s="25" t="s">
        <v>83</v>
      </c>
      <c r="BK91" s="215">
        <f t="shared" si="9"/>
        <v>0</v>
      </c>
      <c r="BL91" s="25" t="s">
        <v>181</v>
      </c>
      <c r="BM91" s="25" t="s">
        <v>244</v>
      </c>
    </row>
    <row r="92" spans="2:65" s="1" customFormat="1" ht="16.5" customHeight="1">
      <c r="B92" s="42"/>
      <c r="C92" s="260" t="s">
        <v>210</v>
      </c>
      <c r="D92" s="260" t="s">
        <v>252</v>
      </c>
      <c r="E92" s="261" t="s">
        <v>2070</v>
      </c>
      <c r="F92" s="262" t="s">
        <v>2071</v>
      </c>
      <c r="G92" s="263" t="s">
        <v>329</v>
      </c>
      <c r="H92" s="264">
        <v>150</v>
      </c>
      <c r="I92" s="265"/>
      <c r="J92" s="266">
        <f t="shared" si="0"/>
        <v>0</v>
      </c>
      <c r="K92" s="262" t="s">
        <v>21</v>
      </c>
      <c r="L92" s="267"/>
      <c r="M92" s="268" t="s">
        <v>21</v>
      </c>
      <c r="N92" s="269" t="s">
        <v>47</v>
      </c>
      <c r="O92" s="43"/>
      <c r="P92" s="213">
        <f t="shared" si="1"/>
        <v>0</v>
      </c>
      <c r="Q92" s="213">
        <v>0</v>
      </c>
      <c r="R92" s="213">
        <f t="shared" si="2"/>
        <v>0</v>
      </c>
      <c r="S92" s="213">
        <v>0</v>
      </c>
      <c r="T92" s="214">
        <f t="shared" si="3"/>
        <v>0</v>
      </c>
      <c r="AR92" s="25" t="s">
        <v>233</v>
      </c>
      <c r="AT92" s="25" t="s">
        <v>252</v>
      </c>
      <c r="AU92" s="25" t="s">
        <v>83</v>
      </c>
      <c r="AY92" s="25" t="s">
        <v>172</v>
      </c>
      <c r="BE92" s="215">
        <f t="shared" si="4"/>
        <v>0</v>
      </c>
      <c r="BF92" s="215">
        <f t="shared" si="5"/>
        <v>0</v>
      </c>
      <c r="BG92" s="215">
        <f t="shared" si="6"/>
        <v>0</v>
      </c>
      <c r="BH92" s="215">
        <f t="shared" si="7"/>
        <v>0</v>
      </c>
      <c r="BI92" s="215">
        <f t="shared" si="8"/>
        <v>0</v>
      </c>
      <c r="BJ92" s="25" t="s">
        <v>83</v>
      </c>
      <c r="BK92" s="215">
        <f t="shared" si="9"/>
        <v>0</v>
      </c>
      <c r="BL92" s="25" t="s">
        <v>181</v>
      </c>
      <c r="BM92" s="25" t="s">
        <v>260</v>
      </c>
    </row>
    <row r="93" spans="2:65" s="1" customFormat="1" ht="16.5" customHeight="1">
      <c r="B93" s="42"/>
      <c r="C93" s="204" t="s">
        <v>221</v>
      </c>
      <c r="D93" s="204" t="s">
        <v>176</v>
      </c>
      <c r="E93" s="205" t="s">
        <v>2072</v>
      </c>
      <c r="F93" s="206" t="s">
        <v>2073</v>
      </c>
      <c r="G93" s="207" t="s">
        <v>329</v>
      </c>
      <c r="H93" s="208">
        <v>1</v>
      </c>
      <c r="I93" s="209"/>
      <c r="J93" s="210">
        <f t="shared" si="0"/>
        <v>0</v>
      </c>
      <c r="K93" s="206" t="s">
        <v>21</v>
      </c>
      <c r="L93" s="62"/>
      <c r="M93" s="211" t="s">
        <v>21</v>
      </c>
      <c r="N93" s="212" t="s">
        <v>47</v>
      </c>
      <c r="O93" s="43"/>
      <c r="P93" s="213">
        <f t="shared" si="1"/>
        <v>0</v>
      </c>
      <c r="Q93" s="213">
        <v>0</v>
      </c>
      <c r="R93" s="213">
        <f t="shared" si="2"/>
        <v>0</v>
      </c>
      <c r="S93" s="213">
        <v>0</v>
      </c>
      <c r="T93" s="214">
        <f t="shared" si="3"/>
        <v>0</v>
      </c>
      <c r="AR93" s="25" t="s">
        <v>181</v>
      </c>
      <c r="AT93" s="25" t="s">
        <v>176</v>
      </c>
      <c r="AU93" s="25" t="s">
        <v>83</v>
      </c>
      <c r="AY93" s="25" t="s">
        <v>172</v>
      </c>
      <c r="BE93" s="215">
        <f t="shared" si="4"/>
        <v>0</v>
      </c>
      <c r="BF93" s="215">
        <f t="shared" si="5"/>
        <v>0</v>
      </c>
      <c r="BG93" s="215">
        <f t="shared" si="6"/>
        <v>0</v>
      </c>
      <c r="BH93" s="215">
        <f t="shared" si="7"/>
        <v>0</v>
      </c>
      <c r="BI93" s="215">
        <f t="shared" si="8"/>
        <v>0</v>
      </c>
      <c r="BJ93" s="25" t="s">
        <v>83</v>
      </c>
      <c r="BK93" s="215">
        <f t="shared" si="9"/>
        <v>0</v>
      </c>
      <c r="BL93" s="25" t="s">
        <v>181</v>
      </c>
      <c r="BM93" s="25" t="s">
        <v>270</v>
      </c>
    </row>
    <row r="94" spans="2:65" s="1" customFormat="1" ht="16.5" customHeight="1">
      <c r="B94" s="42"/>
      <c r="C94" s="260" t="s">
        <v>233</v>
      </c>
      <c r="D94" s="260" t="s">
        <v>252</v>
      </c>
      <c r="E94" s="261" t="s">
        <v>2074</v>
      </c>
      <c r="F94" s="262" t="s">
        <v>2075</v>
      </c>
      <c r="G94" s="263" t="s">
        <v>329</v>
      </c>
      <c r="H94" s="264">
        <v>1</v>
      </c>
      <c r="I94" s="265"/>
      <c r="J94" s="266">
        <f t="shared" si="0"/>
        <v>0</v>
      </c>
      <c r="K94" s="262" t="s">
        <v>21</v>
      </c>
      <c r="L94" s="267"/>
      <c r="M94" s="268" t="s">
        <v>21</v>
      </c>
      <c r="N94" s="269" t="s">
        <v>47</v>
      </c>
      <c r="O94" s="43"/>
      <c r="P94" s="213">
        <f t="shared" si="1"/>
        <v>0</v>
      </c>
      <c r="Q94" s="213">
        <v>0</v>
      </c>
      <c r="R94" s="213">
        <f t="shared" si="2"/>
        <v>0</v>
      </c>
      <c r="S94" s="213">
        <v>0</v>
      </c>
      <c r="T94" s="214">
        <f t="shared" si="3"/>
        <v>0</v>
      </c>
      <c r="AR94" s="25" t="s">
        <v>233</v>
      </c>
      <c r="AT94" s="25" t="s">
        <v>252</v>
      </c>
      <c r="AU94" s="25" t="s">
        <v>83</v>
      </c>
      <c r="AY94" s="25" t="s">
        <v>172</v>
      </c>
      <c r="BE94" s="215">
        <f t="shared" si="4"/>
        <v>0</v>
      </c>
      <c r="BF94" s="215">
        <f t="shared" si="5"/>
        <v>0</v>
      </c>
      <c r="BG94" s="215">
        <f t="shared" si="6"/>
        <v>0</v>
      </c>
      <c r="BH94" s="215">
        <f t="shared" si="7"/>
        <v>0</v>
      </c>
      <c r="BI94" s="215">
        <f t="shared" si="8"/>
        <v>0</v>
      </c>
      <c r="BJ94" s="25" t="s">
        <v>83</v>
      </c>
      <c r="BK94" s="215">
        <f t="shared" si="9"/>
        <v>0</v>
      </c>
      <c r="BL94" s="25" t="s">
        <v>181</v>
      </c>
      <c r="BM94" s="25" t="s">
        <v>280</v>
      </c>
    </row>
    <row r="95" spans="2:65" s="1" customFormat="1" ht="16.5" customHeight="1">
      <c r="B95" s="42"/>
      <c r="C95" s="260" t="s">
        <v>238</v>
      </c>
      <c r="D95" s="260" t="s">
        <v>252</v>
      </c>
      <c r="E95" s="261" t="s">
        <v>2076</v>
      </c>
      <c r="F95" s="262" t="s">
        <v>2077</v>
      </c>
      <c r="G95" s="263" t="s">
        <v>329</v>
      </c>
      <c r="H95" s="264">
        <v>1</v>
      </c>
      <c r="I95" s="265"/>
      <c r="J95" s="266">
        <f t="shared" si="0"/>
        <v>0</v>
      </c>
      <c r="K95" s="262" t="s">
        <v>21</v>
      </c>
      <c r="L95" s="267"/>
      <c r="M95" s="268" t="s">
        <v>21</v>
      </c>
      <c r="N95" s="269" t="s">
        <v>47</v>
      </c>
      <c r="O95" s="43"/>
      <c r="P95" s="213">
        <f t="shared" si="1"/>
        <v>0</v>
      </c>
      <c r="Q95" s="213">
        <v>0</v>
      </c>
      <c r="R95" s="213">
        <f t="shared" si="2"/>
        <v>0</v>
      </c>
      <c r="S95" s="213">
        <v>0</v>
      </c>
      <c r="T95" s="214">
        <f t="shared" si="3"/>
        <v>0</v>
      </c>
      <c r="AR95" s="25" t="s">
        <v>233</v>
      </c>
      <c r="AT95" s="25" t="s">
        <v>252</v>
      </c>
      <c r="AU95" s="25" t="s">
        <v>83</v>
      </c>
      <c r="AY95" s="25" t="s">
        <v>172</v>
      </c>
      <c r="BE95" s="215">
        <f t="shared" si="4"/>
        <v>0</v>
      </c>
      <c r="BF95" s="215">
        <f t="shared" si="5"/>
        <v>0</v>
      </c>
      <c r="BG95" s="215">
        <f t="shared" si="6"/>
        <v>0</v>
      </c>
      <c r="BH95" s="215">
        <f t="shared" si="7"/>
        <v>0</v>
      </c>
      <c r="BI95" s="215">
        <f t="shared" si="8"/>
        <v>0</v>
      </c>
      <c r="BJ95" s="25" t="s">
        <v>83</v>
      </c>
      <c r="BK95" s="215">
        <f t="shared" si="9"/>
        <v>0</v>
      </c>
      <c r="BL95" s="25" t="s">
        <v>181</v>
      </c>
      <c r="BM95" s="25" t="s">
        <v>290</v>
      </c>
    </row>
    <row r="96" spans="2:65" s="1" customFormat="1" ht="16.5" customHeight="1">
      <c r="B96" s="42"/>
      <c r="C96" s="260" t="s">
        <v>244</v>
      </c>
      <c r="D96" s="260" t="s">
        <v>252</v>
      </c>
      <c r="E96" s="261" t="s">
        <v>2078</v>
      </c>
      <c r="F96" s="262" t="s">
        <v>2079</v>
      </c>
      <c r="G96" s="263" t="s">
        <v>329</v>
      </c>
      <c r="H96" s="264">
        <v>9</v>
      </c>
      <c r="I96" s="265"/>
      <c r="J96" s="266">
        <f t="shared" si="0"/>
        <v>0</v>
      </c>
      <c r="K96" s="262" t="s">
        <v>21</v>
      </c>
      <c r="L96" s="267"/>
      <c r="M96" s="268" t="s">
        <v>21</v>
      </c>
      <c r="N96" s="269" t="s">
        <v>47</v>
      </c>
      <c r="O96" s="43"/>
      <c r="P96" s="213">
        <f t="shared" si="1"/>
        <v>0</v>
      </c>
      <c r="Q96" s="213">
        <v>0</v>
      </c>
      <c r="R96" s="213">
        <f t="shared" si="2"/>
        <v>0</v>
      </c>
      <c r="S96" s="213">
        <v>0</v>
      </c>
      <c r="T96" s="214">
        <f t="shared" si="3"/>
        <v>0</v>
      </c>
      <c r="AR96" s="25" t="s">
        <v>233</v>
      </c>
      <c r="AT96" s="25" t="s">
        <v>252</v>
      </c>
      <c r="AU96" s="25" t="s">
        <v>83</v>
      </c>
      <c r="AY96" s="25" t="s">
        <v>172</v>
      </c>
      <c r="BE96" s="215">
        <f t="shared" si="4"/>
        <v>0</v>
      </c>
      <c r="BF96" s="215">
        <f t="shared" si="5"/>
        <v>0</v>
      </c>
      <c r="BG96" s="215">
        <f t="shared" si="6"/>
        <v>0</v>
      </c>
      <c r="BH96" s="215">
        <f t="shared" si="7"/>
        <v>0</v>
      </c>
      <c r="BI96" s="215">
        <f t="shared" si="8"/>
        <v>0</v>
      </c>
      <c r="BJ96" s="25" t="s">
        <v>83</v>
      </c>
      <c r="BK96" s="215">
        <f t="shared" si="9"/>
        <v>0</v>
      </c>
      <c r="BL96" s="25" t="s">
        <v>181</v>
      </c>
      <c r="BM96" s="25" t="s">
        <v>301</v>
      </c>
    </row>
    <row r="97" spans="2:65" s="1" customFormat="1" ht="16.5" customHeight="1">
      <c r="B97" s="42"/>
      <c r="C97" s="260" t="s">
        <v>251</v>
      </c>
      <c r="D97" s="260" t="s">
        <v>252</v>
      </c>
      <c r="E97" s="261" t="s">
        <v>2080</v>
      </c>
      <c r="F97" s="262" t="s">
        <v>2081</v>
      </c>
      <c r="G97" s="263" t="s">
        <v>329</v>
      </c>
      <c r="H97" s="264">
        <v>1</v>
      </c>
      <c r="I97" s="265"/>
      <c r="J97" s="266">
        <f t="shared" si="0"/>
        <v>0</v>
      </c>
      <c r="K97" s="262" t="s">
        <v>21</v>
      </c>
      <c r="L97" s="267"/>
      <c r="M97" s="268" t="s">
        <v>21</v>
      </c>
      <c r="N97" s="269" t="s">
        <v>47</v>
      </c>
      <c r="O97" s="43"/>
      <c r="P97" s="213">
        <f t="shared" si="1"/>
        <v>0</v>
      </c>
      <c r="Q97" s="213">
        <v>0</v>
      </c>
      <c r="R97" s="213">
        <f t="shared" si="2"/>
        <v>0</v>
      </c>
      <c r="S97" s="213">
        <v>0</v>
      </c>
      <c r="T97" s="214">
        <f t="shared" si="3"/>
        <v>0</v>
      </c>
      <c r="AR97" s="25" t="s">
        <v>233</v>
      </c>
      <c r="AT97" s="25" t="s">
        <v>252</v>
      </c>
      <c r="AU97" s="25" t="s">
        <v>83</v>
      </c>
      <c r="AY97" s="25" t="s">
        <v>172</v>
      </c>
      <c r="BE97" s="215">
        <f t="shared" si="4"/>
        <v>0</v>
      </c>
      <c r="BF97" s="215">
        <f t="shared" si="5"/>
        <v>0</v>
      </c>
      <c r="BG97" s="215">
        <f t="shared" si="6"/>
        <v>0</v>
      </c>
      <c r="BH97" s="215">
        <f t="shared" si="7"/>
        <v>0</v>
      </c>
      <c r="BI97" s="215">
        <f t="shared" si="8"/>
        <v>0</v>
      </c>
      <c r="BJ97" s="25" t="s">
        <v>83</v>
      </c>
      <c r="BK97" s="215">
        <f t="shared" si="9"/>
        <v>0</v>
      </c>
      <c r="BL97" s="25" t="s">
        <v>181</v>
      </c>
      <c r="BM97" s="25" t="s">
        <v>311</v>
      </c>
    </row>
    <row r="98" spans="2:65" s="1" customFormat="1" ht="16.5" customHeight="1">
      <c r="B98" s="42"/>
      <c r="C98" s="260" t="s">
        <v>260</v>
      </c>
      <c r="D98" s="260" t="s">
        <v>252</v>
      </c>
      <c r="E98" s="261" t="s">
        <v>2082</v>
      </c>
      <c r="F98" s="262" t="s">
        <v>2083</v>
      </c>
      <c r="G98" s="263" t="s">
        <v>329</v>
      </c>
      <c r="H98" s="264">
        <v>3</v>
      </c>
      <c r="I98" s="265"/>
      <c r="J98" s="266">
        <f t="shared" si="0"/>
        <v>0</v>
      </c>
      <c r="K98" s="262" t="s">
        <v>21</v>
      </c>
      <c r="L98" s="267"/>
      <c r="M98" s="268" t="s">
        <v>21</v>
      </c>
      <c r="N98" s="269" t="s">
        <v>47</v>
      </c>
      <c r="O98" s="43"/>
      <c r="P98" s="213">
        <f t="shared" si="1"/>
        <v>0</v>
      </c>
      <c r="Q98" s="213">
        <v>0</v>
      </c>
      <c r="R98" s="213">
        <f t="shared" si="2"/>
        <v>0</v>
      </c>
      <c r="S98" s="213">
        <v>0</v>
      </c>
      <c r="T98" s="214">
        <f t="shared" si="3"/>
        <v>0</v>
      </c>
      <c r="AR98" s="25" t="s">
        <v>233</v>
      </c>
      <c r="AT98" s="25" t="s">
        <v>252</v>
      </c>
      <c r="AU98" s="25" t="s">
        <v>83</v>
      </c>
      <c r="AY98" s="25" t="s">
        <v>172</v>
      </c>
      <c r="BE98" s="215">
        <f t="shared" si="4"/>
        <v>0</v>
      </c>
      <c r="BF98" s="215">
        <f t="shared" si="5"/>
        <v>0</v>
      </c>
      <c r="BG98" s="215">
        <f t="shared" si="6"/>
        <v>0</v>
      </c>
      <c r="BH98" s="215">
        <f t="shared" si="7"/>
        <v>0</v>
      </c>
      <c r="BI98" s="215">
        <f t="shared" si="8"/>
        <v>0</v>
      </c>
      <c r="BJ98" s="25" t="s">
        <v>83</v>
      </c>
      <c r="BK98" s="215">
        <f t="shared" si="9"/>
        <v>0</v>
      </c>
      <c r="BL98" s="25" t="s">
        <v>181</v>
      </c>
      <c r="BM98" s="25" t="s">
        <v>326</v>
      </c>
    </row>
    <row r="99" spans="2:65" s="1" customFormat="1" ht="16.5" customHeight="1">
      <c r="B99" s="42"/>
      <c r="C99" s="260" t="s">
        <v>265</v>
      </c>
      <c r="D99" s="260" t="s">
        <v>252</v>
      </c>
      <c r="E99" s="261" t="s">
        <v>2084</v>
      </c>
      <c r="F99" s="262" t="s">
        <v>2085</v>
      </c>
      <c r="G99" s="263" t="s">
        <v>329</v>
      </c>
      <c r="H99" s="264">
        <v>4</v>
      </c>
      <c r="I99" s="265"/>
      <c r="J99" s="266">
        <f t="shared" si="0"/>
        <v>0</v>
      </c>
      <c r="K99" s="262" t="s">
        <v>21</v>
      </c>
      <c r="L99" s="267"/>
      <c r="M99" s="268" t="s">
        <v>21</v>
      </c>
      <c r="N99" s="269" t="s">
        <v>47</v>
      </c>
      <c r="O99" s="43"/>
      <c r="P99" s="213">
        <f t="shared" si="1"/>
        <v>0</v>
      </c>
      <c r="Q99" s="213">
        <v>0</v>
      </c>
      <c r="R99" s="213">
        <f t="shared" si="2"/>
        <v>0</v>
      </c>
      <c r="S99" s="213">
        <v>0</v>
      </c>
      <c r="T99" s="214">
        <f t="shared" si="3"/>
        <v>0</v>
      </c>
      <c r="AR99" s="25" t="s">
        <v>233</v>
      </c>
      <c r="AT99" s="25" t="s">
        <v>252</v>
      </c>
      <c r="AU99" s="25" t="s">
        <v>83</v>
      </c>
      <c r="AY99" s="25" t="s">
        <v>172</v>
      </c>
      <c r="BE99" s="215">
        <f t="shared" si="4"/>
        <v>0</v>
      </c>
      <c r="BF99" s="215">
        <f t="shared" si="5"/>
        <v>0</v>
      </c>
      <c r="BG99" s="215">
        <f t="shared" si="6"/>
        <v>0</v>
      </c>
      <c r="BH99" s="215">
        <f t="shared" si="7"/>
        <v>0</v>
      </c>
      <c r="BI99" s="215">
        <f t="shared" si="8"/>
        <v>0</v>
      </c>
      <c r="BJ99" s="25" t="s">
        <v>83</v>
      </c>
      <c r="BK99" s="215">
        <f t="shared" si="9"/>
        <v>0</v>
      </c>
      <c r="BL99" s="25" t="s">
        <v>181</v>
      </c>
      <c r="BM99" s="25" t="s">
        <v>335</v>
      </c>
    </row>
    <row r="100" spans="2:65" s="1" customFormat="1" ht="16.5" customHeight="1">
      <c r="B100" s="42"/>
      <c r="C100" s="260" t="s">
        <v>270</v>
      </c>
      <c r="D100" s="260" t="s">
        <v>252</v>
      </c>
      <c r="E100" s="261" t="s">
        <v>2086</v>
      </c>
      <c r="F100" s="262" t="s">
        <v>2087</v>
      </c>
      <c r="G100" s="263" t="s">
        <v>329</v>
      </c>
      <c r="H100" s="264">
        <v>2</v>
      </c>
      <c r="I100" s="265"/>
      <c r="J100" s="266">
        <f t="shared" si="0"/>
        <v>0</v>
      </c>
      <c r="K100" s="262" t="s">
        <v>21</v>
      </c>
      <c r="L100" s="267"/>
      <c r="M100" s="268" t="s">
        <v>21</v>
      </c>
      <c r="N100" s="269" t="s">
        <v>47</v>
      </c>
      <c r="O100" s="43"/>
      <c r="P100" s="213">
        <f t="shared" si="1"/>
        <v>0</v>
      </c>
      <c r="Q100" s="213">
        <v>0</v>
      </c>
      <c r="R100" s="213">
        <f t="shared" si="2"/>
        <v>0</v>
      </c>
      <c r="S100" s="213">
        <v>0</v>
      </c>
      <c r="T100" s="214">
        <f t="shared" si="3"/>
        <v>0</v>
      </c>
      <c r="AR100" s="25" t="s">
        <v>233</v>
      </c>
      <c r="AT100" s="25" t="s">
        <v>252</v>
      </c>
      <c r="AU100" s="25" t="s">
        <v>83</v>
      </c>
      <c r="AY100" s="25" t="s">
        <v>172</v>
      </c>
      <c r="BE100" s="215">
        <f t="shared" si="4"/>
        <v>0</v>
      </c>
      <c r="BF100" s="215">
        <f t="shared" si="5"/>
        <v>0</v>
      </c>
      <c r="BG100" s="215">
        <f t="shared" si="6"/>
        <v>0</v>
      </c>
      <c r="BH100" s="215">
        <f t="shared" si="7"/>
        <v>0</v>
      </c>
      <c r="BI100" s="215">
        <f t="shared" si="8"/>
        <v>0</v>
      </c>
      <c r="BJ100" s="25" t="s">
        <v>83</v>
      </c>
      <c r="BK100" s="215">
        <f t="shared" si="9"/>
        <v>0</v>
      </c>
      <c r="BL100" s="25" t="s">
        <v>181</v>
      </c>
      <c r="BM100" s="25" t="s">
        <v>346</v>
      </c>
    </row>
    <row r="101" spans="2:65" s="1" customFormat="1" ht="16.5" customHeight="1">
      <c r="B101" s="42"/>
      <c r="C101" s="260" t="s">
        <v>10</v>
      </c>
      <c r="D101" s="260" t="s">
        <v>252</v>
      </c>
      <c r="E101" s="261" t="s">
        <v>2088</v>
      </c>
      <c r="F101" s="262" t="s">
        <v>2089</v>
      </c>
      <c r="G101" s="263" t="s">
        <v>329</v>
      </c>
      <c r="H101" s="264">
        <v>2</v>
      </c>
      <c r="I101" s="265"/>
      <c r="J101" s="266">
        <f t="shared" si="0"/>
        <v>0</v>
      </c>
      <c r="K101" s="262" t="s">
        <v>21</v>
      </c>
      <c r="L101" s="267"/>
      <c r="M101" s="268" t="s">
        <v>21</v>
      </c>
      <c r="N101" s="269" t="s">
        <v>47</v>
      </c>
      <c r="O101" s="43"/>
      <c r="P101" s="213">
        <f t="shared" si="1"/>
        <v>0</v>
      </c>
      <c r="Q101" s="213">
        <v>0</v>
      </c>
      <c r="R101" s="213">
        <f t="shared" si="2"/>
        <v>0</v>
      </c>
      <c r="S101" s="213">
        <v>0</v>
      </c>
      <c r="T101" s="214">
        <f t="shared" si="3"/>
        <v>0</v>
      </c>
      <c r="AR101" s="25" t="s">
        <v>233</v>
      </c>
      <c r="AT101" s="25" t="s">
        <v>252</v>
      </c>
      <c r="AU101" s="25" t="s">
        <v>83</v>
      </c>
      <c r="AY101" s="25" t="s">
        <v>172</v>
      </c>
      <c r="BE101" s="215">
        <f t="shared" si="4"/>
        <v>0</v>
      </c>
      <c r="BF101" s="215">
        <f t="shared" si="5"/>
        <v>0</v>
      </c>
      <c r="BG101" s="215">
        <f t="shared" si="6"/>
        <v>0</v>
      </c>
      <c r="BH101" s="215">
        <f t="shared" si="7"/>
        <v>0</v>
      </c>
      <c r="BI101" s="215">
        <f t="shared" si="8"/>
        <v>0</v>
      </c>
      <c r="BJ101" s="25" t="s">
        <v>83</v>
      </c>
      <c r="BK101" s="215">
        <f t="shared" si="9"/>
        <v>0</v>
      </c>
      <c r="BL101" s="25" t="s">
        <v>181</v>
      </c>
      <c r="BM101" s="25" t="s">
        <v>355</v>
      </c>
    </row>
    <row r="102" spans="2:65" s="1" customFormat="1" ht="16.5" customHeight="1">
      <c r="B102" s="42"/>
      <c r="C102" s="260" t="s">
        <v>280</v>
      </c>
      <c r="D102" s="260" t="s">
        <v>252</v>
      </c>
      <c r="E102" s="261" t="s">
        <v>2090</v>
      </c>
      <c r="F102" s="262" t="s">
        <v>2091</v>
      </c>
      <c r="G102" s="263" t="s">
        <v>329</v>
      </c>
      <c r="H102" s="264">
        <v>1</v>
      </c>
      <c r="I102" s="265"/>
      <c r="J102" s="266">
        <f t="shared" si="0"/>
        <v>0</v>
      </c>
      <c r="K102" s="262" t="s">
        <v>21</v>
      </c>
      <c r="L102" s="267"/>
      <c r="M102" s="268" t="s">
        <v>21</v>
      </c>
      <c r="N102" s="269" t="s">
        <v>47</v>
      </c>
      <c r="O102" s="43"/>
      <c r="P102" s="213">
        <f t="shared" si="1"/>
        <v>0</v>
      </c>
      <c r="Q102" s="213">
        <v>0</v>
      </c>
      <c r="R102" s="213">
        <f t="shared" si="2"/>
        <v>0</v>
      </c>
      <c r="S102" s="213">
        <v>0</v>
      </c>
      <c r="T102" s="214">
        <f t="shared" si="3"/>
        <v>0</v>
      </c>
      <c r="AR102" s="25" t="s">
        <v>233</v>
      </c>
      <c r="AT102" s="25" t="s">
        <v>252</v>
      </c>
      <c r="AU102" s="25" t="s">
        <v>83</v>
      </c>
      <c r="AY102" s="25" t="s">
        <v>172</v>
      </c>
      <c r="BE102" s="215">
        <f t="shared" si="4"/>
        <v>0</v>
      </c>
      <c r="BF102" s="215">
        <f t="shared" si="5"/>
        <v>0</v>
      </c>
      <c r="BG102" s="215">
        <f t="shared" si="6"/>
        <v>0</v>
      </c>
      <c r="BH102" s="215">
        <f t="shared" si="7"/>
        <v>0</v>
      </c>
      <c r="BI102" s="215">
        <f t="shared" si="8"/>
        <v>0</v>
      </c>
      <c r="BJ102" s="25" t="s">
        <v>83</v>
      </c>
      <c r="BK102" s="215">
        <f t="shared" si="9"/>
        <v>0</v>
      </c>
      <c r="BL102" s="25" t="s">
        <v>181</v>
      </c>
      <c r="BM102" s="25" t="s">
        <v>365</v>
      </c>
    </row>
    <row r="103" spans="2:65" s="1" customFormat="1" ht="16.5" customHeight="1">
      <c r="B103" s="42"/>
      <c r="C103" s="260" t="s">
        <v>285</v>
      </c>
      <c r="D103" s="260" t="s">
        <v>252</v>
      </c>
      <c r="E103" s="261" t="s">
        <v>2092</v>
      </c>
      <c r="F103" s="262" t="s">
        <v>2093</v>
      </c>
      <c r="G103" s="263" t="s">
        <v>329</v>
      </c>
      <c r="H103" s="264">
        <v>2</v>
      </c>
      <c r="I103" s="265"/>
      <c r="J103" s="266">
        <f t="shared" si="0"/>
        <v>0</v>
      </c>
      <c r="K103" s="262" t="s">
        <v>21</v>
      </c>
      <c r="L103" s="267"/>
      <c r="M103" s="268" t="s">
        <v>21</v>
      </c>
      <c r="N103" s="269" t="s">
        <v>47</v>
      </c>
      <c r="O103" s="43"/>
      <c r="P103" s="213">
        <f t="shared" si="1"/>
        <v>0</v>
      </c>
      <c r="Q103" s="213">
        <v>0</v>
      </c>
      <c r="R103" s="213">
        <f t="shared" si="2"/>
        <v>0</v>
      </c>
      <c r="S103" s="213">
        <v>0</v>
      </c>
      <c r="T103" s="214">
        <f t="shared" si="3"/>
        <v>0</v>
      </c>
      <c r="AR103" s="25" t="s">
        <v>233</v>
      </c>
      <c r="AT103" s="25" t="s">
        <v>252</v>
      </c>
      <c r="AU103" s="25" t="s">
        <v>83</v>
      </c>
      <c r="AY103" s="25" t="s">
        <v>172</v>
      </c>
      <c r="BE103" s="215">
        <f t="shared" si="4"/>
        <v>0</v>
      </c>
      <c r="BF103" s="215">
        <f t="shared" si="5"/>
        <v>0</v>
      </c>
      <c r="BG103" s="215">
        <f t="shared" si="6"/>
        <v>0</v>
      </c>
      <c r="BH103" s="215">
        <f t="shared" si="7"/>
        <v>0</v>
      </c>
      <c r="BI103" s="215">
        <f t="shared" si="8"/>
        <v>0</v>
      </c>
      <c r="BJ103" s="25" t="s">
        <v>83</v>
      </c>
      <c r="BK103" s="215">
        <f t="shared" si="9"/>
        <v>0</v>
      </c>
      <c r="BL103" s="25" t="s">
        <v>181</v>
      </c>
      <c r="BM103" s="25" t="s">
        <v>376</v>
      </c>
    </row>
    <row r="104" spans="2:65" s="1" customFormat="1" ht="16.5" customHeight="1">
      <c r="B104" s="42"/>
      <c r="C104" s="260" t="s">
        <v>290</v>
      </c>
      <c r="D104" s="260" t="s">
        <v>252</v>
      </c>
      <c r="E104" s="261" t="s">
        <v>2094</v>
      </c>
      <c r="F104" s="262" t="s">
        <v>2095</v>
      </c>
      <c r="G104" s="263" t="s">
        <v>329</v>
      </c>
      <c r="H104" s="264">
        <v>1</v>
      </c>
      <c r="I104" s="265"/>
      <c r="J104" s="266">
        <f t="shared" si="0"/>
        <v>0</v>
      </c>
      <c r="K104" s="262" t="s">
        <v>21</v>
      </c>
      <c r="L104" s="267"/>
      <c r="M104" s="268" t="s">
        <v>21</v>
      </c>
      <c r="N104" s="269" t="s">
        <v>47</v>
      </c>
      <c r="O104" s="43"/>
      <c r="P104" s="213">
        <f t="shared" si="1"/>
        <v>0</v>
      </c>
      <c r="Q104" s="213">
        <v>0</v>
      </c>
      <c r="R104" s="213">
        <f t="shared" si="2"/>
        <v>0</v>
      </c>
      <c r="S104" s="213">
        <v>0</v>
      </c>
      <c r="T104" s="214">
        <f t="shared" si="3"/>
        <v>0</v>
      </c>
      <c r="AR104" s="25" t="s">
        <v>233</v>
      </c>
      <c r="AT104" s="25" t="s">
        <v>252</v>
      </c>
      <c r="AU104" s="25" t="s">
        <v>83</v>
      </c>
      <c r="AY104" s="25" t="s">
        <v>172</v>
      </c>
      <c r="BE104" s="215">
        <f t="shared" si="4"/>
        <v>0</v>
      </c>
      <c r="BF104" s="215">
        <f t="shared" si="5"/>
        <v>0</v>
      </c>
      <c r="BG104" s="215">
        <f t="shared" si="6"/>
        <v>0</v>
      </c>
      <c r="BH104" s="215">
        <f t="shared" si="7"/>
        <v>0</v>
      </c>
      <c r="BI104" s="215">
        <f t="shared" si="8"/>
        <v>0</v>
      </c>
      <c r="BJ104" s="25" t="s">
        <v>83</v>
      </c>
      <c r="BK104" s="215">
        <f t="shared" si="9"/>
        <v>0</v>
      </c>
      <c r="BL104" s="25" t="s">
        <v>181</v>
      </c>
      <c r="BM104" s="25" t="s">
        <v>389</v>
      </c>
    </row>
    <row r="105" spans="2:65" s="1" customFormat="1" ht="25.5" customHeight="1">
      <c r="B105" s="42"/>
      <c r="C105" s="204" t="s">
        <v>296</v>
      </c>
      <c r="D105" s="204" t="s">
        <v>176</v>
      </c>
      <c r="E105" s="205" t="s">
        <v>2096</v>
      </c>
      <c r="F105" s="206" t="s">
        <v>2097</v>
      </c>
      <c r="G105" s="207" t="s">
        <v>329</v>
      </c>
      <c r="H105" s="208">
        <v>10</v>
      </c>
      <c r="I105" s="209"/>
      <c r="J105" s="210">
        <f t="shared" si="0"/>
        <v>0</v>
      </c>
      <c r="K105" s="206" t="s">
        <v>180</v>
      </c>
      <c r="L105" s="62"/>
      <c r="M105" s="211" t="s">
        <v>21</v>
      </c>
      <c r="N105" s="212" t="s">
        <v>47</v>
      </c>
      <c r="O105" s="43"/>
      <c r="P105" s="213">
        <f t="shared" si="1"/>
        <v>0</v>
      </c>
      <c r="Q105" s="213">
        <v>0</v>
      </c>
      <c r="R105" s="213">
        <f t="shared" si="2"/>
        <v>0</v>
      </c>
      <c r="S105" s="213">
        <v>0</v>
      </c>
      <c r="T105" s="214">
        <f t="shared" si="3"/>
        <v>0</v>
      </c>
      <c r="AR105" s="25" t="s">
        <v>181</v>
      </c>
      <c r="AT105" s="25" t="s">
        <v>176</v>
      </c>
      <c r="AU105" s="25" t="s">
        <v>83</v>
      </c>
      <c r="AY105" s="25" t="s">
        <v>172</v>
      </c>
      <c r="BE105" s="215">
        <f t="shared" si="4"/>
        <v>0</v>
      </c>
      <c r="BF105" s="215">
        <f t="shared" si="5"/>
        <v>0</v>
      </c>
      <c r="BG105" s="215">
        <f t="shared" si="6"/>
        <v>0</v>
      </c>
      <c r="BH105" s="215">
        <f t="shared" si="7"/>
        <v>0</v>
      </c>
      <c r="BI105" s="215">
        <f t="shared" si="8"/>
        <v>0</v>
      </c>
      <c r="BJ105" s="25" t="s">
        <v>83</v>
      </c>
      <c r="BK105" s="215">
        <f t="shared" si="9"/>
        <v>0</v>
      </c>
      <c r="BL105" s="25" t="s">
        <v>181</v>
      </c>
      <c r="BM105" s="25" t="s">
        <v>399</v>
      </c>
    </row>
    <row r="106" spans="2:65" s="1" customFormat="1" ht="16.5" customHeight="1">
      <c r="B106" s="42"/>
      <c r="C106" s="260" t="s">
        <v>301</v>
      </c>
      <c r="D106" s="260" t="s">
        <v>252</v>
      </c>
      <c r="E106" s="261" t="s">
        <v>2098</v>
      </c>
      <c r="F106" s="262" t="s">
        <v>2099</v>
      </c>
      <c r="G106" s="263" t="s">
        <v>329</v>
      </c>
      <c r="H106" s="264">
        <v>10</v>
      </c>
      <c r="I106" s="265"/>
      <c r="J106" s="266">
        <f t="shared" si="0"/>
        <v>0</v>
      </c>
      <c r="K106" s="262" t="s">
        <v>21</v>
      </c>
      <c r="L106" s="267"/>
      <c r="M106" s="268" t="s">
        <v>21</v>
      </c>
      <c r="N106" s="269" t="s">
        <v>47</v>
      </c>
      <c r="O106" s="43"/>
      <c r="P106" s="213">
        <f t="shared" si="1"/>
        <v>0</v>
      </c>
      <c r="Q106" s="213">
        <v>0</v>
      </c>
      <c r="R106" s="213">
        <f t="shared" si="2"/>
        <v>0</v>
      </c>
      <c r="S106" s="213">
        <v>0</v>
      </c>
      <c r="T106" s="214">
        <f t="shared" si="3"/>
        <v>0</v>
      </c>
      <c r="AR106" s="25" t="s">
        <v>233</v>
      </c>
      <c r="AT106" s="25" t="s">
        <v>252</v>
      </c>
      <c r="AU106" s="25" t="s">
        <v>83</v>
      </c>
      <c r="AY106" s="25" t="s">
        <v>172</v>
      </c>
      <c r="BE106" s="215">
        <f t="shared" si="4"/>
        <v>0</v>
      </c>
      <c r="BF106" s="215">
        <f t="shared" si="5"/>
        <v>0</v>
      </c>
      <c r="BG106" s="215">
        <f t="shared" si="6"/>
        <v>0</v>
      </c>
      <c r="BH106" s="215">
        <f t="shared" si="7"/>
        <v>0</v>
      </c>
      <c r="BI106" s="215">
        <f t="shared" si="8"/>
        <v>0</v>
      </c>
      <c r="BJ106" s="25" t="s">
        <v>83</v>
      </c>
      <c r="BK106" s="215">
        <f t="shared" si="9"/>
        <v>0</v>
      </c>
      <c r="BL106" s="25" t="s">
        <v>181</v>
      </c>
      <c r="BM106" s="25" t="s">
        <v>409</v>
      </c>
    </row>
    <row r="107" spans="2:65" s="1" customFormat="1" ht="16.5" customHeight="1">
      <c r="B107" s="42"/>
      <c r="C107" s="204" t="s">
        <v>9</v>
      </c>
      <c r="D107" s="204" t="s">
        <v>176</v>
      </c>
      <c r="E107" s="205" t="s">
        <v>2100</v>
      </c>
      <c r="F107" s="206" t="s">
        <v>2101</v>
      </c>
      <c r="G107" s="207" t="s">
        <v>329</v>
      </c>
      <c r="H107" s="208">
        <v>77</v>
      </c>
      <c r="I107" s="209"/>
      <c r="J107" s="210">
        <f t="shared" si="0"/>
        <v>0</v>
      </c>
      <c r="K107" s="206" t="s">
        <v>180</v>
      </c>
      <c r="L107" s="62"/>
      <c r="M107" s="211" t="s">
        <v>21</v>
      </c>
      <c r="N107" s="212" t="s">
        <v>47</v>
      </c>
      <c r="O107" s="43"/>
      <c r="P107" s="213">
        <f t="shared" si="1"/>
        <v>0</v>
      </c>
      <c r="Q107" s="213">
        <v>0</v>
      </c>
      <c r="R107" s="213">
        <f t="shared" si="2"/>
        <v>0</v>
      </c>
      <c r="S107" s="213">
        <v>0</v>
      </c>
      <c r="T107" s="214">
        <f t="shared" si="3"/>
        <v>0</v>
      </c>
      <c r="AR107" s="25" t="s">
        <v>181</v>
      </c>
      <c r="AT107" s="25" t="s">
        <v>176</v>
      </c>
      <c r="AU107" s="25" t="s">
        <v>83</v>
      </c>
      <c r="AY107" s="25" t="s">
        <v>172</v>
      </c>
      <c r="BE107" s="215">
        <f t="shared" si="4"/>
        <v>0</v>
      </c>
      <c r="BF107" s="215">
        <f t="shared" si="5"/>
        <v>0</v>
      </c>
      <c r="BG107" s="215">
        <f t="shared" si="6"/>
        <v>0</v>
      </c>
      <c r="BH107" s="215">
        <f t="shared" si="7"/>
        <v>0</v>
      </c>
      <c r="BI107" s="215">
        <f t="shared" si="8"/>
        <v>0</v>
      </c>
      <c r="BJ107" s="25" t="s">
        <v>83</v>
      </c>
      <c r="BK107" s="215">
        <f t="shared" si="9"/>
        <v>0</v>
      </c>
      <c r="BL107" s="25" t="s">
        <v>181</v>
      </c>
      <c r="BM107" s="25" t="s">
        <v>420</v>
      </c>
    </row>
    <row r="108" spans="2:65" s="1" customFormat="1" ht="51" customHeight="1">
      <c r="B108" s="42"/>
      <c r="C108" s="260" t="s">
        <v>311</v>
      </c>
      <c r="D108" s="260" t="s">
        <v>252</v>
      </c>
      <c r="E108" s="261" t="s">
        <v>2102</v>
      </c>
      <c r="F108" s="262" t="s">
        <v>2103</v>
      </c>
      <c r="G108" s="263" t="s">
        <v>329</v>
      </c>
      <c r="H108" s="264">
        <v>55</v>
      </c>
      <c r="I108" s="265"/>
      <c r="J108" s="266">
        <f t="shared" si="0"/>
        <v>0</v>
      </c>
      <c r="K108" s="262" t="s">
        <v>21</v>
      </c>
      <c r="L108" s="267"/>
      <c r="M108" s="268" t="s">
        <v>21</v>
      </c>
      <c r="N108" s="269" t="s">
        <v>47</v>
      </c>
      <c r="O108" s="43"/>
      <c r="P108" s="213">
        <f t="shared" si="1"/>
        <v>0</v>
      </c>
      <c r="Q108" s="213">
        <v>0</v>
      </c>
      <c r="R108" s="213">
        <f t="shared" si="2"/>
        <v>0</v>
      </c>
      <c r="S108" s="213">
        <v>0</v>
      </c>
      <c r="T108" s="214">
        <f t="shared" si="3"/>
        <v>0</v>
      </c>
      <c r="AR108" s="25" t="s">
        <v>233</v>
      </c>
      <c r="AT108" s="25" t="s">
        <v>252</v>
      </c>
      <c r="AU108" s="25" t="s">
        <v>83</v>
      </c>
      <c r="AY108" s="25" t="s">
        <v>172</v>
      </c>
      <c r="BE108" s="215">
        <f t="shared" si="4"/>
        <v>0</v>
      </c>
      <c r="BF108" s="215">
        <f t="shared" si="5"/>
        <v>0</v>
      </c>
      <c r="BG108" s="215">
        <f t="shared" si="6"/>
        <v>0</v>
      </c>
      <c r="BH108" s="215">
        <f t="shared" si="7"/>
        <v>0</v>
      </c>
      <c r="BI108" s="215">
        <f t="shared" si="8"/>
        <v>0</v>
      </c>
      <c r="BJ108" s="25" t="s">
        <v>83</v>
      </c>
      <c r="BK108" s="215">
        <f t="shared" si="9"/>
        <v>0</v>
      </c>
      <c r="BL108" s="25" t="s">
        <v>181</v>
      </c>
      <c r="BM108" s="25" t="s">
        <v>436</v>
      </c>
    </row>
    <row r="109" spans="2:65" s="1" customFormat="1" ht="51" customHeight="1">
      <c r="B109" s="42"/>
      <c r="C109" s="260" t="s">
        <v>317</v>
      </c>
      <c r="D109" s="260" t="s">
        <v>252</v>
      </c>
      <c r="E109" s="261" t="s">
        <v>2104</v>
      </c>
      <c r="F109" s="262" t="s">
        <v>2105</v>
      </c>
      <c r="G109" s="263" t="s">
        <v>329</v>
      </c>
      <c r="H109" s="264">
        <v>22</v>
      </c>
      <c r="I109" s="265"/>
      <c r="J109" s="266">
        <f t="shared" si="0"/>
        <v>0</v>
      </c>
      <c r="K109" s="262" t="s">
        <v>21</v>
      </c>
      <c r="L109" s="267"/>
      <c r="M109" s="268" t="s">
        <v>21</v>
      </c>
      <c r="N109" s="269" t="s">
        <v>47</v>
      </c>
      <c r="O109" s="43"/>
      <c r="P109" s="213">
        <f t="shared" si="1"/>
        <v>0</v>
      </c>
      <c r="Q109" s="213">
        <v>0</v>
      </c>
      <c r="R109" s="213">
        <f t="shared" si="2"/>
        <v>0</v>
      </c>
      <c r="S109" s="213">
        <v>0</v>
      </c>
      <c r="T109" s="214">
        <f t="shared" si="3"/>
        <v>0</v>
      </c>
      <c r="AR109" s="25" t="s">
        <v>233</v>
      </c>
      <c r="AT109" s="25" t="s">
        <v>252</v>
      </c>
      <c r="AU109" s="25" t="s">
        <v>83</v>
      </c>
      <c r="AY109" s="25" t="s">
        <v>172</v>
      </c>
      <c r="BE109" s="215">
        <f t="shared" si="4"/>
        <v>0</v>
      </c>
      <c r="BF109" s="215">
        <f t="shared" si="5"/>
        <v>0</v>
      </c>
      <c r="BG109" s="215">
        <f t="shared" si="6"/>
        <v>0</v>
      </c>
      <c r="BH109" s="215">
        <f t="shared" si="7"/>
        <v>0</v>
      </c>
      <c r="BI109" s="215">
        <f t="shared" si="8"/>
        <v>0</v>
      </c>
      <c r="BJ109" s="25" t="s">
        <v>83</v>
      </c>
      <c r="BK109" s="215">
        <f t="shared" si="9"/>
        <v>0</v>
      </c>
      <c r="BL109" s="25" t="s">
        <v>181</v>
      </c>
      <c r="BM109" s="25" t="s">
        <v>445</v>
      </c>
    </row>
    <row r="110" spans="2:65" s="1" customFormat="1" ht="16.5" customHeight="1">
      <c r="B110" s="42"/>
      <c r="C110" s="204" t="s">
        <v>326</v>
      </c>
      <c r="D110" s="204" t="s">
        <v>176</v>
      </c>
      <c r="E110" s="205" t="s">
        <v>2106</v>
      </c>
      <c r="F110" s="206" t="s">
        <v>2107</v>
      </c>
      <c r="G110" s="207" t="s">
        <v>329</v>
      </c>
      <c r="H110" s="208">
        <v>71</v>
      </c>
      <c r="I110" s="209"/>
      <c r="J110" s="210">
        <f t="shared" si="0"/>
        <v>0</v>
      </c>
      <c r="K110" s="206" t="s">
        <v>180</v>
      </c>
      <c r="L110" s="62"/>
      <c r="M110" s="211" t="s">
        <v>21</v>
      </c>
      <c r="N110" s="212" t="s">
        <v>47</v>
      </c>
      <c r="O110" s="43"/>
      <c r="P110" s="213">
        <f t="shared" si="1"/>
        <v>0</v>
      </c>
      <c r="Q110" s="213">
        <v>0</v>
      </c>
      <c r="R110" s="213">
        <f t="shared" si="2"/>
        <v>0</v>
      </c>
      <c r="S110" s="213">
        <v>0</v>
      </c>
      <c r="T110" s="214">
        <f t="shared" si="3"/>
        <v>0</v>
      </c>
      <c r="AR110" s="25" t="s">
        <v>181</v>
      </c>
      <c r="AT110" s="25" t="s">
        <v>176</v>
      </c>
      <c r="AU110" s="25" t="s">
        <v>83</v>
      </c>
      <c r="AY110" s="25" t="s">
        <v>172</v>
      </c>
      <c r="BE110" s="215">
        <f t="shared" si="4"/>
        <v>0</v>
      </c>
      <c r="BF110" s="215">
        <f t="shared" si="5"/>
        <v>0</v>
      </c>
      <c r="BG110" s="215">
        <f t="shared" si="6"/>
        <v>0</v>
      </c>
      <c r="BH110" s="215">
        <f t="shared" si="7"/>
        <v>0</v>
      </c>
      <c r="BI110" s="215">
        <f t="shared" si="8"/>
        <v>0</v>
      </c>
      <c r="BJ110" s="25" t="s">
        <v>83</v>
      </c>
      <c r="BK110" s="215">
        <f t="shared" si="9"/>
        <v>0</v>
      </c>
      <c r="BL110" s="25" t="s">
        <v>181</v>
      </c>
      <c r="BM110" s="25" t="s">
        <v>455</v>
      </c>
    </row>
    <row r="111" spans="2:65" s="1" customFormat="1" ht="16.5" customHeight="1">
      <c r="B111" s="42"/>
      <c r="C111" s="260" t="s">
        <v>331</v>
      </c>
      <c r="D111" s="260" t="s">
        <v>252</v>
      </c>
      <c r="E111" s="261" t="s">
        <v>2108</v>
      </c>
      <c r="F111" s="262" t="s">
        <v>2109</v>
      </c>
      <c r="G111" s="263" t="s">
        <v>329</v>
      </c>
      <c r="H111" s="264">
        <v>53</v>
      </c>
      <c r="I111" s="265"/>
      <c r="J111" s="266">
        <f t="shared" si="0"/>
        <v>0</v>
      </c>
      <c r="K111" s="262" t="s">
        <v>21</v>
      </c>
      <c r="L111" s="267"/>
      <c r="M111" s="268" t="s">
        <v>21</v>
      </c>
      <c r="N111" s="269" t="s">
        <v>47</v>
      </c>
      <c r="O111" s="43"/>
      <c r="P111" s="213">
        <f t="shared" si="1"/>
        <v>0</v>
      </c>
      <c r="Q111" s="213">
        <v>0</v>
      </c>
      <c r="R111" s="213">
        <f t="shared" si="2"/>
        <v>0</v>
      </c>
      <c r="S111" s="213">
        <v>0</v>
      </c>
      <c r="T111" s="214">
        <f t="shared" si="3"/>
        <v>0</v>
      </c>
      <c r="AR111" s="25" t="s">
        <v>233</v>
      </c>
      <c r="AT111" s="25" t="s">
        <v>252</v>
      </c>
      <c r="AU111" s="25" t="s">
        <v>83</v>
      </c>
      <c r="AY111" s="25" t="s">
        <v>172</v>
      </c>
      <c r="BE111" s="215">
        <f t="shared" si="4"/>
        <v>0</v>
      </c>
      <c r="BF111" s="215">
        <f t="shared" si="5"/>
        <v>0</v>
      </c>
      <c r="BG111" s="215">
        <f t="shared" si="6"/>
        <v>0</v>
      </c>
      <c r="BH111" s="215">
        <f t="shared" si="7"/>
        <v>0</v>
      </c>
      <c r="BI111" s="215">
        <f t="shared" si="8"/>
        <v>0</v>
      </c>
      <c r="BJ111" s="25" t="s">
        <v>83</v>
      </c>
      <c r="BK111" s="215">
        <f t="shared" si="9"/>
        <v>0</v>
      </c>
      <c r="BL111" s="25" t="s">
        <v>181</v>
      </c>
      <c r="BM111" s="25" t="s">
        <v>468</v>
      </c>
    </row>
    <row r="112" spans="2:65" s="1" customFormat="1" ht="25.5" customHeight="1">
      <c r="B112" s="42"/>
      <c r="C112" s="260" t="s">
        <v>335</v>
      </c>
      <c r="D112" s="260" t="s">
        <v>252</v>
      </c>
      <c r="E112" s="261" t="s">
        <v>2110</v>
      </c>
      <c r="F112" s="262" t="s">
        <v>2111</v>
      </c>
      <c r="G112" s="263" t="s">
        <v>329</v>
      </c>
      <c r="H112" s="264">
        <v>16</v>
      </c>
      <c r="I112" s="265"/>
      <c r="J112" s="266">
        <f t="shared" si="0"/>
        <v>0</v>
      </c>
      <c r="K112" s="262" t="s">
        <v>21</v>
      </c>
      <c r="L112" s="267"/>
      <c r="M112" s="268" t="s">
        <v>21</v>
      </c>
      <c r="N112" s="269" t="s">
        <v>47</v>
      </c>
      <c r="O112" s="43"/>
      <c r="P112" s="213">
        <f t="shared" si="1"/>
        <v>0</v>
      </c>
      <c r="Q112" s="213">
        <v>0</v>
      </c>
      <c r="R112" s="213">
        <f t="shared" si="2"/>
        <v>0</v>
      </c>
      <c r="S112" s="213">
        <v>0</v>
      </c>
      <c r="T112" s="214">
        <f t="shared" si="3"/>
        <v>0</v>
      </c>
      <c r="AR112" s="25" t="s">
        <v>233</v>
      </c>
      <c r="AT112" s="25" t="s">
        <v>252</v>
      </c>
      <c r="AU112" s="25" t="s">
        <v>83</v>
      </c>
      <c r="AY112" s="25" t="s">
        <v>172</v>
      </c>
      <c r="BE112" s="215">
        <f t="shared" si="4"/>
        <v>0</v>
      </c>
      <c r="BF112" s="215">
        <f t="shared" si="5"/>
        <v>0</v>
      </c>
      <c r="BG112" s="215">
        <f t="shared" si="6"/>
        <v>0</v>
      </c>
      <c r="BH112" s="215">
        <f t="shared" si="7"/>
        <v>0</v>
      </c>
      <c r="BI112" s="215">
        <f t="shared" si="8"/>
        <v>0</v>
      </c>
      <c r="BJ112" s="25" t="s">
        <v>83</v>
      </c>
      <c r="BK112" s="215">
        <f t="shared" si="9"/>
        <v>0</v>
      </c>
      <c r="BL112" s="25" t="s">
        <v>181</v>
      </c>
      <c r="BM112" s="25" t="s">
        <v>480</v>
      </c>
    </row>
    <row r="113" spans="2:65" s="1" customFormat="1" ht="25.5" customHeight="1">
      <c r="B113" s="42"/>
      <c r="C113" s="260" t="s">
        <v>341</v>
      </c>
      <c r="D113" s="260" t="s">
        <v>252</v>
      </c>
      <c r="E113" s="261" t="s">
        <v>2112</v>
      </c>
      <c r="F113" s="262" t="s">
        <v>2113</v>
      </c>
      <c r="G113" s="263" t="s">
        <v>329</v>
      </c>
      <c r="H113" s="264">
        <v>2</v>
      </c>
      <c r="I113" s="265"/>
      <c r="J113" s="266">
        <f t="shared" si="0"/>
        <v>0</v>
      </c>
      <c r="K113" s="262" t="s">
        <v>21</v>
      </c>
      <c r="L113" s="267"/>
      <c r="M113" s="268" t="s">
        <v>21</v>
      </c>
      <c r="N113" s="269" t="s">
        <v>47</v>
      </c>
      <c r="O113" s="43"/>
      <c r="P113" s="213">
        <f t="shared" si="1"/>
        <v>0</v>
      </c>
      <c r="Q113" s="213">
        <v>0</v>
      </c>
      <c r="R113" s="213">
        <f t="shared" si="2"/>
        <v>0</v>
      </c>
      <c r="S113" s="213">
        <v>0</v>
      </c>
      <c r="T113" s="214">
        <f t="shared" si="3"/>
        <v>0</v>
      </c>
      <c r="AR113" s="25" t="s">
        <v>233</v>
      </c>
      <c r="AT113" s="25" t="s">
        <v>252</v>
      </c>
      <c r="AU113" s="25" t="s">
        <v>83</v>
      </c>
      <c r="AY113" s="25" t="s">
        <v>172</v>
      </c>
      <c r="BE113" s="215">
        <f t="shared" si="4"/>
        <v>0</v>
      </c>
      <c r="BF113" s="215">
        <f t="shared" si="5"/>
        <v>0</v>
      </c>
      <c r="BG113" s="215">
        <f t="shared" si="6"/>
        <v>0</v>
      </c>
      <c r="BH113" s="215">
        <f t="shared" si="7"/>
        <v>0</v>
      </c>
      <c r="BI113" s="215">
        <f t="shared" si="8"/>
        <v>0</v>
      </c>
      <c r="BJ113" s="25" t="s">
        <v>83</v>
      </c>
      <c r="BK113" s="215">
        <f t="shared" si="9"/>
        <v>0</v>
      </c>
      <c r="BL113" s="25" t="s">
        <v>181</v>
      </c>
      <c r="BM113" s="25" t="s">
        <v>492</v>
      </c>
    </row>
    <row r="114" spans="2:65" s="1" customFormat="1" ht="16.5" customHeight="1">
      <c r="B114" s="42"/>
      <c r="C114" s="204" t="s">
        <v>346</v>
      </c>
      <c r="D114" s="204" t="s">
        <v>176</v>
      </c>
      <c r="E114" s="205" t="s">
        <v>2114</v>
      </c>
      <c r="F114" s="206" t="s">
        <v>2115</v>
      </c>
      <c r="G114" s="207" t="s">
        <v>329</v>
      </c>
      <c r="H114" s="208">
        <v>77</v>
      </c>
      <c r="I114" s="209"/>
      <c r="J114" s="210">
        <f t="shared" si="0"/>
        <v>0</v>
      </c>
      <c r="K114" s="206" t="s">
        <v>180</v>
      </c>
      <c r="L114" s="62"/>
      <c r="M114" s="211" t="s">
        <v>21</v>
      </c>
      <c r="N114" s="212" t="s">
        <v>47</v>
      </c>
      <c r="O114" s="43"/>
      <c r="P114" s="213">
        <f t="shared" si="1"/>
        <v>0</v>
      </c>
      <c r="Q114" s="213">
        <v>0</v>
      </c>
      <c r="R114" s="213">
        <f t="shared" si="2"/>
        <v>0</v>
      </c>
      <c r="S114" s="213">
        <v>0</v>
      </c>
      <c r="T114" s="214">
        <f t="shared" si="3"/>
        <v>0</v>
      </c>
      <c r="AR114" s="25" t="s">
        <v>181</v>
      </c>
      <c r="AT114" s="25" t="s">
        <v>176</v>
      </c>
      <c r="AU114" s="25" t="s">
        <v>83</v>
      </c>
      <c r="AY114" s="25" t="s">
        <v>172</v>
      </c>
      <c r="BE114" s="215">
        <f t="shared" si="4"/>
        <v>0</v>
      </c>
      <c r="BF114" s="215">
        <f t="shared" si="5"/>
        <v>0</v>
      </c>
      <c r="BG114" s="215">
        <f t="shared" si="6"/>
        <v>0</v>
      </c>
      <c r="BH114" s="215">
        <f t="shared" si="7"/>
        <v>0</v>
      </c>
      <c r="BI114" s="215">
        <f t="shared" si="8"/>
        <v>0</v>
      </c>
      <c r="BJ114" s="25" t="s">
        <v>83</v>
      </c>
      <c r="BK114" s="215">
        <f t="shared" si="9"/>
        <v>0</v>
      </c>
      <c r="BL114" s="25" t="s">
        <v>181</v>
      </c>
      <c r="BM114" s="25" t="s">
        <v>503</v>
      </c>
    </row>
    <row r="115" spans="2:65" s="1" customFormat="1" ht="16.5" customHeight="1">
      <c r="B115" s="42"/>
      <c r="C115" s="260" t="s">
        <v>351</v>
      </c>
      <c r="D115" s="260" t="s">
        <v>252</v>
      </c>
      <c r="E115" s="261" t="s">
        <v>2116</v>
      </c>
      <c r="F115" s="262" t="s">
        <v>2117</v>
      </c>
      <c r="G115" s="263" t="s">
        <v>329</v>
      </c>
      <c r="H115" s="264">
        <v>51</v>
      </c>
      <c r="I115" s="265"/>
      <c r="J115" s="266">
        <f t="shared" si="0"/>
        <v>0</v>
      </c>
      <c r="K115" s="262" t="s">
        <v>21</v>
      </c>
      <c r="L115" s="267"/>
      <c r="M115" s="268" t="s">
        <v>21</v>
      </c>
      <c r="N115" s="269" t="s">
        <v>47</v>
      </c>
      <c r="O115" s="43"/>
      <c r="P115" s="213">
        <f t="shared" si="1"/>
        <v>0</v>
      </c>
      <c r="Q115" s="213">
        <v>0</v>
      </c>
      <c r="R115" s="213">
        <f t="shared" si="2"/>
        <v>0</v>
      </c>
      <c r="S115" s="213">
        <v>0</v>
      </c>
      <c r="T115" s="214">
        <f t="shared" si="3"/>
        <v>0</v>
      </c>
      <c r="AR115" s="25" t="s">
        <v>233</v>
      </c>
      <c r="AT115" s="25" t="s">
        <v>252</v>
      </c>
      <c r="AU115" s="25" t="s">
        <v>83</v>
      </c>
      <c r="AY115" s="25" t="s">
        <v>172</v>
      </c>
      <c r="BE115" s="215">
        <f t="shared" si="4"/>
        <v>0</v>
      </c>
      <c r="BF115" s="215">
        <f t="shared" si="5"/>
        <v>0</v>
      </c>
      <c r="BG115" s="215">
        <f t="shared" si="6"/>
        <v>0</v>
      </c>
      <c r="BH115" s="215">
        <f t="shared" si="7"/>
        <v>0</v>
      </c>
      <c r="BI115" s="215">
        <f t="shared" si="8"/>
        <v>0</v>
      </c>
      <c r="BJ115" s="25" t="s">
        <v>83</v>
      </c>
      <c r="BK115" s="215">
        <f t="shared" si="9"/>
        <v>0</v>
      </c>
      <c r="BL115" s="25" t="s">
        <v>181</v>
      </c>
      <c r="BM115" s="25" t="s">
        <v>514</v>
      </c>
    </row>
    <row r="116" spans="2:65" s="1" customFormat="1" ht="16.5" customHeight="1">
      <c r="B116" s="42"/>
      <c r="C116" s="260" t="s">
        <v>355</v>
      </c>
      <c r="D116" s="260" t="s">
        <v>252</v>
      </c>
      <c r="E116" s="261" t="s">
        <v>2118</v>
      </c>
      <c r="F116" s="262" t="s">
        <v>2119</v>
      </c>
      <c r="G116" s="263" t="s">
        <v>329</v>
      </c>
      <c r="H116" s="264">
        <v>16</v>
      </c>
      <c r="I116" s="265"/>
      <c r="J116" s="266">
        <f t="shared" si="0"/>
        <v>0</v>
      </c>
      <c r="K116" s="262" t="s">
        <v>21</v>
      </c>
      <c r="L116" s="267"/>
      <c r="M116" s="268" t="s">
        <v>21</v>
      </c>
      <c r="N116" s="269" t="s">
        <v>47</v>
      </c>
      <c r="O116" s="43"/>
      <c r="P116" s="213">
        <f t="shared" si="1"/>
        <v>0</v>
      </c>
      <c r="Q116" s="213">
        <v>0</v>
      </c>
      <c r="R116" s="213">
        <f t="shared" si="2"/>
        <v>0</v>
      </c>
      <c r="S116" s="213">
        <v>0</v>
      </c>
      <c r="T116" s="214">
        <f t="shared" si="3"/>
        <v>0</v>
      </c>
      <c r="AR116" s="25" t="s">
        <v>233</v>
      </c>
      <c r="AT116" s="25" t="s">
        <v>252</v>
      </c>
      <c r="AU116" s="25" t="s">
        <v>83</v>
      </c>
      <c r="AY116" s="25" t="s">
        <v>172</v>
      </c>
      <c r="BE116" s="215">
        <f t="shared" si="4"/>
        <v>0</v>
      </c>
      <c r="BF116" s="215">
        <f t="shared" si="5"/>
        <v>0</v>
      </c>
      <c r="BG116" s="215">
        <f t="shared" si="6"/>
        <v>0</v>
      </c>
      <c r="BH116" s="215">
        <f t="shared" si="7"/>
        <v>0</v>
      </c>
      <c r="BI116" s="215">
        <f t="shared" si="8"/>
        <v>0</v>
      </c>
      <c r="BJ116" s="25" t="s">
        <v>83</v>
      </c>
      <c r="BK116" s="215">
        <f t="shared" si="9"/>
        <v>0</v>
      </c>
      <c r="BL116" s="25" t="s">
        <v>181</v>
      </c>
      <c r="BM116" s="25" t="s">
        <v>525</v>
      </c>
    </row>
    <row r="117" spans="2:65" s="1" customFormat="1" ht="25.5" customHeight="1">
      <c r="B117" s="42"/>
      <c r="C117" s="260" t="s">
        <v>361</v>
      </c>
      <c r="D117" s="260" t="s">
        <v>252</v>
      </c>
      <c r="E117" s="261" t="s">
        <v>2120</v>
      </c>
      <c r="F117" s="262" t="s">
        <v>2121</v>
      </c>
      <c r="G117" s="263" t="s">
        <v>329</v>
      </c>
      <c r="H117" s="264">
        <v>6</v>
      </c>
      <c r="I117" s="265"/>
      <c r="J117" s="266">
        <f t="shared" si="0"/>
        <v>0</v>
      </c>
      <c r="K117" s="262" t="s">
        <v>21</v>
      </c>
      <c r="L117" s="267"/>
      <c r="M117" s="268" t="s">
        <v>21</v>
      </c>
      <c r="N117" s="269" t="s">
        <v>47</v>
      </c>
      <c r="O117" s="43"/>
      <c r="P117" s="213">
        <f t="shared" si="1"/>
        <v>0</v>
      </c>
      <c r="Q117" s="213">
        <v>0</v>
      </c>
      <c r="R117" s="213">
        <f t="shared" si="2"/>
        <v>0</v>
      </c>
      <c r="S117" s="213">
        <v>0</v>
      </c>
      <c r="T117" s="214">
        <f t="shared" si="3"/>
        <v>0</v>
      </c>
      <c r="AR117" s="25" t="s">
        <v>233</v>
      </c>
      <c r="AT117" s="25" t="s">
        <v>252</v>
      </c>
      <c r="AU117" s="25" t="s">
        <v>83</v>
      </c>
      <c r="AY117" s="25" t="s">
        <v>172</v>
      </c>
      <c r="BE117" s="215">
        <f t="shared" si="4"/>
        <v>0</v>
      </c>
      <c r="BF117" s="215">
        <f t="shared" si="5"/>
        <v>0</v>
      </c>
      <c r="BG117" s="215">
        <f t="shared" si="6"/>
        <v>0</v>
      </c>
      <c r="BH117" s="215">
        <f t="shared" si="7"/>
        <v>0</v>
      </c>
      <c r="BI117" s="215">
        <f t="shared" si="8"/>
        <v>0</v>
      </c>
      <c r="BJ117" s="25" t="s">
        <v>83</v>
      </c>
      <c r="BK117" s="215">
        <f t="shared" si="9"/>
        <v>0</v>
      </c>
      <c r="BL117" s="25" t="s">
        <v>181</v>
      </c>
      <c r="BM117" s="25" t="s">
        <v>536</v>
      </c>
    </row>
    <row r="118" spans="2:65" s="1" customFormat="1" ht="25.5" customHeight="1">
      <c r="B118" s="42"/>
      <c r="C118" s="260" t="s">
        <v>365</v>
      </c>
      <c r="D118" s="260" t="s">
        <v>252</v>
      </c>
      <c r="E118" s="261" t="s">
        <v>2122</v>
      </c>
      <c r="F118" s="262" t="s">
        <v>2123</v>
      </c>
      <c r="G118" s="263" t="s">
        <v>329</v>
      </c>
      <c r="H118" s="264">
        <v>4</v>
      </c>
      <c r="I118" s="265"/>
      <c r="J118" s="266">
        <f t="shared" si="0"/>
        <v>0</v>
      </c>
      <c r="K118" s="262" t="s">
        <v>21</v>
      </c>
      <c r="L118" s="267"/>
      <c r="M118" s="268" t="s">
        <v>21</v>
      </c>
      <c r="N118" s="269" t="s">
        <v>47</v>
      </c>
      <c r="O118" s="43"/>
      <c r="P118" s="213">
        <f t="shared" si="1"/>
        <v>0</v>
      </c>
      <c r="Q118" s="213">
        <v>0</v>
      </c>
      <c r="R118" s="213">
        <f t="shared" si="2"/>
        <v>0</v>
      </c>
      <c r="S118" s="213">
        <v>0</v>
      </c>
      <c r="T118" s="214">
        <f t="shared" si="3"/>
        <v>0</v>
      </c>
      <c r="AR118" s="25" t="s">
        <v>233</v>
      </c>
      <c r="AT118" s="25" t="s">
        <v>252</v>
      </c>
      <c r="AU118" s="25" t="s">
        <v>83</v>
      </c>
      <c r="AY118" s="25" t="s">
        <v>172</v>
      </c>
      <c r="BE118" s="215">
        <f t="shared" si="4"/>
        <v>0</v>
      </c>
      <c r="BF118" s="215">
        <f t="shared" si="5"/>
        <v>0</v>
      </c>
      <c r="BG118" s="215">
        <f t="shared" si="6"/>
        <v>0</v>
      </c>
      <c r="BH118" s="215">
        <f t="shared" si="7"/>
        <v>0</v>
      </c>
      <c r="BI118" s="215">
        <f t="shared" si="8"/>
        <v>0</v>
      </c>
      <c r="BJ118" s="25" t="s">
        <v>83</v>
      </c>
      <c r="BK118" s="215">
        <f t="shared" si="9"/>
        <v>0</v>
      </c>
      <c r="BL118" s="25" t="s">
        <v>181</v>
      </c>
      <c r="BM118" s="25" t="s">
        <v>545</v>
      </c>
    </row>
    <row r="119" spans="2:65" s="1" customFormat="1" ht="16.5" customHeight="1">
      <c r="B119" s="42"/>
      <c r="C119" s="204" t="s">
        <v>372</v>
      </c>
      <c r="D119" s="204" t="s">
        <v>176</v>
      </c>
      <c r="E119" s="205" t="s">
        <v>2124</v>
      </c>
      <c r="F119" s="206" t="s">
        <v>2125</v>
      </c>
      <c r="G119" s="207" t="s">
        <v>329</v>
      </c>
      <c r="H119" s="208">
        <v>2</v>
      </c>
      <c r="I119" s="209"/>
      <c r="J119" s="210">
        <f aca="true" t="shared" si="10" ref="J119:J150">ROUND(I119*H119,2)</f>
        <v>0</v>
      </c>
      <c r="K119" s="206" t="s">
        <v>180</v>
      </c>
      <c r="L119" s="62"/>
      <c r="M119" s="211" t="s">
        <v>21</v>
      </c>
      <c r="N119" s="212" t="s">
        <v>47</v>
      </c>
      <c r="O119" s="43"/>
      <c r="P119" s="213">
        <f aca="true" t="shared" si="11" ref="P119:P150">O119*H119</f>
        <v>0</v>
      </c>
      <c r="Q119" s="213">
        <v>0</v>
      </c>
      <c r="R119" s="213">
        <f aca="true" t="shared" si="12" ref="R119:R150">Q119*H119</f>
        <v>0</v>
      </c>
      <c r="S119" s="213">
        <v>0</v>
      </c>
      <c r="T119" s="214">
        <f aca="true" t="shared" si="13" ref="T119:T150">S119*H119</f>
        <v>0</v>
      </c>
      <c r="AR119" s="25" t="s">
        <v>181</v>
      </c>
      <c r="AT119" s="25" t="s">
        <v>176</v>
      </c>
      <c r="AU119" s="25" t="s">
        <v>83</v>
      </c>
      <c r="AY119" s="25" t="s">
        <v>172</v>
      </c>
      <c r="BE119" s="215">
        <f aca="true" t="shared" si="14" ref="BE119:BE151">IF(N119="základní",J119,0)</f>
        <v>0</v>
      </c>
      <c r="BF119" s="215">
        <f aca="true" t="shared" si="15" ref="BF119:BF151">IF(N119="snížená",J119,0)</f>
        <v>0</v>
      </c>
      <c r="BG119" s="215">
        <f aca="true" t="shared" si="16" ref="BG119:BG151">IF(N119="zákl. přenesená",J119,0)</f>
        <v>0</v>
      </c>
      <c r="BH119" s="215">
        <f aca="true" t="shared" si="17" ref="BH119:BH151">IF(N119="sníž. přenesená",J119,0)</f>
        <v>0</v>
      </c>
      <c r="BI119" s="215">
        <f aca="true" t="shared" si="18" ref="BI119:BI151">IF(N119="nulová",J119,0)</f>
        <v>0</v>
      </c>
      <c r="BJ119" s="25" t="s">
        <v>83</v>
      </c>
      <c r="BK119" s="215">
        <f aca="true" t="shared" si="19" ref="BK119:BK151">ROUND(I119*H119,2)</f>
        <v>0</v>
      </c>
      <c r="BL119" s="25" t="s">
        <v>181</v>
      </c>
      <c r="BM119" s="25" t="s">
        <v>555</v>
      </c>
    </row>
    <row r="120" spans="2:65" s="1" customFormat="1" ht="16.5" customHeight="1">
      <c r="B120" s="42"/>
      <c r="C120" s="260" t="s">
        <v>376</v>
      </c>
      <c r="D120" s="260" t="s">
        <v>252</v>
      </c>
      <c r="E120" s="261" t="s">
        <v>2126</v>
      </c>
      <c r="F120" s="262" t="s">
        <v>2127</v>
      </c>
      <c r="G120" s="263" t="s">
        <v>329</v>
      </c>
      <c r="H120" s="264">
        <v>2</v>
      </c>
      <c r="I120" s="265"/>
      <c r="J120" s="266">
        <f t="shared" si="10"/>
        <v>0</v>
      </c>
      <c r="K120" s="262" t="s">
        <v>21</v>
      </c>
      <c r="L120" s="267"/>
      <c r="M120" s="268" t="s">
        <v>21</v>
      </c>
      <c r="N120" s="269" t="s">
        <v>47</v>
      </c>
      <c r="O120" s="43"/>
      <c r="P120" s="213">
        <f t="shared" si="11"/>
        <v>0</v>
      </c>
      <c r="Q120" s="213">
        <v>0</v>
      </c>
      <c r="R120" s="213">
        <f t="shared" si="12"/>
        <v>0</v>
      </c>
      <c r="S120" s="213">
        <v>0</v>
      </c>
      <c r="T120" s="214">
        <f t="shared" si="13"/>
        <v>0</v>
      </c>
      <c r="AR120" s="25" t="s">
        <v>233</v>
      </c>
      <c r="AT120" s="25" t="s">
        <v>252</v>
      </c>
      <c r="AU120" s="25" t="s">
        <v>83</v>
      </c>
      <c r="AY120" s="25" t="s">
        <v>172</v>
      </c>
      <c r="BE120" s="215">
        <f t="shared" si="14"/>
        <v>0</v>
      </c>
      <c r="BF120" s="215">
        <f t="shared" si="15"/>
        <v>0</v>
      </c>
      <c r="BG120" s="215">
        <f t="shared" si="16"/>
        <v>0</v>
      </c>
      <c r="BH120" s="215">
        <f t="shared" si="17"/>
        <v>0</v>
      </c>
      <c r="BI120" s="215">
        <f t="shared" si="18"/>
        <v>0</v>
      </c>
      <c r="BJ120" s="25" t="s">
        <v>83</v>
      </c>
      <c r="BK120" s="215">
        <f t="shared" si="19"/>
        <v>0</v>
      </c>
      <c r="BL120" s="25" t="s">
        <v>181</v>
      </c>
      <c r="BM120" s="25" t="s">
        <v>563</v>
      </c>
    </row>
    <row r="121" spans="2:65" s="1" customFormat="1" ht="16.5" customHeight="1">
      <c r="B121" s="42"/>
      <c r="C121" s="204" t="s">
        <v>380</v>
      </c>
      <c r="D121" s="204" t="s">
        <v>176</v>
      </c>
      <c r="E121" s="205" t="s">
        <v>2128</v>
      </c>
      <c r="F121" s="206" t="s">
        <v>2129</v>
      </c>
      <c r="G121" s="207" t="s">
        <v>329</v>
      </c>
      <c r="H121" s="208">
        <v>61</v>
      </c>
      <c r="I121" s="209"/>
      <c r="J121" s="210">
        <f t="shared" si="10"/>
        <v>0</v>
      </c>
      <c r="K121" s="206" t="s">
        <v>180</v>
      </c>
      <c r="L121" s="62"/>
      <c r="M121" s="211" t="s">
        <v>21</v>
      </c>
      <c r="N121" s="212" t="s">
        <v>47</v>
      </c>
      <c r="O121" s="43"/>
      <c r="P121" s="213">
        <f t="shared" si="11"/>
        <v>0</v>
      </c>
      <c r="Q121" s="213">
        <v>0</v>
      </c>
      <c r="R121" s="213">
        <f t="shared" si="12"/>
        <v>0</v>
      </c>
      <c r="S121" s="213">
        <v>0</v>
      </c>
      <c r="T121" s="214">
        <f t="shared" si="13"/>
        <v>0</v>
      </c>
      <c r="AR121" s="25" t="s">
        <v>181</v>
      </c>
      <c r="AT121" s="25" t="s">
        <v>176</v>
      </c>
      <c r="AU121" s="25" t="s">
        <v>83</v>
      </c>
      <c r="AY121" s="25" t="s">
        <v>172</v>
      </c>
      <c r="BE121" s="215">
        <f t="shared" si="14"/>
        <v>0</v>
      </c>
      <c r="BF121" s="215">
        <f t="shared" si="15"/>
        <v>0</v>
      </c>
      <c r="BG121" s="215">
        <f t="shared" si="16"/>
        <v>0</v>
      </c>
      <c r="BH121" s="215">
        <f t="shared" si="17"/>
        <v>0</v>
      </c>
      <c r="BI121" s="215">
        <f t="shared" si="18"/>
        <v>0</v>
      </c>
      <c r="BJ121" s="25" t="s">
        <v>83</v>
      </c>
      <c r="BK121" s="215">
        <f t="shared" si="19"/>
        <v>0</v>
      </c>
      <c r="BL121" s="25" t="s">
        <v>181</v>
      </c>
      <c r="BM121" s="25" t="s">
        <v>569</v>
      </c>
    </row>
    <row r="122" spans="2:65" s="1" customFormat="1" ht="16.5" customHeight="1">
      <c r="B122" s="42"/>
      <c r="C122" s="260" t="s">
        <v>389</v>
      </c>
      <c r="D122" s="260" t="s">
        <v>252</v>
      </c>
      <c r="E122" s="261" t="s">
        <v>2130</v>
      </c>
      <c r="F122" s="262" t="s">
        <v>2131</v>
      </c>
      <c r="G122" s="263" t="s">
        <v>329</v>
      </c>
      <c r="H122" s="264">
        <v>61</v>
      </c>
      <c r="I122" s="265"/>
      <c r="J122" s="266">
        <f t="shared" si="10"/>
        <v>0</v>
      </c>
      <c r="K122" s="262" t="s">
        <v>21</v>
      </c>
      <c r="L122" s="267"/>
      <c r="M122" s="268" t="s">
        <v>21</v>
      </c>
      <c r="N122" s="269" t="s">
        <v>47</v>
      </c>
      <c r="O122" s="43"/>
      <c r="P122" s="213">
        <f t="shared" si="11"/>
        <v>0</v>
      </c>
      <c r="Q122" s="213">
        <v>0</v>
      </c>
      <c r="R122" s="213">
        <f t="shared" si="12"/>
        <v>0</v>
      </c>
      <c r="S122" s="213">
        <v>0</v>
      </c>
      <c r="T122" s="214">
        <f t="shared" si="13"/>
        <v>0</v>
      </c>
      <c r="AR122" s="25" t="s">
        <v>233</v>
      </c>
      <c r="AT122" s="25" t="s">
        <v>252</v>
      </c>
      <c r="AU122" s="25" t="s">
        <v>83</v>
      </c>
      <c r="AY122" s="25" t="s">
        <v>172</v>
      </c>
      <c r="BE122" s="215">
        <f t="shared" si="14"/>
        <v>0</v>
      </c>
      <c r="BF122" s="215">
        <f t="shared" si="15"/>
        <v>0</v>
      </c>
      <c r="BG122" s="215">
        <f t="shared" si="16"/>
        <v>0</v>
      </c>
      <c r="BH122" s="215">
        <f t="shared" si="17"/>
        <v>0</v>
      </c>
      <c r="BI122" s="215">
        <f t="shared" si="18"/>
        <v>0</v>
      </c>
      <c r="BJ122" s="25" t="s">
        <v>83</v>
      </c>
      <c r="BK122" s="215">
        <f t="shared" si="19"/>
        <v>0</v>
      </c>
      <c r="BL122" s="25" t="s">
        <v>181</v>
      </c>
      <c r="BM122" s="25" t="s">
        <v>580</v>
      </c>
    </row>
    <row r="123" spans="2:65" s="1" customFormat="1" ht="16.5" customHeight="1">
      <c r="B123" s="42"/>
      <c r="C123" s="204" t="s">
        <v>395</v>
      </c>
      <c r="D123" s="204" t="s">
        <v>176</v>
      </c>
      <c r="E123" s="205" t="s">
        <v>2132</v>
      </c>
      <c r="F123" s="206" t="s">
        <v>2133</v>
      </c>
      <c r="G123" s="207" t="s">
        <v>329</v>
      </c>
      <c r="H123" s="208">
        <v>8</v>
      </c>
      <c r="I123" s="209"/>
      <c r="J123" s="210">
        <f t="shared" si="10"/>
        <v>0</v>
      </c>
      <c r="K123" s="206" t="s">
        <v>180</v>
      </c>
      <c r="L123" s="62"/>
      <c r="M123" s="211" t="s">
        <v>21</v>
      </c>
      <c r="N123" s="212" t="s">
        <v>47</v>
      </c>
      <c r="O123" s="43"/>
      <c r="P123" s="213">
        <f t="shared" si="11"/>
        <v>0</v>
      </c>
      <c r="Q123" s="213">
        <v>0</v>
      </c>
      <c r="R123" s="213">
        <f t="shared" si="12"/>
        <v>0</v>
      </c>
      <c r="S123" s="213">
        <v>0</v>
      </c>
      <c r="T123" s="214">
        <f t="shared" si="13"/>
        <v>0</v>
      </c>
      <c r="AR123" s="25" t="s">
        <v>181</v>
      </c>
      <c r="AT123" s="25" t="s">
        <v>176</v>
      </c>
      <c r="AU123" s="25" t="s">
        <v>83</v>
      </c>
      <c r="AY123" s="25" t="s">
        <v>172</v>
      </c>
      <c r="BE123" s="215">
        <f t="shared" si="14"/>
        <v>0</v>
      </c>
      <c r="BF123" s="215">
        <f t="shared" si="15"/>
        <v>0</v>
      </c>
      <c r="BG123" s="215">
        <f t="shared" si="16"/>
        <v>0</v>
      </c>
      <c r="BH123" s="215">
        <f t="shared" si="17"/>
        <v>0</v>
      </c>
      <c r="BI123" s="215">
        <f t="shared" si="18"/>
        <v>0</v>
      </c>
      <c r="BJ123" s="25" t="s">
        <v>83</v>
      </c>
      <c r="BK123" s="215">
        <f t="shared" si="19"/>
        <v>0</v>
      </c>
      <c r="BL123" s="25" t="s">
        <v>181</v>
      </c>
      <c r="BM123" s="25" t="s">
        <v>590</v>
      </c>
    </row>
    <row r="124" spans="2:65" s="1" customFormat="1" ht="16.5" customHeight="1">
      <c r="B124" s="42"/>
      <c r="C124" s="260" t="s">
        <v>399</v>
      </c>
      <c r="D124" s="260" t="s">
        <v>252</v>
      </c>
      <c r="E124" s="261" t="s">
        <v>2134</v>
      </c>
      <c r="F124" s="262" t="s">
        <v>2135</v>
      </c>
      <c r="G124" s="263" t="s">
        <v>329</v>
      </c>
      <c r="H124" s="264">
        <v>8</v>
      </c>
      <c r="I124" s="265"/>
      <c r="J124" s="266">
        <f t="shared" si="10"/>
        <v>0</v>
      </c>
      <c r="K124" s="262" t="s">
        <v>21</v>
      </c>
      <c r="L124" s="267"/>
      <c r="M124" s="268" t="s">
        <v>21</v>
      </c>
      <c r="N124" s="269" t="s">
        <v>47</v>
      </c>
      <c r="O124" s="43"/>
      <c r="P124" s="213">
        <f t="shared" si="11"/>
        <v>0</v>
      </c>
      <c r="Q124" s="213">
        <v>0</v>
      </c>
      <c r="R124" s="213">
        <f t="shared" si="12"/>
        <v>0</v>
      </c>
      <c r="S124" s="213">
        <v>0</v>
      </c>
      <c r="T124" s="214">
        <f t="shared" si="13"/>
        <v>0</v>
      </c>
      <c r="AR124" s="25" t="s">
        <v>233</v>
      </c>
      <c r="AT124" s="25" t="s">
        <v>252</v>
      </c>
      <c r="AU124" s="25" t="s">
        <v>83</v>
      </c>
      <c r="AY124" s="25" t="s">
        <v>172</v>
      </c>
      <c r="BE124" s="215">
        <f t="shared" si="14"/>
        <v>0</v>
      </c>
      <c r="BF124" s="215">
        <f t="shared" si="15"/>
        <v>0</v>
      </c>
      <c r="BG124" s="215">
        <f t="shared" si="16"/>
        <v>0</v>
      </c>
      <c r="BH124" s="215">
        <f t="shared" si="17"/>
        <v>0</v>
      </c>
      <c r="BI124" s="215">
        <f t="shared" si="18"/>
        <v>0</v>
      </c>
      <c r="BJ124" s="25" t="s">
        <v>83</v>
      </c>
      <c r="BK124" s="215">
        <f t="shared" si="19"/>
        <v>0</v>
      </c>
      <c r="BL124" s="25" t="s">
        <v>181</v>
      </c>
      <c r="BM124" s="25" t="s">
        <v>599</v>
      </c>
    </row>
    <row r="125" spans="2:65" s="1" customFormat="1" ht="16.5" customHeight="1">
      <c r="B125" s="42"/>
      <c r="C125" s="204" t="s">
        <v>404</v>
      </c>
      <c r="D125" s="204" t="s">
        <v>176</v>
      </c>
      <c r="E125" s="205" t="s">
        <v>2136</v>
      </c>
      <c r="F125" s="206" t="s">
        <v>2137</v>
      </c>
      <c r="G125" s="207" t="s">
        <v>329</v>
      </c>
      <c r="H125" s="208">
        <v>6</v>
      </c>
      <c r="I125" s="209"/>
      <c r="J125" s="210">
        <f t="shared" si="10"/>
        <v>0</v>
      </c>
      <c r="K125" s="206" t="s">
        <v>180</v>
      </c>
      <c r="L125" s="62"/>
      <c r="M125" s="211" t="s">
        <v>21</v>
      </c>
      <c r="N125" s="212" t="s">
        <v>47</v>
      </c>
      <c r="O125" s="43"/>
      <c r="P125" s="213">
        <f t="shared" si="11"/>
        <v>0</v>
      </c>
      <c r="Q125" s="213">
        <v>0</v>
      </c>
      <c r="R125" s="213">
        <f t="shared" si="12"/>
        <v>0</v>
      </c>
      <c r="S125" s="213">
        <v>0</v>
      </c>
      <c r="T125" s="214">
        <f t="shared" si="13"/>
        <v>0</v>
      </c>
      <c r="AR125" s="25" t="s">
        <v>181</v>
      </c>
      <c r="AT125" s="25" t="s">
        <v>176</v>
      </c>
      <c r="AU125" s="25" t="s">
        <v>83</v>
      </c>
      <c r="AY125" s="25" t="s">
        <v>172</v>
      </c>
      <c r="BE125" s="215">
        <f t="shared" si="14"/>
        <v>0</v>
      </c>
      <c r="BF125" s="215">
        <f t="shared" si="15"/>
        <v>0</v>
      </c>
      <c r="BG125" s="215">
        <f t="shared" si="16"/>
        <v>0</v>
      </c>
      <c r="BH125" s="215">
        <f t="shared" si="17"/>
        <v>0</v>
      </c>
      <c r="BI125" s="215">
        <f t="shared" si="18"/>
        <v>0</v>
      </c>
      <c r="BJ125" s="25" t="s">
        <v>83</v>
      </c>
      <c r="BK125" s="215">
        <f t="shared" si="19"/>
        <v>0</v>
      </c>
      <c r="BL125" s="25" t="s">
        <v>181</v>
      </c>
      <c r="BM125" s="25" t="s">
        <v>608</v>
      </c>
    </row>
    <row r="126" spans="2:65" s="1" customFormat="1" ht="16.5" customHeight="1">
      <c r="B126" s="42"/>
      <c r="C126" s="260" t="s">
        <v>409</v>
      </c>
      <c r="D126" s="260" t="s">
        <v>252</v>
      </c>
      <c r="E126" s="261" t="s">
        <v>2138</v>
      </c>
      <c r="F126" s="262" t="s">
        <v>2139</v>
      </c>
      <c r="G126" s="263" t="s">
        <v>329</v>
      </c>
      <c r="H126" s="264">
        <v>6</v>
      </c>
      <c r="I126" s="265"/>
      <c r="J126" s="266">
        <f t="shared" si="10"/>
        <v>0</v>
      </c>
      <c r="K126" s="262" t="s">
        <v>21</v>
      </c>
      <c r="L126" s="267"/>
      <c r="M126" s="268" t="s">
        <v>21</v>
      </c>
      <c r="N126" s="269" t="s">
        <v>47</v>
      </c>
      <c r="O126" s="43"/>
      <c r="P126" s="213">
        <f t="shared" si="11"/>
        <v>0</v>
      </c>
      <c r="Q126" s="213">
        <v>0</v>
      </c>
      <c r="R126" s="213">
        <f t="shared" si="12"/>
        <v>0</v>
      </c>
      <c r="S126" s="213">
        <v>0</v>
      </c>
      <c r="T126" s="214">
        <f t="shared" si="13"/>
        <v>0</v>
      </c>
      <c r="AR126" s="25" t="s">
        <v>233</v>
      </c>
      <c r="AT126" s="25" t="s">
        <v>252</v>
      </c>
      <c r="AU126" s="25" t="s">
        <v>83</v>
      </c>
      <c r="AY126" s="25" t="s">
        <v>172</v>
      </c>
      <c r="BE126" s="215">
        <f t="shared" si="14"/>
        <v>0</v>
      </c>
      <c r="BF126" s="215">
        <f t="shared" si="15"/>
        <v>0</v>
      </c>
      <c r="BG126" s="215">
        <f t="shared" si="16"/>
        <v>0</v>
      </c>
      <c r="BH126" s="215">
        <f t="shared" si="17"/>
        <v>0</v>
      </c>
      <c r="BI126" s="215">
        <f t="shared" si="18"/>
        <v>0</v>
      </c>
      <c r="BJ126" s="25" t="s">
        <v>83</v>
      </c>
      <c r="BK126" s="215">
        <f t="shared" si="19"/>
        <v>0</v>
      </c>
      <c r="BL126" s="25" t="s">
        <v>181</v>
      </c>
      <c r="BM126" s="25" t="s">
        <v>618</v>
      </c>
    </row>
    <row r="127" spans="2:65" s="1" customFormat="1" ht="16.5" customHeight="1">
      <c r="B127" s="42"/>
      <c r="C127" s="204" t="s">
        <v>415</v>
      </c>
      <c r="D127" s="204" t="s">
        <v>176</v>
      </c>
      <c r="E127" s="205" t="s">
        <v>2140</v>
      </c>
      <c r="F127" s="206" t="s">
        <v>2141</v>
      </c>
      <c r="G127" s="207" t="s">
        <v>329</v>
      </c>
      <c r="H127" s="208">
        <v>12</v>
      </c>
      <c r="I127" s="209"/>
      <c r="J127" s="210">
        <f t="shared" si="10"/>
        <v>0</v>
      </c>
      <c r="K127" s="206" t="s">
        <v>21</v>
      </c>
      <c r="L127" s="62"/>
      <c r="M127" s="211" t="s">
        <v>21</v>
      </c>
      <c r="N127" s="212" t="s">
        <v>47</v>
      </c>
      <c r="O127" s="43"/>
      <c r="P127" s="213">
        <f t="shared" si="11"/>
        <v>0</v>
      </c>
      <c r="Q127" s="213">
        <v>0</v>
      </c>
      <c r="R127" s="213">
        <f t="shared" si="12"/>
        <v>0</v>
      </c>
      <c r="S127" s="213">
        <v>0</v>
      </c>
      <c r="T127" s="214">
        <f t="shared" si="13"/>
        <v>0</v>
      </c>
      <c r="AR127" s="25" t="s">
        <v>181</v>
      </c>
      <c r="AT127" s="25" t="s">
        <v>176</v>
      </c>
      <c r="AU127" s="25" t="s">
        <v>83</v>
      </c>
      <c r="AY127" s="25" t="s">
        <v>172</v>
      </c>
      <c r="BE127" s="215">
        <f t="shared" si="14"/>
        <v>0</v>
      </c>
      <c r="BF127" s="215">
        <f t="shared" si="15"/>
        <v>0</v>
      </c>
      <c r="BG127" s="215">
        <f t="shared" si="16"/>
        <v>0</v>
      </c>
      <c r="BH127" s="215">
        <f t="shared" si="17"/>
        <v>0</v>
      </c>
      <c r="BI127" s="215">
        <f t="shared" si="18"/>
        <v>0</v>
      </c>
      <c r="BJ127" s="25" t="s">
        <v>83</v>
      </c>
      <c r="BK127" s="215">
        <f t="shared" si="19"/>
        <v>0</v>
      </c>
      <c r="BL127" s="25" t="s">
        <v>181</v>
      </c>
      <c r="BM127" s="25" t="s">
        <v>629</v>
      </c>
    </row>
    <row r="128" spans="2:65" s="1" customFormat="1" ht="16.5" customHeight="1">
      <c r="B128" s="42"/>
      <c r="C128" s="260" t="s">
        <v>420</v>
      </c>
      <c r="D128" s="260" t="s">
        <v>252</v>
      </c>
      <c r="E128" s="261" t="s">
        <v>2142</v>
      </c>
      <c r="F128" s="262" t="s">
        <v>2143</v>
      </c>
      <c r="G128" s="263" t="s">
        <v>329</v>
      </c>
      <c r="H128" s="264">
        <v>12</v>
      </c>
      <c r="I128" s="265"/>
      <c r="J128" s="266">
        <f t="shared" si="10"/>
        <v>0</v>
      </c>
      <c r="K128" s="262" t="s">
        <v>21</v>
      </c>
      <c r="L128" s="267"/>
      <c r="M128" s="268" t="s">
        <v>21</v>
      </c>
      <c r="N128" s="269" t="s">
        <v>47</v>
      </c>
      <c r="O128" s="43"/>
      <c r="P128" s="213">
        <f t="shared" si="11"/>
        <v>0</v>
      </c>
      <c r="Q128" s="213">
        <v>0</v>
      </c>
      <c r="R128" s="213">
        <f t="shared" si="12"/>
        <v>0</v>
      </c>
      <c r="S128" s="213">
        <v>0</v>
      </c>
      <c r="T128" s="214">
        <f t="shared" si="13"/>
        <v>0</v>
      </c>
      <c r="AR128" s="25" t="s">
        <v>233</v>
      </c>
      <c r="AT128" s="25" t="s">
        <v>252</v>
      </c>
      <c r="AU128" s="25" t="s">
        <v>83</v>
      </c>
      <c r="AY128" s="25" t="s">
        <v>172</v>
      </c>
      <c r="BE128" s="215">
        <f t="shared" si="14"/>
        <v>0</v>
      </c>
      <c r="BF128" s="215">
        <f t="shared" si="15"/>
        <v>0</v>
      </c>
      <c r="BG128" s="215">
        <f t="shared" si="16"/>
        <v>0</v>
      </c>
      <c r="BH128" s="215">
        <f t="shared" si="17"/>
        <v>0</v>
      </c>
      <c r="BI128" s="215">
        <f t="shared" si="18"/>
        <v>0</v>
      </c>
      <c r="BJ128" s="25" t="s">
        <v>83</v>
      </c>
      <c r="BK128" s="215">
        <f t="shared" si="19"/>
        <v>0</v>
      </c>
      <c r="BL128" s="25" t="s">
        <v>181</v>
      </c>
      <c r="BM128" s="25" t="s">
        <v>643</v>
      </c>
    </row>
    <row r="129" spans="2:65" s="1" customFormat="1" ht="25.5" customHeight="1">
      <c r="B129" s="42"/>
      <c r="C129" s="204" t="s">
        <v>404</v>
      </c>
      <c r="D129" s="204" t="s">
        <v>176</v>
      </c>
      <c r="E129" s="205" t="s">
        <v>2144</v>
      </c>
      <c r="F129" s="206" t="s">
        <v>2145</v>
      </c>
      <c r="G129" s="207" t="s">
        <v>511</v>
      </c>
      <c r="H129" s="208">
        <v>1780</v>
      </c>
      <c r="I129" s="209"/>
      <c r="J129" s="210">
        <f t="shared" si="10"/>
        <v>0</v>
      </c>
      <c r="K129" s="206" t="s">
        <v>180</v>
      </c>
      <c r="L129" s="62"/>
      <c r="M129" s="211" t="s">
        <v>21</v>
      </c>
      <c r="N129" s="212" t="s">
        <v>47</v>
      </c>
      <c r="O129" s="43"/>
      <c r="P129" s="213">
        <f t="shared" si="11"/>
        <v>0</v>
      </c>
      <c r="Q129" s="213">
        <v>0</v>
      </c>
      <c r="R129" s="213">
        <f t="shared" si="12"/>
        <v>0</v>
      </c>
      <c r="S129" s="213">
        <v>0</v>
      </c>
      <c r="T129" s="214">
        <f t="shared" si="13"/>
        <v>0</v>
      </c>
      <c r="AR129" s="25" t="s">
        <v>181</v>
      </c>
      <c r="AT129" s="25" t="s">
        <v>176</v>
      </c>
      <c r="AU129" s="25" t="s">
        <v>83</v>
      </c>
      <c r="AY129" s="25" t="s">
        <v>172</v>
      </c>
      <c r="BE129" s="215">
        <f t="shared" si="14"/>
        <v>0</v>
      </c>
      <c r="BF129" s="215">
        <f t="shared" si="15"/>
        <v>0</v>
      </c>
      <c r="BG129" s="215">
        <f t="shared" si="16"/>
        <v>0</v>
      </c>
      <c r="BH129" s="215">
        <f t="shared" si="17"/>
        <v>0</v>
      </c>
      <c r="BI129" s="215">
        <f t="shared" si="18"/>
        <v>0</v>
      </c>
      <c r="BJ129" s="25" t="s">
        <v>83</v>
      </c>
      <c r="BK129" s="215">
        <f t="shared" si="19"/>
        <v>0</v>
      </c>
      <c r="BL129" s="25" t="s">
        <v>181</v>
      </c>
      <c r="BM129" s="25" t="s">
        <v>651</v>
      </c>
    </row>
    <row r="130" spans="2:65" s="1" customFormat="1" ht="16.5" customHeight="1">
      <c r="B130" s="42"/>
      <c r="C130" s="260" t="s">
        <v>409</v>
      </c>
      <c r="D130" s="260" t="s">
        <v>252</v>
      </c>
      <c r="E130" s="261" t="s">
        <v>2146</v>
      </c>
      <c r="F130" s="262" t="s">
        <v>2147</v>
      </c>
      <c r="G130" s="263" t="s">
        <v>511</v>
      </c>
      <c r="H130" s="264">
        <v>1810</v>
      </c>
      <c r="I130" s="265"/>
      <c r="J130" s="266">
        <f t="shared" si="10"/>
        <v>0</v>
      </c>
      <c r="K130" s="262" t="s">
        <v>21</v>
      </c>
      <c r="L130" s="267"/>
      <c r="M130" s="268" t="s">
        <v>21</v>
      </c>
      <c r="N130" s="269" t="s">
        <v>47</v>
      </c>
      <c r="O130" s="43"/>
      <c r="P130" s="213">
        <f t="shared" si="11"/>
        <v>0</v>
      </c>
      <c r="Q130" s="213">
        <v>0</v>
      </c>
      <c r="R130" s="213">
        <f t="shared" si="12"/>
        <v>0</v>
      </c>
      <c r="S130" s="213">
        <v>0</v>
      </c>
      <c r="T130" s="214">
        <f t="shared" si="13"/>
        <v>0</v>
      </c>
      <c r="AR130" s="25" t="s">
        <v>233</v>
      </c>
      <c r="AT130" s="25" t="s">
        <v>252</v>
      </c>
      <c r="AU130" s="25" t="s">
        <v>83</v>
      </c>
      <c r="AY130" s="25" t="s">
        <v>172</v>
      </c>
      <c r="BE130" s="215">
        <f t="shared" si="14"/>
        <v>0</v>
      </c>
      <c r="BF130" s="215">
        <f t="shared" si="15"/>
        <v>0</v>
      </c>
      <c r="BG130" s="215">
        <f t="shared" si="16"/>
        <v>0</v>
      </c>
      <c r="BH130" s="215">
        <f t="shared" si="17"/>
        <v>0</v>
      </c>
      <c r="BI130" s="215">
        <f t="shared" si="18"/>
        <v>0</v>
      </c>
      <c r="BJ130" s="25" t="s">
        <v>83</v>
      </c>
      <c r="BK130" s="215">
        <f t="shared" si="19"/>
        <v>0</v>
      </c>
      <c r="BL130" s="25" t="s">
        <v>181</v>
      </c>
      <c r="BM130" s="25" t="s">
        <v>659</v>
      </c>
    </row>
    <row r="131" spans="2:65" s="1" customFormat="1" ht="16.5" customHeight="1">
      <c r="B131" s="42"/>
      <c r="C131" s="204" t="s">
        <v>415</v>
      </c>
      <c r="D131" s="204" t="s">
        <v>176</v>
      </c>
      <c r="E131" s="205" t="s">
        <v>2148</v>
      </c>
      <c r="F131" s="206" t="s">
        <v>2149</v>
      </c>
      <c r="G131" s="207" t="s">
        <v>329</v>
      </c>
      <c r="H131" s="208">
        <v>190</v>
      </c>
      <c r="I131" s="209"/>
      <c r="J131" s="210">
        <f t="shared" si="10"/>
        <v>0</v>
      </c>
      <c r="K131" s="206" t="s">
        <v>180</v>
      </c>
      <c r="L131" s="62"/>
      <c r="M131" s="211" t="s">
        <v>21</v>
      </c>
      <c r="N131" s="212" t="s">
        <v>47</v>
      </c>
      <c r="O131" s="43"/>
      <c r="P131" s="213">
        <f t="shared" si="11"/>
        <v>0</v>
      </c>
      <c r="Q131" s="213">
        <v>0</v>
      </c>
      <c r="R131" s="213">
        <f t="shared" si="12"/>
        <v>0</v>
      </c>
      <c r="S131" s="213">
        <v>0</v>
      </c>
      <c r="T131" s="214">
        <f t="shared" si="13"/>
        <v>0</v>
      </c>
      <c r="AR131" s="25" t="s">
        <v>181</v>
      </c>
      <c r="AT131" s="25" t="s">
        <v>176</v>
      </c>
      <c r="AU131" s="25" t="s">
        <v>83</v>
      </c>
      <c r="AY131" s="25" t="s">
        <v>172</v>
      </c>
      <c r="BE131" s="215">
        <f t="shared" si="14"/>
        <v>0</v>
      </c>
      <c r="BF131" s="215">
        <f t="shared" si="15"/>
        <v>0</v>
      </c>
      <c r="BG131" s="215">
        <f t="shared" si="16"/>
        <v>0</v>
      </c>
      <c r="BH131" s="215">
        <f t="shared" si="17"/>
        <v>0</v>
      </c>
      <c r="BI131" s="215">
        <f t="shared" si="18"/>
        <v>0</v>
      </c>
      <c r="BJ131" s="25" t="s">
        <v>83</v>
      </c>
      <c r="BK131" s="215">
        <f t="shared" si="19"/>
        <v>0</v>
      </c>
      <c r="BL131" s="25" t="s">
        <v>181</v>
      </c>
      <c r="BM131" s="25" t="s">
        <v>667</v>
      </c>
    </row>
    <row r="132" spans="2:65" s="1" customFormat="1" ht="16.5" customHeight="1">
      <c r="B132" s="42"/>
      <c r="C132" s="260" t="s">
        <v>420</v>
      </c>
      <c r="D132" s="260" t="s">
        <v>252</v>
      </c>
      <c r="E132" s="261" t="s">
        <v>2150</v>
      </c>
      <c r="F132" s="262" t="s">
        <v>2151</v>
      </c>
      <c r="G132" s="263" t="s">
        <v>329</v>
      </c>
      <c r="H132" s="264">
        <v>190</v>
      </c>
      <c r="I132" s="265"/>
      <c r="J132" s="266">
        <f t="shared" si="10"/>
        <v>0</v>
      </c>
      <c r="K132" s="262" t="s">
        <v>21</v>
      </c>
      <c r="L132" s="267"/>
      <c r="M132" s="268" t="s">
        <v>21</v>
      </c>
      <c r="N132" s="269" t="s">
        <v>47</v>
      </c>
      <c r="O132" s="43"/>
      <c r="P132" s="213">
        <f t="shared" si="11"/>
        <v>0</v>
      </c>
      <c r="Q132" s="213">
        <v>0</v>
      </c>
      <c r="R132" s="213">
        <f t="shared" si="12"/>
        <v>0</v>
      </c>
      <c r="S132" s="213">
        <v>0</v>
      </c>
      <c r="T132" s="214">
        <f t="shared" si="13"/>
        <v>0</v>
      </c>
      <c r="AR132" s="25" t="s">
        <v>233</v>
      </c>
      <c r="AT132" s="25" t="s">
        <v>252</v>
      </c>
      <c r="AU132" s="25" t="s">
        <v>83</v>
      </c>
      <c r="AY132" s="25" t="s">
        <v>172</v>
      </c>
      <c r="BE132" s="215">
        <f t="shared" si="14"/>
        <v>0</v>
      </c>
      <c r="BF132" s="215">
        <f t="shared" si="15"/>
        <v>0</v>
      </c>
      <c r="BG132" s="215">
        <f t="shared" si="16"/>
        <v>0</v>
      </c>
      <c r="BH132" s="215">
        <f t="shared" si="17"/>
        <v>0</v>
      </c>
      <c r="BI132" s="215">
        <f t="shared" si="18"/>
        <v>0</v>
      </c>
      <c r="BJ132" s="25" t="s">
        <v>83</v>
      </c>
      <c r="BK132" s="215">
        <f t="shared" si="19"/>
        <v>0</v>
      </c>
      <c r="BL132" s="25" t="s">
        <v>181</v>
      </c>
      <c r="BM132" s="25" t="s">
        <v>675</v>
      </c>
    </row>
    <row r="133" spans="2:65" s="1" customFormat="1" ht="25.5" customHeight="1">
      <c r="B133" s="42"/>
      <c r="C133" s="204" t="s">
        <v>430</v>
      </c>
      <c r="D133" s="204" t="s">
        <v>176</v>
      </c>
      <c r="E133" s="205" t="s">
        <v>2152</v>
      </c>
      <c r="F133" s="206" t="s">
        <v>2153</v>
      </c>
      <c r="G133" s="207" t="s">
        <v>511</v>
      </c>
      <c r="H133" s="208">
        <v>920</v>
      </c>
      <c r="I133" s="209"/>
      <c r="J133" s="210">
        <f t="shared" si="10"/>
        <v>0</v>
      </c>
      <c r="K133" s="206" t="s">
        <v>180</v>
      </c>
      <c r="L133" s="62"/>
      <c r="M133" s="211" t="s">
        <v>21</v>
      </c>
      <c r="N133" s="212" t="s">
        <v>47</v>
      </c>
      <c r="O133" s="43"/>
      <c r="P133" s="213">
        <f t="shared" si="11"/>
        <v>0</v>
      </c>
      <c r="Q133" s="213">
        <v>0</v>
      </c>
      <c r="R133" s="213">
        <f t="shared" si="12"/>
        <v>0</v>
      </c>
      <c r="S133" s="213">
        <v>0</v>
      </c>
      <c r="T133" s="214">
        <f t="shared" si="13"/>
        <v>0</v>
      </c>
      <c r="AR133" s="25" t="s">
        <v>181</v>
      </c>
      <c r="AT133" s="25" t="s">
        <v>176</v>
      </c>
      <c r="AU133" s="25" t="s">
        <v>83</v>
      </c>
      <c r="AY133" s="25" t="s">
        <v>172</v>
      </c>
      <c r="BE133" s="215">
        <f t="shared" si="14"/>
        <v>0</v>
      </c>
      <c r="BF133" s="215">
        <f t="shared" si="15"/>
        <v>0</v>
      </c>
      <c r="BG133" s="215">
        <f t="shared" si="16"/>
        <v>0</v>
      </c>
      <c r="BH133" s="215">
        <f t="shared" si="17"/>
        <v>0</v>
      </c>
      <c r="BI133" s="215">
        <f t="shared" si="18"/>
        <v>0</v>
      </c>
      <c r="BJ133" s="25" t="s">
        <v>83</v>
      </c>
      <c r="BK133" s="215">
        <f t="shared" si="19"/>
        <v>0</v>
      </c>
      <c r="BL133" s="25" t="s">
        <v>181</v>
      </c>
      <c r="BM133" s="25" t="s">
        <v>688</v>
      </c>
    </row>
    <row r="134" spans="2:65" s="1" customFormat="1" ht="16.5" customHeight="1">
      <c r="B134" s="42"/>
      <c r="C134" s="260" t="s">
        <v>436</v>
      </c>
      <c r="D134" s="260" t="s">
        <v>252</v>
      </c>
      <c r="E134" s="261" t="s">
        <v>2154</v>
      </c>
      <c r="F134" s="262" t="s">
        <v>2155</v>
      </c>
      <c r="G134" s="263" t="s">
        <v>511</v>
      </c>
      <c r="H134" s="264">
        <v>960</v>
      </c>
      <c r="I134" s="265"/>
      <c r="J134" s="266">
        <f t="shared" si="10"/>
        <v>0</v>
      </c>
      <c r="K134" s="262" t="s">
        <v>21</v>
      </c>
      <c r="L134" s="267"/>
      <c r="M134" s="268" t="s">
        <v>21</v>
      </c>
      <c r="N134" s="269" t="s">
        <v>47</v>
      </c>
      <c r="O134" s="43"/>
      <c r="P134" s="213">
        <f t="shared" si="11"/>
        <v>0</v>
      </c>
      <c r="Q134" s="213">
        <v>0</v>
      </c>
      <c r="R134" s="213">
        <f t="shared" si="12"/>
        <v>0</v>
      </c>
      <c r="S134" s="213">
        <v>0</v>
      </c>
      <c r="T134" s="214">
        <f t="shared" si="13"/>
        <v>0</v>
      </c>
      <c r="AR134" s="25" t="s">
        <v>233</v>
      </c>
      <c r="AT134" s="25" t="s">
        <v>252</v>
      </c>
      <c r="AU134" s="25" t="s">
        <v>83</v>
      </c>
      <c r="AY134" s="25" t="s">
        <v>172</v>
      </c>
      <c r="BE134" s="215">
        <f t="shared" si="14"/>
        <v>0</v>
      </c>
      <c r="BF134" s="215">
        <f t="shared" si="15"/>
        <v>0</v>
      </c>
      <c r="BG134" s="215">
        <f t="shared" si="16"/>
        <v>0</v>
      </c>
      <c r="BH134" s="215">
        <f t="shared" si="17"/>
        <v>0</v>
      </c>
      <c r="BI134" s="215">
        <f t="shared" si="18"/>
        <v>0</v>
      </c>
      <c r="BJ134" s="25" t="s">
        <v>83</v>
      </c>
      <c r="BK134" s="215">
        <f t="shared" si="19"/>
        <v>0</v>
      </c>
      <c r="BL134" s="25" t="s">
        <v>181</v>
      </c>
      <c r="BM134" s="25" t="s">
        <v>699</v>
      </c>
    </row>
    <row r="135" spans="2:65" s="1" customFormat="1" ht="25.5" customHeight="1">
      <c r="B135" s="42"/>
      <c r="C135" s="204" t="s">
        <v>441</v>
      </c>
      <c r="D135" s="204" t="s">
        <v>176</v>
      </c>
      <c r="E135" s="205" t="s">
        <v>2156</v>
      </c>
      <c r="F135" s="206" t="s">
        <v>2153</v>
      </c>
      <c r="G135" s="207" t="s">
        <v>511</v>
      </c>
      <c r="H135" s="208">
        <v>130</v>
      </c>
      <c r="I135" s="209"/>
      <c r="J135" s="210">
        <f t="shared" si="10"/>
        <v>0</v>
      </c>
      <c r="K135" s="206" t="s">
        <v>180</v>
      </c>
      <c r="L135" s="62"/>
      <c r="M135" s="211" t="s">
        <v>21</v>
      </c>
      <c r="N135" s="212" t="s">
        <v>47</v>
      </c>
      <c r="O135" s="43"/>
      <c r="P135" s="213">
        <f t="shared" si="11"/>
        <v>0</v>
      </c>
      <c r="Q135" s="213">
        <v>0</v>
      </c>
      <c r="R135" s="213">
        <f t="shared" si="12"/>
        <v>0</v>
      </c>
      <c r="S135" s="213">
        <v>0</v>
      </c>
      <c r="T135" s="214">
        <f t="shared" si="13"/>
        <v>0</v>
      </c>
      <c r="AR135" s="25" t="s">
        <v>181</v>
      </c>
      <c r="AT135" s="25" t="s">
        <v>176</v>
      </c>
      <c r="AU135" s="25" t="s">
        <v>83</v>
      </c>
      <c r="AY135" s="25" t="s">
        <v>172</v>
      </c>
      <c r="BE135" s="215">
        <f t="shared" si="14"/>
        <v>0</v>
      </c>
      <c r="BF135" s="215">
        <f t="shared" si="15"/>
        <v>0</v>
      </c>
      <c r="BG135" s="215">
        <f t="shared" si="16"/>
        <v>0</v>
      </c>
      <c r="BH135" s="215">
        <f t="shared" si="17"/>
        <v>0</v>
      </c>
      <c r="BI135" s="215">
        <f t="shared" si="18"/>
        <v>0</v>
      </c>
      <c r="BJ135" s="25" t="s">
        <v>83</v>
      </c>
      <c r="BK135" s="215">
        <f t="shared" si="19"/>
        <v>0</v>
      </c>
      <c r="BL135" s="25" t="s">
        <v>181</v>
      </c>
      <c r="BM135" s="25" t="s">
        <v>711</v>
      </c>
    </row>
    <row r="136" spans="2:65" s="1" customFormat="1" ht="16.5" customHeight="1">
      <c r="B136" s="42"/>
      <c r="C136" s="260" t="s">
        <v>445</v>
      </c>
      <c r="D136" s="260" t="s">
        <v>252</v>
      </c>
      <c r="E136" s="261" t="s">
        <v>2157</v>
      </c>
      <c r="F136" s="262" t="s">
        <v>2158</v>
      </c>
      <c r="G136" s="263" t="s">
        <v>511</v>
      </c>
      <c r="H136" s="264">
        <v>50</v>
      </c>
      <c r="I136" s="265"/>
      <c r="J136" s="266">
        <f t="shared" si="10"/>
        <v>0</v>
      </c>
      <c r="K136" s="262" t="s">
        <v>21</v>
      </c>
      <c r="L136" s="267"/>
      <c r="M136" s="268" t="s">
        <v>21</v>
      </c>
      <c r="N136" s="269" t="s">
        <v>47</v>
      </c>
      <c r="O136" s="43"/>
      <c r="P136" s="213">
        <f t="shared" si="11"/>
        <v>0</v>
      </c>
      <c r="Q136" s="213">
        <v>0</v>
      </c>
      <c r="R136" s="213">
        <f t="shared" si="12"/>
        <v>0</v>
      </c>
      <c r="S136" s="213">
        <v>0</v>
      </c>
      <c r="T136" s="214">
        <f t="shared" si="13"/>
        <v>0</v>
      </c>
      <c r="AR136" s="25" t="s">
        <v>233</v>
      </c>
      <c r="AT136" s="25" t="s">
        <v>252</v>
      </c>
      <c r="AU136" s="25" t="s">
        <v>83</v>
      </c>
      <c r="AY136" s="25" t="s">
        <v>172</v>
      </c>
      <c r="BE136" s="215">
        <f t="shared" si="14"/>
        <v>0</v>
      </c>
      <c r="BF136" s="215">
        <f t="shared" si="15"/>
        <v>0</v>
      </c>
      <c r="BG136" s="215">
        <f t="shared" si="16"/>
        <v>0</v>
      </c>
      <c r="BH136" s="215">
        <f t="shared" si="17"/>
        <v>0</v>
      </c>
      <c r="BI136" s="215">
        <f t="shared" si="18"/>
        <v>0</v>
      </c>
      <c r="BJ136" s="25" t="s">
        <v>83</v>
      </c>
      <c r="BK136" s="215">
        <f t="shared" si="19"/>
        <v>0</v>
      </c>
      <c r="BL136" s="25" t="s">
        <v>181</v>
      </c>
      <c r="BM136" s="25" t="s">
        <v>724</v>
      </c>
    </row>
    <row r="137" spans="2:65" s="1" customFormat="1" ht="16.5" customHeight="1">
      <c r="B137" s="42"/>
      <c r="C137" s="260" t="s">
        <v>449</v>
      </c>
      <c r="D137" s="260" t="s">
        <v>252</v>
      </c>
      <c r="E137" s="261" t="s">
        <v>2159</v>
      </c>
      <c r="F137" s="262" t="s">
        <v>2160</v>
      </c>
      <c r="G137" s="263" t="s">
        <v>511</v>
      </c>
      <c r="H137" s="264">
        <v>80</v>
      </c>
      <c r="I137" s="265"/>
      <c r="J137" s="266">
        <f t="shared" si="10"/>
        <v>0</v>
      </c>
      <c r="K137" s="262" t="s">
        <v>21</v>
      </c>
      <c r="L137" s="267"/>
      <c r="M137" s="268" t="s">
        <v>21</v>
      </c>
      <c r="N137" s="269" t="s">
        <v>47</v>
      </c>
      <c r="O137" s="43"/>
      <c r="P137" s="213">
        <f t="shared" si="11"/>
        <v>0</v>
      </c>
      <c r="Q137" s="213">
        <v>0</v>
      </c>
      <c r="R137" s="213">
        <f t="shared" si="12"/>
        <v>0</v>
      </c>
      <c r="S137" s="213">
        <v>0</v>
      </c>
      <c r="T137" s="214">
        <f t="shared" si="13"/>
        <v>0</v>
      </c>
      <c r="AR137" s="25" t="s">
        <v>233</v>
      </c>
      <c r="AT137" s="25" t="s">
        <v>252</v>
      </c>
      <c r="AU137" s="25" t="s">
        <v>83</v>
      </c>
      <c r="AY137" s="25" t="s">
        <v>172</v>
      </c>
      <c r="BE137" s="215">
        <f t="shared" si="14"/>
        <v>0</v>
      </c>
      <c r="BF137" s="215">
        <f t="shared" si="15"/>
        <v>0</v>
      </c>
      <c r="BG137" s="215">
        <f t="shared" si="16"/>
        <v>0</v>
      </c>
      <c r="BH137" s="215">
        <f t="shared" si="17"/>
        <v>0</v>
      </c>
      <c r="BI137" s="215">
        <f t="shared" si="18"/>
        <v>0</v>
      </c>
      <c r="BJ137" s="25" t="s">
        <v>83</v>
      </c>
      <c r="BK137" s="215">
        <f t="shared" si="19"/>
        <v>0</v>
      </c>
      <c r="BL137" s="25" t="s">
        <v>181</v>
      </c>
      <c r="BM137" s="25" t="s">
        <v>735</v>
      </c>
    </row>
    <row r="138" spans="2:65" s="1" customFormat="1" ht="25.5" customHeight="1">
      <c r="B138" s="42"/>
      <c r="C138" s="204" t="s">
        <v>455</v>
      </c>
      <c r="D138" s="204" t="s">
        <v>176</v>
      </c>
      <c r="E138" s="205" t="s">
        <v>2161</v>
      </c>
      <c r="F138" s="206" t="s">
        <v>2153</v>
      </c>
      <c r="G138" s="207" t="s">
        <v>511</v>
      </c>
      <c r="H138" s="208">
        <v>1980</v>
      </c>
      <c r="I138" s="209"/>
      <c r="J138" s="210">
        <f t="shared" si="10"/>
        <v>0</v>
      </c>
      <c r="K138" s="206" t="s">
        <v>180</v>
      </c>
      <c r="L138" s="62"/>
      <c r="M138" s="211" t="s">
        <v>21</v>
      </c>
      <c r="N138" s="212" t="s">
        <v>47</v>
      </c>
      <c r="O138" s="43"/>
      <c r="P138" s="213">
        <f t="shared" si="11"/>
        <v>0</v>
      </c>
      <c r="Q138" s="213">
        <v>0</v>
      </c>
      <c r="R138" s="213">
        <f t="shared" si="12"/>
        <v>0</v>
      </c>
      <c r="S138" s="213">
        <v>0</v>
      </c>
      <c r="T138" s="214">
        <f t="shared" si="13"/>
        <v>0</v>
      </c>
      <c r="AR138" s="25" t="s">
        <v>181</v>
      </c>
      <c r="AT138" s="25" t="s">
        <v>176</v>
      </c>
      <c r="AU138" s="25" t="s">
        <v>83</v>
      </c>
      <c r="AY138" s="25" t="s">
        <v>172</v>
      </c>
      <c r="BE138" s="215">
        <f t="shared" si="14"/>
        <v>0</v>
      </c>
      <c r="BF138" s="215">
        <f t="shared" si="15"/>
        <v>0</v>
      </c>
      <c r="BG138" s="215">
        <f t="shared" si="16"/>
        <v>0</v>
      </c>
      <c r="BH138" s="215">
        <f t="shared" si="17"/>
        <v>0</v>
      </c>
      <c r="BI138" s="215">
        <f t="shared" si="18"/>
        <v>0</v>
      </c>
      <c r="BJ138" s="25" t="s">
        <v>83</v>
      </c>
      <c r="BK138" s="215">
        <f t="shared" si="19"/>
        <v>0</v>
      </c>
      <c r="BL138" s="25" t="s">
        <v>181</v>
      </c>
      <c r="BM138" s="25" t="s">
        <v>745</v>
      </c>
    </row>
    <row r="139" spans="2:65" s="1" customFormat="1" ht="16.5" customHeight="1">
      <c r="B139" s="42"/>
      <c r="C139" s="260" t="s">
        <v>460</v>
      </c>
      <c r="D139" s="260" t="s">
        <v>252</v>
      </c>
      <c r="E139" s="261" t="s">
        <v>2162</v>
      </c>
      <c r="F139" s="262" t="s">
        <v>2163</v>
      </c>
      <c r="G139" s="263" t="s">
        <v>511</v>
      </c>
      <c r="H139" s="264">
        <v>2050</v>
      </c>
      <c r="I139" s="265"/>
      <c r="J139" s="266">
        <f t="shared" si="10"/>
        <v>0</v>
      </c>
      <c r="K139" s="262" t="s">
        <v>21</v>
      </c>
      <c r="L139" s="267"/>
      <c r="M139" s="268" t="s">
        <v>21</v>
      </c>
      <c r="N139" s="269" t="s">
        <v>47</v>
      </c>
      <c r="O139" s="43"/>
      <c r="P139" s="213">
        <f t="shared" si="11"/>
        <v>0</v>
      </c>
      <c r="Q139" s="213">
        <v>0</v>
      </c>
      <c r="R139" s="213">
        <f t="shared" si="12"/>
        <v>0</v>
      </c>
      <c r="S139" s="213">
        <v>0</v>
      </c>
      <c r="T139" s="214">
        <f t="shared" si="13"/>
        <v>0</v>
      </c>
      <c r="AR139" s="25" t="s">
        <v>233</v>
      </c>
      <c r="AT139" s="25" t="s">
        <v>252</v>
      </c>
      <c r="AU139" s="25" t="s">
        <v>83</v>
      </c>
      <c r="AY139" s="25" t="s">
        <v>172</v>
      </c>
      <c r="BE139" s="215">
        <f t="shared" si="14"/>
        <v>0</v>
      </c>
      <c r="BF139" s="215">
        <f t="shared" si="15"/>
        <v>0</v>
      </c>
      <c r="BG139" s="215">
        <f t="shared" si="16"/>
        <v>0</v>
      </c>
      <c r="BH139" s="215">
        <f t="shared" si="17"/>
        <v>0</v>
      </c>
      <c r="BI139" s="215">
        <f t="shared" si="18"/>
        <v>0</v>
      </c>
      <c r="BJ139" s="25" t="s">
        <v>83</v>
      </c>
      <c r="BK139" s="215">
        <f t="shared" si="19"/>
        <v>0</v>
      </c>
      <c r="BL139" s="25" t="s">
        <v>181</v>
      </c>
      <c r="BM139" s="25" t="s">
        <v>761</v>
      </c>
    </row>
    <row r="140" spans="2:65" s="1" customFormat="1" ht="25.5" customHeight="1">
      <c r="B140" s="42"/>
      <c r="C140" s="204" t="s">
        <v>468</v>
      </c>
      <c r="D140" s="204" t="s">
        <v>176</v>
      </c>
      <c r="E140" s="205" t="s">
        <v>2164</v>
      </c>
      <c r="F140" s="206" t="s">
        <v>2165</v>
      </c>
      <c r="G140" s="207" t="s">
        <v>511</v>
      </c>
      <c r="H140" s="208">
        <v>460</v>
      </c>
      <c r="I140" s="209"/>
      <c r="J140" s="210">
        <f t="shared" si="10"/>
        <v>0</v>
      </c>
      <c r="K140" s="206" t="s">
        <v>180</v>
      </c>
      <c r="L140" s="62"/>
      <c r="M140" s="211" t="s">
        <v>21</v>
      </c>
      <c r="N140" s="212" t="s">
        <v>47</v>
      </c>
      <c r="O140" s="43"/>
      <c r="P140" s="213">
        <f t="shared" si="11"/>
        <v>0</v>
      </c>
      <c r="Q140" s="213">
        <v>0</v>
      </c>
      <c r="R140" s="213">
        <f t="shared" si="12"/>
        <v>0</v>
      </c>
      <c r="S140" s="213">
        <v>0</v>
      </c>
      <c r="T140" s="214">
        <f t="shared" si="13"/>
        <v>0</v>
      </c>
      <c r="AR140" s="25" t="s">
        <v>181</v>
      </c>
      <c r="AT140" s="25" t="s">
        <v>176</v>
      </c>
      <c r="AU140" s="25" t="s">
        <v>83</v>
      </c>
      <c r="AY140" s="25" t="s">
        <v>172</v>
      </c>
      <c r="BE140" s="215">
        <f t="shared" si="14"/>
        <v>0</v>
      </c>
      <c r="BF140" s="215">
        <f t="shared" si="15"/>
        <v>0</v>
      </c>
      <c r="BG140" s="215">
        <f t="shared" si="16"/>
        <v>0</v>
      </c>
      <c r="BH140" s="215">
        <f t="shared" si="17"/>
        <v>0</v>
      </c>
      <c r="BI140" s="215">
        <f t="shared" si="18"/>
        <v>0</v>
      </c>
      <c r="BJ140" s="25" t="s">
        <v>83</v>
      </c>
      <c r="BK140" s="215">
        <f t="shared" si="19"/>
        <v>0</v>
      </c>
      <c r="BL140" s="25" t="s">
        <v>181</v>
      </c>
      <c r="BM140" s="25" t="s">
        <v>771</v>
      </c>
    </row>
    <row r="141" spans="2:65" s="1" customFormat="1" ht="16.5" customHeight="1">
      <c r="B141" s="42"/>
      <c r="C141" s="260" t="s">
        <v>475</v>
      </c>
      <c r="D141" s="260" t="s">
        <v>252</v>
      </c>
      <c r="E141" s="261" t="s">
        <v>2166</v>
      </c>
      <c r="F141" s="262" t="s">
        <v>2167</v>
      </c>
      <c r="G141" s="263" t="s">
        <v>511</v>
      </c>
      <c r="H141" s="264">
        <v>520</v>
      </c>
      <c r="I141" s="265"/>
      <c r="J141" s="266">
        <f t="shared" si="10"/>
        <v>0</v>
      </c>
      <c r="K141" s="262" t="s">
        <v>21</v>
      </c>
      <c r="L141" s="267"/>
      <c r="M141" s="268" t="s">
        <v>21</v>
      </c>
      <c r="N141" s="269" t="s">
        <v>47</v>
      </c>
      <c r="O141" s="43"/>
      <c r="P141" s="213">
        <f t="shared" si="11"/>
        <v>0</v>
      </c>
      <c r="Q141" s="213">
        <v>0</v>
      </c>
      <c r="R141" s="213">
        <f t="shared" si="12"/>
        <v>0</v>
      </c>
      <c r="S141" s="213">
        <v>0</v>
      </c>
      <c r="T141" s="214">
        <f t="shared" si="13"/>
        <v>0</v>
      </c>
      <c r="AR141" s="25" t="s">
        <v>233</v>
      </c>
      <c r="AT141" s="25" t="s">
        <v>252</v>
      </c>
      <c r="AU141" s="25" t="s">
        <v>83</v>
      </c>
      <c r="AY141" s="25" t="s">
        <v>172</v>
      </c>
      <c r="BE141" s="215">
        <f t="shared" si="14"/>
        <v>0</v>
      </c>
      <c r="BF141" s="215">
        <f t="shared" si="15"/>
        <v>0</v>
      </c>
      <c r="BG141" s="215">
        <f t="shared" si="16"/>
        <v>0</v>
      </c>
      <c r="BH141" s="215">
        <f t="shared" si="17"/>
        <v>0</v>
      </c>
      <c r="BI141" s="215">
        <f t="shared" si="18"/>
        <v>0</v>
      </c>
      <c r="BJ141" s="25" t="s">
        <v>83</v>
      </c>
      <c r="BK141" s="215">
        <f t="shared" si="19"/>
        <v>0</v>
      </c>
      <c r="BL141" s="25" t="s">
        <v>181</v>
      </c>
      <c r="BM141" s="25" t="s">
        <v>783</v>
      </c>
    </row>
    <row r="142" spans="2:65" s="1" customFormat="1" ht="25.5" customHeight="1">
      <c r="B142" s="42"/>
      <c r="C142" s="204" t="s">
        <v>441</v>
      </c>
      <c r="D142" s="204" t="s">
        <v>176</v>
      </c>
      <c r="E142" s="205" t="s">
        <v>2168</v>
      </c>
      <c r="F142" s="206" t="s">
        <v>2169</v>
      </c>
      <c r="G142" s="207" t="s">
        <v>511</v>
      </c>
      <c r="H142" s="208">
        <v>2130</v>
      </c>
      <c r="I142" s="209"/>
      <c r="J142" s="210">
        <f t="shared" si="10"/>
        <v>0</v>
      </c>
      <c r="K142" s="206" t="s">
        <v>180</v>
      </c>
      <c r="L142" s="62"/>
      <c r="M142" s="211" t="s">
        <v>21</v>
      </c>
      <c r="N142" s="212" t="s">
        <v>47</v>
      </c>
      <c r="O142" s="43"/>
      <c r="P142" s="213">
        <f t="shared" si="11"/>
        <v>0</v>
      </c>
      <c r="Q142" s="213">
        <v>0</v>
      </c>
      <c r="R142" s="213">
        <f t="shared" si="12"/>
        <v>0</v>
      </c>
      <c r="S142" s="213">
        <v>0</v>
      </c>
      <c r="T142" s="214">
        <f t="shared" si="13"/>
        <v>0</v>
      </c>
      <c r="AR142" s="25" t="s">
        <v>181</v>
      </c>
      <c r="AT142" s="25" t="s">
        <v>176</v>
      </c>
      <c r="AU142" s="25" t="s">
        <v>83</v>
      </c>
      <c r="AY142" s="25" t="s">
        <v>172</v>
      </c>
      <c r="BE142" s="215">
        <f t="shared" si="14"/>
        <v>0</v>
      </c>
      <c r="BF142" s="215">
        <f t="shared" si="15"/>
        <v>0</v>
      </c>
      <c r="BG142" s="215">
        <f t="shared" si="16"/>
        <v>0</v>
      </c>
      <c r="BH142" s="215">
        <f t="shared" si="17"/>
        <v>0</v>
      </c>
      <c r="BI142" s="215">
        <f t="shared" si="18"/>
        <v>0</v>
      </c>
      <c r="BJ142" s="25" t="s">
        <v>83</v>
      </c>
      <c r="BK142" s="215">
        <f t="shared" si="19"/>
        <v>0</v>
      </c>
      <c r="BL142" s="25" t="s">
        <v>181</v>
      </c>
      <c r="BM142" s="25" t="s">
        <v>795</v>
      </c>
    </row>
    <row r="143" spans="2:65" s="1" customFormat="1" ht="16.5" customHeight="1">
      <c r="B143" s="42"/>
      <c r="C143" s="260" t="s">
        <v>445</v>
      </c>
      <c r="D143" s="260" t="s">
        <v>252</v>
      </c>
      <c r="E143" s="261" t="s">
        <v>2170</v>
      </c>
      <c r="F143" s="262" t="s">
        <v>2171</v>
      </c>
      <c r="G143" s="263" t="s">
        <v>511</v>
      </c>
      <c r="H143" s="264">
        <v>2180</v>
      </c>
      <c r="I143" s="265"/>
      <c r="J143" s="266">
        <f t="shared" si="10"/>
        <v>0</v>
      </c>
      <c r="K143" s="262" t="s">
        <v>21</v>
      </c>
      <c r="L143" s="267"/>
      <c r="M143" s="268" t="s">
        <v>21</v>
      </c>
      <c r="N143" s="269" t="s">
        <v>47</v>
      </c>
      <c r="O143" s="43"/>
      <c r="P143" s="213">
        <f t="shared" si="11"/>
        <v>0</v>
      </c>
      <c r="Q143" s="213">
        <v>0</v>
      </c>
      <c r="R143" s="213">
        <f t="shared" si="12"/>
        <v>0</v>
      </c>
      <c r="S143" s="213">
        <v>0</v>
      </c>
      <c r="T143" s="214">
        <f t="shared" si="13"/>
        <v>0</v>
      </c>
      <c r="AR143" s="25" t="s">
        <v>233</v>
      </c>
      <c r="AT143" s="25" t="s">
        <v>252</v>
      </c>
      <c r="AU143" s="25" t="s">
        <v>83</v>
      </c>
      <c r="AY143" s="25" t="s">
        <v>172</v>
      </c>
      <c r="BE143" s="215">
        <f t="shared" si="14"/>
        <v>0</v>
      </c>
      <c r="BF143" s="215">
        <f t="shared" si="15"/>
        <v>0</v>
      </c>
      <c r="BG143" s="215">
        <f t="shared" si="16"/>
        <v>0</v>
      </c>
      <c r="BH143" s="215">
        <f t="shared" si="17"/>
        <v>0</v>
      </c>
      <c r="BI143" s="215">
        <f t="shared" si="18"/>
        <v>0</v>
      </c>
      <c r="BJ143" s="25" t="s">
        <v>83</v>
      </c>
      <c r="BK143" s="215">
        <f t="shared" si="19"/>
        <v>0</v>
      </c>
      <c r="BL143" s="25" t="s">
        <v>181</v>
      </c>
      <c r="BM143" s="25" t="s">
        <v>811</v>
      </c>
    </row>
    <row r="144" spans="2:65" s="1" customFormat="1" ht="25.5" customHeight="1">
      <c r="B144" s="42"/>
      <c r="C144" s="204" t="s">
        <v>449</v>
      </c>
      <c r="D144" s="204" t="s">
        <v>176</v>
      </c>
      <c r="E144" s="205" t="s">
        <v>2172</v>
      </c>
      <c r="F144" s="206" t="s">
        <v>2173</v>
      </c>
      <c r="G144" s="207" t="s">
        <v>329</v>
      </c>
      <c r="H144" s="208">
        <v>1</v>
      </c>
      <c r="I144" s="209"/>
      <c r="J144" s="210">
        <f t="shared" si="10"/>
        <v>0</v>
      </c>
      <c r="K144" s="206" t="s">
        <v>21</v>
      </c>
      <c r="L144" s="62"/>
      <c r="M144" s="211" t="s">
        <v>21</v>
      </c>
      <c r="N144" s="212" t="s">
        <v>47</v>
      </c>
      <c r="O144" s="43"/>
      <c r="P144" s="213">
        <f t="shared" si="11"/>
        <v>0</v>
      </c>
      <c r="Q144" s="213">
        <v>0</v>
      </c>
      <c r="R144" s="213">
        <f t="shared" si="12"/>
        <v>0</v>
      </c>
      <c r="S144" s="213">
        <v>0</v>
      </c>
      <c r="T144" s="214">
        <f t="shared" si="13"/>
        <v>0</v>
      </c>
      <c r="AR144" s="25" t="s">
        <v>181</v>
      </c>
      <c r="AT144" s="25" t="s">
        <v>176</v>
      </c>
      <c r="AU144" s="25" t="s">
        <v>83</v>
      </c>
      <c r="AY144" s="25" t="s">
        <v>172</v>
      </c>
      <c r="BE144" s="215">
        <f t="shared" si="14"/>
        <v>0</v>
      </c>
      <c r="BF144" s="215">
        <f t="shared" si="15"/>
        <v>0</v>
      </c>
      <c r="BG144" s="215">
        <f t="shared" si="16"/>
        <v>0</v>
      </c>
      <c r="BH144" s="215">
        <f t="shared" si="17"/>
        <v>0</v>
      </c>
      <c r="BI144" s="215">
        <f t="shared" si="18"/>
        <v>0</v>
      </c>
      <c r="BJ144" s="25" t="s">
        <v>83</v>
      </c>
      <c r="BK144" s="215">
        <f t="shared" si="19"/>
        <v>0</v>
      </c>
      <c r="BL144" s="25" t="s">
        <v>181</v>
      </c>
      <c r="BM144" s="25" t="s">
        <v>822</v>
      </c>
    </row>
    <row r="145" spans="2:65" s="1" customFormat="1" ht="16.5" customHeight="1">
      <c r="B145" s="42"/>
      <c r="C145" s="204" t="s">
        <v>455</v>
      </c>
      <c r="D145" s="204" t="s">
        <v>176</v>
      </c>
      <c r="E145" s="205" t="s">
        <v>2174</v>
      </c>
      <c r="F145" s="206" t="s">
        <v>2175</v>
      </c>
      <c r="G145" s="207" t="s">
        <v>1308</v>
      </c>
      <c r="H145" s="208">
        <v>120</v>
      </c>
      <c r="I145" s="209"/>
      <c r="J145" s="210">
        <f t="shared" si="10"/>
        <v>0</v>
      </c>
      <c r="K145" s="206" t="s">
        <v>21</v>
      </c>
      <c r="L145" s="62"/>
      <c r="M145" s="211" t="s">
        <v>21</v>
      </c>
      <c r="N145" s="212" t="s">
        <v>47</v>
      </c>
      <c r="O145" s="43"/>
      <c r="P145" s="213">
        <f t="shared" si="11"/>
        <v>0</v>
      </c>
      <c r="Q145" s="213">
        <v>0</v>
      </c>
      <c r="R145" s="213">
        <f t="shared" si="12"/>
        <v>0</v>
      </c>
      <c r="S145" s="213">
        <v>0</v>
      </c>
      <c r="T145" s="214">
        <f t="shared" si="13"/>
        <v>0</v>
      </c>
      <c r="AR145" s="25" t="s">
        <v>181</v>
      </c>
      <c r="AT145" s="25" t="s">
        <v>176</v>
      </c>
      <c r="AU145" s="25" t="s">
        <v>83</v>
      </c>
      <c r="AY145" s="25" t="s">
        <v>172</v>
      </c>
      <c r="BE145" s="215">
        <f t="shared" si="14"/>
        <v>0</v>
      </c>
      <c r="BF145" s="215">
        <f t="shared" si="15"/>
        <v>0</v>
      </c>
      <c r="BG145" s="215">
        <f t="shared" si="16"/>
        <v>0</v>
      </c>
      <c r="BH145" s="215">
        <f t="shared" si="17"/>
        <v>0</v>
      </c>
      <c r="BI145" s="215">
        <f t="shared" si="18"/>
        <v>0</v>
      </c>
      <c r="BJ145" s="25" t="s">
        <v>83</v>
      </c>
      <c r="BK145" s="215">
        <f t="shared" si="19"/>
        <v>0</v>
      </c>
      <c r="BL145" s="25" t="s">
        <v>181</v>
      </c>
      <c r="BM145" s="25" t="s">
        <v>831</v>
      </c>
    </row>
    <row r="146" spans="2:65" s="1" customFormat="1" ht="16.5" customHeight="1">
      <c r="B146" s="42"/>
      <c r="C146" s="204" t="s">
        <v>460</v>
      </c>
      <c r="D146" s="204" t="s">
        <v>176</v>
      </c>
      <c r="E146" s="205" t="s">
        <v>2176</v>
      </c>
      <c r="F146" s="206" t="s">
        <v>2177</v>
      </c>
      <c r="G146" s="207" t="s">
        <v>511</v>
      </c>
      <c r="H146" s="208">
        <v>1800</v>
      </c>
      <c r="I146" s="209"/>
      <c r="J146" s="210">
        <f t="shared" si="10"/>
        <v>0</v>
      </c>
      <c r="K146" s="206" t="s">
        <v>21</v>
      </c>
      <c r="L146" s="62"/>
      <c r="M146" s="211" t="s">
        <v>21</v>
      </c>
      <c r="N146" s="212" t="s">
        <v>47</v>
      </c>
      <c r="O146" s="43"/>
      <c r="P146" s="213">
        <f t="shared" si="11"/>
        <v>0</v>
      </c>
      <c r="Q146" s="213">
        <v>0</v>
      </c>
      <c r="R146" s="213">
        <f t="shared" si="12"/>
        <v>0</v>
      </c>
      <c r="S146" s="213">
        <v>0</v>
      </c>
      <c r="T146" s="214">
        <f t="shared" si="13"/>
        <v>0</v>
      </c>
      <c r="AR146" s="25" t="s">
        <v>181</v>
      </c>
      <c r="AT146" s="25" t="s">
        <v>176</v>
      </c>
      <c r="AU146" s="25" t="s">
        <v>83</v>
      </c>
      <c r="AY146" s="25" t="s">
        <v>172</v>
      </c>
      <c r="BE146" s="215">
        <f t="shared" si="14"/>
        <v>0</v>
      </c>
      <c r="BF146" s="215">
        <f t="shared" si="15"/>
        <v>0</v>
      </c>
      <c r="BG146" s="215">
        <f t="shared" si="16"/>
        <v>0</v>
      </c>
      <c r="BH146" s="215">
        <f t="shared" si="17"/>
        <v>0</v>
      </c>
      <c r="BI146" s="215">
        <f t="shared" si="18"/>
        <v>0</v>
      </c>
      <c r="BJ146" s="25" t="s">
        <v>83</v>
      </c>
      <c r="BK146" s="215">
        <f t="shared" si="19"/>
        <v>0</v>
      </c>
      <c r="BL146" s="25" t="s">
        <v>181</v>
      </c>
      <c r="BM146" s="25" t="s">
        <v>843</v>
      </c>
    </row>
    <row r="147" spans="2:65" s="1" customFormat="1" ht="25.5" customHeight="1">
      <c r="B147" s="42"/>
      <c r="C147" s="204" t="s">
        <v>468</v>
      </c>
      <c r="D147" s="204" t="s">
        <v>176</v>
      </c>
      <c r="E147" s="205" t="s">
        <v>2178</v>
      </c>
      <c r="F147" s="206" t="s">
        <v>2179</v>
      </c>
      <c r="G147" s="207" t="s">
        <v>1308</v>
      </c>
      <c r="H147" s="208">
        <v>150</v>
      </c>
      <c r="I147" s="209"/>
      <c r="J147" s="210">
        <f t="shared" si="10"/>
        <v>0</v>
      </c>
      <c r="K147" s="206" t="s">
        <v>21</v>
      </c>
      <c r="L147" s="62"/>
      <c r="M147" s="211" t="s">
        <v>21</v>
      </c>
      <c r="N147" s="212" t="s">
        <v>47</v>
      </c>
      <c r="O147" s="43"/>
      <c r="P147" s="213">
        <f t="shared" si="11"/>
        <v>0</v>
      </c>
      <c r="Q147" s="213">
        <v>0</v>
      </c>
      <c r="R147" s="213">
        <f t="shared" si="12"/>
        <v>0</v>
      </c>
      <c r="S147" s="213">
        <v>0</v>
      </c>
      <c r="T147" s="214">
        <f t="shared" si="13"/>
        <v>0</v>
      </c>
      <c r="AR147" s="25" t="s">
        <v>181</v>
      </c>
      <c r="AT147" s="25" t="s">
        <v>176</v>
      </c>
      <c r="AU147" s="25" t="s">
        <v>83</v>
      </c>
      <c r="AY147" s="25" t="s">
        <v>172</v>
      </c>
      <c r="BE147" s="215">
        <f t="shared" si="14"/>
        <v>0</v>
      </c>
      <c r="BF147" s="215">
        <f t="shared" si="15"/>
        <v>0</v>
      </c>
      <c r="BG147" s="215">
        <f t="shared" si="16"/>
        <v>0</v>
      </c>
      <c r="BH147" s="215">
        <f t="shared" si="17"/>
        <v>0</v>
      </c>
      <c r="BI147" s="215">
        <f t="shared" si="18"/>
        <v>0</v>
      </c>
      <c r="BJ147" s="25" t="s">
        <v>83</v>
      </c>
      <c r="BK147" s="215">
        <f t="shared" si="19"/>
        <v>0</v>
      </c>
      <c r="BL147" s="25" t="s">
        <v>181</v>
      </c>
      <c r="BM147" s="25" t="s">
        <v>855</v>
      </c>
    </row>
    <row r="148" spans="2:65" s="1" customFormat="1" ht="16.5" customHeight="1">
      <c r="B148" s="42"/>
      <c r="C148" s="204" t="s">
        <v>475</v>
      </c>
      <c r="D148" s="204" t="s">
        <v>176</v>
      </c>
      <c r="E148" s="205" t="s">
        <v>2180</v>
      </c>
      <c r="F148" s="206" t="s">
        <v>2181</v>
      </c>
      <c r="G148" s="207" t="s">
        <v>2182</v>
      </c>
      <c r="H148" s="208">
        <v>1</v>
      </c>
      <c r="I148" s="209"/>
      <c r="J148" s="210">
        <f t="shared" si="10"/>
        <v>0</v>
      </c>
      <c r="K148" s="206" t="s">
        <v>21</v>
      </c>
      <c r="L148" s="62"/>
      <c r="M148" s="211" t="s">
        <v>21</v>
      </c>
      <c r="N148" s="212" t="s">
        <v>47</v>
      </c>
      <c r="O148" s="43"/>
      <c r="P148" s="213">
        <f t="shared" si="11"/>
        <v>0</v>
      </c>
      <c r="Q148" s="213">
        <v>0</v>
      </c>
      <c r="R148" s="213">
        <f t="shared" si="12"/>
        <v>0</v>
      </c>
      <c r="S148" s="213">
        <v>0</v>
      </c>
      <c r="T148" s="214">
        <f t="shared" si="13"/>
        <v>0</v>
      </c>
      <c r="AR148" s="25" t="s">
        <v>181</v>
      </c>
      <c r="AT148" s="25" t="s">
        <v>176</v>
      </c>
      <c r="AU148" s="25" t="s">
        <v>83</v>
      </c>
      <c r="AY148" s="25" t="s">
        <v>172</v>
      </c>
      <c r="BE148" s="215">
        <f t="shared" si="14"/>
        <v>0</v>
      </c>
      <c r="BF148" s="215">
        <f t="shared" si="15"/>
        <v>0</v>
      </c>
      <c r="BG148" s="215">
        <f t="shared" si="16"/>
        <v>0</v>
      </c>
      <c r="BH148" s="215">
        <f t="shared" si="17"/>
        <v>0</v>
      </c>
      <c r="BI148" s="215">
        <f t="shared" si="18"/>
        <v>0</v>
      </c>
      <c r="BJ148" s="25" t="s">
        <v>83</v>
      </c>
      <c r="BK148" s="215">
        <f t="shared" si="19"/>
        <v>0</v>
      </c>
      <c r="BL148" s="25" t="s">
        <v>181</v>
      </c>
      <c r="BM148" s="25" t="s">
        <v>866</v>
      </c>
    </row>
    <row r="149" spans="2:65" s="1" customFormat="1" ht="16.5" customHeight="1">
      <c r="B149" s="42"/>
      <c r="C149" s="204" t="s">
        <v>480</v>
      </c>
      <c r="D149" s="204" t="s">
        <v>176</v>
      </c>
      <c r="E149" s="205" t="s">
        <v>2183</v>
      </c>
      <c r="F149" s="206" t="s">
        <v>2184</v>
      </c>
      <c r="G149" s="207" t="s">
        <v>2182</v>
      </c>
      <c r="H149" s="208">
        <v>1</v>
      </c>
      <c r="I149" s="209"/>
      <c r="J149" s="210">
        <f t="shared" si="10"/>
        <v>0</v>
      </c>
      <c r="K149" s="206" t="s">
        <v>21</v>
      </c>
      <c r="L149" s="62"/>
      <c r="M149" s="211" t="s">
        <v>21</v>
      </c>
      <c r="N149" s="212" t="s">
        <v>47</v>
      </c>
      <c r="O149" s="43"/>
      <c r="P149" s="213">
        <f t="shared" si="11"/>
        <v>0</v>
      </c>
      <c r="Q149" s="213">
        <v>0</v>
      </c>
      <c r="R149" s="213">
        <f t="shared" si="12"/>
        <v>0</v>
      </c>
      <c r="S149" s="213">
        <v>0</v>
      </c>
      <c r="T149" s="214">
        <f t="shared" si="13"/>
        <v>0</v>
      </c>
      <c r="AR149" s="25" t="s">
        <v>181</v>
      </c>
      <c r="AT149" s="25" t="s">
        <v>176</v>
      </c>
      <c r="AU149" s="25" t="s">
        <v>83</v>
      </c>
      <c r="AY149" s="25" t="s">
        <v>172</v>
      </c>
      <c r="BE149" s="215">
        <f t="shared" si="14"/>
        <v>0</v>
      </c>
      <c r="BF149" s="215">
        <f t="shared" si="15"/>
        <v>0</v>
      </c>
      <c r="BG149" s="215">
        <f t="shared" si="16"/>
        <v>0</v>
      </c>
      <c r="BH149" s="215">
        <f t="shared" si="17"/>
        <v>0</v>
      </c>
      <c r="BI149" s="215">
        <f t="shared" si="18"/>
        <v>0</v>
      </c>
      <c r="BJ149" s="25" t="s">
        <v>83</v>
      </c>
      <c r="BK149" s="215">
        <f t="shared" si="19"/>
        <v>0</v>
      </c>
      <c r="BL149" s="25" t="s">
        <v>181</v>
      </c>
      <c r="BM149" s="25" t="s">
        <v>877</v>
      </c>
    </row>
    <row r="150" spans="2:65" s="1" customFormat="1" ht="25.5" customHeight="1">
      <c r="B150" s="42"/>
      <c r="C150" s="204" t="s">
        <v>468</v>
      </c>
      <c r="D150" s="204" t="s">
        <v>176</v>
      </c>
      <c r="E150" s="205" t="s">
        <v>2185</v>
      </c>
      <c r="F150" s="206" t="s">
        <v>2186</v>
      </c>
      <c r="G150" s="207" t="s">
        <v>1308</v>
      </c>
      <c r="H150" s="208">
        <v>250</v>
      </c>
      <c r="I150" s="209"/>
      <c r="J150" s="210">
        <f t="shared" si="10"/>
        <v>0</v>
      </c>
      <c r="K150" s="206" t="s">
        <v>21</v>
      </c>
      <c r="L150" s="62"/>
      <c r="M150" s="211" t="s">
        <v>21</v>
      </c>
      <c r="N150" s="212" t="s">
        <v>47</v>
      </c>
      <c r="O150" s="43"/>
      <c r="P150" s="213">
        <f t="shared" si="11"/>
        <v>0</v>
      </c>
      <c r="Q150" s="213">
        <v>0</v>
      </c>
      <c r="R150" s="213">
        <f t="shared" si="12"/>
        <v>0</v>
      </c>
      <c r="S150" s="213">
        <v>0</v>
      </c>
      <c r="T150" s="214">
        <f t="shared" si="13"/>
        <v>0</v>
      </c>
      <c r="AR150" s="25" t="s">
        <v>181</v>
      </c>
      <c r="AT150" s="25" t="s">
        <v>176</v>
      </c>
      <c r="AU150" s="25" t="s">
        <v>83</v>
      </c>
      <c r="AY150" s="25" t="s">
        <v>172</v>
      </c>
      <c r="BE150" s="215">
        <f t="shared" si="14"/>
        <v>0</v>
      </c>
      <c r="BF150" s="215">
        <f t="shared" si="15"/>
        <v>0</v>
      </c>
      <c r="BG150" s="215">
        <f t="shared" si="16"/>
        <v>0</v>
      </c>
      <c r="BH150" s="215">
        <f t="shared" si="17"/>
        <v>0</v>
      </c>
      <c r="BI150" s="215">
        <f t="shared" si="18"/>
        <v>0</v>
      </c>
      <c r="BJ150" s="25" t="s">
        <v>83</v>
      </c>
      <c r="BK150" s="215">
        <f t="shared" si="19"/>
        <v>0</v>
      </c>
      <c r="BL150" s="25" t="s">
        <v>181</v>
      </c>
      <c r="BM150" s="25" t="s">
        <v>888</v>
      </c>
    </row>
    <row r="151" spans="2:65" s="1" customFormat="1" ht="16.5" customHeight="1">
      <c r="B151" s="42"/>
      <c r="C151" s="260" t="s">
        <v>475</v>
      </c>
      <c r="D151" s="260" t="s">
        <v>252</v>
      </c>
      <c r="E151" s="261" t="s">
        <v>2187</v>
      </c>
      <c r="F151" s="262" t="s">
        <v>2188</v>
      </c>
      <c r="G151" s="263" t="s">
        <v>1265</v>
      </c>
      <c r="H151" s="264">
        <v>1</v>
      </c>
      <c r="I151" s="265"/>
      <c r="J151" s="266">
        <f aca="true" t="shared" si="20" ref="J151:J182">ROUND(I151*H151,2)</f>
        <v>0</v>
      </c>
      <c r="K151" s="262" t="s">
        <v>21</v>
      </c>
      <c r="L151" s="267"/>
      <c r="M151" s="268" t="s">
        <v>21</v>
      </c>
      <c r="N151" s="269" t="s">
        <v>47</v>
      </c>
      <c r="O151" s="43"/>
      <c r="P151" s="213">
        <f aca="true" t="shared" si="21" ref="P151:P182">O151*H151</f>
        <v>0</v>
      </c>
      <c r="Q151" s="213">
        <v>0</v>
      </c>
      <c r="R151" s="213">
        <f aca="true" t="shared" si="22" ref="R151:R182">Q151*H151</f>
        <v>0</v>
      </c>
      <c r="S151" s="213">
        <v>0</v>
      </c>
      <c r="T151" s="214">
        <f aca="true" t="shared" si="23" ref="T151:T182">S151*H151</f>
        <v>0</v>
      </c>
      <c r="AR151" s="25" t="s">
        <v>233</v>
      </c>
      <c r="AT151" s="25" t="s">
        <v>252</v>
      </c>
      <c r="AU151" s="25" t="s">
        <v>83</v>
      </c>
      <c r="AY151" s="25" t="s">
        <v>172</v>
      </c>
      <c r="BE151" s="215">
        <f t="shared" si="14"/>
        <v>0</v>
      </c>
      <c r="BF151" s="215">
        <f t="shared" si="15"/>
        <v>0</v>
      </c>
      <c r="BG151" s="215">
        <f t="shared" si="16"/>
        <v>0</v>
      </c>
      <c r="BH151" s="215">
        <f t="shared" si="17"/>
        <v>0</v>
      </c>
      <c r="BI151" s="215">
        <f t="shared" si="18"/>
        <v>0</v>
      </c>
      <c r="BJ151" s="25" t="s">
        <v>83</v>
      </c>
      <c r="BK151" s="215">
        <f t="shared" si="19"/>
        <v>0</v>
      </c>
      <c r="BL151" s="25" t="s">
        <v>181</v>
      </c>
      <c r="BM151" s="25" t="s">
        <v>900</v>
      </c>
    </row>
    <row r="152" spans="2:63" s="11" customFormat="1" ht="37.35" customHeight="1">
      <c r="B152" s="188"/>
      <c r="C152" s="189"/>
      <c r="D152" s="190" t="s">
        <v>75</v>
      </c>
      <c r="E152" s="191" t="s">
        <v>2189</v>
      </c>
      <c r="F152" s="191" t="s">
        <v>2190</v>
      </c>
      <c r="G152" s="189"/>
      <c r="H152" s="189"/>
      <c r="I152" s="192"/>
      <c r="J152" s="193">
        <f>BK152</f>
        <v>0</v>
      </c>
      <c r="K152" s="189"/>
      <c r="L152" s="194"/>
      <c r="M152" s="195"/>
      <c r="N152" s="196"/>
      <c r="O152" s="196"/>
      <c r="P152" s="197">
        <f>SUM(P153:P160)</f>
        <v>0</v>
      </c>
      <c r="Q152" s="196"/>
      <c r="R152" s="197">
        <f>SUM(R153:R160)</f>
        <v>0</v>
      </c>
      <c r="S152" s="196"/>
      <c r="T152" s="198">
        <f>SUM(T153:T160)</f>
        <v>0</v>
      </c>
      <c r="AR152" s="199" t="s">
        <v>83</v>
      </c>
      <c r="AT152" s="200" t="s">
        <v>75</v>
      </c>
      <c r="AU152" s="200" t="s">
        <v>76</v>
      </c>
      <c r="AY152" s="199" t="s">
        <v>172</v>
      </c>
      <c r="BK152" s="201">
        <f>SUM(BK153:BK160)</f>
        <v>0</v>
      </c>
    </row>
    <row r="153" spans="2:65" s="1" customFormat="1" ht="16.5" customHeight="1">
      <c r="B153" s="42"/>
      <c r="C153" s="204" t="s">
        <v>83</v>
      </c>
      <c r="D153" s="204" t="s">
        <v>176</v>
      </c>
      <c r="E153" s="205" t="s">
        <v>2191</v>
      </c>
      <c r="F153" s="206" t="s">
        <v>2192</v>
      </c>
      <c r="G153" s="207" t="s">
        <v>329</v>
      </c>
      <c r="H153" s="208">
        <v>14</v>
      </c>
      <c r="I153" s="209"/>
      <c r="J153" s="210">
        <f aca="true" t="shared" si="24" ref="J153:J160">ROUND(I153*H153,2)</f>
        <v>0</v>
      </c>
      <c r="K153" s="206" t="s">
        <v>21</v>
      </c>
      <c r="L153" s="62"/>
      <c r="M153" s="211" t="s">
        <v>21</v>
      </c>
      <c r="N153" s="212" t="s">
        <v>47</v>
      </c>
      <c r="O153" s="43"/>
      <c r="P153" s="213">
        <f aca="true" t="shared" si="25" ref="P153:P160">O153*H153</f>
        <v>0</v>
      </c>
      <c r="Q153" s="213">
        <v>0</v>
      </c>
      <c r="R153" s="213">
        <f aca="true" t="shared" si="26" ref="R153:R160">Q153*H153</f>
        <v>0</v>
      </c>
      <c r="S153" s="213">
        <v>0</v>
      </c>
      <c r="T153" s="214">
        <f aca="true" t="shared" si="27" ref="T153:T160">S153*H153</f>
        <v>0</v>
      </c>
      <c r="AR153" s="25" t="s">
        <v>181</v>
      </c>
      <c r="AT153" s="25" t="s">
        <v>176</v>
      </c>
      <c r="AU153" s="25" t="s">
        <v>83</v>
      </c>
      <c r="AY153" s="25" t="s">
        <v>172</v>
      </c>
      <c r="BE153" s="215">
        <f aca="true" t="shared" si="28" ref="BE153:BE160">IF(N153="základní",J153,0)</f>
        <v>0</v>
      </c>
      <c r="BF153" s="215">
        <f aca="true" t="shared" si="29" ref="BF153:BF160">IF(N153="snížená",J153,0)</f>
        <v>0</v>
      </c>
      <c r="BG153" s="215">
        <f aca="true" t="shared" si="30" ref="BG153:BG160">IF(N153="zákl. přenesená",J153,0)</f>
        <v>0</v>
      </c>
      <c r="BH153" s="215">
        <f aca="true" t="shared" si="31" ref="BH153:BH160">IF(N153="sníž. přenesená",J153,0)</f>
        <v>0</v>
      </c>
      <c r="BI153" s="215">
        <f aca="true" t="shared" si="32" ref="BI153:BI160">IF(N153="nulová",J153,0)</f>
        <v>0</v>
      </c>
      <c r="BJ153" s="25" t="s">
        <v>83</v>
      </c>
      <c r="BK153" s="215">
        <f aca="true" t="shared" si="33" ref="BK153:BK160">ROUND(I153*H153,2)</f>
        <v>0</v>
      </c>
      <c r="BL153" s="25" t="s">
        <v>181</v>
      </c>
      <c r="BM153" s="25" t="s">
        <v>915</v>
      </c>
    </row>
    <row r="154" spans="2:65" s="1" customFormat="1" ht="16.5" customHeight="1">
      <c r="B154" s="42"/>
      <c r="C154" s="260" t="s">
        <v>85</v>
      </c>
      <c r="D154" s="260" t="s">
        <v>252</v>
      </c>
      <c r="E154" s="261" t="s">
        <v>2193</v>
      </c>
      <c r="F154" s="262" t="s">
        <v>2194</v>
      </c>
      <c r="G154" s="263" t="s">
        <v>329</v>
      </c>
      <c r="H154" s="264">
        <v>14</v>
      </c>
      <c r="I154" s="265"/>
      <c r="J154" s="266">
        <f t="shared" si="24"/>
        <v>0</v>
      </c>
      <c r="K154" s="262" t="s">
        <v>21</v>
      </c>
      <c r="L154" s="267"/>
      <c r="M154" s="268" t="s">
        <v>21</v>
      </c>
      <c r="N154" s="269" t="s">
        <v>47</v>
      </c>
      <c r="O154" s="43"/>
      <c r="P154" s="213">
        <f t="shared" si="25"/>
        <v>0</v>
      </c>
      <c r="Q154" s="213">
        <v>0</v>
      </c>
      <c r="R154" s="213">
        <f t="shared" si="26"/>
        <v>0</v>
      </c>
      <c r="S154" s="213">
        <v>0</v>
      </c>
      <c r="T154" s="214">
        <f t="shared" si="27"/>
        <v>0</v>
      </c>
      <c r="AR154" s="25" t="s">
        <v>233</v>
      </c>
      <c r="AT154" s="25" t="s">
        <v>252</v>
      </c>
      <c r="AU154" s="25" t="s">
        <v>83</v>
      </c>
      <c r="AY154" s="25" t="s">
        <v>172</v>
      </c>
      <c r="BE154" s="215">
        <f t="shared" si="28"/>
        <v>0</v>
      </c>
      <c r="BF154" s="215">
        <f t="shared" si="29"/>
        <v>0</v>
      </c>
      <c r="BG154" s="215">
        <f t="shared" si="30"/>
        <v>0</v>
      </c>
      <c r="BH154" s="215">
        <f t="shared" si="31"/>
        <v>0</v>
      </c>
      <c r="BI154" s="215">
        <f t="shared" si="32"/>
        <v>0</v>
      </c>
      <c r="BJ154" s="25" t="s">
        <v>83</v>
      </c>
      <c r="BK154" s="215">
        <f t="shared" si="33"/>
        <v>0</v>
      </c>
      <c r="BL154" s="25" t="s">
        <v>181</v>
      </c>
      <c r="BM154" s="25" t="s">
        <v>926</v>
      </c>
    </row>
    <row r="155" spans="2:65" s="1" customFormat="1" ht="16.5" customHeight="1">
      <c r="B155" s="42"/>
      <c r="C155" s="204" t="s">
        <v>182</v>
      </c>
      <c r="D155" s="204" t="s">
        <v>176</v>
      </c>
      <c r="E155" s="205" t="s">
        <v>2195</v>
      </c>
      <c r="F155" s="206" t="s">
        <v>2196</v>
      </c>
      <c r="G155" s="207" t="s">
        <v>329</v>
      </c>
      <c r="H155" s="208">
        <v>14</v>
      </c>
      <c r="I155" s="209"/>
      <c r="J155" s="210">
        <f t="shared" si="24"/>
        <v>0</v>
      </c>
      <c r="K155" s="206" t="s">
        <v>180</v>
      </c>
      <c r="L155" s="62"/>
      <c r="M155" s="211" t="s">
        <v>21</v>
      </c>
      <c r="N155" s="212" t="s">
        <v>47</v>
      </c>
      <c r="O155" s="43"/>
      <c r="P155" s="213">
        <f t="shared" si="25"/>
        <v>0</v>
      </c>
      <c r="Q155" s="213">
        <v>0</v>
      </c>
      <c r="R155" s="213">
        <f t="shared" si="26"/>
        <v>0</v>
      </c>
      <c r="S155" s="213">
        <v>0</v>
      </c>
      <c r="T155" s="214">
        <f t="shared" si="27"/>
        <v>0</v>
      </c>
      <c r="AR155" s="25" t="s">
        <v>181</v>
      </c>
      <c r="AT155" s="25" t="s">
        <v>176</v>
      </c>
      <c r="AU155" s="25" t="s">
        <v>83</v>
      </c>
      <c r="AY155" s="25" t="s">
        <v>172</v>
      </c>
      <c r="BE155" s="215">
        <f t="shared" si="28"/>
        <v>0</v>
      </c>
      <c r="BF155" s="215">
        <f t="shared" si="29"/>
        <v>0</v>
      </c>
      <c r="BG155" s="215">
        <f t="shared" si="30"/>
        <v>0</v>
      </c>
      <c r="BH155" s="215">
        <f t="shared" si="31"/>
        <v>0</v>
      </c>
      <c r="BI155" s="215">
        <f t="shared" si="32"/>
        <v>0</v>
      </c>
      <c r="BJ155" s="25" t="s">
        <v>83</v>
      </c>
      <c r="BK155" s="215">
        <f t="shared" si="33"/>
        <v>0</v>
      </c>
      <c r="BL155" s="25" t="s">
        <v>181</v>
      </c>
      <c r="BM155" s="25" t="s">
        <v>938</v>
      </c>
    </row>
    <row r="156" spans="2:65" s="1" customFormat="1" ht="16.5" customHeight="1">
      <c r="B156" s="42"/>
      <c r="C156" s="260" t="s">
        <v>181</v>
      </c>
      <c r="D156" s="260" t="s">
        <v>252</v>
      </c>
      <c r="E156" s="261" t="s">
        <v>2197</v>
      </c>
      <c r="F156" s="262" t="s">
        <v>2198</v>
      </c>
      <c r="G156" s="263" t="s">
        <v>329</v>
      </c>
      <c r="H156" s="264">
        <v>14</v>
      </c>
      <c r="I156" s="265"/>
      <c r="J156" s="266">
        <f t="shared" si="24"/>
        <v>0</v>
      </c>
      <c r="K156" s="262" t="s">
        <v>21</v>
      </c>
      <c r="L156" s="267"/>
      <c r="M156" s="268" t="s">
        <v>21</v>
      </c>
      <c r="N156" s="269" t="s">
        <v>47</v>
      </c>
      <c r="O156" s="43"/>
      <c r="P156" s="213">
        <f t="shared" si="25"/>
        <v>0</v>
      </c>
      <c r="Q156" s="213">
        <v>0</v>
      </c>
      <c r="R156" s="213">
        <f t="shared" si="26"/>
        <v>0</v>
      </c>
      <c r="S156" s="213">
        <v>0</v>
      </c>
      <c r="T156" s="214">
        <f t="shared" si="27"/>
        <v>0</v>
      </c>
      <c r="AR156" s="25" t="s">
        <v>233</v>
      </c>
      <c r="AT156" s="25" t="s">
        <v>252</v>
      </c>
      <c r="AU156" s="25" t="s">
        <v>83</v>
      </c>
      <c r="AY156" s="25" t="s">
        <v>172</v>
      </c>
      <c r="BE156" s="215">
        <f t="shared" si="28"/>
        <v>0</v>
      </c>
      <c r="BF156" s="215">
        <f t="shared" si="29"/>
        <v>0</v>
      </c>
      <c r="BG156" s="215">
        <f t="shared" si="30"/>
        <v>0</v>
      </c>
      <c r="BH156" s="215">
        <f t="shared" si="31"/>
        <v>0</v>
      </c>
      <c r="BI156" s="215">
        <f t="shared" si="32"/>
        <v>0</v>
      </c>
      <c r="BJ156" s="25" t="s">
        <v>83</v>
      </c>
      <c r="BK156" s="215">
        <f t="shared" si="33"/>
        <v>0</v>
      </c>
      <c r="BL156" s="25" t="s">
        <v>181</v>
      </c>
      <c r="BM156" s="25" t="s">
        <v>946</v>
      </c>
    </row>
    <row r="157" spans="2:65" s="1" customFormat="1" ht="16.5" customHeight="1">
      <c r="B157" s="42"/>
      <c r="C157" s="260" t="s">
        <v>181</v>
      </c>
      <c r="D157" s="260" t="s">
        <v>252</v>
      </c>
      <c r="E157" s="261" t="s">
        <v>2199</v>
      </c>
      <c r="F157" s="262" t="s">
        <v>2200</v>
      </c>
      <c r="G157" s="263" t="s">
        <v>329</v>
      </c>
      <c r="H157" s="264">
        <v>10</v>
      </c>
      <c r="I157" s="265"/>
      <c r="J157" s="266">
        <f t="shared" si="24"/>
        <v>0</v>
      </c>
      <c r="K157" s="262" t="s">
        <v>21</v>
      </c>
      <c r="L157" s="267"/>
      <c r="M157" s="268" t="s">
        <v>21</v>
      </c>
      <c r="N157" s="269" t="s">
        <v>47</v>
      </c>
      <c r="O157" s="43"/>
      <c r="P157" s="213">
        <f t="shared" si="25"/>
        <v>0</v>
      </c>
      <c r="Q157" s="213">
        <v>0</v>
      </c>
      <c r="R157" s="213">
        <f t="shared" si="26"/>
        <v>0</v>
      </c>
      <c r="S157" s="213">
        <v>0</v>
      </c>
      <c r="T157" s="214">
        <f t="shared" si="27"/>
        <v>0</v>
      </c>
      <c r="AR157" s="25" t="s">
        <v>233</v>
      </c>
      <c r="AT157" s="25" t="s">
        <v>252</v>
      </c>
      <c r="AU157" s="25" t="s">
        <v>83</v>
      </c>
      <c r="AY157" s="25" t="s">
        <v>172</v>
      </c>
      <c r="BE157" s="215">
        <f t="shared" si="28"/>
        <v>0</v>
      </c>
      <c r="BF157" s="215">
        <f t="shared" si="29"/>
        <v>0</v>
      </c>
      <c r="BG157" s="215">
        <f t="shared" si="30"/>
        <v>0</v>
      </c>
      <c r="BH157" s="215">
        <f t="shared" si="31"/>
        <v>0</v>
      </c>
      <c r="BI157" s="215">
        <f t="shared" si="32"/>
        <v>0</v>
      </c>
      <c r="BJ157" s="25" t="s">
        <v>83</v>
      </c>
      <c r="BK157" s="215">
        <f t="shared" si="33"/>
        <v>0</v>
      </c>
      <c r="BL157" s="25" t="s">
        <v>181</v>
      </c>
      <c r="BM157" s="25" t="s">
        <v>955</v>
      </c>
    </row>
    <row r="158" spans="2:65" s="1" customFormat="1" ht="16.5" customHeight="1">
      <c r="B158" s="42"/>
      <c r="C158" s="204" t="s">
        <v>204</v>
      </c>
      <c r="D158" s="204" t="s">
        <v>176</v>
      </c>
      <c r="E158" s="205" t="s">
        <v>2174</v>
      </c>
      <c r="F158" s="206" t="s">
        <v>2175</v>
      </c>
      <c r="G158" s="207" t="s">
        <v>1308</v>
      </c>
      <c r="H158" s="208">
        <v>10</v>
      </c>
      <c r="I158" s="209"/>
      <c r="J158" s="210">
        <f t="shared" si="24"/>
        <v>0</v>
      </c>
      <c r="K158" s="206" t="s">
        <v>21</v>
      </c>
      <c r="L158" s="62"/>
      <c r="M158" s="211" t="s">
        <v>21</v>
      </c>
      <c r="N158" s="212" t="s">
        <v>47</v>
      </c>
      <c r="O158" s="43"/>
      <c r="P158" s="213">
        <f t="shared" si="25"/>
        <v>0</v>
      </c>
      <c r="Q158" s="213">
        <v>0</v>
      </c>
      <c r="R158" s="213">
        <f t="shared" si="26"/>
        <v>0</v>
      </c>
      <c r="S158" s="213">
        <v>0</v>
      </c>
      <c r="T158" s="214">
        <f t="shared" si="27"/>
        <v>0</v>
      </c>
      <c r="AR158" s="25" t="s">
        <v>181</v>
      </c>
      <c r="AT158" s="25" t="s">
        <v>176</v>
      </c>
      <c r="AU158" s="25" t="s">
        <v>83</v>
      </c>
      <c r="AY158" s="25" t="s">
        <v>172</v>
      </c>
      <c r="BE158" s="215">
        <f t="shared" si="28"/>
        <v>0</v>
      </c>
      <c r="BF158" s="215">
        <f t="shared" si="29"/>
        <v>0</v>
      </c>
      <c r="BG158" s="215">
        <f t="shared" si="30"/>
        <v>0</v>
      </c>
      <c r="BH158" s="215">
        <f t="shared" si="31"/>
        <v>0</v>
      </c>
      <c r="BI158" s="215">
        <f t="shared" si="32"/>
        <v>0</v>
      </c>
      <c r="BJ158" s="25" t="s">
        <v>83</v>
      </c>
      <c r="BK158" s="215">
        <f t="shared" si="33"/>
        <v>0</v>
      </c>
      <c r="BL158" s="25" t="s">
        <v>181</v>
      </c>
      <c r="BM158" s="25" t="s">
        <v>968</v>
      </c>
    </row>
    <row r="159" spans="2:65" s="1" customFormat="1" ht="25.5" customHeight="1">
      <c r="B159" s="42"/>
      <c r="C159" s="204" t="s">
        <v>210</v>
      </c>
      <c r="D159" s="204" t="s">
        <v>176</v>
      </c>
      <c r="E159" s="205" t="s">
        <v>2201</v>
      </c>
      <c r="F159" s="206" t="s">
        <v>2202</v>
      </c>
      <c r="G159" s="207" t="s">
        <v>1308</v>
      </c>
      <c r="H159" s="208">
        <v>40</v>
      </c>
      <c r="I159" s="209"/>
      <c r="J159" s="210">
        <f t="shared" si="24"/>
        <v>0</v>
      </c>
      <c r="K159" s="206" t="s">
        <v>21</v>
      </c>
      <c r="L159" s="62"/>
      <c r="M159" s="211" t="s">
        <v>21</v>
      </c>
      <c r="N159" s="212" t="s">
        <v>47</v>
      </c>
      <c r="O159" s="43"/>
      <c r="P159" s="213">
        <f t="shared" si="25"/>
        <v>0</v>
      </c>
      <c r="Q159" s="213">
        <v>0</v>
      </c>
      <c r="R159" s="213">
        <f t="shared" si="26"/>
        <v>0</v>
      </c>
      <c r="S159" s="213">
        <v>0</v>
      </c>
      <c r="T159" s="214">
        <f t="shared" si="27"/>
        <v>0</v>
      </c>
      <c r="AR159" s="25" t="s">
        <v>181</v>
      </c>
      <c r="AT159" s="25" t="s">
        <v>176</v>
      </c>
      <c r="AU159" s="25" t="s">
        <v>83</v>
      </c>
      <c r="AY159" s="25" t="s">
        <v>172</v>
      </c>
      <c r="BE159" s="215">
        <f t="shared" si="28"/>
        <v>0</v>
      </c>
      <c r="BF159" s="215">
        <f t="shared" si="29"/>
        <v>0</v>
      </c>
      <c r="BG159" s="215">
        <f t="shared" si="30"/>
        <v>0</v>
      </c>
      <c r="BH159" s="215">
        <f t="shared" si="31"/>
        <v>0</v>
      </c>
      <c r="BI159" s="215">
        <f t="shared" si="32"/>
        <v>0</v>
      </c>
      <c r="BJ159" s="25" t="s">
        <v>83</v>
      </c>
      <c r="BK159" s="215">
        <f t="shared" si="33"/>
        <v>0</v>
      </c>
      <c r="BL159" s="25" t="s">
        <v>181</v>
      </c>
      <c r="BM159" s="25" t="s">
        <v>979</v>
      </c>
    </row>
    <row r="160" spans="2:65" s="1" customFormat="1" ht="16.5" customHeight="1">
      <c r="B160" s="42"/>
      <c r="C160" s="260" t="s">
        <v>221</v>
      </c>
      <c r="D160" s="260" t="s">
        <v>252</v>
      </c>
      <c r="E160" s="261" t="s">
        <v>2203</v>
      </c>
      <c r="F160" s="262" t="s">
        <v>2188</v>
      </c>
      <c r="G160" s="263" t="s">
        <v>2204</v>
      </c>
      <c r="H160" s="275"/>
      <c r="I160" s="265"/>
      <c r="J160" s="266">
        <f t="shared" si="24"/>
        <v>0</v>
      </c>
      <c r="K160" s="262" t="s">
        <v>21</v>
      </c>
      <c r="L160" s="267"/>
      <c r="M160" s="268" t="s">
        <v>21</v>
      </c>
      <c r="N160" s="269" t="s">
        <v>47</v>
      </c>
      <c r="O160" s="43"/>
      <c r="P160" s="213">
        <f t="shared" si="25"/>
        <v>0</v>
      </c>
      <c r="Q160" s="213">
        <v>0</v>
      </c>
      <c r="R160" s="213">
        <f t="shared" si="26"/>
        <v>0</v>
      </c>
      <c r="S160" s="213">
        <v>0</v>
      </c>
      <c r="T160" s="214">
        <f t="shared" si="27"/>
        <v>0</v>
      </c>
      <c r="AR160" s="25" t="s">
        <v>233</v>
      </c>
      <c r="AT160" s="25" t="s">
        <v>252</v>
      </c>
      <c r="AU160" s="25" t="s">
        <v>83</v>
      </c>
      <c r="AY160" s="25" t="s">
        <v>172</v>
      </c>
      <c r="BE160" s="215">
        <f t="shared" si="28"/>
        <v>0</v>
      </c>
      <c r="BF160" s="215">
        <f t="shared" si="29"/>
        <v>0</v>
      </c>
      <c r="BG160" s="215">
        <f t="shared" si="30"/>
        <v>0</v>
      </c>
      <c r="BH160" s="215">
        <f t="shared" si="31"/>
        <v>0</v>
      </c>
      <c r="BI160" s="215">
        <f t="shared" si="32"/>
        <v>0</v>
      </c>
      <c r="BJ160" s="25" t="s">
        <v>83</v>
      </c>
      <c r="BK160" s="215">
        <f t="shared" si="33"/>
        <v>0</v>
      </c>
      <c r="BL160" s="25" t="s">
        <v>181</v>
      </c>
      <c r="BM160" s="25" t="s">
        <v>991</v>
      </c>
    </row>
    <row r="161" spans="2:63" s="11" customFormat="1" ht="37.35" customHeight="1">
      <c r="B161" s="188"/>
      <c r="C161" s="189"/>
      <c r="D161" s="190" t="s">
        <v>75</v>
      </c>
      <c r="E161" s="191" t="s">
        <v>2205</v>
      </c>
      <c r="F161" s="191" t="s">
        <v>2206</v>
      </c>
      <c r="G161" s="189"/>
      <c r="H161" s="189"/>
      <c r="I161" s="192"/>
      <c r="J161" s="193">
        <f>BK161</f>
        <v>0</v>
      </c>
      <c r="K161" s="189"/>
      <c r="L161" s="194"/>
      <c r="M161" s="195"/>
      <c r="N161" s="196"/>
      <c r="O161" s="196"/>
      <c r="P161" s="197">
        <f>SUM(P162:P188)</f>
        <v>0</v>
      </c>
      <c r="Q161" s="196"/>
      <c r="R161" s="197">
        <f>SUM(R162:R188)</f>
        <v>1332.15798</v>
      </c>
      <c r="S161" s="196"/>
      <c r="T161" s="198">
        <f>SUM(T162:T188)</f>
        <v>0</v>
      </c>
      <c r="AR161" s="199" t="s">
        <v>83</v>
      </c>
      <c r="AT161" s="200" t="s">
        <v>75</v>
      </c>
      <c r="AU161" s="200" t="s">
        <v>76</v>
      </c>
      <c r="AY161" s="199" t="s">
        <v>172</v>
      </c>
      <c r="BK161" s="201">
        <f>SUM(BK162:BK188)</f>
        <v>0</v>
      </c>
    </row>
    <row r="162" spans="2:65" s="1" customFormat="1" ht="16.5" customHeight="1">
      <c r="B162" s="42"/>
      <c r="C162" s="204" t="s">
        <v>83</v>
      </c>
      <c r="D162" s="204" t="s">
        <v>176</v>
      </c>
      <c r="E162" s="205" t="s">
        <v>2207</v>
      </c>
      <c r="F162" s="206" t="s">
        <v>2208</v>
      </c>
      <c r="G162" s="207" t="s">
        <v>2209</v>
      </c>
      <c r="H162" s="208">
        <v>1.8</v>
      </c>
      <c r="I162" s="209"/>
      <c r="J162" s="210">
        <f aca="true" t="shared" si="34" ref="J162:J188">ROUND(I162*H162,2)</f>
        <v>0</v>
      </c>
      <c r="K162" s="206" t="s">
        <v>180</v>
      </c>
      <c r="L162" s="62"/>
      <c r="M162" s="211" t="s">
        <v>21</v>
      </c>
      <c r="N162" s="212" t="s">
        <v>47</v>
      </c>
      <c r="O162" s="43"/>
      <c r="P162" s="213">
        <f aca="true" t="shared" si="35" ref="P162:P188">O162*H162</f>
        <v>0</v>
      </c>
      <c r="Q162" s="213">
        <v>0.0088</v>
      </c>
      <c r="R162" s="213">
        <f aca="true" t="shared" si="36" ref="R162:R188">Q162*H162</f>
        <v>0.01584</v>
      </c>
      <c r="S162" s="213">
        <v>0</v>
      </c>
      <c r="T162" s="214">
        <f aca="true" t="shared" si="37" ref="T162:T188">S162*H162</f>
        <v>0</v>
      </c>
      <c r="AR162" s="25" t="s">
        <v>181</v>
      </c>
      <c r="AT162" s="25" t="s">
        <v>176</v>
      </c>
      <c r="AU162" s="25" t="s">
        <v>83</v>
      </c>
      <c r="AY162" s="25" t="s">
        <v>172</v>
      </c>
      <c r="BE162" s="215">
        <f aca="true" t="shared" si="38" ref="BE162:BE188">IF(N162="základní",J162,0)</f>
        <v>0</v>
      </c>
      <c r="BF162" s="215">
        <f aca="true" t="shared" si="39" ref="BF162:BF188">IF(N162="snížená",J162,0)</f>
        <v>0</v>
      </c>
      <c r="BG162" s="215">
        <f aca="true" t="shared" si="40" ref="BG162:BG188">IF(N162="zákl. přenesená",J162,0)</f>
        <v>0</v>
      </c>
      <c r="BH162" s="215">
        <f aca="true" t="shared" si="41" ref="BH162:BH188">IF(N162="sníž. přenesená",J162,0)</f>
        <v>0</v>
      </c>
      <c r="BI162" s="215">
        <f aca="true" t="shared" si="42" ref="BI162:BI188">IF(N162="nulová",J162,0)</f>
        <v>0</v>
      </c>
      <c r="BJ162" s="25" t="s">
        <v>83</v>
      </c>
      <c r="BK162" s="215">
        <f aca="true" t="shared" si="43" ref="BK162:BK188">ROUND(I162*H162,2)</f>
        <v>0</v>
      </c>
      <c r="BL162" s="25" t="s">
        <v>181</v>
      </c>
      <c r="BM162" s="25" t="s">
        <v>1003</v>
      </c>
    </row>
    <row r="163" spans="2:65" s="1" customFormat="1" ht="25.5" customHeight="1">
      <c r="B163" s="42"/>
      <c r="C163" s="204" t="s">
        <v>85</v>
      </c>
      <c r="D163" s="204" t="s">
        <v>176</v>
      </c>
      <c r="E163" s="205" t="s">
        <v>2210</v>
      </c>
      <c r="F163" s="206" t="s">
        <v>2211</v>
      </c>
      <c r="G163" s="207" t="s">
        <v>329</v>
      </c>
      <c r="H163" s="208">
        <v>71</v>
      </c>
      <c r="I163" s="209"/>
      <c r="J163" s="210">
        <f t="shared" si="34"/>
        <v>0</v>
      </c>
      <c r="K163" s="206" t="s">
        <v>180</v>
      </c>
      <c r="L163" s="62"/>
      <c r="M163" s="211" t="s">
        <v>21</v>
      </c>
      <c r="N163" s="212" t="s">
        <v>47</v>
      </c>
      <c r="O163" s="43"/>
      <c r="P163" s="213">
        <f t="shared" si="35"/>
        <v>0</v>
      </c>
      <c r="Q163" s="213">
        <v>0</v>
      </c>
      <c r="R163" s="213">
        <f t="shared" si="36"/>
        <v>0</v>
      </c>
      <c r="S163" s="213">
        <v>0</v>
      </c>
      <c r="T163" s="214">
        <f t="shared" si="37"/>
        <v>0</v>
      </c>
      <c r="AR163" s="25" t="s">
        <v>181</v>
      </c>
      <c r="AT163" s="25" t="s">
        <v>176</v>
      </c>
      <c r="AU163" s="25" t="s">
        <v>83</v>
      </c>
      <c r="AY163" s="25" t="s">
        <v>172</v>
      </c>
      <c r="BE163" s="215">
        <f t="shared" si="38"/>
        <v>0</v>
      </c>
      <c r="BF163" s="215">
        <f t="shared" si="39"/>
        <v>0</v>
      </c>
      <c r="BG163" s="215">
        <f t="shared" si="40"/>
        <v>0</v>
      </c>
      <c r="BH163" s="215">
        <f t="shared" si="41"/>
        <v>0</v>
      </c>
      <c r="BI163" s="215">
        <f t="shared" si="42"/>
        <v>0</v>
      </c>
      <c r="BJ163" s="25" t="s">
        <v>83</v>
      </c>
      <c r="BK163" s="215">
        <f t="shared" si="43"/>
        <v>0</v>
      </c>
      <c r="BL163" s="25" t="s">
        <v>181</v>
      </c>
      <c r="BM163" s="25" t="s">
        <v>1016</v>
      </c>
    </row>
    <row r="164" spans="2:65" s="1" customFormat="1" ht="16.5" customHeight="1">
      <c r="B164" s="42"/>
      <c r="C164" s="204" t="s">
        <v>182</v>
      </c>
      <c r="D164" s="204" t="s">
        <v>176</v>
      </c>
      <c r="E164" s="205" t="s">
        <v>2212</v>
      </c>
      <c r="F164" s="206" t="s">
        <v>2213</v>
      </c>
      <c r="G164" s="207" t="s">
        <v>179</v>
      </c>
      <c r="H164" s="208">
        <v>71</v>
      </c>
      <c r="I164" s="209"/>
      <c r="J164" s="210">
        <f t="shared" si="34"/>
        <v>0</v>
      </c>
      <c r="K164" s="206" t="s">
        <v>180</v>
      </c>
      <c r="L164" s="62"/>
      <c r="M164" s="211" t="s">
        <v>21</v>
      </c>
      <c r="N164" s="212" t="s">
        <v>47</v>
      </c>
      <c r="O164" s="43"/>
      <c r="P164" s="213">
        <f t="shared" si="35"/>
        <v>0</v>
      </c>
      <c r="Q164" s="213">
        <v>2.25634</v>
      </c>
      <c r="R164" s="213">
        <f t="shared" si="36"/>
        <v>160.20013999999998</v>
      </c>
      <c r="S164" s="213">
        <v>0</v>
      </c>
      <c r="T164" s="214">
        <f t="shared" si="37"/>
        <v>0</v>
      </c>
      <c r="AR164" s="25" t="s">
        <v>181</v>
      </c>
      <c r="AT164" s="25" t="s">
        <v>176</v>
      </c>
      <c r="AU164" s="25" t="s">
        <v>83</v>
      </c>
      <c r="AY164" s="25" t="s">
        <v>172</v>
      </c>
      <c r="BE164" s="215">
        <f t="shared" si="38"/>
        <v>0</v>
      </c>
      <c r="BF164" s="215">
        <f t="shared" si="39"/>
        <v>0</v>
      </c>
      <c r="BG164" s="215">
        <f t="shared" si="40"/>
        <v>0</v>
      </c>
      <c r="BH164" s="215">
        <f t="shared" si="41"/>
        <v>0</v>
      </c>
      <c r="BI164" s="215">
        <f t="shared" si="42"/>
        <v>0</v>
      </c>
      <c r="BJ164" s="25" t="s">
        <v>83</v>
      </c>
      <c r="BK164" s="215">
        <f t="shared" si="43"/>
        <v>0</v>
      </c>
      <c r="BL164" s="25" t="s">
        <v>181</v>
      </c>
      <c r="BM164" s="25" t="s">
        <v>1026</v>
      </c>
    </row>
    <row r="165" spans="2:65" s="1" customFormat="1" ht="16.5" customHeight="1">
      <c r="B165" s="42"/>
      <c r="C165" s="260" t="s">
        <v>181</v>
      </c>
      <c r="D165" s="260" t="s">
        <v>252</v>
      </c>
      <c r="E165" s="261" t="s">
        <v>2214</v>
      </c>
      <c r="F165" s="262" t="s">
        <v>2215</v>
      </c>
      <c r="G165" s="263" t="s">
        <v>179</v>
      </c>
      <c r="H165" s="264">
        <v>71</v>
      </c>
      <c r="I165" s="265"/>
      <c r="J165" s="266">
        <f t="shared" si="34"/>
        <v>0</v>
      </c>
      <c r="K165" s="262" t="s">
        <v>21</v>
      </c>
      <c r="L165" s="267"/>
      <c r="M165" s="268" t="s">
        <v>21</v>
      </c>
      <c r="N165" s="269" t="s">
        <v>47</v>
      </c>
      <c r="O165" s="43"/>
      <c r="P165" s="213">
        <f t="shared" si="35"/>
        <v>0</v>
      </c>
      <c r="Q165" s="213">
        <v>0</v>
      </c>
      <c r="R165" s="213">
        <f t="shared" si="36"/>
        <v>0</v>
      </c>
      <c r="S165" s="213">
        <v>0</v>
      </c>
      <c r="T165" s="214">
        <f t="shared" si="37"/>
        <v>0</v>
      </c>
      <c r="AR165" s="25" t="s">
        <v>233</v>
      </c>
      <c r="AT165" s="25" t="s">
        <v>252</v>
      </c>
      <c r="AU165" s="25" t="s">
        <v>83</v>
      </c>
      <c r="AY165" s="25" t="s">
        <v>172</v>
      </c>
      <c r="BE165" s="215">
        <f t="shared" si="38"/>
        <v>0</v>
      </c>
      <c r="BF165" s="215">
        <f t="shared" si="39"/>
        <v>0</v>
      </c>
      <c r="BG165" s="215">
        <f t="shared" si="40"/>
        <v>0</v>
      </c>
      <c r="BH165" s="215">
        <f t="shared" si="41"/>
        <v>0</v>
      </c>
      <c r="BI165" s="215">
        <f t="shared" si="42"/>
        <v>0</v>
      </c>
      <c r="BJ165" s="25" t="s">
        <v>83</v>
      </c>
      <c r="BK165" s="215">
        <f t="shared" si="43"/>
        <v>0</v>
      </c>
      <c r="BL165" s="25" t="s">
        <v>181</v>
      </c>
      <c r="BM165" s="25" t="s">
        <v>1039</v>
      </c>
    </row>
    <row r="166" spans="2:65" s="1" customFormat="1" ht="16.5" customHeight="1">
      <c r="B166" s="42"/>
      <c r="C166" s="260" t="s">
        <v>204</v>
      </c>
      <c r="D166" s="260" t="s">
        <v>252</v>
      </c>
      <c r="E166" s="261" t="s">
        <v>2216</v>
      </c>
      <c r="F166" s="262" t="s">
        <v>2217</v>
      </c>
      <c r="G166" s="263" t="s">
        <v>2182</v>
      </c>
      <c r="H166" s="264">
        <v>71</v>
      </c>
      <c r="I166" s="265"/>
      <c r="J166" s="266">
        <f t="shared" si="34"/>
        <v>0</v>
      </c>
      <c r="K166" s="262" t="s">
        <v>21</v>
      </c>
      <c r="L166" s="267"/>
      <c r="M166" s="268" t="s">
        <v>21</v>
      </c>
      <c r="N166" s="269" t="s">
        <v>47</v>
      </c>
      <c r="O166" s="43"/>
      <c r="P166" s="213">
        <f t="shared" si="35"/>
        <v>0</v>
      </c>
      <c r="Q166" s="213">
        <v>0</v>
      </c>
      <c r="R166" s="213">
        <f t="shared" si="36"/>
        <v>0</v>
      </c>
      <c r="S166" s="213">
        <v>0</v>
      </c>
      <c r="T166" s="214">
        <f t="shared" si="37"/>
        <v>0</v>
      </c>
      <c r="AR166" s="25" t="s">
        <v>233</v>
      </c>
      <c r="AT166" s="25" t="s">
        <v>252</v>
      </c>
      <c r="AU166" s="25" t="s">
        <v>83</v>
      </c>
      <c r="AY166" s="25" t="s">
        <v>172</v>
      </c>
      <c r="BE166" s="215">
        <f t="shared" si="38"/>
        <v>0</v>
      </c>
      <c r="BF166" s="215">
        <f t="shared" si="39"/>
        <v>0</v>
      </c>
      <c r="BG166" s="215">
        <f t="shared" si="40"/>
        <v>0</v>
      </c>
      <c r="BH166" s="215">
        <f t="shared" si="41"/>
        <v>0</v>
      </c>
      <c r="BI166" s="215">
        <f t="shared" si="42"/>
        <v>0</v>
      </c>
      <c r="BJ166" s="25" t="s">
        <v>83</v>
      </c>
      <c r="BK166" s="215">
        <f t="shared" si="43"/>
        <v>0</v>
      </c>
      <c r="BL166" s="25" t="s">
        <v>181</v>
      </c>
      <c r="BM166" s="25" t="s">
        <v>1050</v>
      </c>
    </row>
    <row r="167" spans="2:65" s="1" customFormat="1" ht="16.5" customHeight="1">
      <c r="B167" s="42"/>
      <c r="C167" s="204" t="s">
        <v>204</v>
      </c>
      <c r="D167" s="204" t="s">
        <v>176</v>
      </c>
      <c r="E167" s="205" t="s">
        <v>2218</v>
      </c>
      <c r="F167" s="206" t="s">
        <v>2219</v>
      </c>
      <c r="G167" s="207" t="s">
        <v>179</v>
      </c>
      <c r="H167" s="208">
        <v>25</v>
      </c>
      <c r="I167" s="209"/>
      <c r="J167" s="210">
        <f t="shared" si="34"/>
        <v>0</v>
      </c>
      <c r="K167" s="206" t="s">
        <v>180</v>
      </c>
      <c r="L167" s="62"/>
      <c r="M167" s="211" t="s">
        <v>21</v>
      </c>
      <c r="N167" s="212" t="s">
        <v>47</v>
      </c>
      <c r="O167" s="43"/>
      <c r="P167" s="213">
        <f t="shared" si="35"/>
        <v>0</v>
      </c>
      <c r="Q167" s="213">
        <v>0</v>
      </c>
      <c r="R167" s="213">
        <f t="shared" si="36"/>
        <v>0</v>
      </c>
      <c r="S167" s="213">
        <v>0</v>
      </c>
      <c r="T167" s="214">
        <f t="shared" si="37"/>
        <v>0</v>
      </c>
      <c r="AR167" s="25" t="s">
        <v>181</v>
      </c>
      <c r="AT167" s="25" t="s">
        <v>176</v>
      </c>
      <c r="AU167" s="25" t="s">
        <v>83</v>
      </c>
      <c r="AY167" s="25" t="s">
        <v>172</v>
      </c>
      <c r="BE167" s="215">
        <f t="shared" si="38"/>
        <v>0</v>
      </c>
      <c r="BF167" s="215">
        <f t="shared" si="39"/>
        <v>0</v>
      </c>
      <c r="BG167" s="215">
        <f t="shared" si="40"/>
        <v>0</v>
      </c>
      <c r="BH167" s="215">
        <f t="shared" si="41"/>
        <v>0</v>
      </c>
      <c r="BI167" s="215">
        <f t="shared" si="42"/>
        <v>0</v>
      </c>
      <c r="BJ167" s="25" t="s">
        <v>83</v>
      </c>
      <c r="BK167" s="215">
        <f t="shared" si="43"/>
        <v>0</v>
      </c>
      <c r="BL167" s="25" t="s">
        <v>181</v>
      </c>
      <c r="BM167" s="25" t="s">
        <v>1061</v>
      </c>
    </row>
    <row r="168" spans="2:65" s="1" customFormat="1" ht="16.5" customHeight="1">
      <c r="B168" s="42"/>
      <c r="C168" s="204" t="s">
        <v>210</v>
      </c>
      <c r="D168" s="204" t="s">
        <v>176</v>
      </c>
      <c r="E168" s="205" t="s">
        <v>2220</v>
      </c>
      <c r="F168" s="206" t="s">
        <v>2221</v>
      </c>
      <c r="G168" s="207" t="s">
        <v>179</v>
      </c>
      <c r="H168" s="208">
        <v>25</v>
      </c>
      <c r="I168" s="209"/>
      <c r="J168" s="210">
        <f t="shared" si="34"/>
        <v>0</v>
      </c>
      <c r="K168" s="206" t="s">
        <v>21</v>
      </c>
      <c r="L168" s="62"/>
      <c r="M168" s="211" t="s">
        <v>21</v>
      </c>
      <c r="N168" s="212" t="s">
        <v>47</v>
      </c>
      <c r="O168" s="43"/>
      <c r="P168" s="213">
        <f t="shared" si="35"/>
        <v>0</v>
      </c>
      <c r="Q168" s="213">
        <v>0</v>
      </c>
      <c r="R168" s="213">
        <f t="shared" si="36"/>
        <v>0</v>
      </c>
      <c r="S168" s="213">
        <v>0</v>
      </c>
      <c r="T168" s="214">
        <f t="shared" si="37"/>
        <v>0</v>
      </c>
      <c r="AR168" s="25" t="s">
        <v>181</v>
      </c>
      <c r="AT168" s="25" t="s">
        <v>176</v>
      </c>
      <c r="AU168" s="25" t="s">
        <v>83</v>
      </c>
      <c r="AY168" s="25" t="s">
        <v>172</v>
      </c>
      <c r="BE168" s="215">
        <f t="shared" si="38"/>
        <v>0</v>
      </c>
      <c r="BF168" s="215">
        <f t="shared" si="39"/>
        <v>0</v>
      </c>
      <c r="BG168" s="215">
        <f t="shared" si="40"/>
        <v>0</v>
      </c>
      <c r="BH168" s="215">
        <f t="shared" si="41"/>
        <v>0</v>
      </c>
      <c r="BI168" s="215">
        <f t="shared" si="42"/>
        <v>0</v>
      </c>
      <c r="BJ168" s="25" t="s">
        <v>83</v>
      </c>
      <c r="BK168" s="215">
        <f t="shared" si="43"/>
        <v>0</v>
      </c>
      <c r="BL168" s="25" t="s">
        <v>181</v>
      </c>
      <c r="BM168" s="25" t="s">
        <v>1069</v>
      </c>
    </row>
    <row r="169" spans="2:65" s="1" customFormat="1" ht="25.5" customHeight="1">
      <c r="B169" s="42"/>
      <c r="C169" s="204" t="s">
        <v>221</v>
      </c>
      <c r="D169" s="204" t="s">
        <v>176</v>
      </c>
      <c r="E169" s="205" t="s">
        <v>2222</v>
      </c>
      <c r="F169" s="206" t="s">
        <v>2223</v>
      </c>
      <c r="G169" s="207" t="s">
        <v>511</v>
      </c>
      <c r="H169" s="208">
        <v>12</v>
      </c>
      <c r="I169" s="209"/>
      <c r="J169" s="210">
        <f t="shared" si="34"/>
        <v>0</v>
      </c>
      <c r="K169" s="206" t="s">
        <v>180</v>
      </c>
      <c r="L169" s="62"/>
      <c r="M169" s="211" t="s">
        <v>21</v>
      </c>
      <c r="N169" s="212" t="s">
        <v>47</v>
      </c>
      <c r="O169" s="43"/>
      <c r="P169" s="213">
        <f t="shared" si="35"/>
        <v>0</v>
      </c>
      <c r="Q169" s="213">
        <v>0</v>
      </c>
      <c r="R169" s="213">
        <f t="shared" si="36"/>
        <v>0</v>
      </c>
      <c r="S169" s="213">
        <v>0</v>
      </c>
      <c r="T169" s="214">
        <f t="shared" si="37"/>
        <v>0</v>
      </c>
      <c r="AR169" s="25" t="s">
        <v>181</v>
      </c>
      <c r="AT169" s="25" t="s">
        <v>176</v>
      </c>
      <c r="AU169" s="25" t="s">
        <v>83</v>
      </c>
      <c r="AY169" s="25" t="s">
        <v>172</v>
      </c>
      <c r="BE169" s="215">
        <f t="shared" si="38"/>
        <v>0</v>
      </c>
      <c r="BF169" s="215">
        <f t="shared" si="39"/>
        <v>0</v>
      </c>
      <c r="BG169" s="215">
        <f t="shared" si="40"/>
        <v>0</v>
      </c>
      <c r="BH169" s="215">
        <f t="shared" si="41"/>
        <v>0</v>
      </c>
      <c r="BI169" s="215">
        <f t="shared" si="42"/>
        <v>0</v>
      </c>
      <c r="BJ169" s="25" t="s">
        <v>83</v>
      </c>
      <c r="BK169" s="215">
        <f t="shared" si="43"/>
        <v>0</v>
      </c>
      <c r="BL169" s="25" t="s">
        <v>181</v>
      </c>
      <c r="BM169" s="25" t="s">
        <v>2025</v>
      </c>
    </row>
    <row r="170" spans="2:65" s="1" customFormat="1" ht="25.5" customHeight="1">
      <c r="B170" s="42"/>
      <c r="C170" s="204" t="s">
        <v>233</v>
      </c>
      <c r="D170" s="204" t="s">
        <v>176</v>
      </c>
      <c r="E170" s="205" t="s">
        <v>2224</v>
      </c>
      <c r="F170" s="206" t="s">
        <v>2225</v>
      </c>
      <c r="G170" s="207" t="s">
        <v>511</v>
      </c>
      <c r="H170" s="208">
        <v>1660</v>
      </c>
      <c r="I170" s="209"/>
      <c r="J170" s="210">
        <f t="shared" si="34"/>
        <v>0</v>
      </c>
      <c r="K170" s="206" t="s">
        <v>21</v>
      </c>
      <c r="L170" s="62"/>
      <c r="M170" s="211" t="s">
        <v>21</v>
      </c>
      <c r="N170" s="212" t="s">
        <v>47</v>
      </c>
      <c r="O170" s="43"/>
      <c r="P170" s="213">
        <f t="shared" si="35"/>
        <v>0</v>
      </c>
      <c r="Q170" s="213">
        <v>0</v>
      </c>
      <c r="R170" s="213">
        <f t="shared" si="36"/>
        <v>0</v>
      </c>
      <c r="S170" s="213">
        <v>0</v>
      </c>
      <c r="T170" s="214">
        <f t="shared" si="37"/>
        <v>0</v>
      </c>
      <c r="AR170" s="25" t="s">
        <v>181</v>
      </c>
      <c r="AT170" s="25" t="s">
        <v>176</v>
      </c>
      <c r="AU170" s="25" t="s">
        <v>83</v>
      </c>
      <c r="AY170" s="25" t="s">
        <v>172</v>
      </c>
      <c r="BE170" s="215">
        <f t="shared" si="38"/>
        <v>0</v>
      </c>
      <c r="BF170" s="215">
        <f t="shared" si="39"/>
        <v>0</v>
      </c>
      <c r="BG170" s="215">
        <f t="shared" si="40"/>
        <v>0</v>
      </c>
      <c r="BH170" s="215">
        <f t="shared" si="41"/>
        <v>0</v>
      </c>
      <c r="BI170" s="215">
        <f t="shared" si="42"/>
        <v>0</v>
      </c>
      <c r="BJ170" s="25" t="s">
        <v>83</v>
      </c>
      <c r="BK170" s="215">
        <f t="shared" si="43"/>
        <v>0</v>
      </c>
      <c r="BL170" s="25" t="s">
        <v>181</v>
      </c>
      <c r="BM170" s="25" t="s">
        <v>2036</v>
      </c>
    </row>
    <row r="171" spans="2:65" s="1" customFormat="1" ht="25.5" customHeight="1">
      <c r="B171" s="42"/>
      <c r="C171" s="204" t="s">
        <v>238</v>
      </c>
      <c r="D171" s="204" t="s">
        <v>176</v>
      </c>
      <c r="E171" s="205" t="s">
        <v>2226</v>
      </c>
      <c r="F171" s="206" t="s">
        <v>2227</v>
      </c>
      <c r="G171" s="207" t="s">
        <v>511</v>
      </c>
      <c r="H171" s="208">
        <v>240</v>
      </c>
      <c r="I171" s="209"/>
      <c r="J171" s="210">
        <f t="shared" si="34"/>
        <v>0</v>
      </c>
      <c r="K171" s="206" t="s">
        <v>21</v>
      </c>
      <c r="L171" s="62"/>
      <c r="M171" s="211" t="s">
        <v>21</v>
      </c>
      <c r="N171" s="212" t="s">
        <v>47</v>
      </c>
      <c r="O171" s="43"/>
      <c r="P171" s="213">
        <f t="shared" si="35"/>
        <v>0</v>
      </c>
      <c r="Q171" s="213">
        <v>0</v>
      </c>
      <c r="R171" s="213">
        <f t="shared" si="36"/>
        <v>0</v>
      </c>
      <c r="S171" s="213">
        <v>0</v>
      </c>
      <c r="T171" s="214">
        <f t="shared" si="37"/>
        <v>0</v>
      </c>
      <c r="AR171" s="25" t="s">
        <v>181</v>
      </c>
      <c r="AT171" s="25" t="s">
        <v>176</v>
      </c>
      <c r="AU171" s="25" t="s">
        <v>83</v>
      </c>
      <c r="AY171" s="25" t="s">
        <v>172</v>
      </c>
      <c r="BE171" s="215">
        <f t="shared" si="38"/>
        <v>0</v>
      </c>
      <c r="BF171" s="215">
        <f t="shared" si="39"/>
        <v>0</v>
      </c>
      <c r="BG171" s="215">
        <f t="shared" si="40"/>
        <v>0</v>
      </c>
      <c r="BH171" s="215">
        <f t="shared" si="41"/>
        <v>0</v>
      </c>
      <c r="BI171" s="215">
        <f t="shared" si="42"/>
        <v>0</v>
      </c>
      <c r="BJ171" s="25" t="s">
        <v>83</v>
      </c>
      <c r="BK171" s="215">
        <f t="shared" si="43"/>
        <v>0</v>
      </c>
      <c r="BL171" s="25" t="s">
        <v>181</v>
      </c>
      <c r="BM171" s="25" t="s">
        <v>2046</v>
      </c>
    </row>
    <row r="172" spans="2:65" s="1" customFormat="1" ht="16.5" customHeight="1">
      <c r="B172" s="42"/>
      <c r="C172" s="204" t="s">
        <v>244</v>
      </c>
      <c r="D172" s="204" t="s">
        <v>176</v>
      </c>
      <c r="E172" s="205" t="s">
        <v>2228</v>
      </c>
      <c r="F172" s="206" t="s">
        <v>2229</v>
      </c>
      <c r="G172" s="207" t="s">
        <v>511</v>
      </c>
      <c r="H172" s="208">
        <v>5300</v>
      </c>
      <c r="I172" s="209"/>
      <c r="J172" s="210">
        <f t="shared" si="34"/>
        <v>0</v>
      </c>
      <c r="K172" s="206" t="s">
        <v>180</v>
      </c>
      <c r="L172" s="62"/>
      <c r="M172" s="211" t="s">
        <v>21</v>
      </c>
      <c r="N172" s="212" t="s">
        <v>47</v>
      </c>
      <c r="O172" s="43"/>
      <c r="P172" s="213">
        <f t="shared" si="35"/>
        <v>0</v>
      </c>
      <c r="Q172" s="213">
        <v>0</v>
      </c>
      <c r="R172" s="213">
        <f t="shared" si="36"/>
        <v>0</v>
      </c>
      <c r="S172" s="213">
        <v>0</v>
      </c>
      <c r="T172" s="214">
        <f t="shared" si="37"/>
        <v>0</v>
      </c>
      <c r="AR172" s="25" t="s">
        <v>181</v>
      </c>
      <c r="AT172" s="25" t="s">
        <v>176</v>
      </c>
      <c r="AU172" s="25" t="s">
        <v>83</v>
      </c>
      <c r="AY172" s="25" t="s">
        <v>172</v>
      </c>
      <c r="BE172" s="215">
        <f t="shared" si="38"/>
        <v>0</v>
      </c>
      <c r="BF172" s="215">
        <f t="shared" si="39"/>
        <v>0</v>
      </c>
      <c r="BG172" s="215">
        <f t="shared" si="40"/>
        <v>0</v>
      </c>
      <c r="BH172" s="215">
        <f t="shared" si="41"/>
        <v>0</v>
      </c>
      <c r="BI172" s="215">
        <f t="shared" si="42"/>
        <v>0</v>
      </c>
      <c r="BJ172" s="25" t="s">
        <v>83</v>
      </c>
      <c r="BK172" s="215">
        <f t="shared" si="43"/>
        <v>0</v>
      </c>
      <c r="BL172" s="25" t="s">
        <v>181</v>
      </c>
      <c r="BM172" s="25" t="s">
        <v>2050</v>
      </c>
    </row>
    <row r="173" spans="2:65" s="1" customFormat="1" ht="25.5" customHeight="1">
      <c r="B173" s="42"/>
      <c r="C173" s="204" t="s">
        <v>251</v>
      </c>
      <c r="D173" s="204" t="s">
        <v>176</v>
      </c>
      <c r="E173" s="205" t="s">
        <v>2230</v>
      </c>
      <c r="F173" s="206" t="s">
        <v>2231</v>
      </c>
      <c r="G173" s="207" t="s">
        <v>511</v>
      </c>
      <c r="H173" s="208">
        <v>1660</v>
      </c>
      <c r="I173" s="209"/>
      <c r="J173" s="210">
        <f t="shared" si="34"/>
        <v>0</v>
      </c>
      <c r="K173" s="206" t="s">
        <v>180</v>
      </c>
      <c r="L173" s="62"/>
      <c r="M173" s="211" t="s">
        <v>21</v>
      </c>
      <c r="N173" s="212" t="s">
        <v>47</v>
      </c>
      <c r="O173" s="43"/>
      <c r="P173" s="213">
        <f t="shared" si="35"/>
        <v>0</v>
      </c>
      <c r="Q173" s="213">
        <v>0.156</v>
      </c>
      <c r="R173" s="213">
        <f t="shared" si="36"/>
        <v>258.96</v>
      </c>
      <c r="S173" s="213">
        <v>0</v>
      </c>
      <c r="T173" s="214">
        <f t="shared" si="37"/>
        <v>0</v>
      </c>
      <c r="AR173" s="25" t="s">
        <v>181</v>
      </c>
      <c r="AT173" s="25" t="s">
        <v>176</v>
      </c>
      <c r="AU173" s="25" t="s">
        <v>83</v>
      </c>
      <c r="AY173" s="25" t="s">
        <v>172</v>
      </c>
      <c r="BE173" s="215">
        <f t="shared" si="38"/>
        <v>0</v>
      </c>
      <c r="BF173" s="215">
        <f t="shared" si="39"/>
        <v>0</v>
      </c>
      <c r="BG173" s="215">
        <f t="shared" si="40"/>
        <v>0</v>
      </c>
      <c r="BH173" s="215">
        <f t="shared" si="41"/>
        <v>0</v>
      </c>
      <c r="BI173" s="215">
        <f t="shared" si="42"/>
        <v>0</v>
      </c>
      <c r="BJ173" s="25" t="s">
        <v>83</v>
      </c>
      <c r="BK173" s="215">
        <f t="shared" si="43"/>
        <v>0</v>
      </c>
      <c r="BL173" s="25" t="s">
        <v>181</v>
      </c>
      <c r="BM173" s="25" t="s">
        <v>2052</v>
      </c>
    </row>
    <row r="174" spans="2:65" s="1" customFormat="1" ht="16.5" customHeight="1">
      <c r="B174" s="42"/>
      <c r="C174" s="260" t="s">
        <v>260</v>
      </c>
      <c r="D174" s="260" t="s">
        <v>252</v>
      </c>
      <c r="E174" s="261" t="s">
        <v>2232</v>
      </c>
      <c r="F174" s="262" t="s">
        <v>2233</v>
      </c>
      <c r="G174" s="263" t="s">
        <v>179</v>
      </c>
      <c r="H174" s="264">
        <v>150</v>
      </c>
      <c r="I174" s="265"/>
      <c r="J174" s="266">
        <f t="shared" si="34"/>
        <v>0</v>
      </c>
      <c r="K174" s="262" t="s">
        <v>21</v>
      </c>
      <c r="L174" s="267"/>
      <c r="M174" s="268" t="s">
        <v>21</v>
      </c>
      <c r="N174" s="269" t="s">
        <v>47</v>
      </c>
      <c r="O174" s="43"/>
      <c r="P174" s="213">
        <f t="shared" si="35"/>
        <v>0</v>
      </c>
      <c r="Q174" s="213">
        <v>0</v>
      </c>
      <c r="R174" s="213">
        <f t="shared" si="36"/>
        <v>0</v>
      </c>
      <c r="S174" s="213">
        <v>0</v>
      </c>
      <c r="T174" s="214">
        <f t="shared" si="37"/>
        <v>0</v>
      </c>
      <c r="AR174" s="25" t="s">
        <v>233</v>
      </c>
      <c r="AT174" s="25" t="s">
        <v>252</v>
      </c>
      <c r="AU174" s="25" t="s">
        <v>83</v>
      </c>
      <c r="AY174" s="25" t="s">
        <v>172</v>
      </c>
      <c r="BE174" s="215">
        <f t="shared" si="38"/>
        <v>0</v>
      </c>
      <c r="BF174" s="215">
        <f t="shared" si="39"/>
        <v>0</v>
      </c>
      <c r="BG174" s="215">
        <f t="shared" si="40"/>
        <v>0</v>
      </c>
      <c r="BH174" s="215">
        <f t="shared" si="41"/>
        <v>0</v>
      </c>
      <c r="BI174" s="215">
        <f t="shared" si="42"/>
        <v>0</v>
      </c>
      <c r="BJ174" s="25" t="s">
        <v>83</v>
      </c>
      <c r="BK174" s="215">
        <f t="shared" si="43"/>
        <v>0</v>
      </c>
      <c r="BL174" s="25" t="s">
        <v>181</v>
      </c>
      <c r="BM174" s="25" t="s">
        <v>2234</v>
      </c>
    </row>
    <row r="175" spans="2:65" s="1" customFormat="1" ht="16.5" customHeight="1">
      <c r="B175" s="42"/>
      <c r="C175" s="204" t="s">
        <v>265</v>
      </c>
      <c r="D175" s="204" t="s">
        <v>176</v>
      </c>
      <c r="E175" s="205" t="s">
        <v>2235</v>
      </c>
      <c r="F175" s="206" t="s">
        <v>2236</v>
      </c>
      <c r="G175" s="207" t="s">
        <v>329</v>
      </c>
      <c r="H175" s="208">
        <v>38</v>
      </c>
      <c r="I175" s="209"/>
      <c r="J175" s="210">
        <f t="shared" si="34"/>
        <v>0</v>
      </c>
      <c r="K175" s="206" t="s">
        <v>180</v>
      </c>
      <c r="L175" s="62"/>
      <c r="M175" s="211" t="s">
        <v>21</v>
      </c>
      <c r="N175" s="212" t="s">
        <v>47</v>
      </c>
      <c r="O175" s="43"/>
      <c r="P175" s="213">
        <f t="shared" si="35"/>
        <v>0</v>
      </c>
      <c r="Q175" s="213">
        <v>0.0038</v>
      </c>
      <c r="R175" s="213">
        <f t="shared" si="36"/>
        <v>0.1444</v>
      </c>
      <c r="S175" s="213">
        <v>0</v>
      </c>
      <c r="T175" s="214">
        <f t="shared" si="37"/>
        <v>0</v>
      </c>
      <c r="AR175" s="25" t="s">
        <v>181</v>
      </c>
      <c r="AT175" s="25" t="s">
        <v>176</v>
      </c>
      <c r="AU175" s="25" t="s">
        <v>83</v>
      </c>
      <c r="AY175" s="25" t="s">
        <v>172</v>
      </c>
      <c r="BE175" s="215">
        <f t="shared" si="38"/>
        <v>0</v>
      </c>
      <c r="BF175" s="215">
        <f t="shared" si="39"/>
        <v>0</v>
      </c>
      <c r="BG175" s="215">
        <f t="shared" si="40"/>
        <v>0</v>
      </c>
      <c r="BH175" s="215">
        <f t="shared" si="41"/>
        <v>0</v>
      </c>
      <c r="BI175" s="215">
        <f t="shared" si="42"/>
        <v>0</v>
      </c>
      <c r="BJ175" s="25" t="s">
        <v>83</v>
      </c>
      <c r="BK175" s="215">
        <f t="shared" si="43"/>
        <v>0</v>
      </c>
      <c r="BL175" s="25" t="s">
        <v>181</v>
      </c>
      <c r="BM175" s="25" t="s">
        <v>2237</v>
      </c>
    </row>
    <row r="176" spans="2:65" s="1" customFormat="1" ht="16.5" customHeight="1">
      <c r="B176" s="42"/>
      <c r="C176" s="204" t="s">
        <v>270</v>
      </c>
      <c r="D176" s="204" t="s">
        <v>176</v>
      </c>
      <c r="E176" s="205" t="s">
        <v>2238</v>
      </c>
      <c r="F176" s="206" t="s">
        <v>2239</v>
      </c>
      <c r="G176" s="207" t="s">
        <v>329</v>
      </c>
      <c r="H176" s="208">
        <v>44</v>
      </c>
      <c r="I176" s="209"/>
      <c r="J176" s="210">
        <f t="shared" si="34"/>
        <v>0</v>
      </c>
      <c r="K176" s="206" t="s">
        <v>180</v>
      </c>
      <c r="L176" s="62"/>
      <c r="M176" s="211" t="s">
        <v>21</v>
      </c>
      <c r="N176" s="212" t="s">
        <v>47</v>
      </c>
      <c r="O176" s="43"/>
      <c r="P176" s="213">
        <f t="shared" si="35"/>
        <v>0</v>
      </c>
      <c r="Q176" s="213">
        <v>0.0076</v>
      </c>
      <c r="R176" s="213">
        <f t="shared" si="36"/>
        <v>0.3344</v>
      </c>
      <c r="S176" s="213">
        <v>0</v>
      </c>
      <c r="T176" s="214">
        <f t="shared" si="37"/>
        <v>0</v>
      </c>
      <c r="AR176" s="25" t="s">
        <v>181</v>
      </c>
      <c r="AT176" s="25" t="s">
        <v>176</v>
      </c>
      <c r="AU176" s="25" t="s">
        <v>83</v>
      </c>
      <c r="AY176" s="25" t="s">
        <v>172</v>
      </c>
      <c r="BE176" s="215">
        <f t="shared" si="38"/>
        <v>0</v>
      </c>
      <c r="BF176" s="215">
        <f t="shared" si="39"/>
        <v>0</v>
      </c>
      <c r="BG176" s="215">
        <f t="shared" si="40"/>
        <v>0</v>
      </c>
      <c r="BH176" s="215">
        <f t="shared" si="41"/>
        <v>0</v>
      </c>
      <c r="BI176" s="215">
        <f t="shared" si="42"/>
        <v>0</v>
      </c>
      <c r="BJ176" s="25" t="s">
        <v>83</v>
      </c>
      <c r="BK176" s="215">
        <f t="shared" si="43"/>
        <v>0</v>
      </c>
      <c r="BL176" s="25" t="s">
        <v>181</v>
      </c>
      <c r="BM176" s="25" t="s">
        <v>2240</v>
      </c>
    </row>
    <row r="177" spans="2:65" s="1" customFormat="1" ht="16.5" customHeight="1">
      <c r="B177" s="42"/>
      <c r="C177" s="204" t="s">
        <v>10</v>
      </c>
      <c r="D177" s="204" t="s">
        <v>176</v>
      </c>
      <c r="E177" s="205" t="s">
        <v>2241</v>
      </c>
      <c r="F177" s="206" t="s">
        <v>2242</v>
      </c>
      <c r="G177" s="207" t="s">
        <v>511</v>
      </c>
      <c r="H177" s="208">
        <v>1250</v>
      </c>
      <c r="I177" s="209"/>
      <c r="J177" s="210">
        <f t="shared" si="34"/>
        <v>0</v>
      </c>
      <c r="K177" s="206" t="s">
        <v>180</v>
      </c>
      <c r="L177" s="62"/>
      <c r="M177" s="211" t="s">
        <v>21</v>
      </c>
      <c r="N177" s="212" t="s">
        <v>47</v>
      </c>
      <c r="O177" s="43"/>
      <c r="P177" s="213">
        <f t="shared" si="35"/>
        <v>0</v>
      </c>
      <c r="Q177" s="213">
        <v>0.0019</v>
      </c>
      <c r="R177" s="213">
        <f t="shared" si="36"/>
        <v>2.375</v>
      </c>
      <c r="S177" s="213">
        <v>0</v>
      </c>
      <c r="T177" s="214">
        <f t="shared" si="37"/>
        <v>0</v>
      </c>
      <c r="AR177" s="25" t="s">
        <v>181</v>
      </c>
      <c r="AT177" s="25" t="s">
        <v>176</v>
      </c>
      <c r="AU177" s="25" t="s">
        <v>83</v>
      </c>
      <c r="AY177" s="25" t="s">
        <v>172</v>
      </c>
      <c r="BE177" s="215">
        <f t="shared" si="38"/>
        <v>0</v>
      </c>
      <c r="BF177" s="215">
        <f t="shared" si="39"/>
        <v>0</v>
      </c>
      <c r="BG177" s="215">
        <f t="shared" si="40"/>
        <v>0</v>
      </c>
      <c r="BH177" s="215">
        <f t="shared" si="41"/>
        <v>0</v>
      </c>
      <c r="BI177" s="215">
        <f t="shared" si="42"/>
        <v>0</v>
      </c>
      <c r="BJ177" s="25" t="s">
        <v>83</v>
      </c>
      <c r="BK177" s="215">
        <f t="shared" si="43"/>
        <v>0</v>
      </c>
      <c r="BL177" s="25" t="s">
        <v>181</v>
      </c>
      <c r="BM177" s="25" t="s">
        <v>2243</v>
      </c>
    </row>
    <row r="178" spans="2:65" s="1" customFormat="1" ht="16.5" customHeight="1">
      <c r="B178" s="42"/>
      <c r="C178" s="204" t="s">
        <v>280</v>
      </c>
      <c r="D178" s="204" t="s">
        <v>176</v>
      </c>
      <c r="E178" s="205" t="s">
        <v>2244</v>
      </c>
      <c r="F178" s="206" t="s">
        <v>2245</v>
      </c>
      <c r="G178" s="207" t="s">
        <v>511</v>
      </c>
      <c r="H178" s="208">
        <v>2000</v>
      </c>
      <c r="I178" s="209"/>
      <c r="J178" s="210">
        <f t="shared" si="34"/>
        <v>0</v>
      </c>
      <c r="K178" s="206" t="s">
        <v>180</v>
      </c>
      <c r="L178" s="62"/>
      <c r="M178" s="211" t="s">
        <v>21</v>
      </c>
      <c r="N178" s="212" t="s">
        <v>47</v>
      </c>
      <c r="O178" s="43"/>
      <c r="P178" s="213">
        <f t="shared" si="35"/>
        <v>0</v>
      </c>
      <c r="Q178" s="213">
        <v>7E-05</v>
      </c>
      <c r="R178" s="213">
        <f t="shared" si="36"/>
        <v>0.13999999999999999</v>
      </c>
      <c r="S178" s="213">
        <v>0</v>
      </c>
      <c r="T178" s="214">
        <f t="shared" si="37"/>
        <v>0</v>
      </c>
      <c r="AR178" s="25" t="s">
        <v>181</v>
      </c>
      <c r="AT178" s="25" t="s">
        <v>176</v>
      </c>
      <c r="AU178" s="25" t="s">
        <v>83</v>
      </c>
      <c r="AY178" s="25" t="s">
        <v>172</v>
      </c>
      <c r="BE178" s="215">
        <f t="shared" si="38"/>
        <v>0</v>
      </c>
      <c r="BF178" s="215">
        <f t="shared" si="39"/>
        <v>0</v>
      </c>
      <c r="BG178" s="215">
        <f t="shared" si="40"/>
        <v>0</v>
      </c>
      <c r="BH178" s="215">
        <f t="shared" si="41"/>
        <v>0</v>
      </c>
      <c r="BI178" s="215">
        <f t="shared" si="42"/>
        <v>0</v>
      </c>
      <c r="BJ178" s="25" t="s">
        <v>83</v>
      </c>
      <c r="BK178" s="215">
        <f t="shared" si="43"/>
        <v>0</v>
      </c>
      <c r="BL178" s="25" t="s">
        <v>181</v>
      </c>
      <c r="BM178" s="25" t="s">
        <v>2246</v>
      </c>
    </row>
    <row r="179" spans="2:65" s="1" customFormat="1" ht="16.5" customHeight="1">
      <c r="B179" s="42"/>
      <c r="C179" s="260" t="s">
        <v>285</v>
      </c>
      <c r="D179" s="260" t="s">
        <v>252</v>
      </c>
      <c r="E179" s="261" t="s">
        <v>2247</v>
      </c>
      <c r="F179" s="262" t="s">
        <v>2248</v>
      </c>
      <c r="G179" s="263" t="s">
        <v>511</v>
      </c>
      <c r="H179" s="264">
        <v>2000</v>
      </c>
      <c r="I179" s="265"/>
      <c r="J179" s="266">
        <f t="shared" si="34"/>
        <v>0</v>
      </c>
      <c r="K179" s="262" t="s">
        <v>21</v>
      </c>
      <c r="L179" s="267"/>
      <c r="M179" s="268" t="s">
        <v>21</v>
      </c>
      <c r="N179" s="269" t="s">
        <v>47</v>
      </c>
      <c r="O179" s="43"/>
      <c r="P179" s="213">
        <f t="shared" si="35"/>
        <v>0</v>
      </c>
      <c r="Q179" s="213">
        <v>0</v>
      </c>
      <c r="R179" s="213">
        <f t="shared" si="36"/>
        <v>0</v>
      </c>
      <c r="S179" s="213">
        <v>0</v>
      </c>
      <c r="T179" s="214">
        <f t="shared" si="37"/>
        <v>0</v>
      </c>
      <c r="AR179" s="25" t="s">
        <v>233</v>
      </c>
      <c r="AT179" s="25" t="s">
        <v>252</v>
      </c>
      <c r="AU179" s="25" t="s">
        <v>83</v>
      </c>
      <c r="AY179" s="25" t="s">
        <v>172</v>
      </c>
      <c r="BE179" s="215">
        <f t="shared" si="38"/>
        <v>0</v>
      </c>
      <c r="BF179" s="215">
        <f t="shared" si="39"/>
        <v>0</v>
      </c>
      <c r="BG179" s="215">
        <f t="shared" si="40"/>
        <v>0</v>
      </c>
      <c r="BH179" s="215">
        <f t="shared" si="41"/>
        <v>0</v>
      </c>
      <c r="BI179" s="215">
        <f t="shared" si="42"/>
        <v>0</v>
      </c>
      <c r="BJ179" s="25" t="s">
        <v>83</v>
      </c>
      <c r="BK179" s="215">
        <f t="shared" si="43"/>
        <v>0</v>
      </c>
      <c r="BL179" s="25" t="s">
        <v>181</v>
      </c>
      <c r="BM179" s="25" t="s">
        <v>2249</v>
      </c>
    </row>
    <row r="180" spans="2:65" s="1" customFormat="1" ht="25.5" customHeight="1">
      <c r="B180" s="42"/>
      <c r="C180" s="204" t="s">
        <v>290</v>
      </c>
      <c r="D180" s="204" t="s">
        <v>176</v>
      </c>
      <c r="E180" s="205" t="s">
        <v>2250</v>
      </c>
      <c r="F180" s="206" t="s">
        <v>2251</v>
      </c>
      <c r="G180" s="207" t="s">
        <v>511</v>
      </c>
      <c r="H180" s="208">
        <v>4880</v>
      </c>
      <c r="I180" s="209"/>
      <c r="J180" s="210">
        <f t="shared" si="34"/>
        <v>0</v>
      </c>
      <c r="K180" s="206" t="s">
        <v>180</v>
      </c>
      <c r="L180" s="62"/>
      <c r="M180" s="211" t="s">
        <v>21</v>
      </c>
      <c r="N180" s="212" t="s">
        <v>47</v>
      </c>
      <c r="O180" s="43"/>
      <c r="P180" s="213">
        <f t="shared" si="35"/>
        <v>0</v>
      </c>
      <c r="Q180" s="213">
        <v>0.18</v>
      </c>
      <c r="R180" s="213">
        <f t="shared" si="36"/>
        <v>878.4</v>
      </c>
      <c r="S180" s="213">
        <v>0</v>
      </c>
      <c r="T180" s="214">
        <f t="shared" si="37"/>
        <v>0</v>
      </c>
      <c r="AR180" s="25" t="s">
        <v>181</v>
      </c>
      <c r="AT180" s="25" t="s">
        <v>176</v>
      </c>
      <c r="AU180" s="25" t="s">
        <v>83</v>
      </c>
      <c r="AY180" s="25" t="s">
        <v>172</v>
      </c>
      <c r="BE180" s="215">
        <f t="shared" si="38"/>
        <v>0</v>
      </c>
      <c r="BF180" s="215">
        <f t="shared" si="39"/>
        <v>0</v>
      </c>
      <c r="BG180" s="215">
        <f t="shared" si="40"/>
        <v>0</v>
      </c>
      <c r="BH180" s="215">
        <f t="shared" si="41"/>
        <v>0</v>
      </c>
      <c r="BI180" s="215">
        <f t="shared" si="42"/>
        <v>0</v>
      </c>
      <c r="BJ180" s="25" t="s">
        <v>83</v>
      </c>
      <c r="BK180" s="215">
        <f t="shared" si="43"/>
        <v>0</v>
      </c>
      <c r="BL180" s="25" t="s">
        <v>181</v>
      </c>
      <c r="BM180" s="25" t="s">
        <v>2252</v>
      </c>
    </row>
    <row r="181" spans="2:65" s="1" customFormat="1" ht="16.5" customHeight="1">
      <c r="B181" s="42"/>
      <c r="C181" s="260" t="s">
        <v>296</v>
      </c>
      <c r="D181" s="260" t="s">
        <v>252</v>
      </c>
      <c r="E181" s="261" t="s">
        <v>2253</v>
      </c>
      <c r="F181" s="262" t="s">
        <v>2254</v>
      </c>
      <c r="G181" s="263" t="s">
        <v>511</v>
      </c>
      <c r="H181" s="264">
        <v>2620</v>
      </c>
      <c r="I181" s="265"/>
      <c r="J181" s="266">
        <f t="shared" si="34"/>
        <v>0</v>
      </c>
      <c r="K181" s="262" t="s">
        <v>21</v>
      </c>
      <c r="L181" s="267"/>
      <c r="M181" s="268" t="s">
        <v>21</v>
      </c>
      <c r="N181" s="269" t="s">
        <v>47</v>
      </c>
      <c r="O181" s="43"/>
      <c r="P181" s="213">
        <f t="shared" si="35"/>
        <v>0</v>
      </c>
      <c r="Q181" s="213">
        <v>0</v>
      </c>
      <c r="R181" s="213">
        <f t="shared" si="36"/>
        <v>0</v>
      </c>
      <c r="S181" s="213">
        <v>0</v>
      </c>
      <c r="T181" s="214">
        <f t="shared" si="37"/>
        <v>0</v>
      </c>
      <c r="AR181" s="25" t="s">
        <v>233</v>
      </c>
      <c r="AT181" s="25" t="s">
        <v>252</v>
      </c>
      <c r="AU181" s="25" t="s">
        <v>83</v>
      </c>
      <c r="AY181" s="25" t="s">
        <v>172</v>
      </c>
      <c r="BE181" s="215">
        <f t="shared" si="38"/>
        <v>0</v>
      </c>
      <c r="BF181" s="215">
        <f t="shared" si="39"/>
        <v>0</v>
      </c>
      <c r="BG181" s="215">
        <f t="shared" si="40"/>
        <v>0</v>
      </c>
      <c r="BH181" s="215">
        <f t="shared" si="41"/>
        <v>0</v>
      </c>
      <c r="BI181" s="215">
        <f t="shared" si="42"/>
        <v>0</v>
      </c>
      <c r="BJ181" s="25" t="s">
        <v>83</v>
      </c>
      <c r="BK181" s="215">
        <f t="shared" si="43"/>
        <v>0</v>
      </c>
      <c r="BL181" s="25" t="s">
        <v>181</v>
      </c>
      <c r="BM181" s="25" t="s">
        <v>2255</v>
      </c>
    </row>
    <row r="182" spans="2:65" s="1" customFormat="1" ht="16.5" customHeight="1">
      <c r="B182" s="42"/>
      <c r="C182" s="260" t="s">
        <v>301</v>
      </c>
      <c r="D182" s="260" t="s">
        <v>252</v>
      </c>
      <c r="E182" s="261" t="s">
        <v>2256</v>
      </c>
      <c r="F182" s="262" t="s">
        <v>2257</v>
      </c>
      <c r="G182" s="263" t="s">
        <v>511</v>
      </c>
      <c r="H182" s="264">
        <v>2200</v>
      </c>
      <c r="I182" s="265"/>
      <c r="J182" s="266">
        <f t="shared" si="34"/>
        <v>0</v>
      </c>
      <c r="K182" s="262" t="s">
        <v>21</v>
      </c>
      <c r="L182" s="267"/>
      <c r="M182" s="268" t="s">
        <v>21</v>
      </c>
      <c r="N182" s="269" t="s">
        <v>47</v>
      </c>
      <c r="O182" s="43"/>
      <c r="P182" s="213">
        <f t="shared" si="35"/>
        <v>0</v>
      </c>
      <c r="Q182" s="213">
        <v>0</v>
      </c>
      <c r="R182" s="213">
        <f t="shared" si="36"/>
        <v>0</v>
      </c>
      <c r="S182" s="213">
        <v>0</v>
      </c>
      <c r="T182" s="214">
        <f t="shared" si="37"/>
        <v>0</v>
      </c>
      <c r="AR182" s="25" t="s">
        <v>233</v>
      </c>
      <c r="AT182" s="25" t="s">
        <v>252</v>
      </c>
      <c r="AU182" s="25" t="s">
        <v>83</v>
      </c>
      <c r="AY182" s="25" t="s">
        <v>172</v>
      </c>
      <c r="BE182" s="215">
        <f t="shared" si="38"/>
        <v>0</v>
      </c>
      <c r="BF182" s="215">
        <f t="shared" si="39"/>
        <v>0</v>
      </c>
      <c r="BG182" s="215">
        <f t="shared" si="40"/>
        <v>0</v>
      </c>
      <c r="BH182" s="215">
        <f t="shared" si="41"/>
        <v>0</v>
      </c>
      <c r="BI182" s="215">
        <f t="shared" si="42"/>
        <v>0</v>
      </c>
      <c r="BJ182" s="25" t="s">
        <v>83</v>
      </c>
      <c r="BK182" s="215">
        <f t="shared" si="43"/>
        <v>0</v>
      </c>
      <c r="BL182" s="25" t="s">
        <v>181</v>
      </c>
      <c r="BM182" s="25" t="s">
        <v>2258</v>
      </c>
    </row>
    <row r="183" spans="2:65" s="1" customFormat="1" ht="16.5" customHeight="1">
      <c r="B183" s="42"/>
      <c r="C183" s="260" t="s">
        <v>9</v>
      </c>
      <c r="D183" s="260" t="s">
        <v>252</v>
      </c>
      <c r="E183" s="261" t="s">
        <v>2259</v>
      </c>
      <c r="F183" s="262" t="s">
        <v>2260</v>
      </c>
      <c r="G183" s="263" t="s">
        <v>511</v>
      </c>
      <c r="H183" s="264">
        <v>60</v>
      </c>
      <c r="I183" s="265"/>
      <c r="J183" s="266">
        <f t="shared" si="34"/>
        <v>0</v>
      </c>
      <c r="K183" s="262" t="s">
        <v>21</v>
      </c>
      <c r="L183" s="267"/>
      <c r="M183" s="268" t="s">
        <v>21</v>
      </c>
      <c r="N183" s="269" t="s">
        <v>47</v>
      </c>
      <c r="O183" s="43"/>
      <c r="P183" s="213">
        <f t="shared" si="35"/>
        <v>0</v>
      </c>
      <c r="Q183" s="213">
        <v>0</v>
      </c>
      <c r="R183" s="213">
        <f t="shared" si="36"/>
        <v>0</v>
      </c>
      <c r="S183" s="213">
        <v>0</v>
      </c>
      <c r="T183" s="214">
        <f t="shared" si="37"/>
        <v>0</v>
      </c>
      <c r="AR183" s="25" t="s">
        <v>233</v>
      </c>
      <c r="AT183" s="25" t="s">
        <v>252</v>
      </c>
      <c r="AU183" s="25" t="s">
        <v>83</v>
      </c>
      <c r="AY183" s="25" t="s">
        <v>172</v>
      </c>
      <c r="BE183" s="215">
        <f t="shared" si="38"/>
        <v>0</v>
      </c>
      <c r="BF183" s="215">
        <f t="shared" si="39"/>
        <v>0</v>
      </c>
      <c r="BG183" s="215">
        <f t="shared" si="40"/>
        <v>0</v>
      </c>
      <c r="BH183" s="215">
        <f t="shared" si="41"/>
        <v>0</v>
      </c>
      <c r="BI183" s="215">
        <f t="shared" si="42"/>
        <v>0</v>
      </c>
      <c r="BJ183" s="25" t="s">
        <v>83</v>
      </c>
      <c r="BK183" s="215">
        <f t="shared" si="43"/>
        <v>0</v>
      </c>
      <c r="BL183" s="25" t="s">
        <v>181</v>
      </c>
      <c r="BM183" s="25" t="s">
        <v>2261</v>
      </c>
    </row>
    <row r="184" spans="2:65" s="1" customFormat="1" ht="25.5" customHeight="1">
      <c r="B184" s="42"/>
      <c r="C184" s="204" t="s">
        <v>311</v>
      </c>
      <c r="D184" s="204" t="s">
        <v>176</v>
      </c>
      <c r="E184" s="205" t="s">
        <v>2262</v>
      </c>
      <c r="F184" s="206" t="s">
        <v>2263</v>
      </c>
      <c r="G184" s="207" t="s">
        <v>511</v>
      </c>
      <c r="H184" s="208">
        <v>140</v>
      </c>
      <c r="I184" s="209"/>
      <c r="J184" s="210">
        <f t="shared" si="34"/>
        <v>0</v>
      </c>
      <c r="K184" s="206" t="s">
        <v>180</v>
      </c>
      <c r="L184" s="62"/>
      <c r="M184" s="211" t="s">
        <v>21</v>
      </c>
      <c r="N184" s="212" t="s">
        <v>47</v>
      </c>
      <c r="O184" s="43"/>
      <c r="P184" s="213">
        <f t="shared" si="35"/>
        <v>0</v>
      </c>
      <c r="Q184" s="213">
        <v>0.22563</v>
      </c>
      <c r="R184" s="213">
        <f t="shared" si="36"/>
        <v>31.5882</v>
      </c>
      <c r="S184" s="213">
        <v>0</v>
      </c>
      <c r="T184" s="214">
        <f t="shared" si="37"/>
        <v>0</v>
      </c>
      <c r="AR184" s="25" t="s">
        <v>181</v>
      </c>
      <c r="AT184" s="25" t="s">
        <v>176</v>
      </c>
      <c r="AU184" s="25" t="s">
        <v>83</v>
      </c>
      <c r="AY184" s="25" t="s">
        <v>172</v>
      </c>
      <c r="BE184" s="215">
        <f t="shared" si="38"/>
        <v>0</v>
      </c>
      <c r="BF184" s="215">
        <f t="shared" si="39"/>
        <v>0</v>
      </c>
      <c r="BG184" s="215">
        <f t="shared" si="40"/>
        <v>0</v>
      </c>
      <c r="BH184" s="215">
        <f t="shared" si="41"/>
        <v>0</v>
      </c>
      <c r="BI184" s="215">
        <f t="shared" si="42"/>
        <v>0</v>
      </c>
      <c r="BJ184" s="25" t="s">
        <v>83</v>
      </c>
      <c r="BK184" s="215">
        <f t="shared" si="43"/>
        <v>0</v>
      </c>
      <c r="BL184" s="25" t="s">
        <v>181</v>
      </c>
      <c r="BM184" s="25" t="s">
        <v>2264</v>
      </c>
    </row>
    <row r="185" spans="2:65" s="1" customFormat="1" ht="16.5" customHeight="1">
      <c r="B185" s="42"/>
      <c r="C185" s="260" t="s">
        <v>317</v>
      </c>
      <c r="D185" s="260" t="s">
        <v>252</v>
      </c>
      <c r="E185" s="261" t="s">
        <v>2259</v>
      </c>
      <c r="F185" s="262" t="s">
        <v>2260</v>
      </c>
      <c r="G185" s="263" t="s">
        <v>511</v>
      </c>
      <c r="H185" s="264">
        <v>140</v>
      </c>
      <c r="I185" s="265"/>
      <c r="J185" s="266">
        <f t="shared" si="34"/>
        <v>0</v>
      </c>
      <c r="K185" s="262" t="s">
        <v>21</v>
      </c>
      <c r="L185" s="267"/>
      <c r="M185" s="268" t="s">
        <v>21</v>
      </c>
      <c r="N185" s="269" t="s">
        <v>47</v>
      </c>
      <c r="O185" s="43"/>
      <c r="P185" s="213">
        <f t="shared" si="35"/>
        <v>0</v>
      </c>
      <c r="Q185" s="213">
        <v>0</v>
      </c>
      <c r="R185" s="213">
        <f t="shared" si="36"/>
        <v>0</v>
      </c>
      <c r="S185" s="213">
        <v>0</v>
      </c>
      <c r="T185" s="214">
        <f t="shared" si="37"/>
        <v>0</v>
      </c>
      <c r="AR185" s="25" t="s">
        <v>233</v>
      </c>
      <c r="AT185" s="25" t="s">
        <v>252</v>
      </c>
      <c r="AU185" s="25" t="s">
        <v>83</v>
      </c>
      <c r="AY185" s="25" t="s">
        <v>172</v>
      </c>
      <c r="BE185" s="215">
        <f t="shared" si="38"/>
        <v>0</v>
      </c>
      <c r="BF185" s="215">
        <f t="shared" si="39"/>
        <v>0</v>
      </c>
      <c r="BG185" s="215">
        <f t="shared" si="40"/>
        <v>0</v>
      </c>
      <c r="BH185" s="215">
        <f t="shared" si="41"/>
        <v>0</v>
      </c>
      <c r="BI185" s="215">
        <f t="shared" si="42"/>
        <v>0</v>
      </c>
      <c r="BJ185" s="25" t="s">
        <v>83</v>
      </c>
      <c r="BK185" s="215">
        <f t="shared" si="43"/>
        <v>0</v>
      </c>
      <c r="BL185" s="25" t="s">
        <v>181</v>
      </c>
      <c r="BM185" s="25" t="s">
        <v>2265</v>
      </c>
    </row>
    <row r="186" spans="2:65" s="1" customFormat="1" ht="16.5" customHeight="1">
      <c r="B186" s="42"/>
      <c r="C186" s="260" t="s">
        <v>326</v>
      </c>
      <c r="D186" s="260" t="s">
        <v>252</v>
      </c>
      <c r="E186" s="261" t="s">
        <v>2266</v>
      </c>
      <c r="F186" s="262" t="s">
        <v>2215</v>
      </c>
      <c r="G186" s="263" t="s">
        <v>179</v>
      </c>
      <c r="H186" s="264">
        <v>20</v>
      </c>
      <c r="I186" s="265"/>
      <c r="J186" s="266">
        <f t="shared" si="34"/>
        <v>0</v>
      </c>
      <c r="K186" s="262" t="s">
        <v>21</v>
      </c>
      <c r="L186" s="267"/>
      <c r="M186" s="268" t="s">
        <v>21</v>
      </c>
      <c r="N186" s="269" t="s">
        <v>47</v>
      </c>
      <c r="O186" s="43"/>
      <c r="P186" s="213">
        <f t="shared" si="35"/>
        <v>0</v>
      </c>
      <c r="Q186" s="213">
        <v>0</v>
      </c>
      <c r="R186" s="213">
        <f t="shared" si="36"/>
        <v>0</v>
      </c>
      <c r="S186" s="213">
        <v>0</v>
      </c>
      <c r="T186" s="214">
        <f t="shared" si="37"/>
        <v>0</v>
      </c>
      <c r="AR186" s="25" t="s">
        <v>233</v>
      </c>
      <c r="AT186" s="25" t="s">
        <v>252</v>
      </c>
      <c r="AU186" s="25" t="s">
        <v>83</v>
      </c>
      <c r="AY186" s="25" t="s">
        <v>172</v>
      </c>
      <c r="BE186" s="215">
        <f t="shared" si="38"/>
        <v>0</v>
      </c>
      <c r="BF186" s="215">
        <f t="shared" si="39"/>
        <v>0</v>
      </c>
      <c r="BG186" s="215">
        <f t="shared" si="40"/>
        <v>0</v>
      </c>
      <c r="BH186" s="215">
        <f t="shared" si="41"/>
        <v>0</v>
      </c>
      <c r="BI186" s="215">
        <f t="shared" si="42"/>
        <v>0</v>
      </c>
      <c r="BJ186" s="25" t="s">
        <v>83</v>
      </c>
      <c r="BK186" s="215">
        <f t="shared" si="43"/>
        <v>0</v>
      </c>
      <c r="BL186" s="25" t="s">
        <v>181</v>
      </c>
      <c r="BM186" s="25" t="s">
        <v>2267</v>
      </c>
    </row>
    <row r="187" spans="2:65" s="1" customFormat="1" ht="16.5" customHeight="1">
      <c r="B187" s="42"/>
      <c r="C187" s="204" t="s">
        <v>331</v>
      </c>
      <c r="D187" s="204" t="s">
        <v>176</v>
      </c>
      <c r="E187" s="205" t="s">
        <v>2268</v>
      </c>
      <c r="F187" s="206" t="s">
        <v>2269</v>
      </c>
      <c r="G187" s="207" t="s">
        <v>511</v>
      </c>
      <c r="H187" s="208">
        <v>20</v>
      </c>
      <c r="I187" s="209"/>
      <c r="J187" s="210">
        <f t="shared" si="34"/>
        <v>0</v>
      </c>
      <c r="K187" s="206" t="s">
        <v>180</v>
      </c>
      <c r="L187" s="62"/>
      <c r="M187" s="211" t="s">
        <v>21</v>
      </c>
      <c r="N187" s="212" t="s">
        <v>47</v>
      </c>
      <c r="O187" s="43"/>
      <c r="P187" s="213">
        <f t="shared" si="35"/>
        <v>0</v>
      </c>
      <c r="Q187" s="213">
        <v>0</v>
      </c>
      <c r="R187" s="213">
        <f t="shared" si="36"/>
        <v>0</v>
      </c>
      <c r="S187" s="213">
        <v>0</v>
      </c>
      <c r="T187" s="214">
        <f t="shared" si="37"/>
        <v>0</v>
      </c>
      <c r="AR187" s="25" t="s">
        <v>181</v>
      </c>
      <c r="AT187" s="25" t="s">
        <v>176</v>
      </c>
      <c r="AU187" s="25" t="s">
        <v>83</v>
      </c>
      <c r="AY187" s="25" t="s">
        <v>172</v>
      </c>
      <c r="BE187" s="215">
        <f t="shared" si="38"/>
        <v>0</v>
      </c>
      <c r="BF187" s="215">
        <f t="shared" si="39"/>
        <v>0</v>
      </c>
      <c r="BG187" s="215">
        <f t="shared" si="40"/>
        <v>0</v>
      </c>
      <c r="BH187" s="215">
        <f t="shared" si="41"/>
        <v>0</v>
      </c>
      <c r="BI187" s="215">
        <f t="shared" si="42"/>
        <v>0</v>
      </c>
      <c r="BJ187" s="25" t="s">
        <v>83</v>
      </c>
      <c r="BK187" s="215">
        <f t="shared" si="43"/>
        <v>0</v>
      </c>
      <c r="BL187" s="25" t="s">
        <v>181</v>
      </c>
      <c r="BM187" s="25" t="s">
        <v>2270</v>
      </c>
    </row>
    <row r="188" spans="2:65" s="1" customFormat="1" ht="16.5" customHeight="1">
      <c r="B188" s="42"/>
      <c r="C188" s="204" t="s">
        <v>335</v>
      </c>
      <c r="D188" s="204" t="s">
        <v>176</v>
      </c>
      <c r="E188" s="205" t="s">
        <v>2271</v>
      </c>
      <c r="F188" s="206" t="s">
        <v>2272</v>
      </c>
      <c r="G188" s="207" t="s">
        <v>511</v>
      </c>
      <c r="H188" s="208">
        <v>240</v>
      </c>
      <c r="I188" s="209"/>
      <c r="J188" s="210">
        <f t="shared" si="34"/>
        <v>0</v>
      </c>
      <c r="K188" s="206" t="s">
        <v>180</v>
      </c>
      <c r="L188" s="62"/>
      <c r="M188" s="211" t="s">
        <v>21</v>
      </c>
      <c r="N188" s="270" t="s">
        <v>47</v>
      </c>
      <c r="O188" s="271"/>
      <c r="P188" s="272">
        <f t="shared" si="35"/>
        <v>0</v>
      </c>
      <c r="Q188" s="272">
        <v>0</v>
      </c>
      <c r="R188" s="272">
        <f t="shared" si="36"/>
        <v>0</v>
      </c>
      <c r="S188" s="272">
        <v>0</v>
      </c>
      <c r="T188" s="273">
        <f t="shared" si="37"/>
        <v>0</v>
      </c>
      <c r="AR188" s="25" t="s">
        <v>181</v>
      </c>
      <c r="AT188" s="25" t="s">
        <v>176</v>
      </c>
      <c r="AU188" s="25" t="s">
        <v>83</v>
      </c>
      <c r="AY188" s="25" t="s">
        <v>172</v>
      </c>
      <c r="BE188" s="215">
        <f t="shared" si="38"/>
        <v>0</v>
      </c>
      <c r="BF188" s="215">
        <f t="shared" si="39"/>
        <v>0</v>
      </c>
      <c r="BG188" s="215">
        <f t="shared" si="40"/>
        <v>0</v>
      </c>
      <c r="BH188" s="215">
        <f t="shared" si="41"/>
        <v>0</v>
      </c>
      <c r="BI188" s="215">
        <f t="shared" si="42"/>
        <v>0</v>
      </c>
      <c r="BJ188" s="25" t="s">
        <v>83</v>
      </c>
      <c r="BK188" s="215">
        <f t="shared" si="43"/>
        <v>0</v>
      </c>
      <c r="BL188" s="25" t="s">
        <v>181</v>
      </c>
      <c r="BM188" s="25" t="s">
        <v>2273</v>
      </c>
    </row>
    <row r="189" spans="2:12" s="1" customFormat="1" ht="6.95" customHeight="1">
      <c r="B189" s="57"/>
      <c r="C189" s="58"/>
      <c r="D189" s="58"/>
      <c r="E189" s="58"/>
      <c r="F189" s="58"/>
      <c r="G189" s="58"/>
      <c r="H189" s="58"/>
      <c r="I189" s="149"/>
      <c r="J189" s="58"/>
      <c r="K189" s="58"/>
      <c r="L189" s="62"/>
    </row>
  </sheetData>
  <sheetProtection algorithmName="SHA-512" hashValue="8F4rZENMrOYGXZIQgXpM2Pxl81M6pqsJX8ikumR9mqQxUasnnRnYLIbtPi+QT6Cj6GrtytVpcNYmH480vkje2A==" saltValue="KBz5lNaevAmKmG64tTLbcyMzBu2tBONCOfLP6SjYLaRJ4Kb58NWJdVgD+zx6iNxVxE9UnfXjzK/xKXMzZcNp5g==" spinCount="100000" sheet="1" objects="1" scenarios="1" formatColumns="0" formatRows="0" autoFilter="0"/>
  <autoFilter ref="C84:K188"/>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113</v>
      </c>
      <c r="G1" s="404" t="s">
        <v>114</v>
      </c>
      <c r="H1" s="404"/>
      <c r="I1" s="125"/>
      <c r="J1" s="124" t="s">
        <v>115</v>
      </c>
      <c r="K1" s="123" t="s">
        <v>116</v>
      </c>
      <c r="L1" s="124" t="s">
        <v>117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2"/>
      <c r="M2" s="362"/>
      <c r="N2" s="362"/>
      <c r="O2" s="362"/>
      <c r="P2" s="362"/>
      <c r="Q2" s="362"/>
      <c r="R2" s="362"/>
      <c r="S2" s="362"/>
      <c r="T2" s="362"/>
      <c r="U2" s="362"/>
      <c r="V2" s="362"/>
      <c r="AT2" s="25" t="s">
        <v>112</v>
      </c>
    </row>
    <row r="3" spans="2:46" ht="6.95" customHeight="1">
      <c r="B3" s="26"/>
      <c r="C3" s="27"/>
      <c r="D3" s="27"/>
      <c r="E3" s="27"/>
      <c r="F3" s="27"/>
      <c r="G3" s="27"/>
      <c r="H3" s="27"/>
      <c r="I3" s="126"/>
      <c r="J3" s="27"/>
      <c r="K3" s="28"/>
      <c r="AT3" s="25" t="s">
        <v>85</v>
      </c>
    </row>
    <row r="4" spans="2:46" ht="36.95" customHeight="1">
      <c r="B4" s="29"/>
      <c r="C4" s="30"/>
      <c r="D4" s="31" t="s">
        <v>118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16.5" customHeight="1">
      <c r="B7" s="29"/>
      <c r="C7" s="30"/>
      <c r="D7" s="30"/>
      <c r="E7" s="396" t="str">
        <f>'Rekapitulace stavby'!K6</f>
        <v>II/610 Tuřice - Kbel, I. etapa</v>
      </c>
      <c r="F7" s="397"/>
      <c r="G7" s="397"/>
      <c r="H7" s="397"/>
      <c r="I7" s="127"/>
      <c r="J7" s="30"/>
      <c r="K7" s="32"/>
    </row>
    <row r="8" spans="2:11" ht="13.5">
      <c r="B8" s="29"/>
      <c r="C8" s="30"/>
      <c r="D8" s="38" t="s">
        <v>119</v>
      </c>
      <c r="E8" s="30"/>
      <c r="F8" s="30"/>
      <c r="G8" s="30"/>
      <c r="H8" s="30"/>
      <c r="I8" s="127"/>
      <c r="J8" s="30"/>
      <c r="K8" s="32"/>
    </row>
    <row r="9" spans="2:11" s="1" customFormat="1" ht="16.5" customHeight="1">
      <c r="B9" s="42"/>
      <c r="C9" s="43"/>
      <c r="D9" s="43"/>
      <c r="E9" s="396" t="s">
        <v>1493</v>
      </c>
      <c r="F9" s="398"/>
      <c r="G9" s="398"/>
      <c r="H9" s="398"/>
      <c r="I9" s="128"/>
      <c r="J9" s="43"/>
      <c r="K9" s="46"/>
    </row>
    <row r="10" spans="2:11" s="1" customFormat="1" ht="13.5">
      <c r="B10" s="42"/>
      <c r="C10" s="43"/>
      <c r="D10" s="38" t="s">
        <v>121</v>
      </c>
      <c r="E10" s="43"/>
      <c r="F10" s="43"/>
      <c r="G10" s="43"/>
      <c r="H10" s="43"/>
      <c r="I10" s="128"/>
      <c r="J10" s="43"/>
      <c r="K10" s="46"/>
    </row>
    <row r="11" spans="2:11" s="1" customFormat="1" ht="36.95" customHeight="1">
      <c r="B11" s="42"/>
      <c r="C11" s="43"/>
      <c r="D11" s="43"/>
      <c r="E11" s="399" t="s">
        <v>2274</v>
      </c>
      <c r="F11" s="398"/>
      <c r="G11" s="398"/>
      <c r="H11" s="39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20</v>
      </c>
      <c r="E13" s="43"/>
      <c r="F13" s="36" t="s">
        <v>21</v>
      </c>
      <c r="G13" s="43"/>
      <c r="H13" s="43"/>
      <c r="I13" s="129" t="s">
        <v>22</v>
      </c>
      <c r="J13" s="36" t="s">
        <v>21</v>
      </c>
      <c r="K13" s="46"/>
    </row>
    <row r="14" spans="2:11" s="1" customFormat="1" ht="14.45" customHeight="1">
      <c r="B14" s="42"/>
      <c r="C14" s="43"/>
      <c r="D14" s="38" t="s">
        <v>23</v>
      </c>
      <c r="E14" s="43"/>
      <c r="F14" s="36" t="s">
        <v>24</v>
      </c>
      <c r="G14" s="43"/>
      <c r="H14" s="43"/>
      <c r="I14" s="129" t="s">
        <v>25</v>
      </c>
      <c r="J14" s="130" t="str">
        <f>'Rekapitulace stavby'!AN8</f>
        <v>14. 3. 2018</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27</v>
      </c>
      <c r="E16" s="43"/>
      <c r="F16" s="43"/>
      <c r="G16" s="43"/>
      <c r="H16" s="43"/>
      <c r="I16" s="129" t="s">
        <v>28</v>
      </c>
      <c r="J16" s="36" t="s">
        <v>29</v>
      </c>
      <c r="K16" s="46"/>
    </row>
    <row r="17" spans="2:11" s="1" customFormat="1" ht="18" customHeight="1">
      <c r="B17" s="42"/>
      <c r="C17" s="43"/>
      <c r="D17" s="43"/>
      <c r="E17" s="36" t="s">
        <v>30</v>
      </c>
      <c r="F17" s="43"/>
      <c r="G17" s="43"/>
      <c r="H17" s="43"/>
      <c r="I17" s="129" t="s">
        <v>31</v>
      </c>
      <c r="J17" s="36" t="s">
        <v>32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33</v>
      </c>
      <c r="E19" s="43"/>
      <c r="F19" s="43"/>
      <c r="G19" s="43"/>
      <c r="H19" s="43"/>
      <c r="I19" s="129"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31</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36</v>
      </c>
      <c r="E22" s="43"/>
      <c r="F22" s="43"/>
      <c r="G22" s="43"/>
      <c r="H22" s="43"/>
      <c r="I22" s="129" t="s">
        <v>28</v>
      </c>
      <c r="J22" s="36" t="s">
        <v>37</v>
      </c>
      <c r="K22" s="46"/>
    </row>
    <row r="23" spans="2:11" s="1" customFormat="1" ht="18" customHeight="1">
      <c r="B23" s="42"/>
      <c r="C23" s="43"/>
      <c r="D23" s="43"/>
      <c r="E23" s="36" t="s">
        <v>38</v>
      </c>
      <c r="F23" s="43"/>
      <c r="G23" s="43"/>
      <c r="H23" s="43"/>
      <c r="I23" s="129" t="s">
        <v>31</v>
      </c>
      <c r="J23" s="36" t="s">
        <v>39</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8" customHeight="1">
      <c r="B26" s="131"/>
      <c r="C26" s="132"/>
      <c r="D26" s="132"/>
      <c r="E26" s="372" t="s">
        <v>123</v>
      </c>
      <c r="F26" s="372"/>
      <c r="G26" s="372"/>
      <c r="H26" s="372"/>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42</v>
      </c>
      <c r="E29" s="43"/>
      <c r="F29" s="43"/>
      <c r="G29" s="43"/>
      <c r="H29" s="43"/>
      <c r="I29" s="128"/>
      <c r="J29" s="138">
        <f>ROUND(J85,2)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44</v>
      </c>
      <c r="G31" s="43"/>
      <c r="H31" s="43"/>
      <c r="I31" s="139" t="s">
        <v>43</v>
      </c>
      <c r="J31" s="47" t="s">
        <v>45</v>
      </c>
      <c r="K31" s="46"/>
    </row>
    <row r="32" spans="2:11" s="1" customFormat="1" ht="14.45" customHeight="1">
      <c r="B32" s="42"/>
      <c r="C32" s="43"/>
      <c r="D32" s="50" t="s">
        <v>46</v>
      </c>
      <c r="E32" s="50" t="s">
        <v>47</v>
      </c>
      <c r="F32" s="140">
        <f>ROUND(SUM(BE85:BE108),2)</f>
        <v>0</v>
      </c>
      <c r="G32" s="43"/>
      <c r="H32" s="43"/>
      <c r="I32" s="141">
        <v>0.21</v>
      </c>
      <c r="J32" s="140">
        <f>ROUND(ROUND((SUM(BE85:BE108)),2)*I32,2)</f>
        <v>0</v>
      </c>
      <c r="K32" s="46"/>
    </row>
    <row r="33" spans="2:11" s="1" customFormat="1" ht="14.45" customHeight="1">
      <c r="B33" s="42"/>
      <c r="C33" s="43"/>
      <c r="D33" s="43"/>
      <c r="E33" s="50" t="s">
        <v>48</v>
      </c>
      <c r="F33" s="140">
        <f>ROUND(SUM(BF85:BF108),2)</f>
        <v>0</v>
      </c>
      <c r="G33" s="43"/>
      <c r="H33" s="43"/>
      <c r="I33" s="141">
        <v>0.15</v>
      </c>
      <c r="J33" s="140">
        <f>ROUND(ROUND((SUM(BF85:BF108)),2)*I33,2)</f>
        <v>0</v>
      </c>
      <c r="K33" s="46"/>
    </row>
    <row r="34" spans="2:11" s="1" customFormat="1" ht="14.45" customHeight="1" hidden="1">
      <c r="B34" s="42"/>
      <c r="C34" s="43"/>
      <c r="D34" s="43"/>
      <c r="E34" s="50" t="s">
        <v>49</v>
      </c>
      <c r="F34" s="140">
        <f>ROUND(SUM(BG85:BG108),2)</f>
        <v>0</v>
      </c>
      <c r="G34" s="43"/>
      <c r="H34" s="43"/>
      <c r="I34" s="141">
        <v>0.21</v>
      </c>
      <c r="J34" s="140">
        <v>0</v>
      </c>
      <c r="K34" s="46"/>
    </row>
    <row r="35" spans="2:11" s="1" customFormat="1" ht="14.45" customHeight="1" hidden="1">
      <c r="B35" s="42"/>
      <c r="C35" s="43"/>
      <c r="D35" s="43"/>
      <c r="E35" s="50" t="s">
        <v>50</v>
      </c>
      <c r="F35" s="140">
        <f>ROUND(SUM(BH85:BH108),2)</f>
        <v>0</v>
      </c>
      <c r="G35" s="43"/>
      <c r="H35" s="43"/>
      <c r="I35" s="141">
        <v>0.15</v>
      </c>
      <c r="J35" s="140">
        <v>0</v>
      </c>
      <c r="K35" s="46"/>
    </row>
    <row r="36" spans="2:11" s="1" customFormat="1" ht="14.45" customHeight="1" hidden="1">
      <c r="B36" s="42"/>
      <c r="C36" s="43"/>
      <c r="D36" s="43"/>
      <c r="E36" s="50" t="s">
        <v>51</v>
      </c>
      <c r="F36" s="140">
        <f>ROUND(SUM(BI85:BI108),2)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52</v>
      </c>
      <c r="E38" s="80"/>
      <c r="F38" s="80"/>
      <c r="G38" s="144" t="s">
        <v>53</v>
      </c>
      <c r="H38" s="145" t="s">
        <v>54</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16.5" customHeight="1">
      <c r="B47" s="42"/>
      <c r="C47" s="43"/>
      <c r="D47" s="43"/>
      <c r="E47" s="396" t="str">
        <f>E7</f>
        <v>II/610 Tuřice - Kbel, I. etapa</v>
      </c>
      <c r="F47" s="397"/>
      <c r="G47" s="397"/>
      <c r="H47" s="397"/>
      <c r="I47" s="128"/>
      <c r="J47" s="43"/>
      <c r="K47" s="46"/>
    </row>
    <row r="48" spans="2:11" ht="13.5">
      <c r="B48" s="29"/>
      <c r="C48" s="38" t="s">
        <v>119</v>
      </c>
      <c r="D48" s="30"/>
      <c r="E48" s="30"/>
      <c r="F48" s="30"/>
      <c r="G48" s="30"/>
      <c r="H48" s="30"/>
      <c r="I48" s="127"/>
      <c r="J48" s="30"/>
      <c r="K48" s="32"/>
    </row>
    <row r="49" spans="2:11" s="1" customFormat="1" ht="16.5" customHeight="1">
      <c r="B49" s="42"/>
      <c r="C49" s="43"/>
      <c r="D49" s="43"/>
      <c r="E49" s="396" t="s">
        <v>1493</v>
      </c>
      <c r="F49" s="398"/>
      <c r="G49" s="398"/>
      <c r="H49" s="398"/>
      <c r="I49" s="128"/>
      <c r="J49" s="43"/>
      <c r="K49" s="46"/>
    </row>
    <row r="50" spans="2:11" s="1" customFormat="1" ht="14.45" customHeight="1">
      <c r="B50" s="42"/>
      <c r="C50" s="38" t="s">
        <v>121</v>
      </c>
      <c r="D50" s="43"/>
      <c r="E50" s="43"/>
      <c r="F50" s="43"/>
      <c r="G50" s="43"/>
      <c r="H50" s="43"/>
      <c r="I50" s="128"/>
      <c r="J50" s="43"/>
      <c r="K50" s="46"/>
    </row>
    <row r="51" spans="2:11" s="1" customFormat="1" ht="17.25" customHeight="1">
      <c r="B51" s="42"/>
      <c r="C51" s="43"/>
      <c r="D51" s="43"/>
      <c r="E51" s="399" t="str">
        <f>E11</f>
        <v>VoN.B - Vedlejší a ostatní náklady</v>
      </c>
      <c r="F51" s="398"/>
      <c r="G51" s="398"/>
      <c r="H51" s="39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23</v>
      </c>
      <c r="D53" s="43"/>
      <c r="E53" s="43"/>
      <c r="F53" s="36" t="str">
        <f>F14</f>
        <v>Benátky nad Jizerou</v>
      </c>
      <c r="G53" s="43"/>
      <c r="H53" s="43"/>
      <c r="I53" s="129" t="s">
        <v>25</v>
      </c>
      <c r="J53" s="130" t="str">
        <f>IF(J14="","",J14)</f>
        <v>14. 3. 2018</v>
      </c>
      <c r="K53" s="46"/>
    </row>
    <row r="54" spans="2:11" s="1" customFormat="1" ht="6.95" customHeight="1">
      <c r="B54" s="42"/>
      <c r="C54" s="43"/>
      <c r="D54" s="43"/>
      <c r="E54" s="43"/>
      <c r="F54" s="43"/>
      <c r="G54" s="43"/>
      <c r="H54" s="43"/>
      <c r="I54" s="128"/>
      <c r="J54" s="43"/>
      <c r="K54" s="46"/>
    </row>
    <row r="55" spans="2:11" s="1" customFormat="1" ht="13.5">
      <c r="B55" s="42"/>
      <c r="C55" s="38" t="s">
        <v>27</v>
      </c>
      <c r="D55" s="43"/>
      <c r="E55" s="43"/>
      <c r="F55" s="36" t="str">
        <f>E17</f>
        <v>Krajská správa a údržba silnic Středočeského kraje</v>
      </c>
      <c r="G55" s="43"/>
      <c r="H55" s="43"/>
      <c r="I55" s="129" t="s">
        <v>36</v>
      </c>
      <c r="J55" s="372" t="str">
        <f>E23</f>
        <v>CR Project s.r.o.</v>
      </c>
      <c r="K55" s="46"/>
    </row>
    <row r="56" spans="2:11" s="1" customFormat="1" ht="14.45" customHeight="1">
      <c r="B56" s="42"/>
      <c r="C56" s="38" t="s">
        <v>33</v>
      </c>
      <c r="D56" s="43"/>
      <c r="E56" s="43"/>
      <c r="F56" s="36" t="str">
        <f>IF(E20="","",E20)</f>
        <v/>
      </c>
      <c r="G56" s="43"/>
      <c r="H56" s="43"/>
      <c r="I56" s="128"/>
      <c r="J56" s="400"/>
      <c r="K56" s="46"/>
    </row>
    <row r="57" spans="2:11" s="1" customFormat="1" ht="10.35" customHeight="1">
      <c r="B57" s="42"/>
      <c r="C57" s="43"/>
      <c r="D57" s="43"/>
      <c r="E57" s="43"/>
      <c r="F57" s="43"/>
      <c r="G57" s="43"/>
      <c r="H57" s="43"/>
      <c r="I57" s="128"/>
      <c r="J57" s="43"/>
      <c r="K57" s="46"/>
    </row>
    <row r="58" spans="2:11" s="1" customFormat="1" ht="29.25" customHeight="1">
      <c r="B58" s="42"/>
      <c r="C58" s="154" t="s">
        <v>125</v>
      </c>
      <c r="D58" s="142"/>
      <c r="E58" s="142"/>
      <c r="F58" s="142"/>
      <c r="G58" s="142"/>
      <c r="H58" s="142"/>
      <c r="I58" s="155"/>
      <c r="J58" s="156" t="s">
        <v>126</v>
      </c>
      <c r="K58" s="157"/>
    </row>
    <row r="59" spans="2:11" s="1" customFormat="1" ht="10.35" customHeight="1">
      <c r="B59" s="42"/>
      <c r="C59" s="43"/>
      <c r="D59" s="43"/>
      <c r="E59" s="43"/>
      <c r="F59" s="43"/>
      <c r="G59" s="43"/>
      <c r="H59" s="43"/>
      <c r="I59" s="128"/>
      <c r="J59" s="43"/>
      <c r="K59" s="46"/>
    </row>
    <row r="60" spans="2:47" s="1" customFormat="1" ht="29.25" customHeight="1">
      <c r="B60" s="42"/>
      <c r="C60" s="158" t="s">
        <v>127</v>
      </c>
      <c r="D60" s="43"/>
      <c r="E60" s="43"/>
      <c r="F60" s="43"/>
      <c r="G60" s="43"/>
      <c r="H60" s="43"/>
      <c r="I60" s="128"/>
      <c r="J60" s="138">
        <f>J85</f>
        <v>0</v>
      </c>
      <c r="K60" s="46"/>
      <c r="AU60" s="25" t="s">
        <v>128</v>
      </c>
    </row>
    <row r="61" spans="2:11" s="8" customFormat="1" ht="24.95" customHeight="1">
      <c r="B61" s="159"/>
      <c r="C61" s="160"/>
      <c r="D61" s="161" t="s">
        <v>1422</v>
      </c>
      <c r="E61" s="162"/>
      <c r="F61" s="162"/>
      <c r="G61" s="162"/>
      <c r="H61" s="162"/>
      <c r="I61" s="163"/>
      <c r="J61" s="164">
        <f>J86</f>
        <v>0</v>
      </c>
      <c r="K61" s="165"/>
    </row>
    <row r="62" spans="2:11" s="9" customFormat="1" ht="19.9" customHeight="1">
      <c r="B62" s="166"/>
      <c r="C62" s="167"/>
      <c r="D62" s="168" t="s">
        <v>1423</v>
      </c>
      <c r="E62" s="169"/>
      <c r="F62" s="169"/>
      <c r="G62" s="169"/>
      <c r="H62" s="169"/>
      <c r="I62" s="170"/>
      <c r="J62" s="171">
        <f>J87</f>
        <v>0</v>
      </c>
      <c r="K62" s="172"/>
    </row>
    <row r="63" spans="2:11" s="9" customFormat="1" ht="19.9" customHeight="1">
      <c r="B63" s="166"/>
      <c r="C63" s="167"/>
      <c r="D63" s="168" t="s">
        <v>1424</v>
      </c>
      <c r="E63" s="169"/>
      <c r="F63" s="169"/>
      <c r="G63" s="169"/>
      <c r="H63" s="169"/>
      <c r="I63" s="170"/>
      <c r="J63" s="171">
        <f>J104</f>
        <v>0</v>
      </c>
      <c r="K63" s="172"/>
    </row>
    <row r="64" spans="2:11" s="1" customFormat="1" ht="21.75" customHeight="1">
      <c r="B64" s="42"/>
      <c r="C64" s="43"/>
      <c r="D64" s="43"/>
      <c r="E64" s="43"/>
      <c r="F64" s="43"/>
      <c r="G64" s="43"/>
      <c r="H64" s="43"/>
      <c r="I64" s="128"/>
      <c r="J64" s="43"/>
      <c r="K64" s="46"/>
    </row>
    <row r="65" spans="2:11" s="1" customFormat="1" ht="6.95" customHeight="1">
      <c r="B65" s="57"/>
      <c r="C65" s="58"/>
      <c r="D65" s="58"/>
      <c r="E65" s="58"/>
      <c r="F65" s="58"/>
      <c r="G65" s="58"/>
      <c r="H65" s="58"/>
      <c r="I65" s="149"/>
      <c r="J65" s="58"/>
      <c r="K65" s="59"/>
    </row>
    <row r="69" spans="2:12" s="1" customFormat="1" ht="6.95" customHeight="1">
      <c r="B69" s="60"/>
      <c r="C69" s="61"/>
      <c r="D69" s="61"/>
      <c r="E69" s="61"/>
      <c r="F69" s="61"/>
      <c r="G69" s="61"/>
      <c r="H69" s="61"/>
      <c r="I69" s="152"/>
      <c r="J69" s="61"/>
      <c r="K69" s="61"/>
      <c r="L69" s="62"/>
    </row>
    <row r="70" spans="2:12" s="1" customFormat="1" ht="36.95" customHeight="1">
      <c r="B70" s="42"/>
      <c r="C70" s="63" t="s">
        <v>156</v>
      </c>
      <c r="D70" s="64"/>
      <c r="E70" s="64"/>
      <c r="F70" s="64"/>
      <c r="G70" s="64"/>
      <c r="H70" s="64"/>
      <c r="I70" s="173"/>
      <c r="J70" s="64"/>
      <c r="K70" s="64"/>
      <c r="L70" s="62"/>
    </row>
    <row r="71" spans="2:12" s="1" customFormat="1" ht="6.95" customHeight="1">
      <c r="B71" s="42"/>
      <c r="C71" s="64"/>
      <c r="D71" s="64"/>
      <c r="E71" s="64"/>
      <c r="F71" s="64"/>
      <c r="G71" s="64"/>
      <c r="H71" s="64"/>
      <c r="I71" s="173"/>
      <c r="J71" s="64"/>
      <c r="K71" s="64"/>
      <c r="L71" s="62"/>
    </row>
    <row r="72" spans="2:12" s="1" customFormat="1" ht="14.45" customHeight="1">
      <c r="B72" s="42"/>
      <c r="C72" s="66" t="s">
        <v>18</v>
      </c>
      <c r="D72" s="64"/>
      <c r="E72" s="64"/>
      <c r="F72" s="64"/>
      <c r="G72" s="64"/>
      <c r="H72" s="64"/>
      <c r="I72" s="173"/>
      <c r="J72" s="64"/>
      <c r="K72" s="64"/>
      <c r="L72" s="62"/>
    </row>
    <row r="73" spans="2:12" s="1" customFormat="1" ht="16.5" customHeight="1">
      <c r="B73" s="42"/>
      <c r="C73" s="64"/>
      <c r="D73" s="64"/>
      <c r="E73" s="401" t="str">
        <f>E7</f>
        <v>II/610 Tuřice - Kbel, I. etapa</v>
      </c>
      <c r="F73" s="402"/>
      <c r="G73" s="402"/>
      <c r="H73" s="402"/>
      <c r="I73" s="173"/>
      <c r="J73" s="64"/>
      <c r="K73" s="64"/>
      <c r="L73" s="62"/>
    </row>
    <row r="74" spans="2:12" ht="13.5">
      <c r="B74" s="29"/>
      <c r="C74" s="66" t="s">
        <v>119</v>
      </c>
      <c r="D74" s="174"/>
      <c r="E74" s="174"/>
      <c r="F74" s="174"/>
      <c r="G74" s="174"/>
      <c r="H74" s="174"/>
      <c r="J74" s="174"/>
      <c r="K74" s="174"/>
      <c r="L74" s="175"/>
    </row>
    <row r="75" spans="2:12" s="1" customFormat="1" ht="16.5" customHeight="1">
      <c r="B75" s="42"/>
      <c r="C75" s="64"/>
      <c r="D75" s="64"/>
      <c r="E75" s="401" t="s">
        <v>1493</v>
      </c>
      <c r="F75" s="403"/>
      <c r="G75" s="403"/>
      <c r="H75" s="403"/>
      <c r="I75" s="173"/>
      <c r="J75" s="64"/>
      <c r="K75" s="64"/>
      <c r="L75" s="62"/>
    </row>
    <row r="76" spans="2:12" s="1" customFormat="1" ht="14.45" customHeight="1">
      <c r="B76" s="42"/>
      <c r="C76" s="66" t="s">
        <v>121</v>
      </c>
      <c r="D76" s="64"/>
      <c r="E76" s="64"/>
      <c r="F76" s="64"/>
      <c r="G76" s="64"/>
      <c r="H76" s="64"/>
      <c r="I76" s="173"/>
      <c r="J76" s="64"/>
      <c r="K76" s="64"/>
      <c r="L76" s="62"/>
    </row>
    <row r="77" spans="2:12" s="1" customFormat="1" ht="17.25" customHeight="1">
      <c r="B77" s="42"/>
      <c r="C77" s="64"/>
      <c r="D77" s="64"/>
      <c r="E77" s="389" t="str">
        <f>E11</f>
        <v>VoN.B - Vedlejší a ostatní náklady</v>
      </c>
      <c r="F77" s="403"/>
      <c r="G77" s="403"/>
      <c r="H77" s="403"/>
      <c r="I77" s="173"/>
      <c r="J77" s="64"/>
      <c r="K77" s="64"/>
      <c r="L77" s="62"/>
    </row>
    <row r="78" spans="2:12" s="1" customFormat="1" ht="6.95" customHeight="1">
      <c r="B78" s="42"/>
      <c r="C78" s="64"/>
      <c r="D78" s="64"/>
      <c r="E78" s="64"/>
      <c r="F78" s="64"/>
      <c r="G78" s="64"/>
      <c r="H78" s="64"/>
      <c r="I78" s="173"/>
      <c r="J78" s="64"/>
      <c r="K78" s="64"/>
      <c r="L78" s="62"/>
    </row>
    <row r="79" spans="2:12" s="1" customFormat="1" ht="18" customHeight="1">
      <c r="B79" s="42"/>
      <c r="C79" s="66" t="s">
        <v>23</v>
      </c>
      <c r="D79" s="64"/>
      <c r="E79" s="64"/>
      <c r="F79" s="176" t="str">
        <f>F14</f>
        <v>Benátky nad Jizerou</v>
      </c>
      <c r="G79" s="64"/>
      <c r="H79" s="64"/>
      <c r="I79" s="177" t="s">
        <v>25</v>
      </c>
      <c r="J79" s="74" t="str">
        <f>IF(J14="","",J14)</f>
        <v>14. 3. 2018</v>
      </c>
      <c r="K79" s="64"/>
      <c r="L79" s="62"/>
    </row>
    <row r="80" spans="2:12" s="1" customFormat="1" ht="6.95" customHeight="1">
      <c r="B80" s="42"/>
      <c r="C80" s="64"/>
      <c r="D80" s="64"/>
      <c r="E80" s="64"/>
      <c r="F80" s="64"/>
      <c r="G80" s="64"/>
      <c r="H80" s="64"/>
      <c r="I80" s="173"/>
      <c r="J80" s="64"/>
      <c r="K80" s="64"/>
      <c r="L80" s="62"/>
    </row>
    <row r="81" spans="2:12" s="1" customFormat="1" ht="13.5">
      <c r="B81" s="42"/>
      <c r="C81" s="66" t="s">
        <v>27</v>
      </c>
      <c r="D81" s="64"/>
      <c r="E81" s="64"/>
      <c r="F81" s="176" t="str">
        <f>E17</f>
        <v>Krajská správa a údržba silnic Středočeského kraje</v>
      </c>
      <c r="G81" s="64"/>
      <c r="H81" s="64"/>
      <c r="I81" s="177" t="s">
        <v>36</v>
      </c>
      <c r="J81" s="176" t="str">
        <f>E23</f>
        <v>CR Project s.r.o.</v>
      </c>
      <c r="K81" s="64"/>
      <c r="L81" s="62"/>
    </row>
    <row r="82" spans="2:12" s="1" customFormat="1" ht="14.45" customHeight="1">
      <c r="B82" s="42"/>
      <c r="C82" s="66" t="s">
        <v>33</v>
      </c>
      <c r="D82" s="64"/>
      <c r="E82" s="64"/>
      <c r="F82" s="176" t="str">
        <f>IF(E20="","",E20)</f>
        <v/>
      </c>
      <c r="G82" s="64"/>
      <c r="H82" s="64"/>
      <c r="I82" s="173"/>
      <c r="J82" s="64"/>
      <c r="K82" s="64"/>
      <c r="L82" s="62"/>
    </row>
    <row r="83" spans="2:12" s="1" customFormat="1" ht="10.35" customHeight="1">
      <c r="B83" s="42"/>
      <c r="C83" s="64"/>
      <c r="D83" s="64"/>
      <c r="E83" s="64"/>
      <c r="F83" s="64"/>
      <c r="G83" s="64"/>
      <c r="H83" s="64"/>
      <c r="I83" s="173"/>
      <c r="J83" s="64"/>
      <c r="K83" s="64"/>
      <c r="L83" s="62"/>
    </row>
    <row r="84" spans="2:20" s="10" customFormat="1" ht="29.25" customHeight="1">
      <c r="B84" s="178"/>
      <c r="C84" s="179" t="s">
        <v>157</v>
      </c>
      <c r="D84" s="180" t="s">
        <v>61</v>
      </c>
      <c r="E84" s="180" t="s">
        <v>57</v>
      </c>
      <c r="F84" s="180" t="s">
        <v>158</v>
      </c>
      <c r="G84" s="180" t="s">
        <v>159</v>
      </c>
      <c r="H84" s="180" t="s">
        <v>160</v>
      </c>
      <c r="I84" s="181" t="s">
        <v>161</v>
      </c>
      <c r="J84" s="180" t="s">
        <v>126</v>
      </c>
      <c r="K84" s="182" t="s">
        <v>162</v>
      </c>
      <c r="L84" s="183"/>
      <c r="M84" s="82" t="s">
        <v>163</v>
      </c>
      <c r="N84" s="83" t="s">
        <v>46</v>
      </c>
      <c r="O84" s="83" t="s">
        <v>164</v>
      </c>
      <c r="P84" s="83" t="s">
        <v>165</v>
      </c>
      <c r="Q84" s="83" t="s">
        <v>166</v>
      </c>
      <c r="R84" s="83" t="s">
        <v>167</v>
      </c>
      <c r="S84" s="83" t="s">
        <v>168</v>
      </c>
      <c r="T84" s="84" t="s">
        <v>169</v>
      </c>
    </row>
    <row r="85" spans="2:63" s="1" customFormat="1" ht="29.25" customHeight="1">
      <c r="B85" s="42"/>
      <c r="C85" s="88" t="s">
        <v>127</v>
      </c>
      <c r="D85" s="64"/>
      <c r="E85" s="64"/>
      <c r="F85" s="64"/>
      <c r="G85" s="64"/>
      <c r="H85" s="64"/>
      <c r="I85" s="173"/>
      <c r="J85" s="184">
        <f>BK85</f>
        <v>0</v>
      </c>
      <c r="K85" s="64"/>
      <c r="L85" s="62"/>
      <c r="M85" s="85"/>
      <c r="N85" s="86"/>
      <c r="O85" s="86"/>
      <c r="P85" s="185">
        <f>P86</f>
        <v>0</v>
      </c>
      <c r="Q85" s="86"/>
      <c r="R85" s="185">
        <f>R86</f>
        <v>0</v>
      </c>
      <c r="S85" s="86"/>
      <c r="T85" s="186">
        <f>T86</f>
        <v>0</v>
      </c>
      <c r="AT85" s="25" t="s">
        <v>75</v>
      </c>
      <c r="AU85" s="25" t="s">
        <v>128</v>
      </c>
      <c r="BK85" s="187">
        <f>BK86</f>
        <v>0</v>
      </c>
    </row>
    <row r="86" spans="2:63" s="11" customFormat="1" ht="37.35" customHeight="1">
      <c r="B86" s="188"/>
      <c r="C86" s="189"/>
      <c r="D86" s="190" t="s">
        <v>75</v>
      </c>
      <c r="E86" s="191" t="s">
        <v>1425</v>
      </c>
      <c r="F86" s="191" t="s">
        <v>1426</v>
      </c>
      <c r="G86" s="189"/>
      <c r="H86" s="189"/>
      <c r="I86" s="192"/>
      <c r="J86" s="193">
        <f>BK86</f>
        <v>0</v>
      </c>
      <c r="K86" s="189"/>
      <c r="L86" s="194"/>
      <c r="M86" s="195"/>
      <c r="N86" s="196"/>
      <c r="O86" s="196"/>
      <c r="P86" s="197">
        <f>P87+P104</f>
        <v>0</v>
      </c>
      <c r="Q86" s="196"/>
      <c r="R86" s="197">
        <f>R87+R104</f>
        <v>0</v>
      </c>
      <c r="S86" s="196"/>
      <c r="T86" s="198">
        <f>T87+T104</f>
        <v>0</v>
      </c>
      <c r="AR86" s="199" t="s">
        <v>181</v>
      </c>
      <c r="AT86" s="200" t="s">
        <v>75</v>
      </c>
      <c r="AU86" s="200" t="s">
        <v>76</v>
      </c>
      <c r="AY86" s="199" t="s">
        <v>172</v>
      </c>
      <c r="BK86" s="201">
        <f>BK87+BK104</f>
        <v>0</v>
      </c>
    </row>
    <row r="87" spans="2:63" s="11" customFormat="1" ht="19.9" customHeight="1">
      <c r="B87" s="188"/>
      <c r="C87" s="189"/>
      <c r="D87" s="190" t="s">
        <v>75</v>
      </c>
      <c r="E87" s="202" t="s">
        <v>1427</v>
      </c>
      <c r="F87" s="202" t="s">
        <v>1428</v>
      </c>
      <c r="G87" s="189"/>
      <c r="H87" s="189"/>
      <c r="I87" s="192"/>
      <c r="J87" s="203">
        <f>BK87</f>
        <v>0</v>
      </c>
      <c r="K87" s="189"/>
      <c r="L87" s="194"/>
      <c r="M87" s="195"/>
      <c r="N87" s="196"/>
      <c r="O87" s="196"/>
      <c r="P87" s="197">
        <f>SUM(P88:P103)</f>
        <v>0</v>
      </c>
      <c r="Q87" s="196"/>
      <c r="R87" s="197">
        <f>SUM(R88:R103)</f>
        <v>0</v>
      </c>
      <c r="S87" s="196"/>
      <c r="T87" s="198">
        <f>SUM(T88:T103)</f>
        <v>0</v>
      </c>
      <c r="AR87" s="199" t="s">
        <v>181</v>
      </c>
      <c r="AT87" s="200" t="s">
        <v>75</v>
      </c>
      <c r="AU87" s="200" t="s">
        <v>83</v>
      </c>
      <c r="AY87" s="199" t="s">
        <v>172</v>
      </c>
      <c r="BK87" s="201">
        <f>SUM(BK88:BK103)</f>
        <v>0</v>
      </c>
    </row>
    <row r="88" spans="2:65" s="1" customFormat="1" ht="25.5" customHeight="1">
      <c r="B88" s="42"/>
      <c r="C88" s="204" t="s">
        <v>83</v>
      </c>
      <c r="D88" s="204" t="s">
        <v>176</v>
      </c>
      <c r="E88" s="205" t="s">
        <v>1429</v>
      </c>
      <c r="F88" s="206" t="s">
        <v>1430</v>
      </c>
      <c r="G88" s="207" t="s">
        <v>1431</v>
      </c>
      <c r="H88" s="208">
        <v>1</v>
      </c>
      <c r="I88" s="209"/>
      <c r="J88" s="210">
        <f aca="true" t="shared" si="0" ref="J88:J103">ROUND(I88*H88,2)</f>
        <v>0</v>
      </c>
      <c r="K88" s="206" t="s">
        <v>21</v>
      </c>
      <c r="L88" s="62"/>
      <c r="M88" s="211" t="s">
        <v>21</v>
      </c>
      <c r="N88" s="212" t="s">
        <v>47</v>
      </c>
      <c r="O88" s="43"/>
      <c r="P88" s="213">
        <f aca="true" t="shared" si="1" ref="P88:P103">O88*H88</f>
        <v>0</v>
      </c>
      <c r="Q88" s="213">
        <v>0</v>
      </c>
      <c r="R88" s="213">
        <f aca="true" t="shared" si="2" ref="R88:R103">Q88*H88</f>
        <v>0</v>
      </c>
      <c r="S88" s="213">
        <v>0</v>
      </c>
      <c r="T88" s="214">
        <f aca="true" t="shared" si="3" ref="T88:T103">S88*H88</f>
        <v>0</v>
      </c>
      <c r="AR88" s="25" t="s">
        <v>1250</v>
      </c>
      <c r="AT88" s="25" t="s">
        <v>176</v>
      </c>
      <c r="AU88" s="25" t="s">
        <v>85</v>
      </c>
      <c r="AY88" s="25" t="s">
        <v>172</v>
      </c>
      <c r="BE88" s="215">
        <f aca="true" t="shared" si="4" ref="BE88:BE103">IF(N88="základní",J88,0)</f>
        <v>0</v>
      </c>
      <c r="BF88" s="215">
        <f aca="true" t="shared" si="5" ref="BF88:BF103">IF(N88="snížená",J88,0)</f>
        <v>0</v>
      </c>
      <c r="BG88" s="215">
        <f aca="true" t="shared" si="6" ref="BG88:BG103">IF(N88="zákl. přenesená",J88,0)</f>
        <v>0</v>
      </c>
      <c r="BH88" s="215">
        <f aca="true" t="shared" si="7" ref="BH88:BH103">IF(N88="sníž. přenesená",J88,0)</f>
        <v>0</v>
      </c>
      <c r="BI88" s="215">
        <f aca="true" t="shared" si="8" ref="BI88:BI103">IF(N88="nulová",J88,0)</f>
        <v>0</v>
      </c>
      <c r="BJ88" s="25" t="s">
        <v>83</v>
      </c>
      <c r="BK88" s="215">
        <f aca="true" t="shared" si="9" ref="BK88:BK103">ROUND(I88*H88,2)</f>
        <v>0</v>
      </c>
      <c r="BL88" s="25" t="s">
        <v>1250</v>
      </c>
      <c r="BM88" s="25" t="s">
        <v>1432</v>
      </c>
    </row>
    <row r="89" spans="2:65" s="1" customFormat="1" ht="16.5" customHeight="1">
      <c r="B89" s="42"/>
      <c r="C89" s="204" t="s">
        <v>85</v>
      </c>
      <c r="D89" s="204" t="s">
        <v>176</v>
      </c>
      <c r="E89" s="205" t="s">
        <v>1433</v>
      </c>
      <c r="F89" s="206" t="s">
        <v>1434</v>
      </c>
      <c r="G89" s="207" t="s">
        <v>1431</v>
      </c>
      <c r="H89" s="208">
        <v>1</v>
      </c>
      <c r="I89" s="209"/>
      <c r="J89" s="210">
        <f t="shared" si="0"/>
        <v>0</v>
      </c>
      <c r="K89" s="206" t="s">
        <v>21</v>
      </c>
      <c r="L89" s="62"/>
      <c r="M89" s="211" t="s">
        <v>21</v>
      </c>
      <c r="N89" s="212" t="s">
        <v>47</v>
      </c>
      <c r="O89" s="43"/>
      <c r="P89" s="213">
        <f t="shared" si="1"/>
        <v>0</v>
      </c>
      <c r="Q89" s="213">
        <v>0</v>
      </c>
      <c r="R89" s="213">
        <f t="shared" si="2"/>
        <v>0</v>
      </c>
      <c r="S89" s="213">
        <v>0</v>
      </c>
      <c r="T89" s="214">
        <f t="shared" si="3"/>
        <v>0</v>
      </c>
      <c r="AR89" s="25" t="s">
        <v>1250</v>
      </c>
      <c r="AT89" s="25" t="s">
        <v>176</v>
      </c>
      <c r="AU89" s="25" t="s">
        <v>85</v>
      </c>
      <c r="AY89" s="25" t="s">
        <v>172</v>
      </c>
      <c r="BE89" s="215">
        <f t="shared" si="4"/>
        <v>0</v>
      </c>
      <c r="BF89" s="215">
        <f t="shared" si="5"/>
        <v>0</v>
      </c>
      <c r="BG89" s="215">
        <f t="shared" si="6"/>
        <v>0</v>
      </c>
      <c r="BH89" s="215">
        <f t="shared" si="7"/>
        <v>0</v>
      </c>
      <c r="BI89" s="215">
        <f t="shared" si="8"/>
        <v>0</v>
      </c>
      <c r="BJ89" s="25" t="s">
        <v>83</v>
      </c>
      <c r="BK89" s="215">
        <f t="shared" si="9"/>
        <v>0</v>
      </c>
      <c r="BL89" s="25" t="s">
        <v>1250</v>
      </c>
      <c r="BM89" s="25" t="s">
        <v>1435</v>
      </c>
    </row>
    <row r="90" spans="2:65" s="1" customFormat="1" ht="16.5" customHeight="1">
      <c r="B90" s="42"/>
      <c r="C90" s="204" t="s">
        <v>182</v>
      </c>
      <c r="D90" s="204" t="s">
        <v>176</v>
      </c>
      <c r="E90" s="205" t="s">
        <v>1436</v>
      </c>
      <c r="F90" s="206" t="s">
        <v>1437</v>
      </c>
      <c r="G90" s="207" t="s">
        <v>1431</v>
      </c>
      <c r="H90" s="208">
        <v>1</v>
      </c>
      <c r="I90" s="209"/>
      <c r="J90" s="210">
        <f t="shared" si="0"/>
        <v>0</v>
      </c>
      <c r="K90" s="206" t="s">
        <v>21</v>
      </c>
      <c r="L90" s="62"/>
      <c r="M90" s="211" t="s">
        <v>21</v>
      </c>
      <c r="N90" s="212" t="s">
        <v>47</v>
      </c>
      <c r="O90" s="43"/>
      <c r="P90" s="213">
        <f t="shared" si="1"/>
        <v>0</v>
      </c>
      <c r="Q90" s="213">
        <v>0</v>
      </c>
      <c r="R90" s="213">
        <f t="shared" si="2"/>
        <v>0</v>
      </c>
      <c r="S90" s="213">
        <v>0</v>
      </c>
      <c r="T90" s="214">
        <f t="shared" si="3"/>
        <v>0</v>
      </c>
      <c r="AR90" s="25" t="s">
        <v>1250</v>
      </c>
      <c r="AT90" s="25" t="s">
        <v>176</v>
      </c>
      <c r="AU90" s="25" t="s">
        <v>85</v>
      </c>
      <c r="AY90" s="25" t="s">
        <v>172</v>
      </c>
      <c r="BE90" s="215">
        <f t="shared" si="4"/>
        <v>0</v>
      </c>
      <c r="BF90" s="215">
        <f t="shared" si="5"/>
        <v>0</v>
      </c>
      <c r="BG90" s="215">
        <f t="shared" si="6"/>
        <v>0</v>
      </c>
      <c r="BH90" s="215">
        <f t="shared" si="7"/>
        <v>0</v>
      </c>
      <c r="BI90" s="215">
        <f t="shared" si="8"/>
        <v>0</v>
      </c>
      <c r="BJ90" s="25" t="s">
        <v>83</v>
      </c>
      <c r="BK90" s="215">
        <f t="shared" si="9"/>
        <v>0</v>
      </c>
      <c r="BL90" s="25" t="s">
        <v>1250</v>
      </c>
      <c r="BM90" s="25" t="s">
        <v>1438</v>
      </c>
    </row>
    <row r="91" spans="2:65" s="1" customFormat="1" ht="25.5" customHeight="1">
      <c r="B91" s="42"/>
      <c r="C91" s="204" t="s">
        <v>181</v>
      </c>
      <c r="D91" s="204" t="s">
        <v>176</v>
      </c>
      <c r="E91" s="205" t="s">
        <v>1439</v>
      </c>
      <c r="F91" s="206" t="s">
        <v>1440</v>
      </c>
      <c r="G91" s="207" t="s">
        <v>1431</v>
      </c>
      <c r="H91" s="208">
        <v>1</v>
      </c>
      <c r="I91" s="209"/>
      <c r="J91" s="210">
        <f t="shared" si="0"/>
        <v>0</v>
      </c>
      <c r="K91" s="206" t="s">
        <v>21</v>
      </c>
      <c r="L91" s="62"/>
      <c r="M91" s="211" t="s">
        <v>21</v>
      </c>
      <c r="N91" s="212" t="s">
        <v>47</v>
      </c>
      <c r="O91" s="43"/>
      <c r="P91" s="213">
        <f t="shared" si="1"/>
        <v>0</v>
      </c>
      <c r="Q91" s="213">
        <v>0</v>
      </c>
      <c r="R91" s="213">
        <f t="shared" si="2"/>
        <v>0</v>
      </c>
      <c r="S91" s="213">
        <v>0</v>
      </c>
      <c r="T91" s="214">
        <f t="shared" si="3"/>
        <v>0</v>
      </c>
      <c r="AR91" s="25" t="s">
        <v>1250</v>
      </c>
      <c r="AT91" s="25" t="s">
        <v>176</v>
      </c>
      <c r="AU91" s="25" t="s">
        <v>85</v>
      </c>
      <c r="AY91" s="25" t="s">
        <v>172</v>
      </c>
      <c r="BE91" s="215">
        <f t="shared" si="4"/>
        <v>0</v>
      </c>
      <c r="BF91" s="215">
        <f t="shared" si="5"/>
        <v>0</v>
      </c>
      <c r="BG91" s="215">
        <f t="shared" si="6"/>
        <v>0</v>
      </c>
      <c r="BH91" s="215">
        <f t="shared" si="7"/>
        <v>0</v>
      </c>
      <c r="BI91" s="215">
        <f t="shared" si="8"/>
        <v>0</v>
      </c>
      <c r="BJ91" s="25" t="s">
        <v>83</v>
      </c>
      <c r="BK91" s="215">
        <f t="shared" si="9"/>
        <v>0</v>
      </c>
      <c r="BL91" s="25" t="s">
        <v>1250</v>
      </c>
      <c r="BM91" s="25" t="s">
        <v>1441</v>
      </c>
    </row>
    <row r="92" spans="2:65" s="1" customFormat="1" ht="38.25" customHeight="1">
      <c r="B92" s="42"/>
      <c r="C92" s="204" t="s">
        <v>204</v>
      </c>
      <c r="D92" s="204" t="s">
        <v>176</v>
      </c>
      <c r="E92" s="205" t="s">
        <v>1442</v>
      </c>
      <c r="F92" s="206" t="s">
        <v>1443</v>
      </c>
      <c r="G92" s="207" t="s">
        <v>1431</v>
      </c>
      <c r="H92" s="208">
        <v>1</v>
      </c>
      <c r="I92" s="209"/>
      <c r="J92" s="210">
        <f t="shared" si="0"/>
        <v>0</v>
      </c>
      <c r="K92" s="206" t="s">
        <v>21</v>
      </c>
      <c r="L92" s="62"/>
      <c r="M92" s="211" t="s">
        <v>21</v>
      </c>
      <c r="N92" s="212" t="s">
        <v>47</v>
      </c>
      <c r="O92" s="43"/>
      <c r="P92" s="213">
        <f t="shared" si="1"/>
        <v>0</v>
      </c>
      <c r="Q92" s="213">
        <v>0</v>
      </c>
      <c r="R92" s="213">
        <f t="shared" si="2"/>
        <v>0</v>
      </c>
      <c r="S92" s="213">
        <v>0</v>
      </c>
      <c r="T92" s="214">
        <f t="shared" si="3"/>
        <v>0</v>
      </c>
      <c r="AR92" s="25" t="s">
        <v>1250</v>
      </c>
      <c r="AT92" s="25" t="s">
        <v>176</v>
      </c>
      <c r="AU92" s="25" t="s">
        <v>85</v>
      </c>
      <c r="AY92" s="25" t="s">
        <v>172</v>
      </c>
      <c r="BE92" s="215">
        <f t="shared" si="4"/>
        <v>0</v>
      </c>
      <c r="BF92" s="215">
        <f t="shared" si="5"/>
        <v>0</v>
      </c>
      <c r="BG92" s="215">
        <f t="shared" si="6"/>
        <v>0</v>
      </c>
      <c r="BH92" s="215">
        <f t="shared" si="7"/>
        <v>0</v>
      </c>
      <c r="BI92" s="215">
        <f t="shared" si="8"/>
        <v>0</v>
      </c>
      <c r="BJ92" s="25" t="s">
        <v>83</v>
      </c>
      <c r="BK92" s="215">
        <f t="shared" si="9"/>
        <v>0</v>
      </c>
      <c r="BL92" s="25" t="s">
        <v>1250</v>
      </c>
      <c r="BM92" s="25" t="s">
        <v>1444</v>
      </c>
    </row>
    <row r="93" spans="2:65" s="1" customFormat="1" ht="38.25" customHeight="1">
      <c r="B93" s="42"/>
      <c r="C93" s="204" t="s">
        <v>210</v>
      </c>
      <c r="D93" s="204" t="s">
        <v>176</v>
      </c>
      <c r="E93" s="205" t="s">
        <v>1445</v>
      </c>
      <c r="F93" s="206" t="s">
        <v>1446</v>
      </c>
      <c r="G93" s="207" t="s">
        <v>1431</v>
      </c>
      <c r="H93" s="208">
        <v>1</v>
      </c>
      <c r="I93" s="209"/>
      <c r="J93" s="210">
        <f t="shared" si="0"/>
        <v>0</v>
      </c>
      <c r="K93" s="206" t="s">
        <v>21</v>
      </c>
      <c r="L93" s="62"/>
      <c r="M93" s="211" t="s">
        <v>21</v>
      </c>
      <c r="N93" s="212" t="s">
        <v>47</v>
      </c>
      <c r="O93" s="43"/>
      <c r="P93" s="213">
        <f t="shared" si="1"/>
        <v>0</v>
      </c>
      <c r="Q93" s="213">
        <v>0</v>
      </c>
      <c r="R93" s="213">
        <f t="shared" si="2"/>
        <v>0</v>
      </c>
      <c r="S93" s="213">
        <v>0</v>
      </c>
      <c r="T93" s="214">
        <f t="shared" si="3"/>
        <v>0</v>
      </c>
      <c r="AR93" s="25" t="s">
        <v>1250</v>
      </c>
      <c r="AT93" s="25" t="s">
        <v>176</v>
      </c>
      <c r="AU93" s="25" t="s">
        <v>85</v>
      </c>
      <c r="AY93" s="25" t="s">
        <v>172</v>
      </c>
      <c r="BE93" s="215">
        <f t="shared" si="4"/>
        <v>0</v>
      </c>
      <c r="BF93" s="215">
        <f t="shared" si="5"/>
        <v>0</v>
      </c>
      <c r="BG93" s="215">
        <f t="shared" si="6"/>
        <v>0</v>
      </c>
      <c r="BH93" s="215">
        <f t="shared" si="7"/>
        <v>0</v>
      </c>
      <c r="BI93" s="215">
        <f t="shared" si="8"/>
        <v>0</v>
      </c>
      <c r="BJ93" s="25" t="s">
        <v>83</v>
      </c>
      <c r="BK93" s="215">
        <f t="shared" si="9"/>
        <v>0</v>
      </c>
      <c r="BL93" s="25" t="s">
        <v>1250</v>
      </c>
      <c r="BM93" s="25" t="s">
        <v>1447</v>
      </c>
    </row>
    <row r="94" spans="2:65" s="1" customFormat="1" ht="25.5" customHeight="1">
      <c r="B94" s="42"/>
      <c r="C94" s="204" t="s">
        <v>221</v>
      </c>
      <c r="D94" s="204" t="s">
        <v>176</v>
      </c>
      <c r="E94" s="205" t="s">
        <v>1448</v>
      </c>
      <c r="F94" s="206" t="s">
        <v>1449</v>
      </c>
      <c r="G94" s="207" t="s">
        <v>1431</v>
      </c>
      <c r="H94" s="208">
        <v>1</v>
      </c>
      <c r="I94" s="209"/>
      <c r="J94" s="210">
        <f t="shared" si="0"/>
        <v>0</v>
      </c>
      <c r="K94" s="206" t="s">
        <v>21</v>
      </c>
      <c r="L94" s="62"/>
      <c r="M94" s="211" t="s">
        <v>21</v>
      </c>
      <c r="N94" s="212" t="s">
        <v>47</v>
      </c>
      <c r="O94" s="43"/>
      <c r="P94" s="213">
        <f t="shared" si="1"/>
        <v>0</v>
      </c>
      <c r="Q94" s="213">
        <v>0</v>
      </c>
      <c r="R94" s="213">
        <f t="shared" si="2"/>
        <v>0</v>
      </c>
      <c r="S94" s="213">
        <v>0</v>
      </c>
      <c r="T94" s="214">
        <f t="shared" si="3"/>
        <v>0</v>
      </c>
      <c r="AR94" s="25" t="s">
        <v>1250</v>
      </c>
      <c r="AT94" s="25" t="s">
        <v>176</v>
      </c>
      <c r="AU94" s="25" t="s">
        <v>85</v>
      </c>
      <c r="AY94" s="25" t="s">
        <v>172</v>
      </c>
      <c r="BE94" s="215">
        <f t="shared" si="4"/>
        <v>0</v>
      </c>
      <c r="BF94" s="215">
        <f t="shared" si="5"/>
        <v>0</v>
      </c>
      <c r="BG94" s="215">
        <f t="shared" si="6"/>
        <v>0</v>
      </c>
      <c r="BH94" s="215">
        <f t="shared" si="7"/>
        <v>0</v>
      </c>
      <c r="BI94" s="215">
        <f t="shared" si="8"/>
        <v>0</v>
      </c>
      <c r="BJ94" s="25" t="s">
        <v>83</v>
      </c>
      <c r="BK94" s="215">
        <f t="shared" si="9"/>
        <v>0</v>
      </c>
      <c r="BL94" s="25" t="s">
        <v>1250</v>
      </c>
      <c r="BM94" s="25" t="s">
        <v>1450</v>
      </c>
    </row>
    <row r="95" spans="2:65" s="1" customFormat="1" ht="25.5" customHeight="1">
      <c r="B95" s="42"/>
      <c r="C95" s="204" t="s">
        <v>233</v>
      </c>
      <c r="D95" s="204" t="s">
        <v>176</v>
      </c>
      <c r="E95" s="205" t="s">
        <v>1451</v>
      </c>
      <c r="F95" s="206" t="s">
        <v>1452</v>
      </c>
      <c r="G95" s="207" t="s">
        <v>1431</v>
      </c>
      <c r="H95" s="208">
        <v>1</v>
      </c>
      <c r="I95" s="209"/>
      <c r="J95" s="210">
        <f t="shared" si="0"/>
        <v>0</v>
      </c>
      <c r="K95" s="206" t="s">
        <v>21</v>
      </c>
      <c r="L95" s="62"/>
      <c r="M95" s="211" t="s">
        <v>21</v>
      </c>
      <c r="N95" s="212" t="s">
        <v>47</v>
      </c>
      <c r="O95" s="43"/>
      <c r="P95" s="213">
        <f t="shared" si="1"/>
        <v>0</v>
      </c>
      <c r="Q95" s="213">
        <v>0</v>
      </c>
      <c r="R95" s="213">
        <f t="shared" si="2"/>
        <v>0</v>
      </c>
      <c r="S95" s="213">
        <v>0</v>
      </c>
      <c r="T95" s="214">
        <f t="shared" si="3"/>
        <v>0</v>
      </c>
      <c r="AR95" s="25" t="s">
        <v>1250</v>
      </c>
      <c r="AT95" s="25" t="s">
        <v>176</v>
      </c>
      <c r="AU95" s="25" t="s">
        <v>85</v>
      </c>
      <c r="AY95" s="25" t="s">
        <v>172</v>
      </c>
      <c r="BE95" s="215">
        <f t="shared" si="4"/>
        <v>0</v>
      </c>
      <c r="BF95" s="215">
        <f t="shared" si="5"/>
        <v>0</v>
      </c>
      <c r="BG95" s="215">
        <f t="shared" si="6"/>
        <v>0</v>
      </c>
      <c r="BH95" s="215">
        <f t="shared" si="7"/>
        <v>0</v>
      </c>
      <c r="BI95" s="215">
        <f t="shared" si="8"/>
        <v>0</v>
      </c>
      <c r="BJ95" s="25" t="s">
        <v>83</v>
      </c>
      <c r="BK95" s="215">
        <f t="shared" si="9"/>
        <v>0</v>
      </c>
      <c r="BL95" s="25" t="s">
        <v>1250</v>
      </c>
      <c r="BM95" s="25" t="s">
        <v>1453</v>
      </c>
    </row>
    <row r="96" spans="2:65" s="1" customFormat="1" ht="51" customHeight="1">
      <c r="B96" s="42"/>
      <c r="C96" s="204" t="s">
        <v>238</v>
      </c>
      <c r="D96" s="204" t="s">
        <v>176</v>
      </c>
      <c r="E96" s="205" t="s">
        <v>1454</v>
      </c>
      <c r="F96" s="206" t="s">
        <v>1455</v>
      </c>
      <c r="G96" s="207" t="s">
        <v>1431</v>
      </c>
      <c r="H96" s="208">
        <v>1</v>
      </c>
      <c r="I96" s="209"/>
      <c r="J96" s="210">
        <f t="shared" si="0"/>
        <v>0</v>
      </c>
      <c r="K96" s="206" t="s">
        <v>21</v>
      </c>
      <c r="L96" s="62"/>
      <c r="M96" s="211" t="s">
        <v>21</v>
      </c>
      <c r="N96" s="212" t="s">
        <v>47</v>
      </c>
      <c r="O96" s="43"/>
      <c r="P96" s="213">
        <f t="shared" si="1"/>
        <v>0</v>
      </c>
      <c r="Q96" s="213">
        <v>0</v>
      </c>
      <c r="R96" s="213">
        <f t="shared" si="2"/>
        <v>0</v>
      </c>
      <c r="S96" s="213">
        <v>0</v>
      </c>
      <c r="T96" s="214">
        <f t="shared" si="3"/>
        <v>0</v>
      </c>
      <c r="AR96" s="25" t="s">
        <v>1250</v>
      </c>
      <c r="AT96" s="25" t="s">
        <v>176</v>
      </c>
      <c r="AU96" s="25" t="s">
        <v>85</v>
      </c>
      <c r="AY96" s="25" t="s">
        <v>172</v>
      </c>
      <c r="BE96" s="215">
        <f t="shared" si="4"/>
        <v>0</v>
      </c>
      <c r="BF96" s="215">
        <f t="shared" si="5"/>
        <v>0</v>
      </c>
      <c r="BG96" s="215">
        <f t="shared" si="6"/>
        <v>0</v>
      </c>
      <c r="BH96" s="215">
        <f t="shared" si="7"/>
        <v>0</v>
      </c>
      <c r="BI96" s="215">
        <f t="shared" si="8"/>
        <v>0</v>
      </c>
      <c r="BJ96" s="25" t="s">
        <v>83</v>
      </c>
      <c r="BK96" s="215">
        <f t="shared" si="9"/>
        <v>0</v>
      </c>
      <c r="BL96" s="25" t="s">
        <v>1250</v>
      </c>
      <c r="BM96" s="25" t="s">
        <v>1456</v>
      </c>
    </row>
    <row r="97" spans="2:65" s="1" customFormat="1" ht="25.5" customHeight="1">
      <c r="B97" s="42"/>
      <c r="C97" s="204" t="s">
        <v>244</v>
      </c>
      <c r="D97" s="204" t="s">
        <v>176</v>
      </c>
      <c r="E97" s="205" t="s">
        <v>1457</v>
      </c>
      <c r="F97" s="206" t="s">
        <v>1458</v>
      </c>
      <c r="G97" s="207" t="s">
        <v>1431</v>
      </c>
      <c r="H97" s="208">
        <v>1</v>
      </c>
      <c r="I97" s="209"/>
      <c r="J97" s="210">
        <f t="shared" si="0"/>
        <v>0</v>
      </c>
      <c r="K97" s="206" t="s">
        <v>21</v>
      </c>
      <c r="L97" s="62"/>
      <c r="M97" s="211" t="s">
        <v>21</v>
      </c>
      <c r="N97" s="212" t="s">
        <v>47</v>
      </c>
      <c r="O97" s="43"/>
      <c r="P97" s="213">
        <f t="shared" si="1"/>
        <v>0</v>
      </c>
      <c r="Q97" s="213">
        <v>0</v>
      </c>
      <c r="R97" s="213">
        <f t="shared" si="2"/>
        <v>0</v>
      </c>
      <c r="S97" s="213">
        <v>0</v>
      </c>
      <c r="T97" s="214">
        <f t="shared" si="3"/>
        <v>0</v>
      </c>
      <c r="AR97" s="25" t="s">
        <v>1250</v>
      </c>
      <c r="AT97" s="25" t="s">
        <v>176</v>
      </c>
      <c r="AU97" s="25" t="s">
        <v>85</v>
      </c>
      <c r="AY97" s="25" t="s">
        <v>172</v>
      </c>
      <c r="BE97" s="215">
        <f t="shared" si="4"/>
        <v>0</v>
      </c>
      <c r="BF97" s="215">
        <f t="shared" si="5"/>
        <v>0</v>
      </c>
      <c r="BG97" s="215">
        <f t="shared" si="6"/>
        <v>0</v>
      </c>
      <c r="BH97" s="215">
        <f t="shared" si="7"/>
        <v>0</v>
      </c>
      <c r="BI97" s="215">
        <f t="shared" si="8"/>
        <v>0</v>
      </c>
      <c r="BJ97" s="25" t="s">
        <v>83</v>
      </c>
      <c r="BK97" s="215">
        <f t="shared" si="9"/>
        <v>0</v>
      </c>
      <c r="BL97" s="25" t="s">
        <v>1250</v>
      </c>
      <c r="BM97" s="25" t="s">
        <v>1459</v>
      </c>
    </row>
    <row r="98" spans="2:65" s="1" customFormat="1" ht="25.5" customHeight="1">
      <c r="B98" s="42"/>
      <c r="C98" s="204" t="s">
        <v>251</v>
      </c>
      <c r="D98" s="204" t="s">
        <v>176</v>
      </c>
      <c r="E98" s="205" t="s">
        <v>1460</v>
      </c>
      <c r="F98" s="206" t="s">
        <v>1461</v>
      </c>
      <c r="G98" s="207" t="s">
        <v>329</v>
      </c>
      <c r="H98" s="208">
        <v>35</v>
      </c>
      <c r="I98" s="209"/>
      <c r="J98" s="210">
        <f t="shared" si="0"/>
        <v>0</v>
      </c>
      <c r="K98" s="206" t="s">
        <v>21</v>
      </c>
      <c r="L98" s="62"/>
      <c r="M98" s="211" t="s">
        <v>21</v>
      </c>
      <c r="N98" s="212" t="s">
        <v>47</v>
      </c>
      <c r="O98" s="43"/>
      <c r="P98" s="213">
        <f t="shared" si="1"/>
        <v>0</v>
      </c>
      <c r="Q98" s="213">
        <v>0</v>
      </c>
      <c r="R98" s="213">
        <f t="shared" si="2"/>
        <v>0</v>
      </c>
      <c r="S98" s="213">
        <v>0</v>
      </c>
      <c r="T98" s="214">
        <f t="shared" si="3"/>
        <v>0</v>
      </c>
      <c r="AR98" s="25" t="s">
        <v>1250</v>
      </c>
      <c r="AT98" s="25" t="s">
        <v>176</v>
      </c>
      <c r="AU98" s="25" t="s">
        <v>85</v>
      </c>
      <c r="AY98" s="25" t="s">
        <v>172</v>
      </c>
      <c r="BE98" s="215">
        <f t="shared" si="4"/>
        <v>0</v>
      </c>
      <c r="BF98" s="215">
        <f t="shared" si="5"/>
        <v>0</v>
      </c>
      <c r="BG98" s="215">
        <f t="shared" si="6"/>
        <v>0</v>
      </c>
      <c r="BH98" s="215">
        <f t="shared" si="7"/>
        <v>0</v>
      </c>
      <c r="BI98" s="215">
        <f t="shared" si="8"/>
        <v>0</v>
      </c>
      <c r="BJ98" s="25" t="s">
        <v>83</v>
      </c>
      <c r="BK98" s="215">
        <f t="shared" si="9"/>
        <v>0</v>
      </c>
      <c r="BL98" s="25" t="s">
        <v>1250</v>
      </c>
      <c r="BM98" s="25" t="s">
        <v>1462</v>
      </c>
    </row>
    <row r="99" spans="2:65" s="1" customFormat="1" ht="16.5" customHeight="1">
      <c r="B99" s="42"/>
      <c r="C99" s="204" t="s">
        <v>260</v>
      </c>
      <c r="D99" s="204" t="s">
        <v>176</v>
      </c>
      <c r="E99" s="205" t="s">
        <v>1463</v>
      </c>
      <c r="F99" s="206" t="s">
        <v>1464</v>
      </c>
      <c r="G99" s="207" t="s">
        <v>1431</v>
      </c>
      <c r="H99" s="208">
        <v>1</v>
      </c>
      <c r="I99" s="209"/>
      <c r="J99" s="210">
        <f t="shared" si="0"/>
        <v>0</v>
      </c>
      <c r="K99" s="206" t="s">
        <v>21</v>
      </c>
      <c r="L99" s="62"/>
      <c r="M99" s="211" t="s">
        <v>21</v>
      </c>
      <c r="N99" s="212" t="s">
        <v>47</v>
      </c>
      <c r="O99" s="43"/>
      <c r="P99" s="213">
        <f t="shared" si="1"/>
        <v>0</v>
      </c>
      <c r="Q99" s="213">
        <v>0</v>
      </c>
      <c r="R99" s="213">
        <f t="shared" si="2"/>
        <v>0</v>
      </c>
      <c r="S99" s="213">
        <v>0</v>
      </c>
      <c r="T99" s="214">
        <f t="shared" si="3"/>
        <v>0</v>
      </c>
      <c r="AR99" s="25" t="s">
        <v>1250</v>
      </c>
      <c r="AT99" s="25" t="s">
        <v>176</v>
      </c>
      <c r="AU99" s="25" t="s">
        <v>85</v>
      </c>
      <c r="AY99" s="25" t="s">
        <v>172</v>
      </c>
      <c r="BE99" s="215">
        <f t="shared" si="4"/>
        <v>0</v>
      </c>
      <c r="BF99" s="215">
        <f t="shared" si="5"/>
        <v>0</v>
      </c>
      <c r="BG99" s="215">
        <f t="shared" si="6"/>
        <v>0</v>
      </c>
      <c r="BH99" s="215">
        <f t="shared" si="7"/>
        <v>0</v>
      </c>
      <c r="BI99" s="215">
        <f t="shared" si="8"/>
        <v>0</v>
      </c>
      <c r="BJ99" s="25" t="s">
        <v>83</v>
      </c>
      <c r="BK99" s="215">
        <f t="shared" si="9"/>
        <v>0</v>
      </c>
      <c r="BL99" s="25" t="s">
        <v>1250</v>
      </c>
      <c r="BM99" s="25" t="s">
        <v>1465</v>
      </c>
    </row>
    <row r="100" spans="2:65" s="1" customFormat="1" ht="16.5" customHeight="1">
      <c r="B100" s="42"/>
      <c r="C100" s="204" t="s">
        <v>265</v>
      </c>
      <c r="D100" s="204" t="s">
        <v>176</v>
      </c>
      <c r="E100" s="205" t="s">
        <v>1466</v>
      </c>
      <c r="F100" s="206" t="s">
        <v>1467</v>
      </c>
      <c r="G100" s="207" t="s">
        <v>1431</v>
      </c>
      <c r="H100" s="208">
        <v>1</v>
      </c>
      <c r="I100" s="209"/>
      <c r="J100" s="210">
        <f t="shared" si="0"/>
        <v>0</v>
      </c>
      <c r="K100" s="206" t="s">
        <v>21</v>
      </c>
      <c r="L100" s="62"/>
      <c r="M100" s="211" t="s">
        <v>21</v>
      </c>
      <c r="N100" s="212" t="s">
        <v>47</v>
      </c>
      <c r="O100" s="43"/>
      <c r="P100" s="213">
        <f t="shared" si="1"/>
        <v>0</v>
      </c>
      <c r="Q100" s="213">
        <v>0</v>
      </c>
      <c r="R100" s="213">
        <f t="shared" si="2"/>
        <v>0</v>
      </c>
      <c r="S100" s="213">
        <v>0</v>
      </c>
      <c r="T100" s="214">
        <f t="shared" si="3"/>
        <v>0</v>
      </c>
      <c r="AR100" s="25" t="s">
        <v>1250</v>
      </c>
      <c r="AT100" s="25" t="s">
        <v>176</v>
      </c>
      <c r="AU100" s="25" t="s">
        <v>85</v>
      </c>
      <c r="AY100" s="25" t="s">
        <v>172</v>
      </c>
      <c r="BE100" s="215">
        <f t="shared" si="4"/>
        <v>0</v>
      </c>
      <c r="BF100" s="215">
        <f t="shared" si="5"/>
        <v>0</v>
      </c>
      <c r="BG100" s="215">
        <f t="shared" si="6"/>
        <v>0</v>
      </c>
      <c r="BH100" s="215">
        <f t="shared" si="7"/>
        <v>0</v>
      </c>
      <c r="BI100" s="215">
        <f t="shared" si="8"/>
        <v>0</v>
      </c>
      <c r="BJ100" s="25" t="s">
        <v>83</v>
      </c>
      <c r="BK100" s="215">
        <f t="shared" si="9"/>
        <v>0</v>
      </c>
      <c r="BL100" s="25" t="s">
        <v>1250</v>
      </c>
      <c r="BM100" s="25" t="s">
        <v>1468</v>
      </c>
    </row>
    <row r="101" spans="2:65" s="1" customFormat="1" ht="16.5" customHeight="1">
      <c r="B101" s="42"/>
      <c r="C101" s="204" t="s">
        <v>270</v>
      </c>
      <c r="D101" s="204" t="s">
        <v>176</v>
      </c>
      <c r="E101" s="205" t="s">
        <v>1469</v>
      </c>
      <c r="F101" s="206" t="s">
        <v>1470</v>
      </c>
      <c r="G101" s="207" t="s">
        <v>1431</v>
      </c>
      <c r="H101" s="208">
        <v>1</v>
      </c>
      <c r="I101" s="209"/>
      <c r="J101" s="210">
        <f t="shared" si="0"/>
        <v>0</v>
      </c>
      <c r="K101" s="206" t="s">
        <v>21</v>
      </c>
      <c r="L101" s="62"/>
      <c r="M101" s="211" t="s">
        <v>21</v>
      </c>
      <c r="N101" s="212" t="s">
        <v>47</v>
      </c>
      <c r="O101" s="43"/>
      <c r="P101" s="213">
        <f t="shared" si="1"/>
        <v>0</v>
      </c>
      <c r="Q101" s="213">
        <v>0</v>
      </c>
      <c r="R101" s="213">
        <f t="shared" si="2"/>
        <v>0</v>
      </c>
      <c r="S101" s="213">
        <v>0</v>
      </c>
      <c r="T101" s="214">
        <f t="shared" si="3"/>
        <v>0</v>
      </c>
      <c r="AR101" s="25" t="s">
        <v>1250</v>
      </c>
      <c r="AT101" s="25" t="s">
        <v>176</v>
      </c>
      <c r="AU101" s="25" t="s">
        <v>85</v>
      </c>
      <c r="AY101" s="25" t="s">
        <v>172</v>
      </c>
      <c r="BE101" s="215">
        <f t="shared" si="4"/>
        <v>0</v>
      </c>
      <c r="BF101" s="215">
        <f t="shared" si="5"/>
        <v>0</v>
      </c>
      <c r="BG101" s="215">
        <f t="shared" si="6"/>
        <v>0</v>
      </c>
      <c r="BH101" s="215">
        <f t="shared" si="7"/>
        <v>0</v>
      </c>
      <c r="BI101" s="215">
        <f t="shared" si="8"/>
        <v>0</v>
      </c>
      <c r="BJ101" s="25" t="s">
        <v>83</v>
      </c>
      <c r="BK101" s="215">
        <f t="shared" si="9"/>
        <v>0</v>
      </c>
      <c r="BL101" s="25" t="s">
        <v>1250</v>
      </c>
      <c r="BM101" s="25" t="s">
        <v>1471</v>
      </c>
    </row>
    <row r="102" spans="2:65" s="1" customFormat="1" ht="16.5" customHeight="1">
      <c r="B102" s="42"/>
      <c r="C102" s="204" t="s">
        <v>10</v>
      </c>
      <c r="D102" s="204" t="s">
        <v>176</v>
      </c>
      <c r="E102" s="205" t="s">
        <v>1472</v>
      </c>
      <c r="F102" s="206" t="s">
        <v>1473</v>
      </c>
      <c r="G102" s="207" t="s">
        <v>1431</v>
      </c>
      <c r="H102" s="208">
        <v>1</v>
      </c>
      <c r="I102" s="209"/>
      <c r="J102" s="210">
        <f t="shared" si="0"/>
        <v>0</v>
      </c>
      <c r="K102" s="206" t="s">
        <v>21</v>
      </c>
      <c r="L102" s="62"/>
      <c r="M102" s="211" t="s">
        <v>21</v>
      </c>
      <c r="N102" s="212" t="s">
        <v>47</v>
      </c>
      <c r="O102" s="43"/>
      <c r="P102" s="213">
        <f t="shared" si="1"/>
        <v>0</v>
      </c>
      <c r="Q102" s="213">
        <v>0</v>
      </c>
      <c r="R102" s="213">
        <f t="shared" si="2"/>
        <v>0</v>
      </c>
      <c r="S102" s="213">
        <v>0</v>
      </c>
      <c r="T102" s="214">
        <f t="shared" si="3"/>
        <v>0</v>
      </c>
      <c r="AR102" s="25" t="s">
        <v>1250</v>
      </c>
      <c r="AT102" s="25" t="s">
        <v>176</v>
      </c>
      <c r="AU102" s="25" t="s">
        <v>85</v>
      </c>
      <c r="AY102" s="25" t="s">
        <v>172</v>
      </c>
      <c r="BE102" s="215">
        <f t="shared" si="4"/>
        <v>0</v>
      </c>
      <c r="BF102" s="215">
        <f t="shared" si="5"/>
        <v>0</v>
      </c>
      <c r="BG102" s="215">
        <f t="shared" si="6"/>
        <v>0</v>
      </c>
      <c r="BH102" s="215">
        <f t="shared" si="7"/>
        <v>0</v>
      </c>
      <c r="BI102" s="215">
        <f t="shared" si="8"/>
        <v>0</v>
      </c>
      <c r="BJ102" s="25" t="s">
        <v>83</v>
      </c>
      <c r="BK102" s="215">
        <f t="shared" si="9"/>
        <v>0</v>
      </c>
      <c r="BL102" s="25" t="s">
        <v>1250</v>
      </c>
      <c r="BM102" s="25" t="s">
        <v>1474</v>
      </c>
    </row>
    <row r="103" spans="2:65" s="1" customFormat="1" ht="16.5" customHeight="1">
      <c r="B103" s="42"/>
      <c r="C103" s="204" t="s">
        <v>280</v>
      </c>
      <c r="D103" s="204" t="s">
        <v>176</v>
      </c>
      <c r="E103" s="205" t="s">
        <v>1475</v>
      </c>
      <c r="F103" s="206" t="s">
        <v>1476</v>
      </c>
      <c r="G103" s="207" t="s">
        <v>1431</v>
      </c>
      <c r="H103" s="208">
        <v>1</v>
      </c>
      <c r="I103" s="209"/>
      <c r="J103" s="210">
        <f t="shared" si="0"/>
        <v>0</v>
      </c>
      <c r="K103" s="206" t="s">
        <v>21</v>
      </c>
      <c r="L103" s="62"/>
      <c r="M103" s="211" t="s">
        <v>21</v>
      </c>
      <c r="N103" s="212" t="s">
        <v>47</v>
      </c>
      <c r="O103" s="43"/>
      <c r="P103" s="213">
        <f t="shared" si="1"/>
        <v>0</v>
      </c>
      <c r="Q103" s="213">
        <v>0</v>
      </c>
      <c r="R103" s="213">
        <f t="shared" si="2"/>
        <v>0</v>
      </c>
      <c r="S103" s="213">
        <v>0</v>
      </c>
      <c r="T103" s="214">
        <f t="shared" si="3"/>
        <v>0</v>
      </c>
      <c r="AR103" s="25" t="s">
        <v>1250</v>
      </c>
      <c r="AT103" s="25" t="s">
        <v>176</v>
      </c>
      <c r="AU103" s="25" t="s">
        <v>85</v>
      </c>
      <c r="AY103" s="25" t="s">
        <v>172</v>
      </c>
      <c r="BE103" s="215">
        <f t="shared" si="4"/>
        <v>0</v>
      </c>
      <c r="BF103" s="215">
        <f t="shared" si="5"/>
        <v>0</v>
      </c>
      <c r="BG103" s="215">
        <f t="shared" si="6"/>
        <v>0</v>
      </c>
      <c r="BH103" s="215">
        <f t="shared" si="7"/>
        <v>0</v>
      </c>
      <c r="BI103" s="215">
        <f t="shared" si="8"/>
        <v>0</v>
      </c>
      <c r="BJ103" s="25" t="s">
        <v>83</v>
      </c>
      <c r="BK103" s="215">
        <f t="shared" si="9"/>
        <v>0</v>
      </c>
      <c r="BL103" s="25" t="s">
        <v>1250</v>
      </c>
      <c r="BM103" s="25" t="s">
        <v>1477</v>
      </c>
    </row>
    <row r="104" spans="2:63" s="11" customFormat="1" ht="29.85" customHeight="1">
      <c r="B104" s="188"/>
      <c r="C104" s="189"/>
      <c r="D104" s="190" t="s">
        <v>75</v>
      </c>
      <c r="E104" s="202" t="s">
        <v>1478</v>
      </c>
      <c r="F104" s="202" t="s">
        <v>1479</v>
      </c>
      <c r="G104" s="189"/>
      <c r="H104" s="189"/>
      <c r="I104" s="192"/>
      <c r="J104" s="203">
        <f>BK104</f>
        <v>0</v>
      </c>
      <c r="K104" s="189"/>
      <c r="L104" s="194"/>
      <c r="M104" s="195"/>
      <c r="N104" s="196"/>
      <c r="O104" s="196"/>
      <c r="P104" s="197">
        <f>SUM(P105:P108)</f>
        <v>0</v>
      </c>
      <c r="Q104" s="196"/>
      <c r="R104" s="197">
        <f>SUM(R105:R108)</f>
        <v>0</v>
      </c>
      <c r="S104" s="196"/>
      <c r="T104" s="198">
        <f>SUM(T105:T108)</f>
        <v>0</v>
      </c>
      <c r="AR104" s="199" t="s">
        <v>181</v>
      </c>
      <c r="AT104" s="200" t="s">
        <v>75</v>
      </c>
      <c r="AU104" s="200" t="s">
        <v>83</v>
      </c>
      <c r="AY104" s="199" t="s">
        <v>172</v>
      </c>
      <c r="BK104" s="201">
        <f>SUM(BK105:BK108)</f>
        <v>0</v>
      </c>
    </row>
    <row r="105" spans="2:65" s="1" customFormat="1" ht="16.5" customHeight="1">
      <c r="B105" s="42"/>
      <c r="C105" s="204" t="s">
        <v>285</v>
      </c>
      <c r="D105" s="204" t="s">
        <v>176</v>
      </c>
      <c r="E105" s="205" t="s">
        <v>1480</v>
      </c>
      <c r="F105" s="206" t="s">
        <v>1481</v>
      </c>
      <c r="G105" s="207" t="s">
        <v>1431</v>
      </c>
      <c r="H105" s="208">
        <v>1</v>
      </c>
      <c r="I105" s="209"/>
      <c r="J105" s="210">
        <f>ROUND(I105*H105,2)</f>
        <v>0</v>
      </c>
      <c r="K105" s="206" t="s">
        <v>21</v>
      </c>
      <c r="L105" s="62"/>
      <c r="M105" s="211" t="s">
        <v>21</v>
      </c>
      <c r="N105" s="212" t="s">
        <v>47</v>
      </c>
      <c r="O105" s="43"/>
      <c r="P105" s="213">
        <f>O105*H105</f>
        <v>0</v>
      </c>
      <c r="Q105" s="213">
        <v>0</v>
      </c>
      <c r="R105" s="213">
        <f>Q105*H105</f>
        <v>0</v>
      </c>
      <c r="S105" s="213">
        <v>0</v>
      </c>
      <c r="T105" s="214">
        <f>S105*H105</f>
        <v>0</v>
      </c>
      <c r="AR105" s="25" t="s">
        <v>1482</v>
      </c>
      <c r="AT105" s="25" t="s">
        <v>176</v>
      </c>
      <c r="AU105" s="25" t="s">
        <v>85</v>
      </c>
      <c r="AY105" s="25" t="s">
        <v>172</v>
      </c>
      <c r="BE105" s="215">
        <f>IF(N105="základní",J105,0)</f>
        <v>0</v>
      </c>
      <c r="BF105" s="215">
        <f>IF(N105="snížená",J105,0)</f>
        <v>0</v>
      </c>
      <c r="BG105" s="215">
        <f>IF(N105="zákl. přenesená",J105,0)</f>
        <v>0</v>
      </c>
      <c r="BH105" s="215">
        <f>IF(N105="sníž. přenesená",J105,0)</f>
        <v>0</v>
      </c>
      <c r="BI105" s="215">
        <f>IF(N105="nulová",J105,0)</f>
        <v>0</v>
      </c>
      <c r="BJ105" s="25" t="s">
        <v>83</v>
      </c>
      <c r="BK105" s="215">
        <f>ROUND(I105*H105,2)</f>
        <v>0</v>
      </c>
      <c r="BL105" s="25" t="s">
        <v>1482</v>
      </c>
      <c r="BM105" s="25" t="s">
        <v>1483</v>
      </c>
    </row>
    <row r="106" spans="2:65" s="1" customFormat="1" ht="25.5" customHeight="1">
      <c r="B106" s="42"/>
      <c r="C106" s="204" t="s">
        <v>290</v>
      </c>
      <c r="D106" s="204" t="s">
        <v>176</v>
      </c>
      <c r="E106" s="205" t="s">
        <v>1484</v>
      </c>
      <c r="F106" s="206" t="s">
        <v>1485</v>
      </c>
      <c r="G106" s="207" t="s">
        <v>1431</v>
      </c>
      <c r="H106" s="208">
        <v>1</v>
      </c>
      <c r="I106" s="209"/>
      <c r="J106" s="210">
        <f>ROUND(I106*H106,2)</f>
        <v>0</v>
      </c>
      <c r="K106" s="206" t="s">
        <v>21</v>
      </c>
      <c r="L106" s="62"/>
      <c r="M106" s="211" t="s">
        <v>21</v>
      </c>
      <c r="N106" s="212" t="s">
        <v>47</v>
      </c>
      <c r="O106" s="43"/>
      <c r="P106" s="213">
        <f>O106*H106</f>
        <v>0</v>
      </c>
      <c r="Q106" s="213">
        <v>0</v>
      </c>
      <c r="R106" s="213">
        <f>Q106*H106</f>
        <v>0</v>
      </c>
      <c r="S106" s="213">
        <v>0</v>
      </c>
      <c r="T106" s="214">
        <f>S106*H106</f>
        <v>0</v>
      </c>
      <c r="AR106" s="25" t="s">
        <v>1482</v>
      </c>
      <c r="AT106" s="25" t="s">
        <v>176</v>
      </c>
      <c r="AU106" s="25" t="s">
        <v>85</v>
      </c>
      <c r="AY106" s="25" t="s">
        <v>172</v>
      </c>
      <c r="BE106" s="215">
        <f>IF(N106="základní",J106,0)</f>
        <v>0</v>
      </c>
      <c r="BF106" s="215">
        <f>IF(N106="snížená",J106,0)</f>
        <v>0</v>
      </c>
      <c r="BG106" s="215">
        <f>IF(N106="zákl. přenesená",J106,0)</f>
        <v>0</v>
      </c>
      <c r="BH106" s="215">
        <f>IF(N106="sníž. přenesená",J106,0)</f>
        <v>0</v>
      </c>
      <c r="BI106" s="215">
        <f>IF(N106="nulová",J106,0)</f>
        <v>0</v>
      </c>
      <c r="BJ106" s="25" t="s">
        <v>83</v>
      </c>
      <c r="BK106" s="215">
        <f>ROUND(I106*H106,2)</f>
        <v>0</v>
      </c>
      <c r="BL106" s="25" t="s">
        <v>1482</v>
      </c>
      <c r="BM106" s="25" t="s">
        <v>1486</v>
      </c>
    </row>
    <row r="107" spans="2:65" s="1" customFormat="1" ht="16.5" customHeight="1">
      <c r="B107" s="42"/>
      <c r="C107" s="204" t="s">
        <v>296</v>
      </c>
      <c r="D107" s="204" t="s">
        <v>176</v>
      </c>
      <c r="E107" s="205" t="s">
        <v>1487</v>
      </c>
      <c r="F107" s="206" t="s">
        <v>1488</v>
      </c>
      <c r="G107" s="207" t="s">
        <v>1431</v>
      </c>
      <c r="H107" s="208">
        <v>1</v>
      </c>
      <c r="I107" s="209"/>
      <c r="J107" s="210">
        <f>ROUND(I107*H107,2)</f>
        <v>0</v>
      </c>
      <c r="K107" s="206" t="s">
        <v>21</v>
      </c>
      <c r="L107" s="62"/>
      <c r="M107" s="211" t="s">
        <v>21</v>
      </c>
      <c r="N107" s="212" t="s">
        <v>47</v>
      </c>
      <c r="O107" s="43"/>
      <c r="P107" s="213">
        <f>O107*H107</f>
        <v>0</v>
      </c>
      <c r="Q107" s="213">
        <v>0</v>
      </c>
      <c r="R107" s="213">
        <f>Q107*H107</f>
        <v>0</v>
      </c>
      <c r="S107" s="213">
        <v>0</v>
      </c>
      <c r="T107" s="214">
        <f>S107*H107</f>
        <v>0</v>
      </c>
      <c r="AR107" s="25" t="s">
        <v>1482</v>
      </c>
      <c r="AT107" s="25" t="s">
        <v>176</v>
      </c>
      <c r="AU107" s="25" t="s">
        <v>85</v>
      </c>
      <c r="AY107" s="25" t="s">
        <v>172</v>
      </c>
      <c r="BE107" s="215">
        <f>IF(N107="základní",J107,0)</f>
        <v>0</v>
      </c>
      <c r="BF107" s="215">
        <f>IF(N107="snížená",J107,0)</f>
        <v>0</v>
      </c>
      <c r="BG107" s="215">
        <f>IF(N107="zákl. přenesená",J107,0)</f>
        <v>0</v>
      </c>
      <c r="BH107" s="215">
        <f>IF(N107="sníž. přenesená",J107,0)</f>
        <v>0</v>
      </c>
      <c r="BI107" s="215">
        <f>IF(N107="nulová",J107,0)</f>
        <v>0</v>
      </c>
      <c r="BJ107" s="25" t="s">
        <v>83</v>
      </c>
      <c r="BK107" s="215">
        <f>ROUND(I107*H107,2)</f>
        <v>0</v>
      </c>
      <c r="BL107" s="25" t="s">
        <v>1482</v>
      </c>
      <c r="BM107" s="25" t="s">
        <v>1489</v>
      </c>
    </row>
    <row r="108" spans="2:65" s="1" customFormat="1" ht="16.5" customHeight="1">
      <c r="B108" s="42"/>
      <c r="C108" s="204" t="s">
        <v>301</v>
      </c>
      <c r="D108" s="204" t="s">
        <v>176</v>
      </c>
      <c r="E108" s="205" t="s">
        <v>1490</v>
      </c>
      <c r="F108" s="206" t="s">
        <v>1491</v>
      </c>
      <c r="G108" s="207" t="s">
        <v>1431</v>
      </c>
      <c r="H108" s="208">
        <v>1</v>
      </c>
      <c r="I108" s="209"/>
      <c r="J108" s="210">
        <f>ROUND(I108*H108,2)</f>
        <v>0</v>
      </c>
      <c r="K108" s="206" t="s">
        <v>21</v>
      </c>
      <c r="L108" s="62"/>
      <c r="M108" s="211" t="s">
        <v>21</v>
      </c>
      <c r="N108" s="270" t="s">
        <v>47</v>
      </c>
      <c r="O108" s="271"/>
      <c r="P108" s="272">
        <f>O108*H108</f>
        <v>0</v>
      </c>
      <c r="Q108" s="272">
        <v>0</v>
      </c>
      <c r="R108" s="272">
        <f>Q108*H108</f>
        <v>0</v>
      </c>
      <c r="S108" s="272">
        <v>0</v>
      </c>
      <c r="T108" s="273">
        <f>S108*H108</f>
        <v>0</v>
      </c>
      <c r="AR108" s="25" t="s">
        <v>1482</v>
      </c>
      <c r="AT108" s="25" t="s">
        <v>176</v>
      </c>
      <c r="AU108" s="25" t="s">
        <v>85</v>
      </c>
      <c r="AY108" s="25" t="s">
        <v>172</v>
      </c>
      <c r="BE108" s="215">
        <f>IF(N108="základní",J108,0)</f>
        <v>0</v>
      </c>
      <c r="BF108" s="215">
        <f>IF(N108="snížená",J108,0)</f>
        <v>0</v>
      </c>
      <c r="BG108" s="215">
        <f>IF(N108="zákl. přenesená",J108,0)</f>
        <v>0</v>
      </c>
      <c r="BH108" s="215">
        <f>IF(N108="sníž. přenesená",J108,0)</f>
        <v>0</v>
      </c>
      <c r="BI108" s="215">
        <f>IF(N108="nulová",J108,0)</f>
        <v>0</v>
      </c>
      <c r="BJ108" s="25" t="s">
        <v>83</v>
      </c>
      <c r="BK108" s="215">
        <f>ROUND(I108*H108,2)</f>
        <v>0</v>
      </c>
      <c r="BL108" s="25" t="s">
        <v>1482</v>
      </c>
      <c r="BM108" s="25" t="s">
        <v>1492</v>
      </c>
    </row>
    <row r="109" spans="2:12" s="1" customFormat="1" ht="6.95" customHeight="1">
      <c r="B109" s="57"/>
      <c r="C109" s="58"/>
      <c r="D109" s="58"/>
      <c r="E109" s="58"/>
      <c r="F109" s="58"/>
      <c r="G109" s="58"/>
      <c r="H109" s="58"/>
      <c r="I109" s="149"/>
      <c r="J109" s="58"/>
      <c r="K109" s="58"/>
      <c r="L109" s="62"/>
    </row>
  </sheetData>
  <sheetProtection algorithmName="SHA-512" hashValue="AFJdKEgU0wlqp+MbYVCbIpOg9ClDxbH3hatu7H4oxyPDKU8/ro+oaRw+g+QXJWGvTiNCCYMr+O8OxUyxVjvd3w==" saltValue="9D/I1EFP60UlQdSnPhZZTaJcRFYHs9C7JQ14vv4cR1B1j7Kjgr9BdeTnhyCNTVejtX/p0uwkXpsWTjNaLfeuXg==" spinCount="100000" sheet="1" objects="1" scenarios="1" formatColumns="0" formatRows="0" autoFilter="0"/>
  <autoFilter ref="C84:K108"/>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dcterms:created xsi:type="dcterms:W3CDTF">2018-11-09T09:38:59Z</dcterms:created>
  <dcterms:modified xsi:type="dcterms:W3CDTF">2018-11-09T09:42:36Z</dcterms:modified>
  <cp:category/>
  <cp:version/>
  <cp:contentType/>
  <cp:contentStatus/>
</cp:coreProperties>
</file>