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 defaultThemeVersion="124226"/>
  <bookViews>
    <workbookView xWindow="480" yWindow="315" windowWidth="19875" windowHeight="77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'Položky'!$A$1:$G$22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<sst xmlns="http://schemas.openxmlformats.org/spreadsheetml/2006/main" count="155" uniqueCount="123">
  <si>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</si>
  <si>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</si>
  <si>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</si>
  <si>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</si>
  <si>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</si>
  <si>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</si>
  <si>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</si>
  <si>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</si>
  <si>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</si>
  <si>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</si>
  <si>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</si>
  <si>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</si>
  <si>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</si>
  <si>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</si>
  <si>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</si>
  <si>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</si>
  <si>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</si>
  <si>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</si>
  <si>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</si>
  <si>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</si>
  <si>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</si>
  <si>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</si>
  <si>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</si>
  <si>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</si>
  <si>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</si>
  <si>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</si>
  <si>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</si>
  <si>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</si>
  <si>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</si>
  <si>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</si>
  <si>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</si>
  <si>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</si>
  <si>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</si>
  <si>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</si>
  <si>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</si>
  <si>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</si>
  <si>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</si>
  <si>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</si>
  <si>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</si>
  <si>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</si>
  <si>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</si>
  <si>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</si>
  <si>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</si>
  <si>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</si>
  <si>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</si>
  <si>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</si>
  <si>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</si>
  <si>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</si>
  <si>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</si>
  <si>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</si>
  <si>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</si>
  <si>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</si>
  <si>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</si>
  <si>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</si>
  <si>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</si>
  <si>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</si>
  <si>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</si>
  <si>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</si>
  <si>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</si>
  <si>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</si>
  <si>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</si>
  <si>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</si>
  <si>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</si>
  <si>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</si>
  <si>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</si>
  <si>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</si>
  <si>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</si>
  <si>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</si>
  <si>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</si>
  <si>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</si>
  <si>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</si>
  <si>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</si>
  <si>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</si>
  <si>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</si>
  <si>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</si>
  <si>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</si>
  <si>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</si>
  <si>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766</t>
  </si>
  <si>
    <t>Konstrukce truhlářské</t>
  </si>
  <si>
    <t>612409991RT2</t>
  </si>
  <si>
    <t>Začištění omítek kolem oken,dveří apod. s použitím suché maltové směsi</t>
  </si>
  <si>
    <t>m</t>
  </si>
  <si>
    <t>766691915U00</t>
  </si>
  <si>
    <t xml:space="preserve">Vyvěšení dřevěné křídlo 2m2- dveře </t>
  </si>
  <si>
    <t>kus</t>
  </si>
  <si>
    <t>784191101R00</t>
  </si>
  <si>
    <t xml:space="preserve">Penetrace podkladu univerzální Primalex 1x </t>
  </si>
  <si>
    <t>m2</t>
  </si>
  <si>
    <t>784195422R00</t>
  </si>
  <si>
    <t xml:space="preserve">Malba tekutá Primalex , barva, 2 x </t>
  </si>
  <si>
    <t>968062456R00</t>
  </si>
  <si>
    <t xml:space="preserve">Vybourání dřevěných dveřních zárubní pl. nad 2 m2 </t>
  </si>
  <si>
    <t>974042575R01</t>
  </si>
  <si>
    <t xml:space="preserve">Vybourání části podlahy </t>
  </si>
  <si>
    <t>979082111R00</t>
  </si>
  <si>
    <t xml:space="preserve">Vnitrostaveništní doprava suti do 10 m </t>
  </si>
  <si>
    <t>t</t>
  </si>
  <si>
    <t>979087213R00</t>
  </si>
  <si>
    <t xml:space="preserve">Nakládání vybouraných hmot na dopravní prostředky </t>
  </si>
  <si>
    <t>979981101R00</t>
  </si>
  <si>
    <t xml:space="preserve">Kontejner, suť bez příměsí, odvoz a likvidace, 3 t </t>
  </si>
  <si>
    <t>766660036RA0</t>
  </si>
  <si>
    <t xml:space="preserve">Montáž dveří EURO dvoukřídlové </t>
  </si>
  <si>
    <t>776520010RAG</t>
  </si>
  <si>
    <t>Podlaha povlaková z PVC pásů, soklík podlahovina Optima tloušťky 2,0 mm</t>
  </si>
  <si>
    <t>61173171</t>
  </si>
  <si>
    <t>Dveře dřev.EURO dvoukřídlové ot.dovnitř. 160x240cm vč.kování,samozavírače</t>
  </si>
  <si>
    <t>61173172</t>
  </si>
  <si>
    <t>Dveře dřev.EURO dvoukřídlové ot.dovnitř. 180x240cm vč.kování,samozavírače</t>
  </si>
  <si>
    <t>900      RT2</t>
  </si>
  <si>
    <t>Hzs - nezmeřitelné práce   čl.17-1a Práce v tarifní třídě 5-ůklid</t>
  </si>
  <si>
    <t>hod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</si>
  <si>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</si>
  <si>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</si>
  <si>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</si>
  <si>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</si>
  <si>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</si>
  <si>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</si>
  <si>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</si>
  <si>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</si>
  <si>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oprava vchodových dveří</t>
  </si>
  <si>
    <t>oprava vchod.dveří</t>
  </si>
  <si>
    <t>DS Dobříš oprava vchod.dveří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</si>
</sst>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workbookViewId="0" topLeftCell="A1">
      <selection activeCell="L16" sqref="L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/>
      <c r="D2" s="5" t="s">
        <v>120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95" customHeight="1">
      <c r="A5" s="15" t="s">
        <v>75</v>
      </c>
      <c r="B5" s="16"/>
      <c r="C5" s="17" t="s">
        <v>121</v>
      </c>
      <c r="D5" s="18"/>
      <c r="E5" s="19"/>
      <c r="F5" s="11" t="s">
        <v>7</v>
      </c>
      <c r="G5" s="12"/>
    </row>
    <row r="6" spans="1:15" ht="12.9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95" customHeight="1">
      <c r="A7" s="23"/>
      <c r="B7" s="24"/>
      <c r="C7" s="25" t="s">
        <v>122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7"/>
      <c r="D8" s="197"/>
      <c r="E8" s="198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7">
        <f>Projektant</f>
        <v>0</v>
      </c>
      <c r="D9" s="197"/>
      <c r="E9" s="198"/>
      <c r="F9" s="11"/>
      <c r="G9" s="33"/>
      <c r="H9" s="34"/>
    </row>
    <row r="10" spans="1:8" ht="12.75">
      <c r="A10" s="28" t="s">
        <v>15</v>
      </c>
      <c r="B10" s="11"/>
      <c r="C10" s="197"/>
      <c r="D10" s="197"/>
      <c r="E10" s="197"/>
      <c r="F10" s="35"/>
      <c r="G10" s="36"/>
      <c r="H10" s="37"/>
    </row>
    <row r="11" spans="1:57" ht="13.5" customHeight="1">
      <c r="A11" s="28" t="s">
        <v>16</v>
      </c>
      <c r="B11" s="11"/>
      <c r="C11" s="197"/>
      <c r="D11" s="197"/>
      <c r="E11" s="197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199"/>
      <c r="D12" s="199"/>
      <c r="E12" s="199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95" customHeight="1">
      <c r="A15" s="53"/>
      <c r="B15" s="54" t="s">
        <v>23</v>
      </c>
      <c r="C15" s="55">
        <f>HSV</f>
        <v>0</v>
      </c>
      <c r="D15" s="56" t="str">
        <f>Rekapitulace!A13</f>
        <v>Ztížené výrobní podmínky</v>
      </c>
      <c r="E15" s="57"/>
      <c r="F15" s="58"/>
      <c r="G15" s="55">
        <f>Rekapitulace!I13</f>
        <v>0</v>
      </c>
    </row>
    <row r="16" spans="1:7" ht="15.95" customHeight="1">
      <c r="A16" s="53" t="s">
        <v>24</v>
      </c>
      <c r="B16" s="54" t="s">
        <v>25</v>
      </c>
      <c r="C16" s="55">
        <f>PSV</f>
        <v>0</v>
      </c>
      <c r="D16" s="8" t="str">
        <f>Rekapitulace!A14</f>
        <v>Oborová přirážka</v>
      </c>
      <c r="E16" s="59"/>
      <c r="F16" s="60"/>
      <c r="G16" s="55">
        <f>Rekapitulace!I14</f>
        <v>0</v>
      </c>
    </row>
    <row r="17" spans="1:7" ht="15.95" customHeight="1">
      <c r="A17" s="53" t="s">
        <v>26</v>
      </c>
      <c r="B17" s="54" t="s">
        <v>27</v>
      </c>
      <c r="C17" s="55">
        <f>Mont</f>
        <v>0</v>
      </c>
      <c r="D17" s="8" t="str">
        <f>Rekapitulace!A15</f>
        <v>Přesun stavebních kapacit</v>
      </c>
      <c r="E17" s="59"/>
      <c r="F17" s="60"/>
      <c r="G17" s="55">
        <f>Rekapitulace!I15</f>
        <v>0</v>
      </c>
    </row>
    <row r="18" spans="1:7" ht="15.95" customHeight="1">
      <c r="A18" s="61" t="s">
        <v>28</v>
      </c>
      <c r="B18" s="62" t="s">
        <v>29</v>
      </c>
      <c r="C18" s="55">
        <f>Dodavka</f>
        <v>0</v>
      </c>
      <c r="D18" s="8" t="str">
        <f>Rekapitulace!A16</f>
        <v>Mimostaveništní doprava</v>
      </c>
      <c r="E18" s="59"/>
      <c r="F18" s="60"/>
      <c r="G18" s="55">
        <f>Rekapitulace!I16</f>
        <v>0</v>
      </c>
    </row>
    <row r="19" spans="1:7" ht="15.95" customHeight="1">
      <c r="A19" s="63" t="s">
        <v>30</v>
      </c>
      <c r="B19" s="54"/>
      <c r="C19" s="55">
        <f>SUM(C15:C18)</f>
        <v>0</v>
      </c>
      <c r="D19" s="8" t="str">
        <f>Rekapitulace!A17</f>
        <v>Zařízení staveniště</v>
      </c>
      <c r="E19" s="59"/>
      <c r="F19" s="60"/>
      <c r="G19" s="55">
        <f>Rekapitulace!I17</f>
        <v>0</v>
      </c>
    </row>
    <row r="20" spans="1:7" ht="15.95" customHeight="1">
      <c r="A20" s="63"/>
      <c r="B20" s="54"/>
      <c r="C20" s="55"/>
      <c r="D20" s="8" t="str">
        <f>Rekapitulace!A18</f>
        <v>Provoz investora</v>
      </c>
      <c r="E20" s="59"/>
      <c r="F20" s="60"/>
      <c r="G20" s="55">
        <f>Rekapitulace!I18</f>
        <v>0</v>
      </c>
    </row>
    <row r="21" spans="1:7" ht="15.95" customHeight="1">
      <c r="A21" s="63" t="s">
        <v>31</v>
      </c>
      <c r="B21" s="54"/>
      <c r="C21" s="55">
        <f>HZS</f>
        <v>0</v>
      </c>
      <c r="D21" s="8" t="str">
        <f>Rekapitulace!A19</f>
        <v>Kompletační činnost (IČD)</v>
      </c>
      <c r="E21" s="59"/>
      <c r="F21" s="60"/>
      <c r="G21" s="55">
        <f>Rekapitulace!I19</f>
        <v>0</v>
      </c>
    </row>
    <row r="22" spans="1:7" ht="15.9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95" customHeight="1" thickBot="1">
      <c r="A23" s="200" t="s">
        <v>34</v>
      </c>
      <c r="B23" s="201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15</v>
      </c>
      <c r="D30" s="85" t="s">
        <v>44</v>
      </c>
      <c r="E30" s="87"/>
      <c r="F30" s="202">
        <f>C23-F32</f>
        <v>0</v>
      </c>
      <c r="G30" s="203"/>
    </row>
    <row r="31" spans="1:7" ht="12.75">
      <c r="A31" s="84" t="s">
        <v>45</v>
      </c>
      <c r="B31" s="85"/>
      <c r="C31" s="86">
        <f>SazbaDPH1</f>
        <v>15</v>
      </c>
      <c r="D31" s="85" t="s">
        <v>46</v>
      </c>
      <c r="E31" s="87"/>
      <c r="F31" s="202">
        <f>ROUND(PRODUCT(F30,C31/100),0)</f>
        <v>0</v>
      </c>
      <c r="G31" s="203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2">
        <v>0</v>
      </c>
      <c r="G32" s="203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2">
        <f>ROUND(PRODUCT(F32,C33/100),0)</f>
        <v>0</v>
      </c>
      <c r="G33" s="203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4">
        <f>ROUND(SUM(F30:F33),0)</f>
        <v>0</v>
      </c>
      <c r="G34" s="205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6"/>
      <c r="C37" s="196"/>
      <c r="D37" s="196"/>
      <c r="E37" s="196"/>
      <c r="F37" s="196"/>
      <c r="G37" s="196"/>
      <c r="H37" t="s">
        <v>6</v>
      </c>
    </row>
    <row r="38" spans="1:8" ht="12.75" customHeight="1">
      <c r="A38" s="95"/>
      <c r="B38" s="196"/>
      <c r="C38" s="196"/>
      <c r="D38" s="196"/>
      <c r="E38" s="196"/>
      <c r="F38" s="196"/>
      <c r="G38" s="196"/>
      <c r="H38" t="s">
        <v>6</v>
      </c>
    </row>
    <row r="39" spans="1:8" ht="12.75">
      <c r="A39" s="95"/>
      <c r="B39" s="196"/>
      <c r="C39" s="196"/>
      <c r="D39" s="196"/>
      <c r="E39" s="196"/>
      <c r="F39" s="196"/>
      <c r="G39" s="196"/>
      <c r="H39" t="s">
        <v>6</v>
      </c>
    </row>
    <row r="40" spans="1:8" ht="12.75">
      <c r="A40" s="95"/>
      <c r="B40" s="196"/>
      <c r="C40" s="196"/>
      <c r="D40" s="196"/>
      <c r="E40" s="196"/>
      <c r="F40" s="196"/>
      <c r="G40" s="196"/>
      <c r="H40" t="s">
        <v>6</v>
      </c>
    </row>
    <row r="41" spans="1:8" ht="12.75">
      <c r="A41" s="95"/>
      <c r="B41" s="196"/>
      <c r="C41" s="196"/>
      <c r="D41" s="196"/>
      <c r="E41" s="196"/>
      <c r="F41" s="196"/>
      <c r="G41" s="196"/>
      <c r="H41" t="s">
        <v>6</v>
      </c>
    </row>
    <row r="42" spans="1:8" ht="12.75">
      <c r="A42" s="95"/>
      <c r="B42" s="196"/>
      <c r="C42" s="196"/>
      <c r="D42" s="196"/>
      <c r="E42" s="196"/>
      <c r="F42" s="196"/>
      <c r="G42" s="196"/>
      <c r="H42" t="s">
        <v>6</v>
      </c>
    </row>
    <row r="43" spans="1:8" ht="12.75">
      <c r="A43" s="95"/>
      <c r="B43" s="196"/>
      <c r="C43" s="196"/>
      <c r="D43" s="196"/>
      <c r="E43" s="196"/>
      <c r="F43" s="196"/>
      <c r="G43" s="196"/>
      <c r="H43" t="s">
        <v>6</v>
      </c>
    </row>
    <row r="44" spans="1:8" ht="12.75">
      <c r="A44" s="95"/>
      <c r="B44" s="196"/>
      <c r="C44" s="196"/>
      <c r="D44" s="196"/>
      <c r="E44" s="196"/>
      <c r="F44" s="196"/>
      <c r="G44" s="196"/>
      <c r="H44" t="s">
        <v>6</v>
      </c>
    </row>
    <row r="45" spans="1:8" ht="0.75" customHeight="1">
      <c r="A45" s="95"/>
      <c r="B45" s="196"/>
      <c r="C45" s="196"/>
      <c r="D45" s="196"/>
      <c r="E45" s="196"/>
      <c r="F45" s="196"/>
      <c r="G45" s="196"/>
      <c r="H45" t="s">
        <v>6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2"/>
  <sheetViews>
    <sheetView workbookViewId="0" topLeftCell="A1">
      <selection activeCell="M19" sqref="M1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49</v>
      </c>
      <c r="B1" s="207"/>
      <c r="C1" s="96" t="str">
        <f>CONCATENATE(cislostavby," ",nazevstavby)</f>
        <v xml:space="preserve"> DS Dobříš oprava vchod.dveří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08" t="s">
        <v>51</v>
      </c>
      <c r="B2" s="209"/>
      <c r="C2" s="102" t="str">
        <f>CONCATENATE(cisloobjektu," ",nazevobjektu)</f>
        <v>1 oprava vchod.dveří</v>
      </c>
      <c r="D2" s="103"/>
      <c r="E2" s="104"/>
      <c r="F2" s="103"/>
      <c r="G2" s="210" t="s">
        <v>121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3.5" thickBot="1">
      <c r="A7" s="191" t="str">
        <f>Položky!B7</f>
        <v>766</v>
      </c>
      <c r="B7" s="114" t="str">
        <f>Položky!C7</f>
        <v>Konstrukce truhlářské</v>
      </c>
      <c r="C7" s="65"/>
      <c r="D7" s="115"/>
      <c r="E7" s="192">
        <f>Položky!BA22</f>
        <v>0</v>
      </c>
      <c r="F7" s="193">
        <f>Položky!BB22</f>
        <v>0</v>
      </c>
      <c r="G7" s="193">
        <f>Položky!BC22</f>
        <v>0</v>
      </c>
      <c r="H7" s="193">
        <f>Položky!BD22</f>
        <v>0</v>
      </c>
      <c r="I7" s="194">
        <f>Položky!BE22</f>
        <v>0</v>
      </c>
    </row>
    <row r="8" spans="1:9" s="122" customFormat="1" ht="13.5" thickBot="1">
      <c r="A8" s="116"/>
      <c r="B8" s="117" t="s">
        <v>58</v>
      </c>
      <c r="C8" s="117"/>
      <c r="D8" s="118"/>
      <c r="E8" s="119">
        <f>SUM(E7:E7)</f>
        <v>0</v>
      </c>
      <c r="F8" s="120">
        <f>SUM(F7:F7)</f>
        <v>0</v>
      </c>
      <c r="G8" s="120">
        <f>SUM(G7:G7)</f>
        <v>0</v>
      </c>
      <c r="H8" s="120">
        <f>SUM(H7:H7)</f>
        <v>0</v>
      </c>
      <c r="I8" s="121">
        <f>SUM(I7:I7)</f>
        <v>0</v>
      </c>
    </row>
    <row r="9" spans="1:9" ht="12.75">
      <c r="A9" s="65"/>
      <c r="B9" s="65"/>
      <c r="C9" s="65"/>
      <c r="D9" s="65"/>
      <c r="E9" s="65"/>
      <c r="F9" s="65"/>
      <c r="G9" s="65"/>
      <c r="H9" s="65"/>
      <c r="I9" s="65"/>
    </row>
    <row r="10" spans="1:57" ht="19.5" customHeight="1">
      <c r="A10" s="106" t="s">
        <v>59</v>
      </c>
      <c r="B10" s="106"/>
      <c r="C10" s="106"/>
      <c r="D10" s="106"/>
      <c r="E10" s="106"/>
      <c r="F10" s="106"/>
      <c r="G10" s="123"/>
      <c r="H10" s="106"/>
      <c r="I10" s="106"/>
      <c r="BA10" s="40"/>
      <c r="BB10" s="40"/>
      <c r="BC10" s="40"/>
      <c r="BD10" s="40"/>
      <c r="BE10" s="40"/>
    </row>
    <row r="11" spans="1:9" ht="13.5" thickBot="1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12.75">
      <c r="A12" s="70" t="s">
        <v>60</v>
      </c>
      <c r="B12" s="71"/>
      <c r="C12" s="71"/>
      <c r="D12" s="124"/>
      <c r="E12" s="125" t="s">
        <v>61</v>
      </c>
      <c r="F12" s="126" t="s">
        <v>62</v>
      </c>
      <c r="G12" s="127" t="s">
        <v>63</v>
      </c>
      <c r="H12" s="128"/>
      <c r="I12" s="129" t="s">
        <v>61</v>
      </c>
    </row>
    <row r="13" spans="1:53" ht="12.75">
      <c r="A13" s="63" t="s">
        <v>112</v>
      </c>
      <c r="B13" s="54"/>
      <c r="C13" s="54"/>
      <c r="D13" s="130"/>
      <c r="E13" s="131">
        <v>0</v>
      </c>
      <c r="F13" s="132">
        <v>0</v>
      </c>
      <c r="G13" s="133">
        <f aca="true" t="shared" si="0" ref="G13:G20">CHOOSE(BA13+1,HSV+PSV,HSV+PSV+Mont,HSV+PSV+Dodavka+Mont,HSV,PSV,Mont,Dodavka,Mont+Dodavka,0)</f>
        <v>0</v>
      </c>
      <c r="H13" s="134"/>
      <c r="I13" s="135">
        <f aca="true" t="shared" si="1" ref="I13:I20">E13+F13*G13/100</f>
        <v>0</v>
      </c>
      <c r="BA13">
        <v>0</v>
      </c>
    </row>
    <row r="14" spans="1:53" ht="12.75">
      <c r="A14" s="63" t="s">
        <v>113</v>
      </c>
      <c r="B14" s="54"/>
      <c r="C14" s="54"/>
      <c r="D14" s="130"/>
      <c r="E14" s="131">
        <v>0</v>
      </c>
      <c r="F14" s="132">
        <v>0</v>
      </c>
      <c r="G14" s="133">
        <f t="shared" si="0"/>
        <v>0</v>
      </c>
      <c r="H14" s="134"/>
      <c r="I14" s="135">
        <f t="shared" si="1"/>
        <v>0</v>
      </c>
      <c r="BA14">
        <v>0</v>
      </c>
    </row>
    <row r="15" spans="1:53" ht="12.75">
      <c r="A15" s="63" t="s">
        <v>114</v>
      </c>
      <c r="B15" s="54"/>
      <c r="C15" s="54"/>
      <c r="D15" s="130"/>
      <c r="E15" s="131">
        <v>0</v>
      </c>
      <c r="F15" s="132">
        <v>0</v>
      </c>
      <c r="G15" s="133">
        <f t="shared" si="0"/>
        <v>0</v>
      </c>
      <c r="H15" s="134"/>
      <c r="I15" s="135">
        <f t="shared" si="1"/>
        <v>0</v>
      </c>
      <c r="BA15">
        <v>0</v>
      </c>
    </row>
    <row r="16" spans="1:53" ht="12.75">
      <c r="A16" s="63" t="s">
        <v>115</v>
      </c>
      <c r="B16" s="54"/>
      <c r="C16" s="54"/>
      <c r="D16" s="130"/>
      <c r="E16" s="131">
        <v>0</v>
      </c>
      <c r="F16" s="132">
        <v>0</v>
      </c>
      <c r="G16" s="133">
        <f t="shared" si="0"/>
        <v>0</v>
      </c>
      <c r="H16" s="134"/>
      <c r="I16" s="135">
        <f t="shared" si="1"/>
        <v>0</v>
      </c>
      <c r="BA16">
        <v>0</v>
      </c>
    </row>
    <row r="17" spans="1:53" ht="12.75">
      <c r="A17" s="63" t="s">
        <v>116</v>
      </c>
      <c r="B17" s="54"/>
      <c r="C17" s="54"/>
      <c r="D17" s="130"/>
      <c r="E17" s="131">
        <v>0</v>
      </c>
      <c r="F17" s="132">
        <v>0</v>
      </c>
      <c r="G17" s="133">
        <f t="shared" si="0"/>
        <v>0</v>
      </c>
      <c r="H17" s="134"/>
      <c r="I17" s="135">
        <f t="shared" si="1"/>
        <v>0</v>
      </c>
      <c r="BA17">
        <v>1</v>
      </c>
    </row>
    <row r="18" spans="1:53" ht="12.75">
      <c r="A18" s="63" t="s">
        <v>117</v>
      </c>
      <c r="B18" s="54"/>
      <c r="C18" s="54"/>
      <c r="D18" s="130"/>
      <c r="E18" s="131">
        <v>0</v>
      </c>
      <c r="F18" s="132">
        <v>0</v>
      </c>
      <c r="G18" s="133">
        <f t="shared" si="0"/>
        <v>0</v>
      </c>
      <c r="H18" s="134"/>
      <c r="I18" s="135">
        <f t="shared" si="1"/>
        <v>0</v>
      </c>
      <c r="BA18">
        <v>1</v>
      </c>
    </row>
    <row r="19" spans="1:53" ht="12.75">
      <c r="A19" s="63" t="s">
        <v>118</v>
      </c>
      <c r="B19" s="54"/>
      <c r="C19" s="54"/>
      <c r="D19" s="130"/>
      <c r="E19" s="131">
        <v>0</v>
      </c>
      <c r="F19" s="132">
        <v>0</v>
      </c>
      <c r="G19" s="133">
        <f t="shared" si="0"/>
        <v>0</v>
      </c>
      <c r="H19" s="134"/>
      <c r="I19" s="135">
        <f t="shared" si="1"/>
        <v>0</v>
      </c>
      <c r="BA19">
        <v>2</v>
      </c>
    </row>
    <row r="20" spans="1:53" ht="12.75">
      <c r="A20" s="63" t="s">
        <v>119</v>
      </c>
      <c r="B20" s="54"/>
      <c r="C20" s="54"/>
      <c r="D20" s="130"/>
      <c r="E20" s="131">
        <v>0</v>
      </c>
      <c r="F20" s="132">
        <v>0</v>
      </c>
      <c r="G20" s="133">
        <f t="shared" si="0"/>
        <v>0</v>
      </c>
      <c r="H20" s="134"/>
      <c r="I20" s="135">
        <f t="shared" si="1"/>
        <v>0</v>
      </c>
      <c r="BA20">
        <v>2</v>
      </c>
    </row>
    <row r="21" spans="1:9" ht="13.5" thickBot="1">
      <c r="A21" s="136"/>
      <c r="B21" s="137" t="s">
        <v>64</v>
      </c>
      <c r="C21" s="138"/>
      <c r="D21" s="139"/>
      <c r="E21" s="140"/>
      <c r="F21" s="141"/>
      <c r="G21" s="141"/>
      <c r="H21" s="213">
        <f>SUM(I13:I20)</f>
        <v>0</v>
      </c>
      <c r="I21" s="214"/>
    </row>
    <row r="23" spans="2:9" ht="12.75">
      <c r="B23" s="122"/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95"/>
  <sheetViews>
    <sheetView showGridLines="0" showZeros="0" tabSelected="1" workbookViewId="0" topLeftCell="A1">
      <selection activeCell="K8" sqref="K8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49</v>
      </c>
      <c r="B3" s="207"/>
      <c r="C3" s="96" t="str">
        <f>CONCATENATE(cislostavby," ",nazevstavby)</f>
        <v xml:space="preserve"> DS Dobříš oprava vchod.dveří</v>
      </c>
      <c r="D3" s="97"/>
      <c r="E3" s="150" t="s">
        <v>66</v>
      </c>
      <c r="F3" s="151">
        <f>Rekapitulace!H1</f>
        <v>0</v>
      </c>
      <c r="G3" s="152"/>
    </row>
    <row r="4" spans="1:7" ht="13.5" thickBot="1">
      <c r="A4" s="216" t="s">
        <v>51</v>
      </c>
      <c r="B4" s="209"/>
      <c r="C4" s="102" t="str">
        <f>CONCATENATE(cisloobjektu," ",nazevobjektu)</f>
        <v>1 oprava vchod.dveří</v>
      </c>
      <c r="D4" s="103"/>
      <c r="E4" s="217" t="str">
        <f>Rekapitulace!G2</f>
        <v>oprava vchod.dveří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77</v>
      </c>
      <c r="C7" s="162" t="s">
        <v>78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79</v>
      </c>
      <c r="C8" s="170" t="s">
        <v>80</v>
      </c>
      <c r="D8" s="171" t="s">
        <v>81</v>
      </c>
      <c r="E8" s="172">
        <v>32.4</v>
      </c>
      <c r="F8" s="172"/>
      <c r="G8" s="173">
        <f aca="true" t="shared" si="0" ref="G8:G21"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2</v>
      </c>
      <c r="BA8" s="145">
        <f aca="true" t="shared" si="1" ref="BA8:BA21">IF(AZ8=1,G8,0)</f>
        <v>0</v>
      </c>
      <c r="BB8" s="145">
        <f aca="true" t="shared" si="2" ref="BB8:BB21">IF(AZ8=2,G8,0)</f>
        <v>0</v>
      </c>
      <c r="BC8" s="145">
        <f aca="true" t="shared" si="3" ref="BC8:BC21">IF(AZ8=3,G8,0)</f>
        <v>0</v>
      </c>
      <c r="BD8" s="145">
        <f aca="true" t="shared" si="4" ref="BD8:BD21">IF(AZ8=4,G8,0)</f>
        <v>0</v>
      </c>
      <c r="BE8" s="145">
        <f aca="true" t="shared" si="5" ref="BE8:BE21">IF(AZ8=5,G8,0)</f>
        <v>0</v>
      </c>
      <c r="CA8" s="174">
        <v>1</v>
      </c>
      <c r="CB8" s="174">
        <v>1</v>
      </c>
      <c r="CZ8" s="145">
        <v>0.00238</v>
      </c>
    </row>
    <row r="9" spans="1:104" ht="12.75">
      <c r="A9" s="168">
        <v>2</v>
      </c>
      <c r="B9" s="169" t="s">
        <v>82</v>
      </c>
      <c r="C9" s="170" t="s">
        <v>83</v>
      </c>
      <c r="D9" s="171" t="s">
        <v>84</v>
      </c>
      <c r="E9" s="172">
        <v>10</v>
      </c>
      <c r="F9" s="172"/>
      <c r="G9" s="173">
        <f t="shared" si="0"/>
        <v>0</v>
      </c>
      <c r="O9" s="167">
        <v>2</v>
      </c>
      <c r="AA9" s="145">
        <v>1</v>
      </c>
      <c r="AB9" s="145">
        <v>7</v>
      </c>
      <c r="AC9" s="145">
        <v>7</v>
      </c>
      <c r="AZ9" s="145">
        <v>2</v>
      </c>
      <c r="BA9" s="145">
        <f t="shared" si="1"/>
        <v>0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</v>
      </c>
      <c r="CB9" s="174">
        <v>7</v>
      </c>
      <c r="CZ9" s="145">
        <v>0</v>
      </c>
    </row>
    <row r="10" spans="1:104" ht="12.75">
      <c r="A10" s="168">
        <v>3</v>
      </c>
      <c r="B10" s="169" t="s">
        <v>85</v>
      </c>
      <c r="C10" s="170" t="s">
        <v>86</v>
      </c>
      <c r="D10" s="171" t="s">
        <v>87</v>
      </c>
      <c r="E10" s="172">
        <v>9.72</v>
      </c>
      <c r="F10" s="172"/>
      <c r="G10" s="173">
        <f t="shared" si="0"/>
        <v>0</v>
      </c>
      <c r="O10" s="167">
        <v>2</v>
      </c>
      <c r="AA10" s="145">
        <v>1</v>
      </c>
      <c r="AB10" s="145">
        <v>7</v>
      </c>
      <c r="AC10" s="145">
        <v>7</v>
      </c>
      <c r="AZ10" s="145">
        <v>2</v>
      </c>
      <c r="BA10" s="145">
        <f t="shared" si="1"/>
        <v>0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1</v>
      </c>
      <c r="CB10" s="174">
        <v>7</v>
      </c>
      <c r="CZ10" s="145">
        <v>7E-05</v>
      </c>
    </row>
    <row r="11" spans="1:104" ht="12.75">
      <c r="A11" s="168">
        <v>4</v>
      </c>
      <c r="B11" s="169" t="s">
        <v>88</v>
      </c>
      <c r="C11" s="170" t="s">
        <v>89</v>
      </c>
      <c r="D11" s="171" t="s">
        <v>87</v>
      </c>
      <c r="E11" s="172">
        <v>9.72</v>
      </c>
      <c r="F11" s="172"/>
      <c r="G11" s="173">
        <f t="shared" si="0"/>
        <v>0</v>
      </c>
      <c r="O11" s="167">
        <v>2</v>
      </c>
      <c r="AA11" s="145">
        <v>1</v>
      </c>
      <c r="AB11" s="145">
        <v>7</v>
      </c>
      <c r="AC11" s="145">
        <v>7</v>
      </c>
      <c r="AZ11" s="145">
        <v>2</v>
      </c>
      <c r="BA11" s="145">
        <f t="shared" si="1"/>
        <v>0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1</v>
      </c>
      <c r="CB11" s="174">
        <v>7</v>
      </c>
      <c r="CZ11" s="145">
        <v>0.00031</v>
      </c>
    </row>
    <row r="12" spans="1:104" ht="12.75">
      <c r="A12" s="168">
        <v>5</v>
      </c>
      <c r="B12" s="169" t="s">
        <v>90</v>
      </c>
      <c r="C12" s="170" t="s">
        <v>91</v>
      </c>
      <c r="D12" s="171" t="s">
        <v>87</v>
      </c>
      <c r="E12" s="172">
        <v>20.16</v>
      </c>
      <c r="F12" s="172"/>
      <c r="G12" s="173">
        <f t="shared" si="0"/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2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</v>
      </c>
      <c r="CB12" s="174">
        <v>1</v>
      </c>
      <c r="CZ12" s="145">
        <v>0.001</v>
      </c>
    </row>
    <row r="13" spans="1:104" ht="12.75">
      <c r="A13" s="168">
        <v>6</v>
      </c>
      <c r="B13" s="169" t="s">
        <v>92</v>
      </c>
      <c r="C13" s="170" t="s">
        <v>93</v>
      </c>
      <c r="D13" s="171" t="s">
        <v>81</v>
      </c>
      <c r="E13" s="172">
        <v>8.4</v>
      </c>
      <c r="F13" s="172"/>
      <c r="G13" s="173">
        <f t="shared" si="0"/>
        <v>0</v>
      </c>
      <c r="O13" s="167">
        <v>2</v>
      </c>
      <c r="AA13" s="145">
        <v>1</v>
      </c>
      <c r="AB13" s="145">
        <v>0</v>
      </c>
      <c r="AC13" s="145">
        <v>0</v>
      </c>
      <c r="AZ13" s="145">
        <v>2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</v>
      </c>
      <c r="CB13" s="174">
        <v>0</v>
      </c>
      <c r="CZ13" s="145">
        <v>0</v>
      </c>
    </row>
    <row r="14" spans="1:104" ht="12.75">
      <c r="A14" s="168">
        <v>7</v>
      </c>
      <c r="B14" s="169" t="s">
        <v>94</v>
      </c>
      <c r="C14" s="170" t="s">
        <v>95</v>
      </c>
      <c r="D14" s="171" t="s">
        <v>96</v>
      </c>
      <c r="E14" s="172">
        <v>1.5</v>
      </c>
      <c r="F14" s="172"/>
      <c r="G14" s="173">
        <f t="shared" si="0"/>
        <v>0</v>
      </c>
      <c r="O14" s="167">
        <v>2</v>
      </c>
      <c r="AA14" s="145">
        <v>1</v>
      </c>
      <c r="AB14" s="145">
        <v>3</v>
      </c>
      <c r="AC14" s="145">
        <v>3</v>
      </c>
      <c r="AZ14" s="145">
        <v>2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</v>
      </c>
      <c r="CB14" s="174">
        <v>3</v>
      </c>
      <c r="CZ14" s="145">
        <v>0</v>
      </c>
    </row>
    <row r="15" spans="1:104" ht="12.75">
      <c r="A15" s="168">
        <v>8</v>
      </c>
      <c r="B15" s="169" t="s">
        <v>97</v>
      </c>
      <c r="C15" s="170" t="s">
        <v>98</v>
      </c>
      <c r="D15" s="171" t="s">
        <v>96</v>
      </c>
      <c r="E15" s="172">
        <v>1.5</v>
      </c>
      <c r="F15" s="172"/>
      <c r="G15" s="173">
        <f t="shared" si="0"/>
        <v>0</v>
      </c>
      <c r="O15" s="167">
        <v>2</v>
      </c>
      <c r="AA15" s="145">
        <v>1</v>
      </c>
      <c r="AB15" s="145">
        <v>3</v>
      </c>
      <c r="AC15" s="145">
        <v>3</v>
      </c>
      <c r="AZ15" s="145">
        <v>2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</v>
      </c>
      <c r="CB15" s="174">
        <v>3</v>
      </c>
      <c r="CZ15" s="145">
        <v>0</v>
      </c>
    </row>
    <row r="16" spans="1:104" ht="12.75">
      <c r="A16" s="168">
        <v>9</v>
      </c>
      <c r="B16" s="169" t="s">
        <v>99</v>
      </c>
      <c r="C16" s="170" t="s">
        <v>100</v>
      </c>
      <c r="D16" s="171" t="s">
        <v>96</v>
      </c>
      <c r="E16" s="172">
        <v>1.5</v>
      </c>
      <c r="F16" s="172"/>
      <c r="G16" s="173">
        <f t="shared" si="0"/>
        <v>0</v>
      </c>
      <c r="O16" s="167">
        <v>2</v>
      </c>
      <c r="AA16" s="145">
        <v>1</v>
      </c>
      <c r="AB16" s="145">
        <v>3</v>
      </c>
      <c r="AC16" s="145">
        <v>3</v>
      </c>
      <c r="AZ16" s="145">
        <v>2</v>
      </c>
      <c r="BA16" s="145">
        <f t="shared" si="1"/>
        <v>0</v>
      </c>
      <c r="BB16" s="145">
        <f t="shared" si="2"/>
        <v>0</v>
      </c>
      <c r="BC16" s="145">
        <f t="shared" si="3"/>
        <v>0</v>
      </c>
      <c r="BD16" s="145">
        <f t="shared" si="4"/>
        <v>0</v>
      </c>
      <c r="BE16" s="145">
        <f t="shared" si="5"/>
        <v>0</v>
      </c>
      <c r="CA16" s="174">
        <v>1</v>
      </c>
      <c r="CB16" s="174">
        <v>3</v>
      </c>
      <c r="CZ16" s="145">
        <v>0</v>
      </c>
    </row>
    <row r="17" spans="1:104" ht="12.75">
      <c r="A17" s="168">
        <v>10</v>
      </c>
      <c r="B17" s="169" t="s">
        <v>101</v>
      </c>
      <c r="C17" s="170" t="s">
        <v>102</v>
      </c>
      <c r="D17" s="171" t="s">
        <v>84</v>
      </c>
      <c r="E17" s="172">
        <v>5</v>
      </c>
      <c r="F17" s="172"/>
      <c r="G17" s="173">
        <f t="shared" si="0"/>
        <v>0</v>
      </c>
      <c r="O17" s="167">
        <v>2</v>
      </c>
      <c r="AA17" s="145">
        <v>2</v>
      </c>
      <c r="AB17" s="145">
        <v>7</v>
      </c>
      <c r="AC17" s="145">
        <v>7</v>
      </c>
      <c r="AZ17" s="145">
        <v>2</v>
      </c>
      <c r="BA17" s="145">
        <f t="shared" si="1"/>
        <v>0</v>
      </c>
      <c r="BB17" s="145">
        <f t="shared" si="2"/>
        <v>0</v>
      </c>
      <c r="BC17" s="145">
        <f t="shared" si="3"/>
        <v>0</v>
      </c>
      <c r="BD17" s="145">
        <f t="shared" si="4"/>
        <v>0</v>
      </c>
      <c r="BE17" s="145">
        <f t="shared" si="5"/>
        <v>0</v>
      </c>
      <c r="CA17" s="174">
        <v>2</v>
      </c>
      <c r="CB17" s="174">
        <v>7</v>
      </c>
      <c r="CZ17" s="145">
        <v>0</v>
      </c>
    </row>
    <row r="18" spans="1:104" ht="22.5">
      <c r="A18" s="168">
        <v>11</v>
      </c>
      <c r="B18" s="169" t="s">
        <v>103</v>
      </c>
      <c r="C18" s="170" t="s">
        <v>104</v>
      </c>
      <c r="D18" s="171" t="s">
        <v>87</v>
      </c>
      <c r="E18" s="172">
        <v>4.2</v>
      </c>
      <c r="F18" s="172"/>
      <c r="G18" s="173">
        <f t="shared" si="0"/>
        <v>0</v>
      </c>
      <c r="O18" s="167">
        <v>2</v>
      </c>
      <c r="AA18" s="145">
        <v>2</v>
      </c>
      <c r="AB18" s="145">
        <v>7</v>
      </c>
      <c r="AC18" s="145">
        <v>7</v>
      </c>
      <c r="AZ18" s="145">
        <v>2</v>
      </c>
      <c r="BA18" s="145">
        <f t="shared" si="1"/>
        <v>0</v>
      </c>
      <c r="BB18" s="145">
        <f t="shared" si="2"/>
        <v>0</v>
      </c>
      <c r="BC18" s="145">
        <f t="shared" si="3"/>
        <v>0</v>
      </c>
      <c r="BD18" s="145">
        <f t="shared" si="4"/>
        <v>0</v>
      </c>
      <c r="BE18" s="145">
        <f t="shared" si="5"/>
        <v>0</v>
      </c>
      <c r="CA18" s="174">
        <v>2</v>
      </c>
      <c r="CB18" s="174">
        <v>7</v>
      </c>
      <c r="CZ18" s="145">
        <v>0.00401</v>
      </c>
    </row>
    <row r="19" spans="1:104" ht="22.5">
      <c r="A19" s="168">
        <v>12</v>
      </c>
      <c r="B19" s="169" t="s">
        <v>105</v>
      </c>
      <c r="C19" s="170" t="s">
        <v>106</v>
      </c>
      <c r="D19" s="171" t="s">
        <v>84</v>
      </c>
      <c r="E19" s="172">
        <v>3</v>
      </c>
      <c r="F19" s="172"/>
      <c r="G19" s="173">
        <f t="shared" si="0"/>
        <v>0</v>
      </c>
      <c r="O19" s="167">
        <v>2</v>
      </c>
      <c r="AA19" s="145">
        <v>3</v>
      </c>
      <c r="AB19" s="145">
        <v>7</v>
      </c>
      <c r="AC19" s="145">
        <v>61173171</v>
      </c>
      <c r="AZ19" s="145">
        <v>2</v>
      </c>
      <c r="BA19" s="145">
        <f t="shared" si="1"/>
        <v>0</v>
      </c>
      <c r="BB19" s="145">
        <f t="shared" si="2"/>
        <v>0</v>
      </c>
      <c r="BC19" s="145">
        <f t="shared" si="3"/>
        <v>0</v>
      </c>
      <c r="BD19" s="145">
        <f t="shared" si="4"/>
        <v>0</v>
      </c>
      <c r="BE19" s="145">
        <f t="shared" si="5"/>
        <v>0</v>
      </c>
      <c r="CA19" s="174">
        <v>3</v>
      </c>
      <c r="CB19" s="174">
        <v>7</v>
      </c>
      <c r="CZ19" s="145">
        <v>0</v>
      </c>
    </row>
    <row r="20" spans="1:104" ht="22.5">
      <c r="A20" s="168">
        <v>13</v>
      </c>
      <c r="B20" s="169" t="s">
        <v>107</v>
      </c>
      <c r="C20" s="170" t="s">
        <v>108</v>
      </c>
      <c r="D20" s="171" t="s">
        <v>84</v>
      </c>
      <c r="E20" s="172">
        <v>2</v>
      </c>
      <c r="F20" s="172"/>
      <c r="G20" s="173">
        <f t="shared" si="0"/>
        <v>0</v>
      </c>
      <c r="O20" s="167">
        <v>2</v>
      </c>
      <c r="AA20" s="145">
        <v>3</v>
      </c>
      <c r="AB20" s="145">
        <v>7</v>
      </c>
      <c r="AC20" s="145">
        <v>61173172</v>
      </c>
      <c r="AZ20" s="145">
        <v>2</v>
      </c>
      <c r="BA20" s="145">
        <f t="shared" si="1"/>
        <v>0</v>
      </c>
      <c r="BB20" s="145">
        <f t="shared" si="2"/>
        <v>0</v>
      </c>
      <c r="BC20" s="145">
        <f t="shared" si="3"/>
        <v>0</v>
      </c>
      <c r="BD20" s="145">
        <f t="shared" si="4"/>
        <v>0</v>
      </c>
      <c r="BE20" s="145">
        <f t="shared" si="5"/>
        <v>0</v>
      </c>
      <c r="CA20" s="174">
        <v>3</v>
      </c>
      <c r="CB20" s="174">
        <v>7</v>
      </c>
      <c r="CZ20" s="145">
        <v>0</v>
      </c>
    </row>
    <row r="21" spans="1:104" ht="22.5">
      <c r="A21" s="168">
        <v>14</v>
      </c>
      <c r="B21" s="169" t="s">
        <v>109</v>
      </c>
      <c r="C21" s="170" t="s">
        <v>110</v>
      </c>
      <c r="D21" s="171" t="s">
        <v>111</v>
      </c>
      <c r="E21" s="172">
        <v>35</v>
      </c>
      <c r="F21" s="172"/>
      <c r="G21" s="173">
        <f t="shared" si="0"/>
        <v>0</v>
      </c>
      <c r="O21" s="167">
        <v>2</v>
      </c>
      <c r="AA21" s="145">
        <v>10</v>
      </c>
      <c r="AB21" s="145">
        <v>0</v>
      </c>
      <c r="AC21" s="145">
        <v>8</v>
      </c>
      <c r="AZ21" s="145">
        <v>5</v>
      </c>
      <c r="BA21" s="145">
        <f t="shared" si="1"/>
        <v>0</v>
      </c>
      <c r="BB21" s="145">
        <f t="shared" si="2"/>
        <v>0</v>
      </c>
      <c r="BC21" s="145">
        <f t="shared" si="3"/>
        <v>0</v>
      </c>
      <c r="BD21" s="145">
        <f t="shared" si="4"/>
        <v>0</v>
      </c>
      <c r="BE21" s="145">
        <f t="shared" si="5"/>
        <v>0</v>
      </c>
      <c r="CA21" s="174">
        <v>10</v>
      </c>
      <c r="CB21" s="174">
        <v>0</v>
      </c>
      <c r="CZ21" s="145">
        <v>0</v>
      </c>
    </row>
    <row r="22" spans="1:57" ht="12.75">
      <c r="A22" s="175"/>
      <c r="B22" s="176" t="s">
        <v>76</v>
      </c>
      <c r="C22" s="177" t="str">
        <f>CONCATENATE(B7," ",C7)</f>
        <v>766 Konstrukce truhlářské</v>
      </c>
      <c r="D22" s="178"/>
      <c r="E22" s="179"/>
      <c r="F22" s="180"/>
      <c r="G22" s="181">
        <f>SUM(G7:G21)</f>
        <v>0</v>
      </c>
      <c r="O22" s="167">
        <v>4</v>
      </c>
      <c r="BA22" s="182">
        <f>SUM(BA7:BA21)</f>
        <v>0</v>
      </c>
      <c r="BB22" s="182">
        <f>SUM(BB7:BB21)</f>
        <v>0</v>
      </c>
      <c r="BC22" s="182">
        <f>SUM(BC7:BC21)</f>
        <v>0</v>
      </c>
      <c r="BD22" s="182">
        <f>SUM(BD7:BD21)</f>
        <v>0</v>
      </c>
      <c r="BE22" s="182">
        <f>SUM(BE7:BE21)</f>
        <v>0</v>
      </c>
    </row>
    <row r="23" ht="12.75">
      <c r="E23" s="145"/>
    </row>
    <row r="24" ht="12.75">
      <c r="E24" s="145"/>
    </row>
    <row r="25" ht="12.75">
      <c r="E25" s="145"/>
    </row>
    <row r="26" ht="12.75">
      <c r="E26" s="145"/>
    </row>
    <row r="27" ht="12.75">
      <c r="E27" s="145"/>
    </row>
    <row r="28" ht="12.75">
      <c r="E28" s="145"/>
    </row>
    <row r="29" ht="12.75">
      <c r="E29" s="145"/>
    </row>
    <row r="30" ht="12.75">
      <c r="E30" s="145"/>
    </row>
    <row r="31" ht="12.75">
      <c r="E31" s="145"/>
    </row>
    <row r="32" ht="12.75">
      <c r="E32" s="145"/>
    </row>
    <row r="33" ht="12.75">
      <c r="E33" s="145"/>
    </row>
    <row r="34" ht="12.75">
      <c r="E34" s="145"/>
    </row>
    <row r="35" ht="12.75">
      <c r="E35" s="145"/>
    </row>
    <row r="36" ht="12.75">
      <c r="E36" s="145"/>
    </row>
    <row r="37" ht="12.75">
      <c r="E37" s="145"/>
    </row>
    <row r="38" ht="12.75">
      <c r="E38" s="145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spans="1:7" ht="12.75">
      <c r="A46" s="183"/>
      <c r="B46" s="183"/>
      <c r="C46" s="183"/>
      <c r="D46" s="183"/>
      <c r="E46" s="183"/>
      <c r="F46" s="183"/>
      <c r="G46" s="183"/>
    </row>
    <row r="47" spans="1:7" ht="12.75">
      <c r="A47" s="183"/>
      <c r="B47" s="183"/>
      <c r="C47" s="183"/>
      <c r="D47" s="183"/>
      <c r="E47" s="183"/>
      <c r="F47" s="183"/>
      <c r="G47" s="183"/>
    </row>
    <row r="48" spans="1:7" ht="12.75">
      <c r="A48" s="183"/>
      <c r="B48" s="183"/>
      <c r="C48" s="183"/>
      <c r="D48" s="183"/>
      <c r="E48" s="183"/>
      <c r="F48" s="183"/>
      <c r="G48" s="183"/>
    </row>
    <row r="49" spans="1:7" ht="12.75">
      <c r="A49" s="183"/>
      <c r="B49" s="183"/>
      <c r="C49" s="183"/>
      <c r="D49" s="183"/>
      <c r="E49" s="183"/>
      <c r="F49" s="183"/>
      <c r="G49" s="183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spans="1:2" ht="12.75">
      <c r="A81" s="184"/>
      <c r="B81" s="184"/>
    </row>
    <row r="82" spans="1:7" ht="12.75">
      <c r="A82" s="183"/>
      <c r="B82" s="183"/>
      <c r="C82" s="186"/>
      <c r="D82" s="186"/>
      <c r="E82" s="187"/>
      <c r="F82" s="186"/>
      <c r="G82" s="188"/>
    </row>
    <row r="83" spans="1:7" ht="12.75">
      <c r="A83" s="189"/>
      <c r="B83" s="189"/>
      <c r="C83" s="183"/>
      <c r="D83" s="183"/>
      <c r="E83" s="190"/>
      <c r="F83" s="183"/>
      <c r="G83" s="183"/>
    </row>
    <row r="84" spans="1:7" ht="12.75">
      <c r="A84" s="183"/>
      <c r="B84" s="183"/>
      <c r="C84" s="183"/>
      <c r="D84" s="183"/>
      <c r="E84" s="190"/>
      <c r="F84" s="183"/>
      <c r="G84" s="183"/>
    </row>
    <row r="85" spans="1:7" ht="12.75">
      <c r="A85" s="183"/>
      <c r="B85" s="183"/>
      <c r="C85" s="183"/>
      <c r="D85" s="183"/>
      <c r="E85" s="190"/>
      <c r="F85" s="183"/>
      <c r="G85" s="183"/>
    </row>
    <row r="86" spans="1:7" ht="12.75">
      <c r="A86" s="183"/>
      <c r="B86" s="183"/>
      <c r="C86" s="183"/>
      <c r="D86" s="183"/>
      <c r="E86" s="190"/>
      <c r="F86" s="183"/>
      <c r="G86" s="183"/>
    </row>
    <row r="87" spans="1:7" ht="12.75">
      <c r="A87" s="183"/>
      <c r="B87" s="183"/>
      <c r="C87" s="183"/>
      <c r="D87" s="183"/>
      <c r="E87" s="190"/>
      <c r="F87" s="183"/>
      <c r="G87" s="183"/>
    </row>
    <row r="88" spans="1:7" ht="12.75">
      <c r="A88" s="183"/>
      <c r="B88" s="183"/>
      <c r="C88" s="183"/>
      <c r="D88" s="183"/>
      <c r="E88" s="190"/>
      <c r="F88" s="183"/>
      <c r="G88" s="183"/>
    </row>
    <row r="89" spans="1:7" ht="12.75">
      <c r="A89" s="183"/>
      <c r="B89" s="183"/>
      <c r="C89" s="183"/>
      <c r="D89" s="183"/>
      <c r="E89" s="190"/>
      <c r="F89" s="183"/>
      <c r="G89" s="183"/>
    </row>
    <row r="90" spans="1:7" ht="12.75">
      <c r="A90" s="183"/>
      <c r="B90" s="183"/>
      <c r="C90" s="183"/>
      <c r="D90" s="183"/>
      <c r="E90" s="190"/>
      <c r="F90" s="183"/>
      <c r="G90" s="183"/>
    </row>
    <row r="91" spans="1:7" ht="12.75">
      <c r="A91" s="183"/>
      <c r="B91" s="183"/>
      <c r="C91" s="183"/>
      <c r="D91" s="183"/>
      <c r="E91" s="190"/>
      <c r="F91" s="183"/>
      <c r="G91" s="183"/>
    </row>
    <row r="92" spans="1:7" ht="12.75">
      <c r="A92" s="183"/>
      <c r="B92" s="183"/>
      <c r="C92" s="183"/>
      <c r="D92" s="183"/>
      <c r="E92" s="190"/>
      <c r="F92" s="183"/>
      <c r="G92" s="183"/>
    </row>
    <row r="93" spans="1:7" ht="12.75">
      <c r="A93" s="183"/>
      <c r="B93" s="183"/>
      <c r="C93" s="183"/>
      <c r="D93" s="183"/>
      <c r="E93" s="190"/>
      <c r="F93" s="183"/>
      <c r="G93" s="183"/>
    </row>
    <row r="94" spans="1:7" ht="12.75">
      <c r="A94" s="183"/>
      <c r="B94" s="183"/>
      <c r="C94" s="183"/>
      <c r="D94" s="183"/>
      <c r="E94" s="190"/>
      <c r="F94" s="183"/>
      <c r="G94" s="183"/>
    </row>
    <row r="95" spans="1:7" ht="12.75">
      <c r="A95" s="183"/>
      <c r="B95" s="183"/>
      <c r="C95" s="183"/>
      <c r="D95" s="183"/>
      <c r="E95" s="190"/>
      <c r="F95" s="183"/>
      <c r="G95" s="18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Technik</cp:lastModifiedBy>
  <dcterms:created xsi:type="dcterms:W3CDTF">2018-10-30T12:30:19Z</dcterms:created>
  <dcterms:modified xsi:type="dcterms:W3CDTF">2018-10-31T11:05:50Z</dcterms:modified>
  <cp:category/>
  <cp:version/>
  <cp:contentType/>
  <cp:contentStatus/>
</cp:coreProperties>
</file>