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480" yWindow="315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'Položky'!$A$1:$G$26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<sst xmlns="http://schemas.openxmlformats.org/spreadsheetml/2006/main" count="160" uniqueCount="124">
  <si>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</si>
  <si>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</si>
  <si>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</si>
  <si>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</si>
  <si>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</si>
  <si>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</si>
  <si>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</si>
  <si>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</si>
  <si>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</si>
  <si>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</si>
  <si>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</si>
  <si>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</si>
  <si>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</si>
  <si>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</si>
  <si>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</si>
  <si>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</si>
  <si>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</si>
  <si>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</si>
  <si>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</si>
  <si>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</si>
  <si>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</si>
  <si>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</si>
  <si>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</si>
  <si>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</si>
  <si>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</si>
  <si>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</si>
  <si>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</si>
  <si>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</si>
  <si>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</si>
  <si>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</si>
  <si>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</si>
  <si>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</si>
  <si>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</si>
  <si>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</si>
  <si>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</si>
  <si>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</si>
  <si>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</si>
  <si>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</si>
  <si>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</si>
  <si>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</si>
  <si>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</si>
  <si>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</si>
  <si>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</si>
  <si>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</si>
  <si>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</si>
  <si>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</si>
  <si>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</si>
  <si>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</si>
  <si>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</si>
  <si>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</si>
  <si>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</si>
  <si>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</si>
  <si>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</si>
  <si>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</si>
  <si>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</si>
  <si>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</si>
  <si>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</si>
  <si>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</si>
  <si>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</si>
  <si>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</si>
  <si>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</si>
  <si>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</si>
  <si>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</si>
  <si>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</si>
  <si>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</si>
  <si>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</si>
  <si>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</si>
  <si>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</si>
  <si>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</si>
  <si>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</si>
  <si>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</si>
  <si>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</si>
  <si>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</si>
  <si>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</si>
  <si>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</si>
  <si>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</si>
  <si>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</si>
  <si>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01</t>
  </si>
  <si>
    <t>96</t>
  </si>
  <si>
    <t>Bourání konstrukcí</t>
  </si>
  <si>
    <t>712500831RT3</t>
  </si>
  <si>
    <t xml:space="preserve">Odstranění povlakové krytiny střech </t>
  </si>
  <si>
    <t>m2</t>
  </si>
  <si>
    <t>712500845U00</t>
  </si>
  <si>
    <t xml:space="preserve">Odstranění střešní vpusti </t>
  </si>
  <si>
    <t>kus</t>
  </si>
  <si>
    <t>764430840R00</t>
  </si>
  <si>
    <t xml:space="preserve">Demontáž oplechování zdí,rš od 330 do 500 mm </t>
  </si>
  <si>
    <t>m</t>
  </si>
  <si>
    <t>979981101R00</t>
  </si>
  <si>
    <t xml:space="preserve">Kontejner , odvoz a likvidace  odpadu </t>
  </si>
  <si>
    <t>900      RT1</t>
  </si>
  <si>
    <t>Hzs - nezmeřitelné práce   čl.17-1a ůklid stavby</t>
  </si>
  <si>
    <t>hod</t>
  </si>
  <si>
    <t>711</t>
  </si>
  <si>
    <t>Izolace proti vodě</t>
  </si>
  <si>
    <t>712390982RZ1</t>
  </si>
  <si>
    <t>Údržba střech  - násyp z kameniva Odstranění + zpětný návoz a doplnění do 5cm</t>
  </si>
  <si>
    <t>998711102R00</t>
  </si>
  <si>
    <t xml:space="preserve">Přesun hmot pro izolace proti vodě, výšky do 12 m </t>
  </si>
  <si>
    <t>t</t>
  </si>
  <si>
    <t>712370010RAD</t>
  </si>
  <si>
    <t>Povlaková krytina střech do 10°, termoplasty fólie Fatrafol 807 tl. 3,0 mm</t>
  </si>
  <si>
    <t>7131000001</t>
  </si>
  <si>
    <t xml:space="preserve">Střešní vpusť DN 110 </t>
  </si>
  <si>
    <t>713120080RA0</t>
  </si>
  <si>
    <t xml:space="preserve">Separační geotextilie </t>
  </si>
  <si>
    <t>713</t>
  </si>
  <si>
    <t>Izolace tepelné</t>
  </si>
  <si>
    <t>713121111RV5</t>
  </si>
  <si>
    <t>Izolace tepelná podlah na sucho, jednovrstvá včetně dodávky polystyren tl. 100 mm</t>
  </si>
  <si>
    <t>764</t>
  </si>
  <si>
    <t>Konstrukce klempířské</t>
  </si>
  <si>
    <t>764928305R00</t>
  </si>
  <si>
    <t xml:space="preserve">Oplechování zdí z poplast. plechu, rš 600 mm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</si>
  <si>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</si>
  <si>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</si>
  <si>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</si>
  <si>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</si>
  <si>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</si>
  <si>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</si>
  <si>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</si>
  <si>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</si>
  <si>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Oprava střechy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</si>
</sst>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>
      <selection activeCell="C11" sqref="C11:E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 t="str">
        <f>Rekapitulace!G2</f>
        <v>Oprava střechy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77</v>
      </c>
      <c r="B5" s="16"/>
      <c r="C5" s="17" t="s">
        <v>123</v>
      </c>
      <c r="D5" s="18"/>
      <c r="E5" s="19"/>
      <c r="F5" s="11" t="s">
        <v>7</v>
      </c>
      <c r="G5" s="12"/>
    </row>
    <row r="6" spans="1:15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95" customHeight="1">
      <c r="A7" s="23"/>
      <c r="B7" s="24"/>
      <c r="C7" s="25" t="s">
        <v>123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7"/>
      <c r="D8" s="197"/>
      <c r="E8" s="198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7">
        <f>Projektant</f>
        <v>0</v>
      </c>
      <c r="D9" s="197"/>
      <c r="E9" s="198"/>
      <c r="F9" s="11"/>
      <c r="G9" s="33"/>
      <c r="H9" s="34"/>
    </row>
    <row r="10" spans="1:8" ht="12.75">
      <c r="A10" s="28" t="s">
        <v>15</v>
      </c>
      <c r="B10" s="11"/>
      <c r="C10" s="197"/>
      <c r="D10" s="197"/>
      <c r="E10" s="197"/>
      <c r="F10" s="35"/>
      <c r="G10" s="36"/>
      <c r="H10" s="37"/>
    </row>
    <row r="11" spans="1:57" ht="13.5" customHeight="1">
      <c r="A11" s="28" t="s">
        <v>16</v>
      </c>
      <c r="B11" s="11"/>
      <c r="C11" s="197"/>
      <c r="D11" s="197"/>
      <c r="E11" s="197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9"/>
      <c r="D12" s="199"/>
      <c r="E12" s="199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95" customHeight="1">
      <c r="A15" s="53"/>
      <c r="B15" s="54" t="s">
        <v>23</v>
      </c>
      <c r="C15" s="55">
        <f>HSV</f>
        <v>0</v>
      </c>
      <c r="D15" s="56" t="str">
        <f>Rekapitulace!A16</f>
        <v>Ztížené výrobní podmínky</v>
      </c>
      <c r="E15" s="57"/>
      <c r="F15" s="58"/>
      <c r="G15" s="55">
        <f>Rekapitulace!I16</f>
        <v>0</v>
      </c>
    </row>
    <row r="16" spans="1:7" ht="15.95" customHeight="1">
      <c r="A16" s="53" t="s">
        <v>24</v>
      </c>
      <c r="B16" s="54" t="s">
        <v>25</v>
      </c>
      <c r="C16" s="55">
        <f>PSV</f>
        <v>0</v>
      </c>
      <c r="D16" s="8" t="str">
        <f>Rekapitulace!A17</f>
        <v>Oborová přirážka</v>
      </c>
      <c r="E16" s="59"/>
      <c r="F16" s="60"/>
      <c r="G16" s="55">
        <f>Rekapitulace!I17</f>
        <v>0</v>
      </c>
    </row>
    <row r="17" spans="1:7" ht="15.95" customHeight="1">
      <c r="A17" s="53" t="s">
        <v>26</v>
      </c>
      <c r="B17" s="54" t="s">
        <v>27</v>
      </c>
      <c r="C17" s="55">
        <f>Mont</f>
        <v>0</v>
      </c>
      <c r="D17" s="8" t="str">
        <f>Rekapitulace!A18</f>
        <v>Přesun stavebních kapacit</v>
      </c>
      <c r="E17" s="59"/>
      <c r="F17" s="60"/>
      <c r="G17" s="55">
        <f>Rekapitulace!I18</f>
        <v>0</v>
      </c>
    </row>
    <row r="18" spans="1:7" ht="15.95" customHeight="1">
      <c r="A18" s="61" t="s">
        <v>28</v>
      </c>
      <c r="B18" s="62" t="s">
        <v>29</v>
      </c>
      <c r="C18" s="55">
        <f>Dodavka</f>
        <v>0</v>
      </c>
      <c r="D18" s="8" t="str">
        <f>Rekapitulace!A19</f>
        <v>Mimostaveništní doprava</v>
      </c>
      <c r="E18" s="59"/>
      <c r="F18" s="60"/>
      <c r="G18" s="55">
        <f>Rekapitulace!I19</f>
        <v>0</v>
      </c>
    </row>
    <row r="19" spans="1:7" ht="15.95" customHeight="1">
      <c r="A19" s="63" t="s">
        <v>30</v>
      </c>
      <c r="B19" s="54"/>
      <c r="C19" s="55">
        <f>SUM(C15:C18)</f>
        <v>0</v>
      </c>
      <c r="D19" s="8" t="str">
        <f>Rekapitulace!A20</f>
        <v>Zařízení staveniště</v>
      </c>
      <c r="E19" s="59"/>
      <c r="F19" s="60"/>
      <c r="G19" s="55">
        <f>Rekapitulace!I20</f>
        <v>0</v>
      </c>
    </row>
    <row r="20" spans="1:7" ht="15.95" customHeight="1">
      <c r="A20" s="63"/>
      <c r="B20" s="54"/>
      <c r="C20" s="55"/>
      <c r="D20" s="8" t="str">
        <f>Rekapitulace!A21</f>
        <v>Provoz investora</v>
      </c>
      <c r="E20" s="59"/>
      <c r="F20" s="60"/>
      <c r="G20" s="55">
        <f>Rekapitulace!I21</f>
        <v>0</v>
      </c>
    </row>
    <row r="21" spans="1:7" ht="15.95" customHeight="1">
      <c r="A21" s="63" t="s">
        <v>31</v>
      </c>
      <c r="B21" s="54"/>
      <c r="C21" s="55">
        <f>HZS</f>
        <v>0</v>
      </c>
      <c r="D21" s="8" t="str">
        <f>Rekapitulace!A22</f>
        <v>Kompletační činnost (IČD)</v>
      </c>
      <c r="E21" s="59"/>
      <c r="F21" s="60"/>
      <c r="G21" s="55">
        <f>Rekapitulace!I22</f>
        <v>0</v>
      </c>
    </row>
    <row r="22" spans="1:7" ht="15.9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>
      <c r="A23" s="200" t="s">
        <v>34</v>
      </c>
      <c r="B23" s="201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15</v>
      </c>
      <c r="D30" s="85" t="s">
        <v>44</v>
      </c>
      <c r="E30" s="87"/>
      <c r="F30" s="202">
        <f>C23-F32</f>
        <v>0</v>
      </c>
      <c r="G30" s="203"/>
    </row>
    <row r="31" spans="1:7" ht="12.75">
      <c r="A31" s="84" t="s">
        <v>45</v>
      </c>
      <c r="B31" s="85"/>
      <c r="C31" s="86">
        <f>SazbaDPH1</f>
        <v>15</v>
      </c>
      <c r="D31" s="85" t="s">
        <v>46</v>
      </c>
      <c r="E31" s="87"/>
      <c r="F31" s="202">
        <f>ROUND(PRODUCT(F30,C31/100),0)</f>
        <v>0</v>
      </c>
      <c r="G31" s="203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2">
        <v>0</v>
      </c>
      <c r="G32" s="203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6"/>
      <c r="C37" s="196"/>
      <c r="D37" s="196"/>
      <c r="E37" s="196"/>
      <c r="F37" s="196"/>
      <c r="G37" s="196"/>
      <c r="H37" t="s">
        <v>6</v>
      </c>
    </row>
    <row r="38" spans="1:8" ht="12.75" customHeight="1">
      <c r="A38" s="95"/>
      <c r="B38" s="196"/>
      <c r="C38" s="196"/>
      <c r="D38" s="196"/>
      <c r="E38" s="196"/>
      <c r="F38" s="196"/>
      <c r="G38" s="196"/>
      <c r="H38" t="s">
        <v>6</v>
      </c>
    </row>
    <row r="39" spans="1:8" ht="12.75">
      <c r="A39" s="95"/>
      <c r="B39" s="196"/>
      <c r="C39" s="196"/>
      <c r="D39" s="196"/>
      <c r="E39" s="196"/>
      <c r="F39" s="196"/>
      <c r="G39" s="196"/>
      <c r="H39" t="s">
        <v>6</v>
      </c>
    </row>
    <row r="40" spans="1:8" ht="12.75">
      <c r="A40" s="95"/>
      <c r="B40" s="196"/>
      <c r="C40" s="196"/>
      <c r="D40" s="196"/>
      <c r="E40" s="196"/>
      <c r="F40" s="196"/>
      <c r="G40" s="196"/>
      <c r="H40" t="s">
        <v>6</v>
      </c>
    </row>
    <row r="41" spans="1:8" ht="12.75">
      <c r="A41" s="95"/>
      <c r="B41" s="196"/>
      <c r="C41" s="196"/>
      <c r="D41" s="196"/>
      <c r="E41" s="196"/>
      <c r="F41" s="196"/>
      <c r="G41" s="196"/>
      <c r="H41" t="s">
        <v>6</v>
      </c>
    </row>
    <row r="42" spans="1:8" ht="12.75">
      <c r="A42" s="95"/>
      <c r="B42" s="196"/>
      <c r="C42" s="196"/>
      <c r="D42" s="196"/>
      <c r="E42" s="196"/>
      <c r="F42" s="196"/>
      <c r="G42" s="196"/>
      <c r="H42" t="s">
        <v>6</v>
      </c>
    </row>
    <row r="43" spans="1:8" ht="12.75">
      <c r="A43" s="95"/>
      <c r="B43" s="196"/>
      <c r="C43" s="196"/>
      <c r="D43" s="196"/>
      <c r="E43" s="196"/>
      <c r="F43" s="196"/>
      <c r="G43" s="196"/>
      <c r="H43" t="s">
        <v>6</v>
      </c>
    </row>
    <row r="44" spans="1:8" ht="12.75">
      <c r="A44" s="95"/>
      <c r="B44" s="196"/>
      <c r="C44" s="196"/>
      <c r="D44" s="196"/>
      <c r="E44" s="196"/>
      <c r="F44" s="196"/>
      <c r="G44" s="196"/>
      <c r="H44" t="s">
        <v>6</v>
      </c>
    </row>
    <row r="45" spans="1:8" ht="0.75" customHeight="1">
      <c r="A45" s="95"/>
      <c r="B45" s="196"/>
      <c r="C45" s="196"/>
      <c r="D45" s="196"/>
      <c r="E45" s="196"/>
      <c r="F45" s="196"/>
      <c r="G45" s="196"/>
      <c r="H45" t="s">
        <v>6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5"/>
  <sheetViews>
    <sheetView workbookViewId="0" topLeftCell="A1">
      <selection activeCell="L18" sqref="L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 xml:space="preserve"> Oprava střechy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08" t="s">
        <v>51</v>
      </c>
      <c r="B2" s="209"/>
      <c r="C2" s="102" t="str">
        <f>CONCATENATE(cisloobjektu," ",nazevobjektu)</f>
        <v>01 Oprava střechy</v>
      </c>
      <c r="D2" s="103"/>
      <c r="E2" s="104"/>
      <c r="F2" s="103"/>
      <c r="G2" s="210" t="s">
        <v>123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96</v>
      </c>
      <c r="B7" s="114" t="str">
        <f>Položky!C7</f>
        <v>Bourání konstrukcí</v>
      </c>
      <c r="C7" s="65"/>
      <c r="D7" s="115"/>
      <c r="E7" s="192">
        <f>Položky!BA13</f>
        <v>0</v>
      </c>
      <c r="F7" s="193">
        <f>Položky!BB13</f>
        <v>0</v>
      </c>
      <c r="G7" s="193">
        <f>Položky!BC13</f>
        <v>0</v>
      </c>
      <c r="H7" s="193">
        <f>Položky!BD13</f>
        <v>0</v>
      </c>
      <c r="I7" s="194">
        <f>Položky!BE13</f>
        <v>0</v>
      </c>
    </row>
    <row r="8" spans="1:9" s="34" customFormat="1" ht="12.75">
      <c r="A8" s="191" t="str">
        <f>Položky!B14</f>
        <v>711</v>
      </c>
      <c r="B8" s="114" t="str">
        <f>Položky!C14</f>
        <v>Izolace proti vodě</v>
      </c>
      <c r="C8" s="65"/>
      <c r="D8" s="115"/>
      <c r="E8" s="192">
        <f>Položky!BA20</f>
        <v>0</v>
      </c>
      <c r="F8" s="193">
        <f>Položky!BB20</f>
        <v>0</v>
      </c>
      <c r="G8" s="193">
        <f>Položky!BC20</f>
        <v>0</v>
      </c>
      <c r="H8" s="193">
        <f>Položky!BD20</f>
        <v>0</v>
      </c>
      <c r="I8" s="194">
        <f>Položky!BE20</f>
        <v>0</v>
      </c>
    </row>
    <row r="9" spans="1:9" s="34" customFormat="1" ht="12.75">
      <c r="A9" s="191" t="str">
        <f>Položky!B21</f>
        <v>713</v>
      </c>
      <c r="B9" s="114" t="str">
        <f>Položky!C21</f>
        <v>Izolace tepelné</v>
      </c>
      <c r="C9" s="65"/>
      <c r="D9" s="115"/>
      <c r="E9" s="192">
        <f>Položky!BA23</f>
        <v>0</v>
      </c>
      <c r="F9" s="193">
        <f>Položky!BB23</f>
        <v>0</v>
      </c>
      <c r="G9" s="193">
        <f>Položky!BC23</f>
        <v>0</v>
      </c>
      <c r="H9" s="193">
        <f>Položky!BD23</f>
        <v>0</v>
      </c>
      <c r="I9" s="194">
        <f>Položky!BE23</f>
        <v>0</v>
      </c>
    </row>
    <row r="10" spans="1:9" s="34" customFormat="1" ht="13.5" thickBot="1">
      <c r="A10" s="191" t="str">
        <f>Položky!B24</f>
        <v>764</v>
      </c>
      <c r="B10" s="114" t="str">
        <f>Položky!C24</f>
        <v>Konstrukce klempířské</v>
      </c>
      <c r="C10" s="65"/>
      <c r="D10" s="115"/>
      <c r="E10" s="192">
        <f>Položky!BA26</f>
        <v>0</v>
      </c>
      <c r="F10" s="193">
        <f>Položky!BB26</f>
        <v>0</v>
      </c>
      <c r="G10" s="193">
        <f>Položky!BC26</f>
        <v>0</v>
      </c>
      <c r="H10" s="193">
        <f>Položky!BD26</f>
        <v>0</v>
      </c>
      <c r="I10" s="194">
        <f>Položky!BE26</f>
        <v>0</v>
      </c>
    </row>
    <row r="11" spans="1:9" s="122" customFormat="1" ht="13.5" thickBot="1">
      <c r="A11" s="116"/>
      <c r="B11" s="117" t="s">
        <v>58</v>
      </c>
      <c r="C11" s="117"/>
      <c r="D11" s="118"/>
      <c r="E11" s="119">
        <f>SUM(E7:E10)</f>
        <v>0</v>
      </c>
      <c r="F11" s="120">
        <f>SUM(F7:F10)</f>
        <v>0</v>
      </c>
      <c r="G11" s="120">
        <f>SUM(G7:G10)</f>
        <v>0</v>
      </c>
      <c r="H11" s="120">
        <f>SUM(H7:H10)</f>
        <v>0</v>
      </c>
      <c r="I11" s="121">
        <f>SUM(I7:I10)</f>
        <v>0</v>
      </c>
    </row>
    <row r="12" spans="1:9" ht="12.75">
      <c r="A12" s="65"/>
      <c r="B12" s="65"/>
      <c r="C12" s="65"/>
      <c r="D12" s="65"/>
      <c r="E12" s="65"/>
      <c r="F12" s="65"/>
      <c r="G12" s="65"/>
      <c r="H12" s="65"/>
      <c r="I12" s="65"/>
    </row>
    <row r="13" spans="1:57" ht="19.5" customHeight="1">
      <c r="A13" s="106" t="s">
        <v>59</v>
      </c>
      <c r="B13" s="106"/>
      <c r="C13" s="106"/>
      <c r="D13" s="106"/>
      <c r="E13" s="106"/>
      <c r="F13" s="106"/>
      <c r="G13" s="123"/>
      <c r="H13" s="106"/>
      <c r="I13" s="106"/>
      <c r="BA13" s="40"/>
      <c r="BB13" s="40"/>
      <c r="BC13" s="40"/>
      <c r="BD13" s="40"/>
      <c r="BE13" s="40"/>
    </row>
    <row r="14" spans="1:9" ht="13.5" thickBot="1">
      <c r="A14" s="76"/>
      <c r="B14" s="76"/>
      <c r="C14" s="76"/>
      <c r="D14" s="76"/>
      <c r="E14" s="76"/>
      <c r="F14" s="76"/>
      <c r="G14" s="76"/>
      <c r="H14" s="76"/>
      <c r="I14" s="76"/>
    </row>
    <row r="15" spans="1:9" ht="12.75">
      <c r="A15" s="70" t="s">
        <v>60</v>
      </c>
      <c r="B15" s="71"/>
      <c r="C15" s="71"/>
      <c r="D15" s="124"/>
      <c r="E15" s="125" t="s">
        <v>61</v>
      </c>
      <c r="F15" s="126" t="s">
        <v>62</v>
      </c>
      <c r="G15" s="127" t="s">
        <v>63</v>
      </c>
      <c r="H15" s="128"/>
      <c r="I15" s="129" t="s">
        <v>61</v>
      </c>
    </row>
    <row r="16" spans="1:53" ht="12.75">
      <c r="A16" s="63" t="s">
        <v>115</v>
      </c>
      <c r="B16" s="54"/>
      <c r="C16" s="54"/>
      <c r="D16" s="130"/>
      <c r="E16" s="131">
        <v>0</v>
      </c>
      <c r="F16" s="132">
        <v>0</v>
      </c>
      <c r="G16" s="133">
        <f aca="true" t="shared" si="0" ref="G16:G23">CHOOSE(BA16+1,HSV+PSV,HSV+PSV+Mont,HSV+PSV+Dodavka+Mont,HSV,PSV,Mont,Dodavka,Mont+Dodavka,0)</f>
        <v>0</v>
      </c>
      <c r="H16" s="134"/>
      <c r="I16" s="135">
        <f aca="true" t="shared" si="1" ref="I16:I23">E16+F16*G16/100</f>
        <v>0</v>
      </c>
      <c r="BA16">
        <v>0</v>
      </c>
    </row>
    <row r="17" spans="1:53" ht="12.75">
      <c r="A17" s="63" t="s">
        <v>116</v>
      </c>
      <c r="B17" s="54"/>
      <c r="C17" s="54"/>
      <c r="D17" s="130"/>
      <c r="E17" s="131">
        <v>0</v>
      </c>
      <c r="F17" s="132">
        <v>0</v>
      </c>
      <c r="G17" s="133">
        <f t="shared" si="0"/>
        <v>0</v>
      </c>
      <c r="H17" s="134"/>
      <c r="I17" s="135">
        <f t="shared" si="1"/>
        <v>0</v>
      </c>
      <c r="BA17">
        <v>0</v>
      </c>
    </row>
    <row r="18" spans="1:53" ht="12.75">
      <c r="A18" s="63" t="s">
        <v>117</v>
      </c>
      <c r="B18" s="54"/>
      <c r="C18" s="54"/>
      <c r="D18" s="130"/>
      <c r="E18" s="131">
        <v>0</v>
      </c>
      <c r="F18" s="132">
        <v>0</v>
      </c>
      <c r="G18" s="133">
        <f t="shared" si="0"/>
        <v>0</v>
      </c>
      <c r="H18" s="134"/>
      <c r="I18" s="135">
        <f t="shared" si="1"/>
        <v>0</v>
      </c>
      <c r="BA18">
        <v>0</v>
      </c>
    </row>
    <row r="19" spans="1:53" ht="12.75">
      <c r="A19" s="63" t="s">
        <v>118</v>
      </c>
      <c r="B19" s="54"/>
      <c r="C19" s="54"/>
      <c r="D19" s="130"/>
      <c r="E19" s="131">
        <v>0</v>
      </c>
      <c r="F19" s="132">
        <v>0</v>
      </c>
      <c r="G19" s="133">
        <f t="shared" si="0"/>
        <v>0</v>
      </c>
      <c r="H19" s="134"/>
      <c r="I19" s="135">
        <f t="shared" si="1"/>
        <v>0</v>
      </c>
      <c r="BA19">
        <v>0</v>
      </c>
    </row>
    <row r="20" spans="1:53" ht="12.75">
      <c r="A20" s="63" t="s">
        <v>119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1</v>
      </c>
    </row>
    <row r="21" spans="1:53" ht="12.75">
      <c r="A21" s="63" t="s">
        <v>120</v>
      </c>
      <c r="B21" s="54"/>
      <c r="C21" s="54"/>
      <c r="D21" s="130"/>
      <c r="E21" s="131">
        <v>0</v>
      </c>
      <c r="F21" s="132">
        <v>0</v>
      </c>
      <c r="G21" s="133">
        <f t="shared" si="0"/>
        <v>0</v>
      </c>
      <c r="H21" s="134"/>
      <c r="I21" s="135">
        <f t="shared" si="1"/>
        <v>0</v>
      </c>
      <c r="BA21">
        <v>1</v>
      </c>
    </row>
    <row r="22" spans="1:53" ht="12.75">
      <c r="A22" s="63" t="s">
        <v>121</v>
      </c>
      <c r="B22" s="54"/>
      <c r="C22" s="54"/>
      <c r="D22" s="130"/>
      <c r="E22" s="131">
        <v>0</v>
      </c>
      <c r="F22" s="132">
        <v>0</v>
      </c>
      <c r="G22" s="133">
        <f t="shared" si="0"/>
        <v>0</v>
      </c>
      <c r="H22" s="134"/>
      <c r="I22" s="135">
        <f t="shared" si="1"/>
        <v>0</v>
      </c>
      <c r="BA22">
        <v>2</v>
      </c>
    </row>
    <row r="23" spans="1:53" ht="12.75">
      <c r="A23" s="63" t="s">
        <v>122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2</v>
      </c>
    </row>
    <row r="24" spans="1:9" ht="13.5" thickBot="1">
      <c r="A24" s="136"/>
      <c r="B24" s="137" t="s">
        <v>64</v>
      </c>
      <c r="C24" s="138"/>
      <c r="D24" s="139"/>
      <c r="E24" s="140"/>
      <c r="F24" s="141"/>
      <c r="G24" s="141"/>
      <c r="H24" s="213">
        <f>SUM(I16:I23)</f>
        <v>0</v>
      </c>
      <c r="I24" s="214"/>
    </row>
    <row r="26" spans="2:9" ht="12.75">
      <c r="B26" s="122"/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99"/>
  <sheetViews>
    <sheetView showGridLines="0" showZeros="0" workbookViewId="0" topLeftCell="A1">
      <selection activeCell="F28" sqref="F2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 xml:space="preserve"> Oprava střechy</v>
      </c>
      <c r="D3" s="97"/>
      <c r="E3" s="150" t="s">
        <v>66</v>
      </c>
      <c r="F3" s="151">
        <f>Rekapitulace!H1</f>
        <v>0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01 Oprava střechy</v>
      </c>
      <c r="D4" s="103"/>
      <c r="E4" s="217" t="str">
        <f>Rekapitulace!G2</f>
        <v>Oprava střechy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78</v>
      </c>
      <c r="C7" s="162" t="s">
        <v>79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80</v>
      </c>
      <c r="C8" s="170" t="s">
        <v>81</v>
      </c>
      <c r="D8" s="171" t="s">
        <v>82</v>
      </c>
      <c r="E8" s="172">
        <v>109.26</v>
      </c>
      <c r="F8" s="172"/>
      <c r="G8" s="173">
        <f>E8*F8</f>
        <v>0</v>
      </c>
      <c r="O8" s="167">
        <v>2</v>
      </c>
      <c r="AA8" s="145">
        <v>1</v>
      </c>
      <c r="AB8" s="145">
        <v>7</v>
      </c>
      <c r="AC8" s="145">
        <v>7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7</v>
      </c>
      <c r="CZ8" s="145">
        <v>0</v>
      </c>
    </row>
    <row r="9" spans="1:104" ht="12.75">
      <c r="A9" s="168">
        <v>2</v>
      </c>
      <c r="B9" s="169" t="s">
        <v>83</v>
      </c>
      <c r="C9" s="170" t="s">
        <v>84</v>
      </c>
      <c r="D9" s="171" t="s">
        <v>85</v>
      </c>
      <c r="E9" s="172">
        <v>1</v>
      </c>
      <c r="F9" s="172"/>
      <c r="G9" s="173">
        <f>E9*F9</f>
        <v>0</v>
      </c>
      <c r="O9" s="167">
        <v>2</v>
      </c>
      <c r="AA9" s="145">
        <v>1</v>
      </c>
      <c r="AB9" s="145">
        <v>7</v>
      </c>
      <c r="AC9" s="145">
        <v>7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7</v>
      </c>
      <c r="CZ9" s="145">
        <v>0</v>
      </c>
    </row>
    <row r="10" spans="1:104" ht="12.75">
      <c r="A10" s="168">
        <v>3</v>
      </c>
      <c r="B10" s="169" t="s">
        <v>86</v>
      </c>
      <c r="C10" s="170" t="s">
        <v>87</v>
      </c>
      <c r="D10" s="171" t="s">
        <v>88</v>
      </c>
      <c r="E10" s="172">
        <v>38.6</v>
      </c>
      <c r="F10" s="172"/>
      <c r="G10" s="173">
        <f>E10*F10</f>
        <v>0</v>
      </c>
      <c r="O10" s="167">
        <v>2</v>
      </c>
      <c r="AA10" s="145">
        <v>1</v>
      </c>
      <c r="AB10" s="145">
        <v>7</v>
      </c>
      <c r="AC10" s="145">
        <v>7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7</v>
      </c>
      <c r="CZ10" s="145">
        <v>0</v>
      </c>
    </row>
    <row r="11" spans="1:104" ht="12.75">
      <c r="A11" s="168">
        <v>4</v>
      </c>
      <c r="B11" s="169" t="s">
        <v>89</v>
      </c>
      <c r="C11" s="170" t="s">
        <v>90</v>
      </c>
      <c r="D11" s="171" t="s">
        <v>75</v>
      </c>
      <c r="E11" s="172">
        <v>1</v>
      </c>
      <c r="F11" s="172"/>
      <c r="G11" s="173">
        <f>E11*F11</f>
        <v>0</v>
      </c>
      <c r="O11" s="167">
        <v>2</v>
      </c>
      <c r="AA11" s="145">
        <v>1</v>
      </c>
      <c r="AB11" s="145">
        <v>3</v>
      </c>
      <c r="AC11" s="145">
        <v>3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3</v>
      </c>
      <c r="CZ11" s="145">
        <v>0</v>
      </c>
    </row>
    <row r="12" spans="1:104" ht="12.75">
      <c r="A12" s="168">
        <v>5</v>
      </c>
      <c r="B12" s="169" t="s">
        <v>91</v>
      </c>
      <c r="C12" s="170" t="s">
        <v>92</v>
      </c>
      <c r="D12" s="171" t="s">
        <v>93</v>
      </c>
      <c r="E12" s="172">
        <v>20</v>
      </c>
      <c r="F12" s="172"/>
      <c r="G12" s="173">
        <f>E12*F12</f>
        <v>0</v>
      </c>
      <c r="O12" s="167">
        <v>2</v>
      </c>
      <c r="AA12" s="145">
        <v>10</v>
      </c>
      <c r="AB12" s="145">
        <v>0</v>
      </c>
      <c r="AC12" s="145">
        <v>8</v>
      </c>
      <c r="AZ12" s="145">
        <v>5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10</v>
      </c>
      <c r="CB12" s="174">
        <v>0</v>
      </c>
      <c r="CZ12" s="145">
        <v>0</v>
      </c>
    </row>
    <row r="13" spans="1:57" ht="12.75">
      <c r="A13" s="175"/>
      <c r="B13" s="176" t="s">
        <v>76</v>
      </c>
      <c r="C13" s="177" t="str">
        <f>CONCATENATE(B7," ",C7)</f>
        <v>96 Bourání konstrukcí</v>
      </c>
      <c r="D13" s="178"/>
      <c r="E13" s="179"/>
      <c r="F13" s="180"/>
      <c r="G13" s="181">
        <f>SUM(G7:G12)</f>
        <v>0</v>
      </c>
      <c r="O13" s="167">
        <v>4</v>
      </c>
      <c r="BA13" s="182">
        <f>SUM(BA7:BA12)</f>
        <v>0</v>
      </c>
      <c r="BB13" s="182">
        <f>SUM(BB7:BB12)</f>
        <v>0</v>
      </c>
      <c r="BC13" s="182">
        <f>SUM(BC7:BC12)</f>
        <v>0</v>
      </c>
      <c r="BD13" s="182">
        <f>SUM(BD7:BD12)</f>
        <v>0</v>
      </c>
      <c r="BE13" s="182">
        <f>SUM(BE7:BE12)</f>
        <v>0</v>
      </c>
    </row>
    <row r="14" spans="1:15" ht="12.75">
      <c r="A14" s="160" t="s">
        <v>74</v>
      </c>
      <c r="B14" s="161" t="s">
        <v>94</v>
      </c>
      <c r="C14" s="162" t="s">
        <v>95</v>
      </c>
      <c r="D14" s="163"/>
      <c r="E14" s="164"/>
      <c r="F14" s="164"/>
      <c r="G14" s="165"/>
      <c r="H14" s="166"/>
      <c r="I14" s="166"/>
      <c r="O14" s="167">
        <v>1</v>
      </c>
    </row>
    <row r="15" spans="1:104" ht="22.5">
      <c r="A15" s="168">
        <v>6</v>
      </c>
      <c r="B15" s="169" t="s">
        <v>96</v>
      </c>
      <c r="C15" s="170" t="s">
        <v>97</v>
      </c>
      <c r="D15" s="171" t="s">
        <v>82</v>
      </c>
      <c r="E15" s="172">
        <v>109.26</v>
      </c>
      <c r="F15" s="172"/>
      <c r="G15" s="173">
        <f>E15*F15</f>
        <v>0</v>
      </c>
      <c r="O15" s="167">
        <v>2</v>
      </c>
      <c r="AA15" s="145">
        <v>1</v>
      </c>
      <c r="AB15" s="145">
        <v>7</v>
      </c>
      <c r="AC15" s="145">
        <v>7</v>
      </c>
      <c r="AZ15" s="145">
        <v>2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7</v>
      </c>
      <c r="CZ15" s="145">
        <v>0.0825</v>
      </c>
    </row>
    <row r="16" spans="1:104" ht="12.75">
      <c r="A16" s="168">
        <v>7</v>
      </c>
      <c r="B16" s="169" t="s">
        <v>98</v>
      </c>
      <c r="C16" s="170" t="s">
        <v>99</v>
      </c>
      <c r="D16" s="171" t="s">
        <v>100</v>
      </c>
      <c r="E16" s="172">
        <v>1</v>
      </c>
      <c r="F16" s="172"/>
      <c r="G16" s="173">
        <f>E16*F16</f>
        <v>0</v>
      </c>
      <c r="O16" s="167">
        <v>2</v>
      </c>
      <c r="AA16" s="145">
        <v>1</v>
      </c>
      <c r="AB16" s="145">
        <v>7</v>
      </c>
      <c r="AC16" s="145">
        <v>7</v>
      </c>
      <c r="AZ16" s="145">
        <v>2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7</v>
      </c>
      <c r="CZ16" s="145">
        <v>0</v>
      </c>
    </row>
    <row r="17" spans="1:104" ht="22.5">
      <c r="A17" s="168">
        <v>8</v>
      </c>
      <c r="B17" s="169" t="s">
        <v>101</v>
      </c>
      <c r="C17" s="170" t="s">
        <v>102</v>
      </c>
      <c r="D17" s="171" t="s">
        <v>82</v>
      </c>
      <c r="E17" s="172">
        <v>109.26</v>
      </c>
      <c r="F17" s="172"/>
      <c r="G17" s="173">
        <f>E17*F17</f>
        <v>0</v>
      </c>
      <c r="O17" s="167">
        <v>2</v>
      </c>
      <c r="AA17" s="145">
        <v>2</v>
      </c>
      <c r="AB17" s="145">
        <v>7</v>
      </c>
      <c r="AC17" s="145">
        <v>7</v>
      </c>
      <c r="AZ17" s="145">
        <v>2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2</v>
      </c>
      <c r="CB17" s="174">
        <v>7</v>
      </c>
      <c r="CZ17" s="145">
        <v>0.0057</v>
      </c>
    </row>
    <row r="18" spans="1:104" ht="12.75">
      <c r="A18" s="168">
        <v>9</v>
      </c>
      <c r="B18" s="169" t="s">
        <v>103</v>
      </c>
      <c r="C18" s="170" t="s">
        <v>104</v>
      </c>
      <c r="D18" s="171" t="s">
        <v>75</v>
      </c>
      <c r="E18" s="172">
        <v>1</v>
      </c>
      <c r="F18" s="172"/>
      <c r="G18" s="173">
        <f>E18*F18</f>
        <v>0</v>
      </c>
      <c r="O18" s="167">
        <v>2</v>
      </c>
      <c r="AA18" s="145">
        <v>2</v>
      </c>
      <c r="AB18" s="145">
        <v>0</v>
      </c>
      <c r="AC18" s="145">
        <v>0</v>
      </c>
      <c r="AZ18" s="145">
        <v>2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2</v>
      </c>
      <c r="CB18" s="174">
        <v>0</v>
      </c>
      <c r="CZ18" s="145">
        <v>0.00018</v>
      </c>
    </row>
    <row r="19" spans="1:104" ht="12.75">
      <c r="A19" s="168">
        <v>10</v>
      </c>
      <c r="B19" s="169" t="s">
        <v>105</v>
      </c>
      <c r="C19" s="170" t="s">
        <v>106</v>
      </c>
      <c r="D19" s="171" t="s">
        <v>82</v>
      </c>
      <c r="E19" s="172">
        <v>109.26</v>
      </c>
      <c r="F19" s="172"/>
      <c r="G19" s="173">
        <f>E19*F19</f>
        <v>0</v>
      </c>
      <c r="O19" s="167">
        <v>2</v>
      </c>
      <c r="AA19" s="145">
        <v>2</v>
      </c>
      <c r="AB19" s="145">
        <v>7</v>
      </c>
      <c r="AC19" s="145">
        <v>7</v>
      </c>
      <c r="AZ19" s="145">
        <v>2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2</v>
      </c>
      <c r="CB19" s="174">
        <v>7</v>
      </c>
      <c r="CZ19" s="145">
        <v>0.00018</v>
      </c>
    </row>
    <row r="20" spans="1:57" ht="12.75">
      <c r="A20" s="175"/>
      <c r="B20" s="176" t="s">
        <v>76</v>
      </c>
      <c r="C20" s="177" t="str">
        <f>CONCATENATE(B14," ",C14)</f>
        <v>711 Izolace proti vodě</v>
      </c>
      <c r="D20" s="178"/>
      <c r="E20" s="179"/>
      <c r="F20" s="180"/>
      <c r="G20" s="181">
        <f>SUM(G14:G19)</f>
        <v>0</v>
      </c>
      <c r="O20" s="167">
        <v>4</v>
      </c>
      <c r="BA20" s="182">
        <f>SUM(BA14:BA19)</f>
        <v>0</v>
      </c>
      <c r="BB20" s="182">
        <f>SUM(BB14:BB19)</f>
        <v>0</v>
      </c>
      <c r="BC20" s="182">
        <f>SUM(BC14:BC19)</f>
        <v>0</v>
      </c>
      <c r="BD20" s="182">
        <f>SUM(BD14:BD19)</f>
        <v>0</v>
      </c>
      <c r="BE20" s="182">
        <f>SUM(BE14:BE19)</f>
        <v>0</v>
      </c>
    </row>
    <row r="21" spans="1:15" ht="12.75">
      <c r="A21" s="160" t="s">
        <v>74</v>
      </c>
      <c r="B21" s="161" t="s">
        <v>107</v>
      </c>
      <c r="C21" s="162" t="s">
        <v>108</v>
      </c>
      <c r="D21" s="163"/>
      <c r="E21" s="164"/>
      <c r="F21" s="164"/>
      <c r="G21" s="165"/>
      <c r="H21" s="166"/>
      <c r="I21" s="166"/>
      <c r="O21" s="167">
        <v>1</v>
      </c>
    </row>
    <row r="22" spans="1:104" ht="22.5">
      <c r="A22" s="168">
        <v>11</v>
      </c>
      <c r="B22" s="169" t="s">
        <v>109</v>
      </c>
      <c r="C22" s="170" t="s">
        <v>110</v>
      </c>
      <c r="D22" s="171" t="s">
        <v>82</v>
      </c>
      <c r="E22" s="172">
        <v>109.26</v>
      </c>
      <c r="F22" s="172"/>
      <c r="G22" s="173">
        <f>E22*F22</f>
        <v>0</v>
      </c>
      <c r="O22" s="167">
        <v>2</v>
      </c>
      <c r="AA22" s="145">
        <v>1</v>
      </c>
      <c r="AB22" s="145">
        <v>7</v>
      </c>
      <c r="AC22" s="145">
        <v>7</v>
      </c>
      <c r="AZ22" s="145">
        <v>2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7</v>
      </c>
      <c r="CZ22" s="145">
        <v>0.00204</v>
      </c>
    </row>
    <row r="23" spans="1:57" ht="12.75">
      <c r="A23" s="175"/>
      <c r="B23" s="176" t="s">
        <v>76</v>
      </c>
      <c r="C23" s="177" t="str">
        <f>CONCATENATE(B21," ",C21)</f>
        <v>713 Izolace tepelné</v>
      </c>
      <c r="D23" s="178"/>
      <c r="E23" s="179"/>
      <c r="F23" s="180"/>
      <c r="G23" s="181">
        <f>SUM(G21:G22)</f>
        <v>0</v>
      </c>
      <c r="O23" s="167">
        <v>4</v>
      </c>
      <c r="BA23" s="182">
        <f>SUM(BA21:BA22)</f>
        <v>0</v>
      </c>
      <c r="BB23" s="182">
        <f>SUM(BB21:BB22)</f>
        <v>0</v>
      </c>
      <c r="BC23" s="182">
        <f>SUM(BC21:BC22)</f>
        <v>0</v>
      </c>
      <c r="BD23" s="182">
        <f>SUM(BD21:BD22)</f>
        <v>0</v>
      </c>
      <c r="BE23" s="182">
        <f>SUM(BE21:BE22)</f>
        <v>0</v>
      </c>
    </row>
    <row r="24" spans="1:15" ht="12.75">
      <c r="A24" s="160" t="s">
        <v>74</v>
      </c>
      <c r="B24" s="161" t="s">
        <v>111</v>
      </c>
      <c r="C24" s="162" t="s">
        <v>112</v>
      </c>
      <c r="D24" s="163"/>
      <c r="E24" s="164"/>
      <c r="F24" s="164"/>
      <c r="G24" s="165"/>
      <c r="H24" s="166"/>
      <c r="I24" s="166"/>
      <c r="O24" s="167">
        <v>1</v>
      </c>
    </row>
    <row r="25" spans="1:104" ht="12.75">
      <c r="A25" s="168">
        <v>12</v>
      </c>
      <c r="B25" s="169" t="s">
        <v>113</v>
      </c>
      <c r="C25" s="170" t="s">
        <v>114</v>
      </c>
      <c r="D25" s="171" t="s">
        <v>88</v>
      </c>
      <c r="E25" s="172">
        <v>38.6</v>
      </c>
      <c r="F25" s="172"/>
      <c r="G25" s="173">
        <f>E25*F25</f>
        <v>0</v>
      </c>
      <c r="O25" s="167">
        <v>2</v>
      </c>
      <c r="AA25" s="145">
        <v>1</v>
      </c>
      <c r="AB25" s="145">
        <v>7</v>
      </c>
      <c r="AC25" s="145">
        <v>7</v>
      </c>
      <c r="AZ25" s="145">
        <v>2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7</v>
      </c>
      <c r="CZ25" s="145">
        <v>0.00158</v>
      </c>
    </row>
    <row r="26" spans="1:57" ht="12.75">
      <c r="A26" s="175"/>
      <c r="B26" s="176" t="s">
        <v>76</v>
      </c>
      <c r="C26" s="177" t="str">
        <f>CONCATENATE(B24," ",C24)</f>
        <v>764 Konstrukce klempířské</v>
      </c>
      <c r="D26" s="178"/>
      <c r="E26" s="179"/>
      <c r="F26" s="180"/>
      <c r="G26" s="181">
        <f>SUM(G24:G25)</f>
        <v>0</v>
      </c>
      <c r="O26" s="167">
        <v>4</v>
      </c>
      <c r="BA26" s="182">
        <f>SUM(BA24:BA25)</f>
        <v>0</v>
      </c>
      <c r="BB26" s="182">
        <f>SUM(BB24:BB25)</f>
        <v>0</v>
      </c>
      <c r="BC26" s="182">
        <f>SUM(BC24:BC25)</f>
        <v>0</v>
      </c>
      <c r="BD26" s="182">
        <f>SUM(BD24:BD25)</f>
        <v>0</v>
      </c>
      <c r="BE26" s="182">
        <f>SUM(BE24:BE25)</f>
        <v>0</v>
      </c>
    </row>
    <row r="27" ht="12.75">
      <c r="E27" s="145"/>
    </row>
    <row r="28" ht="12.75">
      <c r="E28" s="145"/>
    </row>
    <row r="29" ht="12.75">
      <c r="E29" s="145"/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spans="1:7" ht="12.75">
      <c r="A50" s="183"/>
      <c r="B50" s="183"/>
      <c r="C50" s="183"/>
      <c r="D50" s="183"/>
      <c r="E50" s="183"/>
      <c r="F50" s="183"/>
      <c r="G50" s="183"/>
    </row>
    <row r="51" spans="1:7" ht="12.75">
      <c r="A51" s="183"/>
      <c r="B51" s="183"/>
      <c r="C51" s="183"/>
      <c r="D51" s="183"/>
      <c r="E51" s="183"/>
      <c r="F51" s="183"/>
      <c r="G51" s="183"/>
    </row>
    <row r="52" spans="1:7" ht="12.75">
      <c r="A52" s="183"/>
      <c r="B52" s="183"/>
      <c r="C52" s="183"/>
      <c r="D52" s="183"/>
      <c r="E52" s="183"/>
      <c r="F52" s="183"/>
      <c r="G52" s="183"/>
    </row>
    <row r="53" spans="1:7" ht="12.75">
      <c r="A53" s="183"/>
      <c r="B53" s="183"/>
      <c r="C53" s="183"/>
      <c r="D53" s="183"/>
      <c r="E53" s="183"/>
      <c r="F53" s="183"/>
      <c r="G53" s="183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spans="1:2" ht="12.75">
      <c r="A85" s="184"/>
      <c r="B85" s="184"/>
    </row>
    <row r="86" spans="1:7" ht="12.75">
      <c r="A86" s="183"/>
      <c r="B86" s="183"/>
      <c r="C86" s="186"/>
      <c r="D86" s="186"/>
      <c r="E86" s="187"/>
      <c r="F86" s="186"/>
      <c r="G86" s="188"/>
    </row>
    <row r="87" spans="1:7" ht="12.75">
      <c r="A87" s="189"/>
      <c r="B87" s="189"/>
      <c r="C87" s="183"/>
      <c r="D87" s="183"/>
      <c r="E87" s="190"/>
      <c r="F87" s="183"/>
      <c r="G87" s="183"/>
    </row>
    <row r="88" spans="1:7" ht="12.75">
      <c r="A88" s="183"/>
      <c r="B88" s="183"/>
      <c r="C88" s="183"/>
      <c r="D88" s="183"/>
      <c r="E88" s="190"/>
      <c r="F88" s="183"/>
      <c r="G88" s="183"/>
    </row>
    <row r="89" spans="1:7" ht="12.75">
      <c r="A89" s="183"/>
      <c r="B89" s="183"/>
      <c r="C89" s="183"/>
      <c r="D89" s="183"/>
      <c r="E89" s="190"/>
      <c r="F89" s="183"/>
      <c r="G89" s="183"/>
    </row>
    <row r="90" spans="1:7" ht="12.75">
      <c r="A90" s="183"/>
      <c r="B90" s="183"/>
      <c r="C90" s="183"/>
      <c r="D90" s="183"/>
      <c r="E90" s="190"/>
      <c r="F90" s="183"/>
      <c r="G90" s="183"/>
    </row>
    <row r="91" spans="1:7" ht="12.75">
      <c r="A91" s="183"/>
      <c r="B91" s="183"/>
      <c r="C91" s="183"/>
      <c r="D91" s="183"/>
      <c r="E91" s="190"/>
      <c r="F91" s="183"/>
      <c r="G91" s="183"/>
    </row>
    <row r="92" spans="1:7" ht="12.75">
      <c r="A92" s="183"/>
      <c r="B92" s="183"/>
      <c r="C92" s="183"/>
      <c r="D92" s="183"/>
      <c r="E92" s="190"/>
      <c r="F92" s="183"/>
      <c r="G92" s="183"/>
    </row>
    <row r="93" spans="1:7" ht="12.75">
      <c r="A93" s="183"/>
      <c r="B93" s="183"/>
      <c r="C93" s="183"/>
      <c r="D93" s="183"/>
      <c r="E93" s="190"/>
      <c r="F93" s="183"/>
      <c r="G93" s="183"/>
    </row>
    <row r="94" spans="1:7" ht="12.75">
      <c r="A94" s="183"/>
      <c r="B94" s="183"/>
      <c r="C94" s="183"/>
      <c r="D94" s="183"/>
      <c r="E94" s="190"/>
      <c r="F94" s="183"/>
      <c r="G94" s="183"/>
    </row>
    <row r="95" spans="1:7" ht="12.75">
      <c r="A95" s="183"/>
      <c r="B95" s="183"/>
      <c r="C95" s="183"/>
      <c r="D95" s="183"/>
      <c r="E95" s="190"/>
      <c r="F95" s="183"/>
      <c r="G95" s="183"/>
    </row>
    <row r="96" spans="1:7" ht="12.75">
      <c r="A96" s="183"/>
      <c r="B96" s="183"/>
      <c r="C96" s="183"/>
      <c r="D96" s="183"/>
      <c r="E96" s="190"/>
      <c r="F96" s="183"/>
      <c r="G96" s="183"/>
    </row>
    <row r="97" spans="1:7" ht="12.75">
      <c r="A97" s="183"/>
      <c r="B97" s="183"/>
      <c r="C97" s="183"/>
      <c r="D97" s="183"/>
      <c r="E97" s="190"/>
      <c r="F97" s="183"/>
      <c r="G97" s="183"/>
    </row>
    <row r="98" spans="1:7" ht="12.75">
      <c r="A98" s="183"/>
      <c r="B98" s="183"/>
      <c r="C98" s="183"/>
      <c r="D98" s="183"/>
      <c r="E98" s="190"/>
      <c r="F98" s="183"/>
      <c r="G98" s="183"/>
    </row>
    <row r="99" spans="1:7" ht="12.75">
      <c r="A99" s="183"/>
      <c r="B99" s="183"/>
      <c r="C99" s="183"/>
      <c r="D99" s="183"/>
      <c r="E99" s="190"/>
      <c r="F99" s="183"/>
      <c r="G99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Technik</cp:lastModifiedBy>
  <dcterms:created xsi:type="dcterms:W3CDTF">2018-10-30T10:38:36Z</dcterms:created>
  <dcterms:modified xsi:type="dcterms:W3CDTF">2018-10-31T12:02:21Z</dcterms:modified>
  <cp:category/>
  <cp:version/>
  <cp:contentType/>
  <cp:contentStatus/>
</cp:coreProperties>
</file>