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510" yWindow="630" windowWidth="26790" windowHeight="12795" activeTab="1"/>
  </bookViews>
  <sheets>
    <sheet name="Rekapitulace stavby" sheetId="1" r:id="rId1"/>
    <sheet name="1715a - Stavební čás - 17..." sheetId="2" r:id="rId2"/>
    <sheet name="1715a2 - Přípomoce v - 17..." sheetId="3" r:id="rId3"/>
    <sheet name="1715b - Stavební čás - 17..." sheetId="4" r:id="rId4"/>
    <sheet name="1715b2 - Přípomoce v - 17..." sheetId="5" r:id="rId5"/>
    <sheet name="1715c - Stavební čás - 17..." sheetId="6" r:id="rId6"/>
    <sheet name="1715c2 - Přípomoce v - 17..." sheetId="7" r:id="rId7"/>
    <sheet name="1715d - Stavební čás - 17..." sheetId="8" r:id="rId8"/>
    <sheet name="1715d2 - Přípomoce v - 17..." sheetId="9" r:id="rId9"/>
    <sheet name="1715e - Stavební čás - 17..." sheetId="10" r:id="rId10"/>
    <sheet name="1715e2 - Přípomoce v - 17..." sheetId="11" r:id="rId11"/>
    <sheet name="1715fa - Elektro pro - 17..." sheetId="12" r:id="rId12"/>
    <sheet name="1715fb - Elektro pro - 17..." sheetId="13" r:id="rId13"/>
    <sheet name="1715g - Bleskosvod o - 17..." sheetId="14" r:id="rId14"/>
    <sheet name="1715h - Vzduchotechn - 17..." sheetId="15" r:id="rId15"/>
    <sheet name="1715i - Vytápění - 1715i ..." sheetId="16" r:id="rId16"/>
    <sheet name="1715j - Vedlejší roz - 17..." sheetId="17" r:id="rId17"/>
    <sheet name="1715k - Vytápění - v - 17..." sheetId="18" r:id="rId18"/>
    <sheet name="Pokyny pro vyplnění" sheetId="19" r:id="rId19"/>
  </sheets>
  <definedNames>
    <definedName name="_xlnm._FilterDatabase" localSheetId="1" hidden="1">'1715a - Stavební čás - 17...'!$C$92:$K$403</definedName>
    <definedName name="_xlnm._FilterDatabase" localSheetId="2" hidden="1">'1715a2 - Přípomoce v - 17...'!$C$83:$K$121</definedName>
    <definedName name="_xlnm._FilterDatabase" localSheetId="3" hidden="1">'1715b - Stavební čás - 17...'!$C$93:$K$390</definedName>
    <definedName name="_xlnm._FilterDatabase" localSheetId="4" hidden="1">'1715b2 - Přípomoce v - 17...'!$C$87:$K$203</definedName>
    <definedName name="_xlnm._FilterDatabase" localSheetId="5" hidden="1">'1715c - Stavební čás - 17...'!$C$93:$K$341</definedName>
    <definedName name="_xlnm._FilterDatabase" localSheetId="6" hidden="1">'1715c2 - Přípomoce v - 17...'!$C$83:$K$121</definedName>
    <definedName name="_xlnm._FilterDatabase" localSheetId="7" hidden="1">'1715d - Stavební čás - 17...'!$C$99:$K$492</definedName>
    <definedName name="_xlnm._FilterDatabase" localSheetId="8" hidden="1">'1715d2 - Přípomoce v - 17...'!$C$87:$K$197</definedName>
    <definedName name="_xlnm._FilterDatabase" localSheetId="9" hidden="1">'1715e - Stavební čás - 17...'!$C$97:$K$510</definedName>
    <definedName name="_xlnm._FilterDatabase" localSheetId="10" hidden="1">'1715e2 - Přípomoce v - 17...'!$C$87:$K$213</definedName>
    <definedName name="_xlnm._FilterDatabase" localSheetId="11" hidden="1">'1715fa - Elektro pro - 17...'!$C$84:$K$189</definedName>
    <definedName name="_xlnm._FilterDatabase" localSheetId="12" hidden="1">'1715fb - Elektro pro - 17...'!$C$84:$K$189</definedName>
    <definedName name="_xlnm._FilterDatabase" localSheetId="13" hidden="1">'1715g - Bleskosvod o - 17...'!$C$78:$K$116</definedName>
    <definedName name="_xlnm._FilterDatabase" localSheetId="14" hidden="1">'1715h - Vzduchotechn - 17...'!$C$77:$K$155</definedName>
    <definedName name="_xlnm._FilterDatabase" localSheetId="15" hidden="1">'1715i - Vytápění - 1715i ...'!$C$87:$K$268</definedName>
    <definedName name="_xlnm._FilterDatabase" localSheetId="16" hidden="1">'1715j - Vedlejší roz - 17...'!$C$81:$K$105</definedName>
    <definedName name="_xlnm._FilterDatabase" localSheetId="17" hidden="1">'1715k - Vytápění - v - 17...'!$C$85:$K$139</definedName>
    <definedName name="_xlnm.Print_Area" localSheetId="1">'1715a - Stavební čás - 17...'!$C$4:$J$36,'1715a - Stavební čás - 17...'!$C$42:$J$74,'1715a - Stavební čás - 17...'!$C$80:$K$403</definedName>
    <definedName name="_xlnm.Print_Area" localSheetId="2">'1715a2 - Přípomoce v - 17...'!$C$4:$J$36,'1715a2 - Přípomoce v - 17...'!$C$42:$J$65,'1715a2 - Přípomoce v - 17...'!$C$71:$K$121</definedName>
    <definedName name="_xlnm.Print_Area" localSheetId="3">'1715b - Stavební čás - 17...'!$C$4:$J$36,'1715b - Stavební čás - 17...'!$C$42:$J$75,'1715b - Stavební čás - 17...'!$C$81:$K$390</definedName>
    <definedName name="_xlnm.Print_Area" localSheetId="4">'1715b2 - Přípomoce v - 17...'!$C$4:$J$36,'1715b2 - Přípomoce v - 17...'!$C$42:$J$69,'1715b2 - Přípomoce v - 17...'!$C$75:$K$203</definedName>
    <definedName name="_xlnm.Print_Area" localSheetId="5">'1715c - Stavební čás - 17...'!$C$4:$J$36,'1715c - Stavební čás - 17...'!$C$42:$J$75,'1715c - Stavební čás - 17...'!$C$81:$K$341</definedName>
    <definedName name="_xlnm.Print_Area" localSheetId="6">'1715c2 - Přípomoce v - 17...'!$C$4:$J$36,'1715c2 - Přípomoce v - 17...'!$C$42:$J$65,'1715c2 - Přípomoce v - 17...'!$C$71:$K$121</definedName>
    <definedName name="_xlnm.Print_Area" localSheetId="7">'1715d - Stavební čás - 17...'!$C$4:$J$36,'1715d - Stavební čás - 17...'!$C$42:$J$81,'1715d - Stavební čás - 17...'!$C$87:$K$492</definedName>
    <definedName name="_xlnm.Print_Area" localSheetId="8">'1715d2 - Přípomoce v - 17...'!$C$4:$J$36,'1715d2 - Přípomoce v - 17...'!$C$42:$J$69,'1715d2 - Přípomoce v - 17...'!$C$75:$K$197</definedName>
    <definedName name="_xlnm.Print_Area" localSheetId="9">'1715e - Stavební čás - 17...'!$C$4:$J$36,'1715e - Stavební čás - 17...'!$C$42:$J$79,'1715e - Stavební čás - 17...'!$C$85:$K$510</definedName>
    <definedName name="_xlnm.Print_Area" localSheetId="10">'1715e2 - Přípomoce v - 17...'!$C$4:$J$36,'1715e2 - Přípomoce v - 17...'!$C$42:$J$69,'1715e2 - Přípomoce v - 17...'!$C$75:$K$213</definedName>
    <definedName name="_xlnm.Print_Area" localSheetId="11">'1715fa - Elektro pro - 17...'!$C$4:$J$36,'1715fa - Elektro pro - 17...'!$C$42:$J$66,'1715fa - Elektro pro - 17...'!$C$72:$K$189</definedName>
    <definedName name="_xlnm.Print_Area" localSheetId="12">'1715fb - Elektro pro - 17...'!$C$4:$J$36,'1715fb - Elektro pro - 17...'!$C$42:$J$66,'1715fb - Elektro pro - 17...'!$C$72:$K$189</definedName>
    <definedName name="_xlnm.Print_Area" localSheetId="13">'1715g - Bleskosvod o - 17...'!$C$4:$J$36,'1715g - Bleskosvod o - 17...'!$C$42:$J$60,'1715g - Bleskosvod o - 17...'!$C$66:$K$116</definedName>
    <definedName name="_xlnm.Print_Area" localSheetId="14">'1715h - Vzduchotechn - 17...'!$C$4:$J$36,'1715h - Vzduchotechn - 17...'!$C$42:$J$59,'1715h - Vzduchotechn - 17...'!$C$65:$K$155</definedName>
    <definedName name="_xlnm.Print_Area" localSheetId="15">'1715i - Vytápění - 1715i ...'!$C$4:$J$36,'1715i - Vytápění - 1715i ...'!$C$42:$J$69,'1715i - Vytápění - 1715i ...'!$C$75:$K$268</definedName>
    <definedName name="_xlnm.Print_Area" localSheetId="16">'1715j - Vedlejší roz - 17...'!$C$4:$J$36,'1715j - Vedlejší roz - 17...'!$C$42:$J$63,'1715j - Vedlejší roz - 17...'!$C$69:$K$105</definedName>
    <definedName name="_xlnm.Print_Area" localSheetId="17">'1715k - Vytápění - v - 17...'!$C$4:$J$36,'1715k - Vytápění - v - 17...'!$C$42:$J$67,'1715k - Vytápění - v - 17...'!$C$73:$K$139</definedName>
    <definedName name="_xlnm.Print_Area" localSheetId="18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stavby'!$C$39:$AQ$69</definedName>
    <definedName name="_xlnm.Print_Titles" localSheetId="0">'Rekapitulace stavby'!$49:$49</definedName>
    <definedName name="_xlnm.Print_Titles" localSheetId="1">'1715a - Stavební čás - 17...'!$92:$92</definedName>
    <definedName name="_xlnm.Print_Titles" localSheetId="2">'1715a2 - Přípomoce v - 17...'!$83:$83</definedName>
    <definedName name="_xlnm.Print_Titles" localSheetId="3">'1715b - Stavební čás - 17...'!$93:$93</definedName>
    <definedName name="_xlnm.Print_Titles" localSheetId="4">'1715b2 - Přípomoce v - 17...'!$87:$87</definedName>
    <definedName name="_xlnm.Print_Titles" localSheetId="5">'1715c - Stavební čás - 17...'!$93:$93</definedName>
    <definedName name="_xlnm.Print_Titles" localSheetId="6">'1715c2 - Přípomoce v - 17...'!$83:$83</definedName>
    <definedName name="_xlnm.Print_Titles" localSheetId="7">'1715d - Stavební čás - 17...'!$99:$99</definedName>
    <definedName name="_xlnm.Print_Titles" localSheetId="8">'1715d2 - Přípomoce v - 17...'!$87:$87</definedName>
    <definedName name="_xlnm.Print_Titles" localSheetId="9">'1715e - Stavební čás - 17...'!$97:$97</definedName>
    <definedName name="_xlnm.Print_Titles" localSheetId="10">'1715e2 - Přípomoce v - 17...'!$87:$87</definedName>
    <definedName name="_xlnm.Print_Titles" localSheetId="11">'1715fa - Elektro pro - 17...'!$84:$84</definedName>
    <definedName name="_xlnm.Print_Titles" localSheetId="12">'1715fb - Elektro pro - 17...'!$84:$84</definedName>
    <definedName name="_xlnm.Print_Titles" localSheetId="13">'1715g - Bleskosvod o - 17...'!$78:$78</definedName>
    <definedName name="_xlnm.Print_Titles" localSheetId="14">'1715h - Vzduchotechn - 17...'!$77:$77</definedName>
    <definedName name="_xlnm.Print_Titles" localSheetId="15">'1715i - Vytápění - 1715i ...'!$87:$87</definedName>
    <definedName name="_xlnm.Print_Titles" localSheetId="16">'1715j - Vedlejší roz - 17...'!$81:$81</definedName>
    <definedName name="_xlnm.Print_Titles" localSheetId="17">'1715k - Vytápění - v - 17...'!$85:$85</definedName>
  </definedNames>
  <calcPr calcId="145621"/>
</workbook>
</file>

<file path=xl/sharedStrings.xml><?xml version="1.0" encoding="utf-8"?>
<sst xmlns="http://schemas.openxmlformats.org/spreadsheetml/2006/main" count="34194" uniqueCount="2804">
  <si>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</si>
  <si>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</si>
  <si>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</si>
  <si>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</si>
  <si>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</si>
  <si>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</si>
  <si>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</si>
  <si>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{b0a59571-92b2-43cb-9e9a-960635ba85e6}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</si>
  <si>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</si>
  <si>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</si>
  <si>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</si>
  <si>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</si>
  <si>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</si>
  <si>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</si>
  <si>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</si>
  <si>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</si>
  <si>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</si>
  <si>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</si>
  <si>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</si>
  <si>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Zateplení budovy SOŠ a SOU dopravní Čáslav (3.10)</t>
  </si>
  <si>
    <t>KSO:</t>
  </si>
  <si>
    <t>CC-CZ:</t>
  </si>
  <si>
    <t>Místo:</t>
  </si>
  <si>
    <t>Čáslav, Aug. Sedláčka 1145</t>
  </si>
  <si>
    <t>Datum:</t>
  </si>
  <si>
    <t>19. 9. 2018</t>
  </si>
  <si>
    <t>Zadavatel:</t>
  </si>
  <si>
    <t>IČ:</t>
  </si>
  <si>
    <t>14801973</t>
  </si>
  <si>
    <t>SUŠ a SOU dopravní Čáslav, Aug. Sedláčka 1145, Čás</t>
  </si>
  <si>
    <t>DIČ:</t>
  </si>
  <si>
    <t>Uchazeč:</t>
  </si>
  <si>
    <t>Vyplň údaj</t>
  </si>
  <si>
    <t>Projektant:</t>
  </si>
  <si>
    <t>27210341</t>
  </si>
  <si>
    <t>AZ PROJECT spol. s r.o., Plynárenská 830, Kolín</t>
  </si>
  <si>
    <t>CZ27210341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</si>
  <si>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</si>
  <si>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</si>
  <si>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</si>
  <si>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</si>
  <si>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</si>
  <si>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</si>
  <si>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</si>
  <si>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</si>
  <si>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</si>
  <si>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</si>
  <si>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</si>
  <si>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</si>
  <si>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</si>
  <si>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</si>
  <si>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</si>
  <si>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</si>
  <si>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</si>
  <si>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</si>
  <si>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</si>
  <si>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</si>
  <si>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</si>
  <si>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</si>
  <si>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</si>
  <si>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</si>
  <si>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</si>
  <si>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</si>
  <si>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</si>
  <si>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</si>
  <si>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</si>
  <si>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</si>
  <si>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</si>
  <si>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</si>
  <si>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</si>
  <si>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</si>
  <si>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</si>
  <si>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</si>
  <si>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</si>
  <si>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</si>
  <si>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</si>
  <si>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</si>
  <si>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</si>
  <si>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1715a - Stavební čás</t>
  </si>
  <si>
    <t>1715a - Stavební část budova A1, A1.2</t>
  </si>
  <si>
    <t>STA</t>
  </si>
  <si>
    <t>1</t>
  </si>
  <si>
    <t>{79d3d88c-34fe-48ee-baf8-ee8097063406}</t>
  </si>
  <si>
    <t>2</t>
  </si>
  <si>
    <t>1715a2 - Přípomoce v</t>
  </si>
  <si>
    <t>1715a2 - Přípomoce vytápění</t>
  </si>
  <si>
    <t>{7e0f77dd-31d5-4636-9a8f-b38da37fd2ff}</t>
  </si>
  <si>
    <t>1715b - Stavební čás</t>
  </si>
  <si>
    <t>1715b - Stavební část budova A2, A2.2</t>
  </si>
  <si>
    <t>{1dfcb28a-4d2d-45e5-9f2c-677ba3bc0584}</t>
  </si>
  <si>
    <t>1715b2 - Přípomoce v</t>
  </si>
  <si>
    <t>1715b2 - Přípomoce vytápění</t>
  </si>
  <si>
    <t>{8290bd16-3847-4efe-8f39-b61637fd3680}</t>
  </si>
  <si>
    <t>1715c - Stavební čás</t>
  </si>
  <si>
    <t>1715c - Stavební část - budova A3</t>
  </si>
  <si>
    <t>{c58dc4c6-32f9-4555-b66a-0c5ef66c778d}</t>
  </si>
  <si>
    <t>1715c2 - Přípomoce v</t>
  </si>
  <si>
    <t>1715c2 - Přípomoce vytápění</t>
  </si>
  <si>
    <t>{404e497b-4db7-424a-b8e5-f344ece54605}</t>
  </si>
  <si>
    <t>1715d - Stavební čás</t>
  </si>
  <si>
    <t>1715d - Stavební část - budova B</t>
  </si>
  <si>
    <t>{b31b1454-339c-46fb-af8f-def148bd3ec3}</t>
  </si>
  <si>
    <t>1715d2 - Přípomoce v</t>
  </si>
  <si>
    <t>1715d2 - Přípomoce vytápění</t>
  </si>
  <si>
    <t>{c610c770-8864-43a8-8766-93683b68a944}</t>
  </si>
  <si>
    <t>1715e - Stavební čás</t>
  </si>
  <si>
    <t>1715e - Stavební část - budova C</t>
  </si>
  <si>
    <t>{4ddf31b6-fc63-4456-95de-4fba7d7b45bb}</t>
  </si>
  <si>
    <t>1715e2 - Přípomoce v</t>
  </si>
  <si>
    <t>1715e2 - Přípomoce vytápění</t>
  </si>
  <si>
    <t>{e3a4b7e5-79f1-4762-828d-b9247afe6fde}</t>
  </si>
  <si>
    <t>1715fa - Elektro pro</t>
  </si>
  <si>
    <t>1715fa - Elektro pro VZT</t>
  </si>
  <si>
    <t>{04ba550d-d398-4189-bc84-83af25bfad94}</t>
  </si>
  <si>
    <t>1715fb - Elektro pro</t>
  </si>
  <si>
    <t>1715fb - Elektro pro ostatní</t>
  </si>
  <si>
    <t>{b18008b6-b171-4a7b-bce4-64fbf2ffff7c}</t>
  </si>
  <si>
    <t>1715g - Bleskosvod o</t>
  </si>
  <si>
    <t>1715g - Bleskosvod obj. C1, C2 + svody A,B</t>
  </si>
  <si>
    <t>{1340572d-0b38-487a-8fc6-a0d50160d3ad}</t>
  </si>
  <si>
    <t>1715h - Vzduchotechn</t>
  </si>
  <si>
    <t>1715h - Vzduchotechnika</t>
  </si>
  <si>
    <t>{2af863b9-251d-4c24-91a1-c74db51fc0b7}</t>
  </si>
  <si>
    <t>1715i - Vytápění</t>
  </si>
  <si>
    <t>{1c319cd3-706d-482f-8ecf-951595023ae5}</t>
  </si>
  <si>
    <t>1715j - Vedlejší roz</t>
  </si>
  <si>
    <t>1715j - Vedlejší rozpočto...</t>
  </si>
  <si>
    <t>{82ac7e48-a715-47a1-b6c7-5899a3729065}</t>
  </si>
  <si>
    <t>1715k - Vytápění - v</t>
  </si>
  <si>
    <t>1715k - Vytápění - vyvola...</t>
  </si>
  <si>
    <t>{85dea87b-cdc0-4eb8-b7ae-740490783751}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</si>
  <si>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</si>
  <si>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</si>
  <si>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</si>
  <si>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</si>
  <si>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</si>
  <si>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</si>
  <si>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</si>
  <si>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1715a - Stavební čás - 1715a - Stavební část budova A1, A1.2</t>
  </si>
  <si>
    <t xml:space="preserve">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</si>
  <si>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</si>
  <si>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</si>
  <si>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</si>
  <si>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</si>
  <si>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</si>
  <si>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</si>
  <si>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</si>
  <si>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</si>
  <si>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</si>
  <si>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</si>
  <si>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</si>
  <si>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</si>
  <si>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</si>
  <si>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</si>
  <si>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</si>
  <si>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741 - Elektromontáže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</si>
  <si>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</si>
  <si>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</si>
  <si>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</si>
  <si>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</si>
  <si>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</si>
  <si>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</si>
  <si>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</si>
  <si>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</si>
  <si>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</si>
  <si>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</si>
  <si>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</si>
  <si>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</si>
  <si>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</si>
  <si>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</si>
  <si>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</si>
  <si>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</si>
  <si>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</si>
  <si>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</si>
  <si>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</si>
  <si>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</si>
  <si>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</si>
  <si>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</si>
  <si>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</si>
  <si>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</si>
  <si>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</si>
  <si>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113107112</t>
  </si>
  <si>
    <t>Odstranění podkladů nebo krytů s přemístěním hmot na skládku na vzdálenost do 3 m nebo s naložením na dopravní prostředek v ploše jednotlivě do 50 m2 z kameniva těženého, o tl. vrstvy přes 100 do 200 mm</t>
  </si>
  <si>
    <t>m2</t>
  </si>
  <si>
    <t>CS ÚRS 2015 01</t>
  </si>
  <si>
    <t>4</t>
  </si>
  <si>
    <t>VV</t>
  </si>
  <si>
    <t>0,5*(2*46,5+12,15+0,5*2+1,35*2+1,2+4,2+2,5)</t>
  </si>
  <si>
    <t>Součet</t>
  </si>
  <si>
    <t>113107130</t>
  </si>
  <si>
    <t>Odstranění podkladů nebo krytů s přemístěním hmot na skládku na vzdálenost do 3 m nebo s naložením na dopravní prostředek v ploše jednotlivě do 50 m2 z betonu prostého, o tl. vrstvy do 100 mm</t>
  </si>
  <si>
    <t>CS ÚRS 2015 02</t>
  </si>
  <si>
    <t>19"okap. chodník</t>
  </si>
  <si>
    <t>3</t>
  </si>
  <si>
    <t>132201101</t>
  </si>
  <si>
    <t>Hloubení rýh š do 600 mm v hornině tř. 3 objemu do 100 m3</t>
  </si>
  <si>
    <t>m3</t>
  </si>
  <si>
    <t>CS ÚRS 2013 01</t>
  </si>
  <si>
    <t>6</t>
  </si>
  <si>
    <t>0,16*0,2*(46,5*2+12,15+0,66*2+4,2+2,5+1,2+1,35*2)"okap. chodník</t>
  </si>
  <si>
    <t>132201109</t>
  </si>
  <si>
    <t>Příplatek za lepivost k hloubení rýh š do 600 mm v hornině tř. 3</t>
  </si>
  <si>
    <t>8</t>
  </si>
  <si>
    <t>3,746/2</t>
  </si>
  <si>
    <t>5</t>
  </si>
  <si>
    <t>162601102</t>
  </si>
  <si>
    <t>Vodorovné přemístění výkopku nebo sypaniny po suchu na obvyklém dopravním prostředku, bez naložení výkopku, avšak se složením bez rozhrnutí z horniny tř. 1 až 4 na vzdálenost přes 4 000 do 5 000 m</t>
  </si>
  <si>
    <t>10</t>
  </si>
  <si>
    <t>167101101</t>
  </si>
  <si>
    <t>Nakládání výkopku z hornin tř. 1 až 4 do 100 m3</t>
  </si>
  <si>
    <t>12</t>
  </si>
  <si>
    <t>7</t>
  </si>
  <si>
    <t>171201201</t>
  </si>
  <si>
    <t>Uložení sypaniny na skládky</t>
  </si>
  <si>
    <t>14</t>
  </si>
  <si>
    <t>171201211</t>
  </si>
  <si>
    <t>Poplatek za uložení odpadu ze sypaniny na skládce (skládkovné)</t>
  </si>
  <si>
    <t>t</t>
  </si>
  <si>
    <t>16</t>
  </si>
  <si>
    <t>3,746*1,9</t>
  </si>
  <si>
    <t>9</t>
  </si>
  <si>
    <t>1848011R1</t>
  </si>
  <si>
    <t>Ošetření vysazených dřevin - prořez</t>
  </si>
  <si>
    <t>soubor</t>
  </si>
  <si>
    <t>18</t>
  </si>
  <si>
    <t>1848011R2</t>
  </si>
  <si>
    <t>Ošetření vysazených dřevin zakrytí sítí</t>
  </si>
  <si>
    <t>kpl</t>
  </si>
  <si>
    <t>20</t>
  </si>
  <si>
    <t>Komunikace</t>
  </si>
  <si>
    <t>11</t>
  </si>
  <si>
    <t>564251111</t>
  </si>
  <si>
    <t>Podklad nebo podsyp ze štěrkopísku ŠP s rozprostřením, vlhčením a zhutněním, po zhutnění tl. 150 mm</t>
  </si>
  <si>
    <t>22</t>
  </si>
  <si>
    <t>0,5*(46,5*2+12,15+0,16*2+0,5*2+2,88+2,2-1,2+1,19*2+1,04)"okapový chodník</t>
  </si>
  <si>
    <t>581111111</t>
  </si>
  <si>
    <t>Kryt cementobetonový silničních komunikací skupiny CB I tl. 100 mm</t>
  </si>
  <si>
    <t>24</t>
  </si>
  <si>
    <t>(6,55+1,3*2+14+1,2+4,35+4,2+5,1)*0,5</t>
  </si>
  <si>
    <t>Úpravy povrchů, podlahy a osazování výplní</t>
  </si>
  <si>
    <t>13</t>
  </si>
  <si>
    <t>611541011</t>
  </si>
  <si>
    <t>Omítka tenkovrstvá silikonsilikátová vnitřních ploch probarvená, včetně penetrace podkladu zrnitá, tloušťky 1,5 mm vodorovných konstrukcí stropů rovných</t>
  </si>
  <si>
    <t>26</t>
  </si>
  <si>
    <t>357,3</t>
  </si>
  <si>
    <t>6123211R1</t>
  </si>
  <si>
    <t>Příprava pod zateplení fasády, úprava spár, přetmelení, očištění</t>
  </si>
  <si>
    <t>28</t>
  </si>
  <si>
    <t>(1,8+39,9)*11,22+12,15*11,22+(4,2+40,5+1,2)*10,82+1,35*3*2+6*9,8*2+7,3*1,54"fasáda</t>
  </si>
  <si>
    <t>0,1*(46,5*2+4,2+2+12,15-0,8)*2+0,1*6*2+0,5*(46,5+12,15*2)"římsy</t>
  </si>
  <si>
    <t>-(0,7*0,6*38+0,95*0,75*2+1,5*0,75*2+1,5*1,4*2+2,1*2,1*3+0,9*1,2*36+2,1*1,5*48+2,8*1,4*4+0,8*1,97)"okna, dveře</t>
  </si>
  <si>
    <t>6123213R2</t>
  </si>
  <si>
    <t>Příprava pod zateplení strop suterénu - oprášení, umytí</t>
  </si>
  <si>
    <t>30</t>
  </si>
  <si>
    <t>61232R001</t>
  </si>
  <si>
    <t>Oprava vápenocementové šrukové vnitřní omítky po demontáži a osazení oken, dveří</t>
  </si>
  <si>
    <t>32</t>
  </si>
  <si>
    <t>0,8*(0,7*38+0,6*2*38+0,95*2+0,75*2*2)"okna</t>
  </si>
  <si>
    <t>0,45*(1,5*2*2+2,1*3+0,9*36+2,1*48+2,8*4)+0,45*2*(0,75*2+1,4*2+2,1*3+1,2*36+1,5*48+1,4*4)</t>
  </si>
  <si>
    <t>0,3*(0,8+1,97*2)"dveře</t>
  </si>
  <si>
    <t>17</t>
  </si>
  <si>
    <t>61232R002</t>
  </si>
  <si>
    <t>Vyspravení základů před zateplením, zarovnání</t>
  </si>
  <si>
    <t>34</t>
  </si>
  <si>
    <t>100,71+10,92</t>
  </si>
  <si>
    <t>621221021</t>
  </si>
  <si>
    <t>Montáž kontaktního zateplení z desek z minerální vlny s podélnou orientací vláken na vnější podhledy, tloušťky desek přes 80 do 120 mm</t>
  </si>
  <si>
    <t>CS ÚRS 2017 01</t>
  </si>
  <si>
    <t>36</t>
  </si>
  <si>
    <t>357,300"ZA8</t>
  </si>
  <si>
    <t>19</t>
  </si>
  <si>
    <t>M</t>
  </si>
  <si>
    <t>631515270</t>
  </si>
  <si>
    <t>Vlákno minerální a výrobky z něj (desky, skruže, pásy, rohože, vložkové pytle apod.) desky z orientovaných vláken- izolace stěn deska  s podélnou orientací vláken pro zateplovací systémy 500 x 1000 mm, la = 0,039 W/mK tl. 100 mm</t>
  </si>
  <si>
    <t>38</t>
  </si>
  <si>
    <t>357,3*1,02 "Přepočtené koeficientem množství</t>
  </si>
  <si>
    <t>6212210R2</t>
  </si>
  <si>
    <t>Příplatek za provádění prostupů - instalace podhledy strop</t>
  </si>
  <si>
    <t>40</t>
  </si>
  <si>
    <t>62122110R</t>
  </si>
  <si>
    <t>Zkouška přídržnosti</t>
  </si>
  <si>
    <t>komplet</t>
  </si>
  <si>
    <t>42</t>
  </si>
  <si>
    <t>621321141</t>
  </si>
  <si>
    <t>Omítka vápenocementová vnějších ploch nanášená ručně dvouvrstvá, tloušťky jádrové omítky do 15 mm a tloušťky štuku do 3 mm štuková podhledů</t>
  </si>
  <si>
    <t>44</t>
  </si>
  <si>
    <t>11,02*2+3,69*2"pod střechou</t>
  </si>
  <si>
    <t>23</t>
  </si>
  <si>
    <t>622143001</t>
  </si>
  <si>
    <t>Montáž omítkových plastových nebo pozinkovaných soklových profilů</t>
  </si>
  <si>
    <t>m</t>
  </si>
  <si>
    <t>46</t>
  </si>
  <si>
    <t>59051638R</t>
  </si>
  <si>
    <t>Kontaktní zateplovací systémy příslušenství kontaktních zateplovacích systémů lišty soklové  - zakládací lišty zakládací LO 183 mm  tl.1,0 mm</t>
  </si>
  <si>
    <t>48</t>
  </si>
  <si>
    <t>46,5*2+12,15+2+4,2+1,2+1,35*2</t>
  </si>
  <si>
    <t>25</t>
  </si>
  <si>
    <t>590514360</t>
  </si>
  <si>
    <t>hmoždinka zatloukací na zakládací lištu</t>
  </si>
  <si>
    <t>kus</t>
  </si>
  <si>
    <t>50</t>
  </si>
  <si>
    <t>115,25*3</t>
  </si>
  <si>
    <t>590514450</t>
  </si>
  <si>
    <t>kontaktní zateplovací systémy příslušenství kontaktních zateplovacích systémů spojka soklových lišt délka 1000 mm</t>
  </si>
  <si>
    <t>52</t>
  </si>
  <si>
    <t>27</t>
  </si>
  <si>
    <t>590514600</t>
  </si>
  <si>
    <t>kontaktní zateplovací systémy příslušenství kontaktních zateplovacích systémů vymezovací podložka pod zakládací lištu 10 mm</t>
  </si>
  <si>
    <t>54</t>
  </si>
  <si>
    <t>622143003</t>
  </si>
  <si>
    <t>Montáž omítkových plastových nebo pozinkovaných rohových profilů</t>
  </si>
  <si>
    <t>56</t>
  </si>
  <si>
    <t>186+185,2+311,4*2+44,48+10,82+222,74</t>
  </si>
  <si>
    <t>29</t>
  </si>
  <si>
    <t>590514920</t>
  </si>
  <si>
    <t>lišta s okapničkou PVC UV 10/15, 2 m</t>
  </si>
  <si>
    <t>58</t>
  </si>
  <si>
    <t>0,7*38+0,95*2+1,5*2+1,5*2+2,1*3+0,9*36+2,1*48+2,8*4"okna</t>
  </si>
  <si>
    <t>0,8"dveře</t>
  </si>
  <si>
    <t>46,5*2+6*2+40,68*2+12,86*3-2,2"římsy</t>
  </si>
  <si>
    <t>408,74*1,05 "Přepočtené koeficientem množství</t>
  </si>
  <si>
    <t>590514940</t>
  </si>
  <si>
    <t>lišta parapetní PVC UV 10, 2 m</t>
  </si>
  <si>
    <t>60</t>
  </si>
  <si>
    <t>31</t>
  </si>
  <si>
    <t>590515100</t>
  </si>
  <si>
    <t>profil okenní LT plast</t>
  </si>
  <si>
    <t>62</t>
  </si>
  <si>
    <t>590514820</t>
  </si>
  <si>
    <t>lišta rohová Al ,10/15 cm s tkaninou bal. 2,5 m</t>
  </si>
  <si>
    <t>64</t>
  </si>
  <si>
    <t>311,4</t>
  </si>
  <si>
    <t>33</t>
  </si>
  <si>
    <t>590515000</t>
  </si>
  <si>
    <t>lišta dilatační průběžná AL 2 m - rohy fasáda</t>
  </si>
  <si>
    <t>66</t>
  </si>
  <si>
    <t>10,82+11,22*3</t>
  </si>
  <si>
    <t>283186820</t>
  </si>
  <si>
    <t>desky z plastů a jednoduché výrobky z nich spojovací a ukončovací prvky ukončovací Al profily "U" délka 5850 mm ALU - 16, 19x20x1,5 mm</t>
  </si>
  <si>
    <t>68</t>
  </si>
  <si>
    <t>10,82</t>
  </si>
  <si>
    <t>35</t>
  </si>
  <si>
    <t>622211001</t>
  </si>
  <si>
    <t>Montáž kontaktního zateplení z polystyrenových desek na vnější stěny, tloušťky desek do 40 mm</t>
  </si>
  <si>
    <t>CS ÚRS 2013 02</t>
  </si>
  <si>
    <t>70</t>
  </si>
  <si>
    <t>1,56*2+0,6*2+1,86*2+25,65+9,82"ZA3</t>
  </si>
  <si>
    <t>283764000</t>
  </si>
  <si>
    <t>Desky z lehčených plastů desky z extrudovaného polystyrenu lambda 0,034 - 0,038 [W / m K]   1250 x 600 mm</t>
  </si>
  <si>
    <t>72</t>
  </si>
  <si>
    <t>37</t>
  </si>
  <si>
    <t>622211041</t>
  </si>
  <si>
    <t>Montáž kontaktního zateplení z polystyrenových desek nebo z kombinovaných desek na vnější stěny, tloušťky desek přes 160 do 200 mm</t>
  </si>
  <si>
    <t>74</t>
  </si>
  <si>
    <t>763,02+24,98+92,01</t>
  </si>
  <si>
    <t>283759860</t>
  </si>
  <si>
    <t>deska fasádní polystyrénová EPS 100 F 1000 x 500 x 180 mm</t>
  </si>
  <si>
    <t>76</t>
  </si>
  <si>
    <t>39</t>
  </si>
  <si>
    <t>78</t>
  </si>
  <si>
    <t>(1,62+0,18+9,68+5,39+5,12+1,71+0,47+0,81)*0,18"sokl</t>
  </si>
  <si>
    <t>(5,24+40,24+40,85+5,68)*0,18"pod terénem</t>
  </si>
  <si>
    <t>622221121</t>
  </si>
  <si>
    <t>Montáž kontaktního zateplení z desek z minerální vlny s kolmou orientací vláken na vnější stěny, tloušťky desek přes 80 do 120 mm</t>
  </si>
  <si>
    <t>80</t>
  </si>
  <si>
    <t>3,4"ZA13</t>
  </si>
  <si>
    <t>41</t>
  </si>
  <si>
    <t>631515130</t>
  </si>
  <si>
    <t>Vlákno minerální a výrobky z něj (desky, skruže, pásy, rohože, vložkové pytle apod.) desky z orientovaných vláken - izolace stěn deska  s kolmou orientací vláken pro zateplovací systémy 333 x 1000 mm tl.100 mm</t>
  </si>
  <si>
    <t>82</t>
  </si>
  <si>
    <t>3,4*1,02 "Přepočtené koeficientem množství</t>
  </si>
  <si>
    <t>622221141</t>
  </si>
  <si>
    <t>Montáž kontaktního zateplení z desek z minerální vlny s kolmou orientací vláken na vnější stěny, tloušťky desek přes 160 do 200 mm</t>
  </si>
  <si>
    <t>84</t>
  </si>
  <si>
    <t>43</t>
  </si>
  <si>
    <t>631515340</t>
  </si>
  <si>
    <t>deska izolační minerální kontaktních fasád kolmé vlákno ?-0.041 tl. 180 mm</t>
  </si>
  <si>
    <t>86</t>
  </si>
  <si>
    <t>18,85*1,02 "Přepočtené koeficientem množství</t>
  </si>
  <si>
    <t>622321141</t>
  </si>
  <si>
    <t>Omítka vápenocementová vnějších ploch nanášená ručně dvouvrstvá, tloušťky jádrové omítky do 15 mm a tloušťky štuku do 3 mm štuková stěn</t>
  </si>
  <si>
    <t>88</t>
  </si>
  <si>
    <t>(2*(13,5+39,3)+1,2)*0,5*1,3</t>
  </si>
  <si>
    <t>126,543"sokl</t>
  </si>
  <si>
    <t>45</t>
  </si>
  <si>
    <t>622325201</t>
  </si>
  <si>
    <t>Oprava vápenné nebo vápenocementové omítky vnějších ploch stupně členitosti I štukové stěn, v rozsahu opravované plochy do 10%</t>
  </si>
  <si>
    <t>90</t>
  </si>
  <si>
    <t>622531011</t>
  </si>
  <si>
    <t>Omítka tenkovrstvá silikonová vnějších ploch probarvená, včetně penetrace podkladu zrnitá, tloušťky 1,5 mm stěn</t>
  </si>
  <si>
    <t>92</t>
  </si>
  <si>
    <t>29,42+763,02+3,4+18,85+357,3+69,42</t>
  </si>
  <si>
    <t>47</t>
  </si>
  <si>
    <t>622531051</t>
  </si>
  <si>
    <t>Omítka tenkovrstvá silikonová vnějších ploch probarvená, včetně penetrace podkladu rýhovaná, tloušťky 2,0 mm stěn</t>
  </si>
  <si>
    <t>94</t>
  </si>
  <si>
    <t>1,62+0,18+9,68+5,39+5,12+1,71+1,26+0,54</t>
  </si>
  <si>
    <t>629991011</t>
  </si>
  <si>
    <t>Zakrytí výplní otvorů a svislých ploch fólií přilepenou lepící páskou</t>
  </si>
  <si>
    <t>96</t>
  </si>
  <si>
    <t>0,7*0,6*38+0,95*0,75*2+1,5*0,75*2+1,5*1,4*2+2,1*2,1*3+0,9*1,2*36+2,1*1,5*48+2,8*1,4*4+0,8*1,97"okna, dveře</t>
  </si>
  <si>
    <t>49</t>
  </si>
  <si>
    <t>632455521</t>
  </si>
  <si>
    <t>Potěr perlitocementový 400 kg cementu/m3, tl. přes 10 do 20 mm</t>
  </si>
  <si>
    <t>98</t>
  </si>
  <si>
    <t>0,8*(0,7*38+0,95*2)+0,45*(1,5*2+1,5*2+2,1*3+0,9*36+2,1*48+2,8*4)"parapety</t>
  </si>
  <si>
    <t>632683111</t>
  </si>
  <si>
    <t>Sešívání trhlin v betonových podlahách ocelovými sponkami se zálivkou pryskyřicí vzdálenosti sponek přes 15 do 20 cm</t>
  </si>
  <si>
    <t>100</t>
  </si>
  <si>
    <t>0,25*6</t>
  </si>
  <si>
    <t>51</t>
  </si>
  <si>
    <t>637211122</t>
  </si>
  <si>
    <t>Okapový chodník z dlaždic betonových se zalitím spár cementovou maltou do písku, tl. dlaždic 60 mm</t>
  </si>
  <si>
    <t>102</t>
  </si>
  <si>
    <t>0,5*(45,9+1,8+12,15+1+13,3)</t>
  </si>
  <si>
    <t>Ostatní konstrukce a práce-bourání</t>
  </si>
  <si>
    <t>919735122</t>
  </si>
  <si>
    <t>Řezání stávajícího betonového krytu nebo podkladu hloubky přes 50 do 100 mm</t>
  </si>
  <si>
    <t>104</t>
  </si>
  <si>
    <t>23,1+1,3*2+1,15+6+3,75+4,2</t>
  </si>
  <si>
    <t>53</t>
  </si>
  <si>
    <t>941111122</t>
  </si>
  <si>
    <t>Montáž lešení řadového trubkového lehkého pracovního s podlahami s provozním zatížením tř. 3 do 200 kg/m2 šířky tř. W09 přes 0,9 do 1,2 m, výšky přes 10 do 25 m</t>
  </si>
  <si>
    <t>106</t>
  </si>
  <si>
    <t>40,5*10,82+40,5*11,22+(12,15+1*2)*11,22+6*9,8*2+1*11,22+4,2*10,82</t>
  </si>
  <si>
    <t>941111222</t>
  </si>
  <si>
    <t>Montáž lešení řadového trubkového lehkého pracovního s podlahami s provozním zatížením tř. 3 do 200 kg/m2 Příplatek za první a každý další den použití lešení k ceně -1122</t>
  </si>
  <si>
    <t>108</t>
  </si>
  <si>
    <t>1225,647*60</t>
  </si>
  <si>
    <t>55</t>
  </si>
  <si>
    <t>941111822</t>
  </si>
  <si>
    <t>Demontáž lešení řadového trubkového lehkého pracovního s podlahami s provozním zatížením tř. 3 do 200 kg/m2 šířky tř. W09 přes 0,9 do 1,2 m, výšky přes 10 do 25 m</t>
  </si>
  <si>
    <t>110</t>
  </si>
  <si>
    <t>944511111</t>
  </si>
  <si>
    <t>Montáž ochranné sítě zavěšené na konstrukci lešení z textilie z umělých vláken</t>
  </si>
  <si>
    <t>CS ÚRS 2014 01</t>
  </si>
  <si>
    <t>112</t>
  </si>
  <si>
    <t>1225,647</t>
  </si>
  <si>
    <t>57</t>
  </si>
  <si>
    <t>944511211</t>
  </si>
  <si>
    <t>Montáž ochranné sítě Příplatek za první a každý další den použití sítě k ceně -1111</t>
  </si>
  <si>
    <t>114</t>
  </si>
  <si>
    <t>944511811</t>
  </si>
  <si>
    <t>Demontáž ochranné sítě zavěšené na konstrukci lešení z textilie z umělých vláken</t>
  </si>
  <si>
    <t>116</t>
  </si>
  <si>
    <t>59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</si>
  <si>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</si>
  <si>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</si>
  <si>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118</t>
  </si>
  <si>
    <t>368,5+2,8"1. PP</t>
  </si>
  <si>
    <t>952902121</t>
  </si>
  <si>
    <t>Čištění budov při provádění oprav a udržovacích prací podlah drsných nebo chodníků zametením</t>
  </si>
  <si>
    <t>120</t>
  </si>
  <si>
    <t>446,84+36,38</t>
  </si>
  <si>
    <t>61</t>
  </si>
  <si>
    <t>965043331</t>
  </si>
  <si>
    <t>Bourání podkladů pod dlažby nebo litých celistvých podlah a mazanin betonových s potěrem nebo teracem tl. do 100 mm, plochy do 4 m2</t>
  </si>
  <si>
    <t>122</t>
  </si>
  <si>
    <t>0,5*(46,5*2-0,6+12,15+0,5*2+4,2+2,5+5,5*2)*0,1</t>
  </si>
  <si>
    <t>965081352</t>
  </si>
  <si>
    <t>Bourání podlah ostatních bez podkladního lože nebo mazaniny z dlaždic s jakoukoliv výplní spár betonových, teracových nebo čedičových tl. přes 40 mm, plochy do 1 m2</t>
  </si>
  <si>
    <t>124</t>
  </si>
  <si>
    <t>63</t>
  </si>
  <si>
    <t>968062374</t>
  </si>
  <si>
    <t>Vybourání dřevěných rámů oken zdvojených včetně křídel pl do 1 m2</t>
  </si>
  <si>
    <t>126</t>
  </si>
  <si>
    <t>0,7*0,6*38+0,95*0,75*2</t>
  </si>
  <si>
    <t>968062375</t>
  </si>
  <si>
    <t>Vybourání dřevěných rámů oken zdvojených včetně křídel pl do 2 m2</t>
  </si>
  <si>
    <t>128</t>
  </si>
  <si>
    <t>1,5*0,75*2+0,9*1,2*36</t>
  </si>
  <si>
    <t>65</t>
  </si>
  <si>
    <t>968062376</t>
  </si>
  <si>
    <t>Vybourání dřevěných rámů oken zdvojených včetně křídel pl do 4 m2</t>
  </si>
  <si>
    <t>130</t>
  </si>
  <si>
    <t>2,1*1,5*48+2,8*1,4*4</t>
  </si>
  <si>
    <t>968062377</t>
  </si>
  <si>
    <t>Vybourání dřevěných rámů oken zdvojených včetně křídel pl přes 4 m2</t>
  </si>
  <si>
    <t>132</t>
  </si>
  <si>
    <t>2,1*2,1*3</t>
  </si>
  <si>
    <t>67</t>
  </si>
  <si>
    <t>968072455</t>
  </si>
  <si>
    <t>Vybourání kovových dveřních zárubní pl do 2 m2</t>
  </si>
  <si>
    <t>134</t>
  </si>
  <si>
    <t>0,8*1,97</t>
  </si>
  <si>
    <t>974031121</t>
  </si>
  <si>
    <t>Vysekání rýh ve zdivu cihelném na maltu vápennou nebo vápenocementovou do hl. 30 mm a šířky do 30 mm</t>
  </si>
  <si>
    <t>136</t>
  </si>
  <si>
    <t>0,25*6"SA</t>
  </si>
  <si>
    <t>69</t>
  </si>
  <si>
    <t>978015391</t>
  </si>
  <si>
    <t>Otlučení vápenných nebo vápenocementových omítek vnějších ploch s vyškrabáním spar a s očištěním zdiva stupně členitosti 1 a 2, v rozsahu přes 80 do 100 %</t>
  </si>
  <si>
    <t>138</t>
  </si>
  <si>
    <t>1*(46,5+1,8-0,6)+1,3*(46,5+4,2-0,8)+1,15*12,15"sokl</t>
  </si>
  <si>
    <t>997</t>
  </si>
  <si>
    <t>Přesun sutě</t>
  </si>
  <si>
    <t>997002611</t>
  </si>
  <si>
    <t>Nakládání suti a vybouraných hmot na dopravní prostředek pro vodorovné přemístění</t>
  </si>
  <si>
    <t>140</t>
  </si>
  <si>
    <t>56,884</t>
  </si>
  <si>
    <t>71</t>
  </si>
  <si>
    <t>997013501</t>
  </si>
  <si>
    <t>Odvoz suti a vybouraných hmot na skládku nebo meziskládku se složením, na vzdálenost do 1 km</t>
  </si>
  <si>
    <t>142</t>
  </si>
  <si>
    <t>997013509</t>
  </si>
  <si>
    <t>Odvoz suti a vybouraných hmot na skládku nebo meziskládku se složením, na vzdálenost Příplatek k ceně za každý další i započatý 1 km přes 1 km</t>
  </si>
  <si>
    <t>144</t>
  </si>
  <si>
    <t>56,884*4</t>
  </si>
  <si>
    <t>73</t>
  </si>
  <si>
    <t>997013831</t>
  </si>
  <si>
    <t>Poplatek za uložení stavebního směsného odpadu na skládce (skládkovné)</t>
  </si>
  <si>
    <t>146</t>
  </si>
  <si>
    <t>998</t>
  </si>
  <si>
    <t>Přesun hmot</t>
  </si>
  <si>
    <t>998011003</t>
  </si>
  <si>
    <t>Přesun hmot pro budovy občanské výstavby, bydlení, výrobu a služby s nosnou svislou konstrukcí zděnou z cihel, tvárnic nebo kamene vodorovná dopravní vzdálenost do 100 m pro budovy výšky přes 12 do 24 m</t>
  </si>
  <si>
    <t>148</t>
  </si>
  <si>
    <t>PSV</t>
  </si>
  <si>
    <t>Práce a dodávky PSV</t>
  </si>
  <si>
    <t>713</t>
  </si>
  <si>
    <t>Izolace tepelné</t>
  </si>
  <si>
    <t>75</t>
  </si>
  <si>
    <t>713114515</t>
  </si>
  <si>
    <t>Tepelná foukaná izolace vodorovných konstrukcí z minerálních vláken standardní objemové hmotnosti otevřená volně foukaná, tloušťky vrstvy přes 350 do 500 mm (59 kg/m3)</t>
  </si>
  <si>
    <t>150</t>
  </si>
  <si>
    <t>6*6,45*0,4"ZA4</t>
  </si>
  <si>
    <t>713121111</t>
  </si>
  <si>
    <t>Montáž tepelné izolace podlah rohožemi, pásy, deskami, dílci, bloky (izolační materiál ve specifikaci) kladenými volně jednovrstvá</t>
  </si>
  <si>
    <t>152</t>
  </si>
  <si>
    <t>446,84*4"ZA4 půda</t>
  </si>
  <si>
    <t>77</t>
  </si>
  <si>
    <t>631514700</t>
  </si>
  <si>
    <t>Vlákno minerální a výrobky z něj (desky, skruže, pásy, rohože, vložkové pytle apod.) z minerální plsti  - izolace plovoucích podlah deska  pro tlakově namáhané izolace, jako podkladní vrstva  a spádové desky, 500 x 1000 mm, la = 0,039 W/mK tl.100 mm</t>
  </si>
  <si>
    <t>154</t>
  </si>
  <si>
    <t>1787,36*1,02 "Přepočtené koeficientem množství</t>
  </si>
  <si>
    <t>713131121</t>
  </si>
  <si>
    <t>Montáž tepelné izolace stěn rohožemi, pásy, deskami, dílci, bloky (izolační materiál ve specifikaci) přichycením úchytnými dráty a závlačkami</t>
  </si>
  <si>
    <t>156</t>
  </si>
  <si>
    <t>79</t>
  </si>
  <si>
    <t>158</t>
  </si>
  <si>
    <t>713141131</t>
  </si>
  <si>
    <t>Montáž tepelné izolace střech plochých rohožemi, pásy, deskami, dílci, bloky (izolační materiál ve specifikaci) přilepenými za studena zplna, jednovrstvá</t>
  </si>
  <si>
    <t>160</t>
  </si>
  <si>
    <t>2,3*1,55"ST2</t>
  </si>
  <si>
    <t>81</t>
  </si>
  <si>
    <t>283723200</t>
  </si>
  <si>
    <t>deska z pěnového polystyrenu pro trvalé zatížení v tlaku (max. 2000 kg/m2) 1000 x 500 x 180 mm</t>
  </si>
  <si>
    <t>162</t>
  </si>
  <si>
    <t>3,565*1,02 "Přepočtené koeficientem množství</t>
  </si>
  <si>
    <t>713191133</t>
  </si>
  <si>
    <t>Montáž tepelné izolace stavebních konstrukcí - doplňky a konstrukční součásti podlah, stropů vrchem nebo střech překrytím fólií položenou volně s přelepením spojů</t>
  </si>
  <si>
    <t>164</t>
  </si>
  <si>
    <t>15,48+446,84+3,5</t>
  </si>
  <si>
    <t>83</t>
  </si>
  <si>
    <t>283292100</t>
  </si>
  <si>
    <t>Fólie z plastů ostatních a speciálně upravené podstřešní a parotěsné folie parotěsná a větrotěsná zábrana rozměr - role 1,5 x 50 m   110 g/m2</t>
  </si>
  <si>
    <t>166</t>
  </si>
  <si>
    <t>465,82*1,1 "Přepočtené koeficientem množství</t>
  </si>
  <si>
    <t>998713203</t>
  </si>
  <si>
    <t>Přesun hmot pro izolace tepelné stanovený procentní sazbou z ceny vodorovná dopravní vzdálenost do 50 m v objektech výšky přes 12 do 24 m</t>
  </si>
  <si>
    <t>%</t>
  </si>
  <si>
    <t>168</t>
  </si>
  <si>
    <t>721</t>
  </si>
  <si>
    <t>Zdravotechnika - vnitřní kanalizace</t>
  </si>
  <si>
    <t>85</t>
  </si>
  <si>
    <t>721242115</t>
  </si>
  <si>
    <t>Lapače střešních splavenin z polypropylenu (PP) DN 110 (HL 600)</t>
  </si>
  <si>
    <t>170</t>
  </si>
  <si>
    <t>7212421R1</t>
  </si>
  <si>
    <t>Úprava potrubí k lapači střešních splavenin</t>
  </si>
  <si>
    <t>172</t>
  </si>
  <si>
    <t>87</t>
  </si>
  <si>
    <t>721242804</t>
  </si>
  <si>
    <t>Demontáž lapačů střešních splavenin DN 125</t>
  </si>
  <si>
    <t>174</t>
  </si>
  <si>
    <t>7212428R2</t>
  </si>
  <si>
    <t>Demontáž, úprava potrubí do pr. 150, zpětná montáž - půdní prostor</t>
  </si>
  <si>
    <t>176</t>
  </si>
  <si>
    <t>89</t>
  </si>
  <si>
    <t>998721203</t>
  </si>
  <si>
    <t>Přesun hmot pro vnitřní kanalizace stanovený procentní sazbou z ceny vodorovná dopravní vzdálenost do 50 m v objektech výšky přes 12 do 24 m</t>
  </si>
  <si>
    <t>178</t>
  </si>
  <si>
    <t>741</t>
  </si>
  <si>
    <t>Elektromontáže</t>
  </si>
  <si>
    <t>74111R001</t>
  </si>
  <si>
    <t>Elektroinstalace (úprava zvonky, světlo vchodové,....)</t>
  </si>
  <si>
    <t>180</t>
  </si>
  <si>
    <t>91</t>
  </si>
  <si>
    <t>74111R002</t>
  </si>
  <si>
    <t>Úprava osvětlení 1. PP (demontáže)</t>
  </si>
  <si>
    <t>182</t>
  </si>
  <si>
    <t>762</t>
  </si>
  <si>
    <t>Konstrukce tesařské</t>
  </si>
  <si>
    <t>762512245</t>
  </si>
  <si>
    <t>Podlahové konstrukce podkladové montáž z desek dřevotřískových, dřevoštěpkových nebo cementotřískových na podklad dřevěný šroubováním</t>
  </si>
  <si>
    <t>184</t>
  </si>
  <si>
    <t>131</t>
  </si>
  <si>
    <t>60726284</t>
  </si>
  <si>
    <t>deska dřevoštěpková OSB 3 pero-drážka broušená tl 18mm</t>
  </si>
  <si>
    <t>CS ÚRS 2018 02</t>
  </si>
  <si>
    <t>290875260</t>
  </si>
  <si>
    <t>446,84*1,08 'Přepočtené koeficientem množství</t>
  </si>
  <si>
    <t>93</t>
  </si>
  <si>
    <t>neobsazeno</t>
  </si>
  <si>
    <t>186</t>
  </si>
  <si>
    <t>7625261R1</t>
  </si>
  <si>
    <t>Dodávka + montáž zateplení podkroví do dřevěného roštu, provedení OSB deskami pero x drážka tl. 22 mm, umístění na sebe v kolmém směru v rastru 625 mm + latě 50/50 mm pro připevnění na horní hranu svisle osazených OSB desek, 446,84 m2</t>
  </si>
  <si>
    <t>188</t>
  </si>
  <si>
    <t>95</t>
  </si>
  <si>
    <t>190</t>
  </si>
  <si>
    <t>762595001</t>
  </si>
  <si>
    <t>Spojovací prostředky podlah a podkladových konstrukcí hřebíky, vruty</t>
  </si>
  <si>
    <t>192</t>
  </si>
  <si>
    <t>446,84*2</t>
  </si>
  <si>
    <t>97</t>
  </si>
  <si>
    <t>998762203</t>
  </si>
  <si>
    <t>Přesun hmot pro konstrukce tesařské stanovený procentní sazbou z ceny vodorovná dopravní vzdálenost do 50 m v objektech výšky přes 12 do 24 m</t>
  </si>
  <si>
    <t>194</t>
  </si>
  <si>
    <t>764</t>
  </si>
  <si>
    <t>Konstrukce klempířské</t>
  </si>
  <si>
    <t>764001821</t>
  </si>
  <si>
    <t>Demontáž klempířských konstrukcí krytiny ze svitků nebo tabulí do suti</t>
  </si>
  <si>
    <t>196</t>
  </si>
  <si>
    <t>99</t>
  </si>
  <si>
    <t>764002861</t>
  </si>
  <si>
    <t>Demontáž klempířských konstrukcí oplechování říms do suti</t>
  </si>
  <si>
    <t>198</t>
  </si>
  <si>
    <t>46,5*2-0,6-1,3+12,15+2+4,2+1,2+1,35*2</t>
  </si>
  <si>
    <t>764004821</t>
  </si>
  <si>
    <t>Demontáž klempířských konstrukcí žlabu nástřešního do suti</t>
  </si>
  <si>
    <t>200</t>
  </si>
  <si>
    <t>6*2+41,4*2+14,25*2</t>
  </si>
  <si>
    <t>101</t>
  </si>
  <si>
    <t>764004861</t>
  </si>
  <si>
    <t>Demontáž klempířských konstrukcí svodu do suti</t>
  </si>
  <si>
    <t>202</t>
  </si>
  <si>
    <t>10,82*4+11,22*4+6,84*2</t>
  </si>
  <si>
    <t>764111431</t>
  </si>
  <si>
    <t>Krytina ze svitků nebo tabulí z pozinkovaného plechu s úpravou u okapů, prostupů a výčnělků střechy rovné drážkováním z tabulí, velikosti 1000 x 2000 mm, sklon střechy do 30 st.</t>
  </si>
  <si>
    <t>204</t>
  </si>
  <si>
    <t>103</t>
  </si>
  <si>
    <t>764111641</t>
  </si>
  <si>
    <t>Krytina ze svitků nebo z taškových tabulí z pozinkovaného plechu s povrchovou úpravou s úpravou u okapů, prostupů a výčnělků střechy rovné drážkováním ze svitků rš 670 mm, sklon střechy do 30 st.</t>
  </si>
  <si>
    <t>206</t>
  </si>
  <si>
    <t>764214607</t>
  </si>
  <si>
    <t>Oplechování horních ploch zdí a nadezdívek (atik) z pozinkovaného plechu s povrchovou úpravou mechanicky kotvené rš 670 mm</t>
  </si>
  <si>
    <t>208</t>
  </si>
  <si>
    <t>105</t>
  </si>
  <si>
    <t>764218624</t>
  </si>
  <si>
    <t>Oplechování říms a ozdobných prvků z pozinkovaného plechu s povrchovou úpravou rovných, bez rohů celoplošně lepené rš 330 mm</t>
  </si>
  <si>
    <t>210</t>
  </si>
  <si>
    <t>6*2*2+4,2+40,5*2-2,2+40,5*2+13,35*2</t>
  </si>
  <si>
    <t>7642166R1</t>
  </si>
  <si>
    <t>Oplechování parapetů z pozinkovaného plechu s povrchovou úpravou rovných celoplošně lepené, bez rohů rš 270 mm</t>
  </si>
  <si>
    <t>212</t>
  </si>
  <si>
    <t>0,7*38+0,95*2+1,5*4+2,1*51+0,9*36+2,8*4</t>
  </si>
  <si>
    <t>107</t>
  </si>
  <si>
    <t>764410850</t>
  </si>
  <si>
    <t>Demontáž oplechování parapetu rš do 330 mm</t>
  </si>
  <si>
    <t>214</t>
  </si>
  <si>
    <t>0,7*38+0,95*2+1,5*2+1,5*2+2,1*3+0,9*36+2,1*48+2,8*4</t>
  </si>
  <si>
    <t>76451340R</t>
  </si>
  <si>
    <t>Žlab nadokapní (nástřešní) z pozinkovaného plechu oblého tvaru, včetně háků, čel a hrdel rš 670 mm</t>
  </si>
  <si>
    <t>216</t>
  </si>
  <si>
    <t>109</t>
  </si>
  <si>
    <t>7645186R1</t>
  </si>
  <si>
    <t>Svod z pozinkovaného plechu s upraveným povrchem včetně objímek, kolen a odskoků kruhový, průměru 150 mm</t>
  </si>
  <si>
    <t>218</t>
  </si>
  <si>
    <t>998764203</t>
  </si>
  <si>
    <t>Přesun hmot pro konstrukce klempířské stanovený procentní sazbou z ceny vodorovná dopravní vzdálenost do 50 m v objektech výšky přes 12 do 24 m</t>
  </si>
  <si>
    <t>220</t>
  </si>
  <si>
    <t>766</t>
  </si>
  <si>
    <t>Konstrukce truhlářské</t>
  </si>
  <si>
    <t>111</t>
  </si>
  <si>
    <t>766441811</t>
  </si>
  <si>
    <t>Demontáž parapetních desek dřevěných nebo plastových šířky do 300 mm délky do 1m</t>
  </si>
  <si>
    <t>222</t>
  </si>
  <si>
    <t>766441821</t>
  </si>
  <si>
    <t>Demontáž parapetních desek dřevěných nebo plastových šířky do 300 mm délky přes 1m</t>
  </si>
  <si>
    <t>224</t>
  </si>
  <si>
    <t>2+2+3+48+4</t>
  </si>
  <si>
    <t>113</t>
  </si>
  <si>
    <t>76662R001</t>
  </si>
  <si>
    <t>Dodávka + montáž oken plast</t>
  </si>
  <si>
    <t>226</t>
  </si>
  <si>
    <t>0,7*0,6*38+0,95*0,75*2+1,5*0,75*2+1,5*1,4*2+2,1*2,1*3+0,9*1,2*36+2,1*1,5*48+2,8*1,4*4</t>
  </si>
  <si>
    <t>7666411R2</t>
  </si>
  <si>
    <t>228</t>
  </si>
  <si>
    <t>115</t>
  </si>
  <si>
    <t>766694121</t>
  </si>
  <si>
    <t>Montáž ostatních truhlářských konstrukcí parapetních desek dřevěných nebo plastových šířky přes 300 mm, délky do 1000 mm</t>
  </si>
  <si>
    <t>230</t>
  </si>
  <si>
    <t>766694122</t>
  </si>
  <si>
    <t>Montáž ostatních truhlářských konstrukcí parapetních desek dřevěných nebo plastových šířky přes 300 mm, délky přes 1000 do 1600 mm</t>
  </si>
  <si>
    <t>232</t>
  </si>
  <si>
    <t>117</t>
  </si>
  <si>
    <t>766694123</t>
  </si>
  <si>
    <t>Montáž ostatních truhlářských konstrukcí parapetních desek dřevěných nebo plastových šířky přes 300 mm, délky přes 1600 do 2600 mm</t>
  </si>
  <si>
    <t>234</t>
  </si>
  <si>
    <t>607941040</t>
  </si>
  <si>
    <t>Výlisky z hmoty dřevovláknité a dřevotřískové parapety vnitřní dřevotřískové  (hnědá, bílá) rozměr: šířka x 1 m délky 340 mm</t>
  </si>
  <si>
    <t>236</t>
  </si>
  <si>
    <t>2*1,5+2*1,5+3*2,1+36*0,9+48*2,1+4*2,8</t>
  </si>
  <si>
    <t>119</t>
  </si>
  <si>
    <t>998766203</t>
  </si>
  <si>
    <t>Přesun hmot pro konstrukce truhlářské stanovený procentní sazbou z ceny vodorovná dopravní vzdálenost do 50 m v objektech výšky přes 12 do 24 m</t>
  </si>
  <si>
    <t>238</t>
  </si>
  <si>
    <t>767</t>
  </si>
  <si>
    <t>Konstrukce zámečnické</t>
  </si>
  <si>
    <t>7671591R1</t>
  </si>
  <si>
    <t>Demontáž stáv. výlezu do půdního prostoru, výměna za nový, zateplený, 500x500 mm, barva hnědá</t>
  </si>
  <si>
    <t>240</t>
  </si>
  <si>
    <t>121</t>
  </si>
  <si>
    <t>767161111</t>
  </si>
  <si>
    <t>Montáž zábradlí rovného z trubek nebo tenkostěnných profilů do zdiva, hmotnosti 1 m zábradlí do 20 kg</t>
  </si>
  <si>
    <t>242</t>
  </si>
  <si>
    <t>140110220</t>
  </si>
  <si>
    <t>trubka ocelová bezešvá hladká jakost 11 353, 44,5 x 4 mm</t>
  </si>
  <si>
    <t>244</t>
  </si>
  <si>
    <t>123</t>
  </si>
  <si>
    <t>767996701</t>
  </si>
  <si>
    <t>Demontáž ostatních zámečnických konstrukcí o hmotnosti jednotlivých dílů řezáním do 50 kg</t>
  </si>
  <si>
    <t>kg</t>
  </si>
  <si>
    <t>246</t>
  </si>
  <si>
    <t>998767203</t>
  </si>
  <si>
    <t>Přesun hmot pro zámečnické konstrukce stanovený procentní sazbou (%) z ceny vodorovná dopravní vzdálenost do 50 m v objektech výšky přes 12 do 24 m</t>
  </si>
  <si>
    <t>248</t>
  </si>
  <si>
    <t>783</t>
  </si>
  <si>
    <t>Dokončovací práce - nátěry</t>
  </si>
  <si>
    <t>125</t>
  </si>
  <si>
    <t>783334201</t>
  </si>
  <si>
    <t>Základní antikorozní nátěr zámečnických konstrukcí jednonásobný syntetický epoxidový</t>
  </si>
  <si>
    <t>250</t>
  </si>
  <si>
    <t>3,14*0,0445*3,4"zábradlí</t>
  </si>
  <si>
    <t>783337101</t>
  </si>
  <si>
    <t>Krycí nátěr (email) zámečnických konstrukcí jednonásobný syntetický epoxidový</t>
  </si>
  <si>
    <t>252</t>
  </si>
  <si>
    <t>127</t>
  </si>
  <si>
    <t>783783311</t>
  </si>
  <si>
    <t>Nátěry tesařských konstrukcí protihnilobné, protiplísňové a protipožární proti dřevokazným houbám, hmyzu a plísním preventivní dvojnásobné v interiéru</t>
  </si>
  <si>
    <t>254</t>
  </si>
  <si>
    <t>446,84*2*0,3*2+446,84*0,021*2*2</t>
  </si>
  <si>
    <t>784</t>
  </si>
  <si>
    <t>Dokončovací práce - malby a tapety</t>
  </si>
  <si>
    <t>784171111</t>
  </si>
  <si>
    <t>Zakrytí nemalovaných ploch (materiál ve specifikaci) včetně pozdějšího odkrytí svislých ploch např. stěn, oken, dveří v místnostech výšky do 3,80</t>
  </si>
  <si>
    <t>256</t>
  </si>
  <si>
    <t>129</t>
  </si>
  <si>
    <t>581248450</t>
  </si>
  <si>
    <t>Zeminy jílovinové - hlinky a nátěry malířské nátěry upravené tekuté pásky a fólie - malířské potřeby páska do 60° C PG 4022-20   40µ    4 x 5 m</t>
  </si>
  <si>
    <t>258</t>
  </si>
  <si>
    <t>242,825*1,05 "Přepočtené koeficientem množství</t>
  </si>
  <si>
    <t>784221101</t>
  </si>
  <si>
    <t>Malby z malířských směsí otěruvzdorných za sucha dvojnásobné, bílé za sucha otěruvzdorné dobře v místnostech výšky do 3,80 m</t>
  </si>
  <si>
    <t>260</t>
  </si>
  <si>
    <t>251,877"v.v. pouze nadpraží a ostění</t>
  </si>
  <si>
    <t>357,3"podhledy strop sklepy</t>
  </si>
  <si>
    <t xml:space="preserve">    2 - Zakládání</t>
  </si>
  <si>
    <t xml:space="preserve">    9 - Ostatní konstrukce a práce, bourání</t>
  </si>
  <si>
    <t xml:space="preserve">    727 - Zdravotechnika - požární ochrana</t>
  </si>
  <si>
    <t>Zakládání</t>
  </si>
  <si>
    <t>2231111R1</t>
  </si>
  <si>
    <t>Vrtání jádrové D do 56 mm úklon do 45st</t>
  </si>
  <si>
    <t>49*0,2</t>
  </si>
  <si>
    <t>611325221</t>
  </si>
  <si>
    <t>Vápenocementová nebo vápenná omítka jednotlivých malých ploch štuková na stropech, plochy jednotlivě do 0,09 m2</t>
  </si>
  <si>
    <t>612325121</t>
  </si>
  <si>
    <t>Vápenocementová nebo vápenná omítka rýh štuková ve stěnách, šířky rýhy do 150 mm</t>
  </si>
  <si>
    <t>(2,8*(18+1+13)+0,25*(6+36+12+36+2))*0,15+164,5*0,1</t>
  </si>
  <si>
    <t>612325221</t>
  </si>
  <si>
    <t>Vápenocementová nebo vápenná omítka jednotlivých malých ploch štuková na stěnách, plochy jednotlivě do 0,09 m2</t>
  </si>
  <si>
    <t>Ostatní konstrukce a práce, bourání</t>
  </si>
  <si>
    <t>971033131</t>
  </si>
  <si>
    <t>Vybourání otvorů ve zdivu základovém nebo nadzákladovém z cihel, tvárnic, příčkovek z cihel pálených na maltu vápennou nebo vápenocementovou průměru profilu do 60 mm, tl. do 150 mm</t>
  </si>
  <si>
    <t>971033141</t>
  </si>
  <si>
    <t>Vybourání otvorů ve zdivu základovém nebo nadzákladovém z cihel, tvárnic, příčkovek z cihel pálených na maltu vápennou nebo vápenocementovou průměru profilu do 60 mm, tl. do 300 mm</t>
  </si>
  <si>
    <t>971033151</t>
  </si>
  <si>
    <t>Vybourání otvorů ve zdivu základovém nebo nadzákladovém z cihel, tvárnic, příčkovek z cihel pálených na maltu vápennou nebo vápenocementovou průměru profilu do 60 mm, tl. do 450 mm</t>
  </si>
  <si>
    <t>974031153</t>
  </si>
  <si>
    <t>Vysekání rýh ve zdivu cihelném na maltu vápennou nebo vápenocementovou do hl. 100 mm a šířky do 100 mm</t>
  </si>
  <si>
    <t>3+0,3+3,7*5+0,3*2*5+0,3+2+3,2+0,3*2+3,7+1,9+0,3*2+3,7*2+2,4*4+1,1+0,3*15+0,9+0,4+1,6+0,3</t>
  </si>
  <si>
    <t>2,1+3,7*5*2+2*2+3,2*2+0,3*13*2+3,1*2+2*2+3,6*2+1,9*2+0,5*4*2+1*2+0,8*2+1*2+0,8*2+1*2+1,6*2+2,1*2+2,5</t>
  </si>
  <si>
    <t>974031164</t>
  </si>
  <si>
    <t>Vysekání rýh ve zdivu cihelném na maltu vápennou nebo vápenocementovou do hl. 150 mm a šířky do 150 mm</t>
  </si>
  <si>
    <t>3,421</t>
  </si>
  <si>
    <t>3,421*4</t>
  </si>
  <si>
    <t>727</t>
  </si>
  <si>
    <t>Zdravotechnika - požární ochrana</t>
  </si>
  <si>
    <t>727111201</t>
  </si>
  <si>
    <t>Protipožární trubní ucpávky předizolované kovové potrubí prostup stropem tloušťky 150 mm požární odolnost EI 60-120 D18</t>
  </si>
  <si>
    <t>727111202</t>
  </si>
  <si>
    <t>Protipožární trubní ucpávky předizolované kovové potrubí prostup stropem tloušťky 150 mm požární odolnost EI 60-120 D 25</t>
  </si>
  <si>
    <t>1715b - Stavební čás - 1715b - Stavební část budova A2, A2.2</t>
  </si>
  <si>
    <t xml:space="preserve">    786 - Dokončovací práce - čalounické úpravy</t>
  </si>
  <si>
    <t>112101102</t>
  </si>
  <si>
    <t>Kácení stromů s odřezáním kmene a s odvětvením listnatých, průměru kmene přes 300 do 500 mm</t>
  </si>
  <si>
    <t>112201102</t>
  </si>
  <si>
    <t>Odstranění pařezů s jejich vykopáním, vytrháním nebo odstřelením, s přesekáním kořenů průměru přes 300 do 500 mm</t>
  </si>
  <si>
    <t>113107030</t>
  </si>
  <si>
    <t>Odstranění podkladů nebo krytů při překopech inženýrských sítí v ploše jednotlivě do 15 m2 s přemístěním hmot na skládku ve vzdálenosti do 3 m nebo s naložením na dopravní prostředek z betonu prostého, o tl. vrstvy do 100 mm</t>
  </si>
  <si>
    <t>(6+3,7)*0,5</t>
  </si>
  <si>
    <t>Odstranění podkladu pl do 50 m2 z kameniva těženého tl 200 mm</t>
  </si>
  <si>
    <t>(46,5+1,8+46,5+4,2+1,2)*0,5"okap. chodník</t>
  </si>
  <si>
    <t>0,16*0,2*(46,5*2+1,8+4,2+1,2+1,8+0,5*4)</t>
  </si>
  <si>
    <t>3,328/2</t>
  </si>
  <si>
    <t>162701105</t>
  </si>
  <si>
    <t>Vodorovné přemístění do 10000 m výkopku/sypaniny z horniny tř. 1 až 4</t>
  </si>
  <si>
    <t>3,328</t>
  </si>
  <si>
    <t>3,328*1,9</t>
  </si>
  <si>
    <t>Ošetření vysazených dřevin - zakrytí sítí</t>
  </si>
  <si>
    <t>46,5"sklep</t>
  </si>
  <si>
    <t>10,72*(46,5*2+1,8+1,8+4,2+1,2+0,25)</t>
  </si>
  <si>
    <t>6*7,15*2</t>
  </si>
  <si>
    <t>-97,138"sokl</t>
  </si>
  <si>
    <t>-(1,5*0,75*2+1,5*1,4*2+2,1*2,1*3+0,9*1,2*36+2,1*1,5*44+2,8*1,4*4)</t>
  </si>
  <si>
    <t>46,5</t>
  </si>
  <si>
    <t>Oprava vápenocementové štukové vnitřní omítky po demontáži a osazení oken, dveří</t>
  </si>
  <si>
    <t>0,45*(1,5*2+1,5*2+2,1*3+0,9*36+2,1*44+2,8*4)</t>
  </si>
  <si>
    <t>0,45*2*(0,75*2+1,4*2+2,1*3+1,2*36+1,5*44+1,4*4)</t>
  </si>
  <si>
    <t>105,99</t>
  </si>
  <si>
    <t>Vlákno minerální a výrobky z něj (desky, skruže, pásy, rohože, vložkové pytle apod.) desky z orientovaných vláken - izolace stěn deska , s podélnou orientací vláken pro zateplovací systémy 500 x 1000 mm, la = 0,039 W/mK tl. 100 mm</t>
  </si>
  <si>
    <t>113,5</t>
  </si>
  <si>
    <t>46,5*2+1,8*2+4,2+1,2+0,25</t>
  </si>
  <si>
    <t>102,25*3</t>
  </si>
  <si>
    <t>148,3*2+250,8*2+53,6+219,54</t>
  </si>
  <si>
    <t>1,5*2+1,5*2+2,1*3+0,9*36+2,1*44+2,8*4"okna</t>
  </si>
  <si>
    <t>46,5*2+6*2+40,86*2+12,51*2+4,2+1,8*2"římsy</t>
  </si>
  <si>
    <t>367,84*1,05 "Přepočtené koeficientem množství</t>
  </si>
  <si>
    <t>250,8</t>
  </si>
  <si>
    <t>10,72*5</t>
  </si>
  <si>
    <t>32,14+8,04"ZA3</t>
  </si>
  <si>
    <t>Desky z lehčených plastů desky z extrudovaného polystyrenu lambda 0,034 - 0,038 [W / m K] 1250 x 600 mm</t>
  </si>
  <si>
    <t>848,09+140,78</t>
  </si>
  <si>
    <t>31,01+10,2+321,81+300,08+24,07+68,57+6,12+86,23</t>
  </si>
  <si>
    <t>(0,47+0,81+0,54+1,26+11,9+5,24+1,7+12,87)*0,03"sokl nátěr</t>
  </si>
  <si>
    <t>(7,69+1,62+40,85+5,68+40,82+1,51+1,82+1,8+4,2)*0,03"sokl pod úrovní</t>
  </si>
  <si>
    <t>Vlákno minerální a výrobky z něj (desky, skruže, pásy, rohože, vložkové pytle apod.) desky z orientovaných vláken  izolace stěn deska s kolmou orientací vláken pro zateplovací systémy 333 x 1000 mm tl.100 mm</t>
  </si>
  <si>
    <t>10,2+8,34</t>
  </si>
  <si>
    <t>18,54*1,02 "Přepočtené koeficientem množství</t>
  </si>
  <si>
    <t>34,79"sokl</t>
  </si>
  <si>
    <t>969,08-97,138</t>
  </si>
  <si>
    <t>848,09+40,18+3,4+18,54+29,42</t>
  </si>
  <si>
    <t>34,78"na XPS</t>
  </si>
  <si>
    <t>1,5*0,75*2+1,5*1,4*2+2,1*2,1*3+0,9*1,2*36+2,1*1,5*44+2,8*1,4*4</t>
  </si>
  <si>
    <t>0,45*(1,5*2*2+2,1*3+0,9*36+2,1*44+2,8*4)"parapety</t>
  </si>
  <si>
    <t>(41+46,5+1,8+1,2)*0,5</t>
  </si>
  <si>
    <t>6+4,2</t>
  </si>
  <si>
    <t>10,72*(40,5*2+1,8*2+4,2+0,4+1*5)+5*(9+7,4)</t>
  </si>
  <si>
    <t>1091,824*60</t>
  </si>
  <si>
    <t>9445111R1</t>
  </si>
  <si>
    <t>Montáž + demontáž ochranné sítě z textilie z umělých vláken stromy, keře</t>
  </si>
  <si>
    <t>11,25*39,6+1,2*2,85+6,45*6"půda</t>
  </si>
  <si>
    <t>0,5*(4,2+5,5)*0,1"okap. chodník</t>
  </si>
  <si>
    <t>50,1"okap. chodník</t>
  </si>
  <si>
    <t>1,5*0,75*2+1,5*1,4*2+0,9*1,2*36</t>
  </si>
  <si>
    <t>2,1*1,5*44+2,8*1,4*4</t>
  </si>
  <si>
    <t>31,16"sokl</t>
  </si>
  <si>
    <t>32,737+1,46</t>
  </si>
  <si>
    <t>34,944*4</t>
  </si>
  <si>
    <t>448,92*4"půda</t>
  </si>
  <si>
    <t>Vlákno minerální a výrobky z něj (desky, skruže, pásy, rohože, vložkové pytle apod.) z minerální plsti  - izolace plovoucích podlah deska , pro tlakově namáhané izolace, jako podkladní vrstva  a spádové desky, 500 x 1000 mm, la = 0,039 W/mK tl.100 mm</t>
  </si>
  <si>
    <t>1795,68*1,02 "Přepočtené koeficientem množství</t>
  </si>
  <si>
    <t>448,92+36,68</t>
  </si>
  <si>
    <t>Fólie z plastů ostatních a speciálně upravené podstřešní a parotěsné folie parotěsná a větrotěsná zábrana rozměr - role 1,5 x 50 m    110 g/m2</t>
  </si>
  <si>
    <t>485,6*1,1 "Přepočtené koeficientem množství</t>
  </si>
  <si>
    <t>-784719319</t>
  </si>
  <si>
    <t>448,92*1,08 'Přepočtené koeficientem množství</t>
  </si>
  <si>
    <t>76252613R</t>
  </si>
  <si>
    <t>448,92*2</t>
  </si>
  <si>
    <t>46,5*2+1,8+1,8+4,2+1,2+0,25</t>
  </si>
  <si>
    <t>10,72*4+9,3*2</t>
  </si>
  <si>
    <t>0,7+2,1*47+0,9*36+1,5*4+2,8*4</t>
  </si>
  <si>
    <t>121+107</t>
  </si>
  <si>
    <t>2*6+41,4*2+14,25*2</t>
  </si>
  <si>
    <t>2*2+3+44+4</t>
  </si>
  <si>
    <t>2+2</t>
  </si>
  <si>
    <t>3+44+4</t>
  </si>
  <si>
    <t>Výlisky z hmoty dřevovláknité a dřevotřískové parapety vnitřní dřevotřískové (hnědá, bílá) rozměr: šířka x 1 m délky 340 mm</t>
  </si>
  <si>
    <t>1,5*2*2+2,1*3+0,9*36+2,1*44+2,8*4</t>
  </si>
  <si>
    <t>7671332R1</t>
  </si>
  <si>
    <t>Stávající ocelová mříž demontáž, nový nátěr, pletivo a zeptná montáž, pol. ZM02, 2300/2300 mm</t>
  </si>
  <si>
    <t>7671332R2</t>
  </si>
  <si>
    <t>Demontáž stáv. ocel. mříže, dodávka + montáž mříže nové, kotevní prvky, výplň pletivo, pol. ZM03, 1700/950 mm</t>
  </si>
  <si>
    <t>7671332R3</t>
  </si>
  <si>
    <t>Úprava fasády - vlety pro rorýse</t>
  </si>
  <si>
    <t>Demontáž stávajícího výlezu do půdního prostoru, výměna za nový zatepllený, pol. ZM06, 500 x 500 mm</t>
  </si>
  <si>
    <t>102"mříže, trubky</t>
  </si>
  <si>
    <t>3,4*0,0445*3,4</t>
  </si>
  <si>
    <t>448,92*2+0,3*2+448,92*2*0,021</t>
  </si>
  <si>
    <t>212,08</t>
  </si>
  <si>
    <t>212,08*1,05 "Přepočtené koeficientem množství</t>
  </si>
  <si>
    <t>46,5"podhled sklepy</t>
  </si>
  <si>
    <t>786</t>
  </si>
  <si>
    <t>Dokončovací práce - čalounické úpravy</t>
  </si>
  <si>
    <t>7866231R</t>
  </si>
  <si>
    <t>Dodávka + montáž vnitřní žaluzie 2,1mx2,1x3 ks,  2,1 m x1,5 x 48 ks, 2,8 x 1,35 * 2 ks, 2,1 x 2,1x2 ks, 0,9 x 1,2 x 6 ks, 2,1x1,5x44 ks, 2,8x1,35x2 ks, 1,5x1,47x10 ks, 1,5x1,2x2 ks, 2,1x2,2x15 ks, 1,8x2x3 ks, 4,8*2x5 ks, 4,8x2x2 ks, 1,2x2x1 ks</t>
  </si>
  <si>
    <t>101548747</t>
  </si>
  <si>
    <t xml:space="preserve">    3 - Svislé a kompletní konstrukce</t>
  </si>
  <si>
    <t xml:space="preserve">    711 - Izolace proti vodě, vlhkosti a plynům</t>
  </si>
  <si>
    <t xml:space="preserve">    776 - Podlahy povlakové</t>
  </si>
  <si>
    <t>213311131</t>
  </si>
  <si>
    <t>Polštáře zhutněné pod základy z kameniva drobného drceného, frakce 0 - 4 mm</t>
  </si>
  <si>
    <t>0,5*0,5/2*(35,85+3,85+17,8+13,45+1,3)"obsyp</t>
  </si>
  <si>
    <t>Vrtání jádrové D do 56 mm</t>
  </si>
  <si>
    <t>49*0,2+0,7*2+1,1*2+0,9*2"stropy, základy</t>
  </si>
  <si>
    <t>273313511</t>
  </si>
  <si>
    <t>Základy z betonu prostého desky z betonu kamenem neprokládaného tř. C 12/15</t>
  </si>
  <si>
    <t>0,8*0,1*(36,5+4,15+17,9+14,1+1,43)"podkladní deska pod energo kanál</t>
  </si>
  <si>
    <t>273321311</t>
  </si>
  <si>
    <t>Základy z betonu železového (bez výztuže) desky z betonu bez zvýšených nároků na prostředí tř. C 16/20</t>
  </si>
  <si>
    <t>CS ÚRS 2016 01</t>
  </si>
  <si>
    <t>(35,85+3,85+17,8+13,45+1,3)*0,45*0,15"oprava podlahy</t>
  </si>
  <si>
    <t>273351215</t>
  </si>
  <si>
    <t>Bednění základových stěn desek svislé nebo šikmé (odkloněné), půdorysně přímé nebo zalomené ve volných nebo zapažených jámách, rýhách, šachtách, včetně případných vzpěr zřízení</t>
  </si>
  <si>
    <t>0,15*(35,85+4,35+17,8+13,45+1,7)</t>
  </si>
  <si>
    <t>273351216</t>
  </si>
  <si>
    <t>Bednění základových stěn desek svislé nebo šikmé (odkloněné), půdorysně přímé nebo zalomené ve volných nebo zapažených jámách, rýhách, šachtách, včetně případných vzpěr odstranění</t>
  </si>
  <si>
    <t>273362021</t>
  </si>
  <si>
    <t>Výztuž základů desek ze svařovaných sítí z drátů typu KARI</t>
  </si>
  <si>
    <t>32,513*4,4/1000*1,08</t>
  </si>
  <si>
    <t>Svislé a kompletní konstrukce</t>
  </si>
  <si>
    <t>388129210</t>
  </si>
  <si>
    <t>Montáž dílců prefabrikovaných kanálů ze železobetonu pro rozvody se zalitím spár šířky do 30 mm tvaru U, hmotnosti do 1 t</t>
  </si>
  <si>
    <t>30+4+15+11+2</t>
  </si>
  <si>
    <t>593854570</t>
  </si>
  <si>
    <t>energokanál tvaru U 119 x 65 x 55 cm</t>
  </si>
  <si>
    <t>593852070</t>
  </si>
  <si>
    <t>deska zákrytová energokanálu 119 x 65 x 10 cm</t>
  </si>
  <si>
    <t>153,2*0,1+103,45*0,15</t>
  </si>
  <si>
    <t>631311125</t>
  </si>
  <si>
    <t>Mazanina z betonu prostého bez zvýšených nároků na prostředí tl. přes 80 do 120 mm tř. C 20/25</t>
  </si>
  <si>
    <t>1,15*(36,5+3,85+17,8+14,1+1,2)*0,1-0,5*0,45*8*0,1</t>
  </si>
  <si>
    <t>631319012</t>
  </si>
  <si>
    <t>Příplatek k cenám mazanin za úpravu povrchu mazaniny přehlazením, mazanina tl. přes 80 do 120 mm</t>
  </si>
  <si>
    <t>632451421</t>
  </si>
  <si>
    <t>Doplnění cementového potěru na mazaninách a betonových podkladech (s dodáním hmot), hlazeného dřevěným nebo ocelovým hladítkem, plochy jednotlivě do 1 m2 a tl. přes 10 do 20 mm</t>
  </si>
  <si>
    <t>919735126</t>
  </si>
  <si>
    <t>Řezání stávajícího betonového krytu nebo podkladu hloubky přes 250 do 300 mm</t>
  </si>
  <si>
    <t>36,5*2+1,15+4,25*2+1,15+17,9*2+1,15*2+14,2*2+2,23*2+1,15*2</t>
  </si>
  <si>
    <t>953941210</t>
  </si>
  <si>
    <t>Osazení drobných kovových výrobků bez jejich dodání s vysekáním kapes pro upevňovací prvky se zazděním, zabetonováním nebo zalitím kovových poklopů s rámy, plochy do 1 m2</t>
  </si>
  <si>
    <t>2861417R1</t>
  </si>
  <si>
    <t>poklop 500/500 vč. rámu</t>
  </si>
  <si>
    <t>965043441</t>
  </si>
  <si>
    <t>Bourání mazanin betonových s potěrem nebo teracem tl. do 150 mm, plochy přes 4 m2</t>
  </si>
  <si>
    <t>(36,5*1,15+3,75*1,15+17,9*1,15+14,1*1,15+1,2*1,15)*0,25</t>
  </si>
  <si>
    <t>965049112</t>
  </si>
  <si>
    <t>Bourání mazanin Příplatek k cenám za bourání mazanin betonových se svařovanou sítí, tl. přes 100 mm</t>
  </si>
  <si>
    <t>965082941</t>
  </si>
  <si>
    <t>Odstranění násypu pod podlahami nebo ochranného násypu na střechách tl. přes 200 mm jakékoliv plochy</t>
  </si>
  <si>
    <t>(0,8+1,15)*0,6/2*(36,5+3,75+17,9+14,1+1,08)</t>
  </si>
  <si>
    <t>8+8</t>
  </si>
  <si>
    <t>1,4*2+1,1*10+0,3*11+3+0,3+1,4+0,6*11+1+1,2*3+0,3*16+4,7*2+3,6*4*2+1,5*2+2+0,3*11*2+0,3+3,2*2+0,3*4</t>
  </si>
  <si>
    <t>3,6*2+2,2*4*2+3*2+3,6*2+0,3*32+1+2+3,1*2+0,3*3</t>
  </si>
  <si>
    <t>2,8*29+0,25*89</t>
  </si>
  <si>
    <t>114,423</t>
  </si>
  <si>
    <t>114,423*4</t>
  </si>
  <si>
    <t>711</t>
  </si>
  <si>
    <t>Izolace proti vodě, vlhkosti a plynům</t>
  </si>
  <si>
    <t>711111001</t>
  </si>
  <si>
    <t>Provedení izolace proti zemní vlhkosti natěradly a tmely za studena na ploše vodorovné V nátěrem penetračním</t>
  </si>
  <si>
    <t>0,8*(36,5+4,2+17,8+14,1+1,55)</t>
  </si>
  <si>
    <t>1,15*(36,5+3,85+17,8+14,1+1,2)</t>
  </si>
  <si>
    <t>111631500</t>
  </si>
  <si>
    <t>lak asfaltový penetrační (MJ t) bal 9 kg</t>
  </si>
  <si>
    <t>143,788*0,0003 "Přepočtené koeficientem množství</t>
  </si>
  <si>
    <t>711112001</t>
  </si>
  <si>
    <t>Provedení izolace proti zemní vlhkosti natěradly a tmely za studena na ploše svislé S nátěrem penetračním</t>
  </si>
  <si>
    <t>0,55*(36,5+0,65+35,85+4,35+5+0,65+0,65*4+17,8*2+14,1+13,45+2,35+1,7)</t>
  </si>
  <si>
    <t>84,04*0,00035 "Přepočtené koeficientem množství</t>
  </si>
  <si>
    <t>711141559</t>
  </si>
  <si>
    <t>Provedení izolace proti zemní vlhkosti pásy přitavením NAIP na ploše vodorovné V</t>
  </si>
  <si>
    <t>143,788*2</t>
  </si>
  <si>
    <t>62852674R</t>
  </si>
  <si>
    <t>pásy s modifikovaným asfaltem vložka skleněná rohož</t>
  </si>
  <si>
    <t>711142559</t>
  </si>
  <si>
    <t>Provedení izolace proti zemní vlhkosti pásy přitavením NAIP na ploše svislé S</t>
  </si>
  <si>
    <t>84,04*2</t>
  </si>
  <si>
    <t>998711203</t>
  </si>
  <si>
    <t>Přesun hmot pro izolace proti vodě, vlhkosti a plynům stanovený procentní sazbou (%) z ceny vodorovná dopravní vzdálenost do 50 m v objektech výšky přes 12 do 60 m</t>
  </si>
  <si>
    <t>Protipožární trubní ucpávky předizolované kovové potrubí prostup stropem tloušťky 150 mm požární odolnost EI 60-120 D 18</t>
  </si>
  <si>
    <t>767995114</t>
  </si>
  <si>
    <t>Montáž ostatních atypických zámečnických konstrukcí hmotnosti přes 20 do 50 kg</t>
  </si>
  <si>
    <t>33,1*(1,5*2+1,4*2+1,1*2)"ocel. trubky kanálky 219,1/6,3</t>
  </si>
  <si>
    <t>140111060</t>
  </si>
  <si>
    <t>trubka ocelová bezešvá hladká jakost 11 353, 219 x 6,3 mm</t>
  </si>
  <si>
    <t>2*(1,4+1,3+1,1)</t>
  </si>
  <si>
    <t>776</t>
  </si>
  <si>
    <t>Podlahy povlakové</t>
  </si>
  <si>
    <t>776221111</t>
  </si>
  <si>
    <t>Montáž podlahovin z PVC lepením standardním lepidlem z pásů standardních</t>
  </si>
  <si>
    <t>284122850</t>
  </si>
  <si>
    <t>krytina podlahová heterogenní tl. 2 mm</t>
  </si>
  <si>
    <t>84,468*1,1 "Přepočtené koeficientem množství</t>
  </si>
  <si>
    <t>998776203</t>
  </si>
  <si>
    <t>Přesun hmot pro podlahy povlakové stanovený procentní sazbou (%) z ceny vodorovná dopravní vzdálenost do 50 m v objektech výšky přes 12 do 24 m</t>
  </si>
  <si>
    <t>1715c - Stavební čás - 1715c - Stavební část - budova A3</t>
  </si>
  <si>
    <t xml:space="preserve">    787 - Sgrafita</t>
  </si>
  <si>
    <t>(4,05+1,03*2)*2*0,5</t>
  </si>
  <si>
    <t>0,16*0,2*(4,05+1,03)*2"okap. chodník</t>
  </si>
  <si>
    <t>0,325/2</t>
  </si>
  <si>
    <t>0,325*1,9</t>
  </si>
  <si>
    <t>0,5*(4,05+1,03*2)*2"okapový chodník</t>
  </si>
  <si>
    <t>(0,9*2+10,2)*13,425+12,45*6,375*2+10,2*10,425+5,1*1,2-4,125*1"fasáda</t>
  </si>
  <si>
    <t>0,1*(10,2+0,9*2+10,2)"římsy</t>
  </si>
  <si>
    <t>-(0,7*0,7*3+1,5*1,4*20+1,5*1,2*6+0,6*1,2*6+1,5*0,75)"okna</t>
  </si>
  <si>
    <t>-(1,75*2,2*3+3,14*0,875*0,875/2*3)"dveře</t>
  </si>
  <si>
    <t>Oprava vnitřní vápenocementové štukové omítky po demontáži a osazení oken, dveří</t>
  </si>
  <si>
    <t>0,45*(0,7*3+1,5*20+1,5*6+0,6*6+1,5)+0,45*2*(0,7*3+1,4*20+1,2*6+1,2*6+0,75)"okna</t>
  </si>
  <si>
    <t>0,45*2*3,15*3"dveře</t>
  </si>
  <si>
    <t>7,46</t>
  </si>
  <si>
    <t>118,8"sklep</t>
  </si>
  <si>
    <t>Vlákno minerální a výrobky z něj (desky, skruže, pásy, rohože, vložkové pytle apod.) desky z orientovaných vláken  - izolace stěn deska  s podélnou orientací vláken pro zateplovací systémy 500 x 1000 mm, la = 0,039 W/mK tl. 100 mm</t>
  </si>
  <si>
    <t>118,8*1,02 "Přepočtené koeficientem množství</t>
  </si>
  <si>
    <t>2,84*2+3,48*2</t>
  </si>
  <si>
    <t>2*10,2+2*12,45</t>
  </si>
  <si>
    <t>Kontaktní zateplovací systémy příslušenství kontaktních zateplovacích systémů lišty soklové  - zakládací lišty zakládací LO 163 mm  tl.1,0 mm</t>
  </si>
  <si>
    <t>45,3</t>
  </si>
  <si>
    <t>45,3*3</t>
  </si>
  <si>
    <t>54,443+45,25+103,7+48,85+74,06</t>
  </si>
  <si>
    <t>0,7*3+1,5*20+1,5*6+0,6*6+1,5"okna</t>
  </si>
  <si>
    <t>3,14*1,75/2*3"dveře</t>
  </si>
  <si>
    <t>10,56*4+12,81*2+3,1*2"římsy</t>
  </si>
  <si>
    <t>128,503*1,05 "Přepočtené koeficientem množství</t>
  </si>
  <si>
    <t>103,7</t>
  </si>
  <si>
    <t>13,425*2+11*2</t>
  </si>
  <si>
    <t>9,87"ZA3</t>
  </si>
  <si>
    <t>Desky z lehčených plastů desky z extrudovaného polystyrenu  lambda 0,034 - 0,038 [W / m K]  1250 x 600 mm</t>
  </si>
  <si>
    <t>94,28+66,54+17,3+103,91+101,87"stěny</t>
  </si>
  <si>
    <t>0,3+1,12+1,12+0,3+1,07*2+1,24*2"sokl nátěr</t>
  </si>
  <si>
    <t>3,73+3,73"sokl</t>
  </si>
  <si>
    <t>1,95*6+0,75*3"sgrafita</t>
  </si>
  <si>
    <t>7,46*2*0,18</t>
  </si>
  <si>
    <t>383,9+13,95+9,87+12,64</t>
  </si>
  <si>
    <t>0,18*(0,7*3+1,5*20+1,5*6+0,6*6+1,5+1,5*3)"podhledy okna, dveře</t>
  </si>
  <si>
    <t>0,18*2*(0,7*3+1,4*20+1,2*6+1,2*6+0,75+2,2*3)"ostění okna, dveře</t>
  </si>
  <si>
    <t>7,46"sokl</t>
  </si>
  <si>
    <t>71,265+15,156"okna, dveře</t>
  </si>
  <si>
    <t>0,45*(0,7*3+1,5*20+1,5*6+0,6*6+1,5)"parapety</t>
  </si>
  <si>
    <t>10,2*13,425*2+12,45*5,6*2</t>
  </si>
  <si>
    <t>413,31*60</t>
  </si>
  <si>
    <t>46,5+68,9+11,3+11,9+13,4+13,3</t>
  </si>
  <si>
    <t>0,7*0,7*3+0,6*1,2*6</t>
  </si>
  <si>
    <t>1,5*1,4*20+1,5*1,2*6+1,5*0,75</t>
  </si>
  <si>
    <t>15,156</t>
  </si>
  <si>
    <t>7,049</t>
  </si>
  <si>
    <t>7,049*4</t>
  </si>
  <si>
    <t>106,74*4"půda</t>
  </si>
  <si>
    <t>Vlákno minerální a výrobky z něj (desky, skruže, pásy, rohože, vložkové pytle apod.) z minerální plsti  - izolace plovoucích podlah deska  pro tlakově namáhané izolace, jako podkladní vrstva a spádové desky, 500 x 1000 mm, la = 0,039 W/mK tl.100 mm</t>
  </si>
  <si>
    <t>426,96*1,02 "Přepočtené koeficientem množství</t>
  </si>
  <si>
    <t>106,7*1,1 "Přepočtené koeficientem množství</t>
  </si>
  <si>
    <t>Úprava osvětlení 1. PP (demontáže + zpětné osazení světel)</t>
  </si>
  <si>
    <t>-430820010</t>
  </si>
  <si>
    <t>762526130</t>
  </si>
  <si>
    <t>zateplení podkroví do dřevěného roštu, provedení OSB deskami pero x drážka tl. 22 mm, umístění na sebe v kolmém směru v rastru 625 mm + latě 50/50 mm pro připevnění na horní hranu svisle osazených OSB desek</t>
  </si>
  <si>
    <t>106,74*2</t>
  </si>
  <si>
    <t>10,2*2+0,9*2</t>
  </si>
  <si>
    <t>13*4</t>
  </si>
  <si>
    <t>13,425*4</t>
  </si>
  <si>
    <t>0,7*3+1,5*27+0,6*6</t>
  </si>
  <si>
    <t>7642166R2</t>
  </si>
  <si>
    <t>Oplechování parapetů z pozinkovaného plechu s povrchovou úpravou rovných celoplošně lepené, bez rohů rš 370 mm</t>
  </si>
  <si>
    <t>7642166R4</t>
  </si>
  <si>
    <t>Oplechování parapetů z pozinkovaného plechu s povrchovou úpravou rovných mechanicky kotvené, bez rohů rš 320 mm</t>
  </si>
  <si>
    <t>76421842R</t>
  </si>
  <si>
    <t>Oplechování říms a ozdobných prvků z pozinkovaného plechu s povrch. úpravou rš 250 mm rovných, bez rohů celoplošně lepené</t>
  </si>
  <si>
    <t>22,2</t>
  </si>
  <si>
    <t>46,2</t>
  </si>
  <si>
    <t>764513407</t>
  </si>
  <si>
    <t>20+6+1</t>
  </si>
  <si>
    <t>0,7*0,7*3+1,5*1,4*20+1,5*1,2*6+0,6*1,2*6+1,5*0,75</t>
  </si>
  <si>
    <t>Dodávka + montáž dveře vstupní plast atyp 175/220+95 cm vč. kování</t>
  </si>
  <si>
    <t>0,7*3+1,5*20+1,5*6+0,6*6+1,5</t>
  </si>
  <si>
    <t>Demontáž stávajícího výlezu do půdního prostoru, výměna za nový zateplený, barva hnědá, pol. ZM06</t>
  </si>
  <si>
    <t>106,74*2*0,3*2+106,74*0,021*2*2</t>
  </si>
  <si>
    <t>71,265+15,156</t>
  </si>
  <si>
    <t>Zeminy jílovinové - hlinky a nátěry malířské nátěry upravené tekuté  pásky a fólie - malířské potřeby páska do 60° C PG 4022-20   40µ    4 x 5 m</t>
  </si>
  <si>
    <t>86,421*1,05 "Přepočtené koeficientem množství</t>
  </si>
  <si>
    <t>70,02"v.v. pouze nadpraží a ostění</t>
  </si>
  <si>
    <t>118,8"podhled sklep</t>
  </si>
  <si>
    <t>787</t>
  </si>
  <si>
    <t>Sgrafita</t>
  </si>
  <si>
    <t>787112R01</t>
  </si>
  <si>
    <t>Zakrytí a konzervace stáv. díla vč. fixování a zajištění ochrannými přelepy, vytvoření kopií originálů a jejich rozmístění na zateplenou plochu fasády</t>
  </si>
  <si>
    <t>25*0,2</t>
  </si>
  <si>
    <t>0,15*62,35+0,1*64,6</t>
  </si>
  <si>
    <t>2+15,3+0,3*9+19,6+0,3*9+19,6+0,3*9</t>
  </si>
  <si>
    <t>3,55*5+2,8*5+2,8*5+2,4+2,8+2,4+0,3*30</t>
  </si>
  <si>
    <t>3,867</t>
  </si>
  <si>
    <t>3,867*4</t>
  </si>
  <si>
    <t>1715d - Stavební čás - 1715d - Stavební část - budova B</t>
  </si>
  <si>
    <t xml:space="preserve">    4 - Vodorovné konstrukce</t>
  </si>
  <si>
    <t xml:space="preserve">    8 - Trubní vedení</t>
  </si>
  <si>
    <t xml:space="preserve">    712 - Povlakové krytiny</t>
  </si>
  <si>
    <t xml:space="preserve">    751 - Vzduchotechnika</t>
  </si>
  <si>
    <t xml:space="preserve">    763 - Konstrukce suché výstavby</t>
  </si>
  <si>
    <t>(46,95*2+15,9+1+1,5*4)*0,5</t>
  </si>
  <si>
    <t>(5,8*2+1,35*2+3*2+3,5*2+9,7+1,5)*0,5</t>
  </si>
  <si>
    <t>116,8*0,16*0,2"okap. chodník</t>
  </si>
  <si>
    <t>41*0,5*1,4"vodovod</t>
  </si>
  <si>
    <t>32,438/2</t>
  </si>
  <si>
    <t>32,438-24,45</t>
  </si>
  <si>
    <t>7,988*1,9</t>
  </si>
  <si>
    <t>174101101</t>
  </si>
  <si>
    <t>Zásyp sypaninou z jakékoliv horniny s uložením výkopku ve vrstvách se zhutněním jam, šachet, rýh nebo kolem objektů v těchto vykopávkách</t>
  </si>
  <si>
    <t>41*0,5*1,4-10,250+6"zásypy vodovod, vyrovnávací násyp u balkon. dveří</t>
  </si>
  <si>
    <t>181411131</t>
  </si>
  <si>
    <t>Založení parkového trávníku výsevem plochy do 1000 m2 v rovině a ve svahu do 1:5</t>
  </si>
  <si>
    <t>8,5</t>
  </si>
  <si>
    <t>005724100</t>
  </si>
  <si>
    <t>osivo směs travní parková</t>
  </si>
  <si>
    <t>8,5*0,025 "Přepočtené koeficientem množství</t>
  </si>
  <si>
    <t>185804312</t>
  </si>
  <si>
    <t>Zalití rostlin vodou plocha přes 20 m2</t>
  </si>
  <si>
    <t>8,5*0,15</t>
  </si>
  <si>
    <t>185851121</t>
  </si>
  <si>
    <t>Dovoz vody pro zálivku rostlin za vzdálenost do 1000 m pro rostliny a trávník</t>
  </si>
  <si>
    <t>3142737R1</t>
  </si>
  <si>
    <t>Montáž třísložkového lehčeného komínového systému jednoprůduchového z lehkého betonu z vnitřních nerezových vložek s nehořlavou izolační rohoží bez větrací šachty, rozměr tvárnic 30x30 cm</t>
  </si>
  <si>
    <t>Vodorovné konstrukce</t>
  </si>
  <si>
    <t>451573111</t>
  </si>
  <si>
    <t>Lože pod potrubí, stoky a drobné objekty v otevřeném výkopu z písku a štěrkopísku do 63 mm</t>
  </si>
  <si>
    <t>41*0,5*0,5</t>
  </si>
  <si>
    <t>561121113</t>
  </si>
  <si>
    <t>Zřízení podkladu nebo ochranné vrstvy vozovky z mechanicky zpevněné zeminy MZ bez přidání pojiva nebo vylepšovacího materiálu, s rozprostřením, vlhčením, promísením a zhutněním, tloušťka po zhutnění 250 mm</t>
  </si>
  <si>
    <t>7,5"zámková dlažba</t>
  </si>
  <si>
    <t>56,9"okapový chodník</t>
  </si>
  <si>
    <t>56475111R</t>
  </si>
  <si>
    <t>Podklad nebo kryt z kameniva hrubého drceného vel. 8-16 mm s rozprostřením a zhutněním, po zhutnění tl. 150 mm</t>
  </si>
  <si>
    <t>7,5</t>
  </si>
  <si>
    <t>596211121</t>
  </si>
  <si>
    <t>Kladení dlažby z betonových zámkových dlaždic komunikací pro pěší s ložem z kameniva těženého nebo drceného tl. do 40 mm, s vyplněním spár s dvojitým hutněním, vibrováním a se smetením přebytečného materiálu na krajnici tl. 60 mm skupiny B, pro plochy přes 50 do 100 m2</t>
  </si>
  <si>
    <t>592450580</t>
  </si>
  <si>
    <t>dlaždice betonové dlažba zámková (ČSN EN 1338)  1 m2=36 kusů HBB  24 x 12 x 6 přírodní</t>
  </si>
  <si>
    <t>7,5*1,03 "Přepočtené koeficientem množství</t>
  </si>
  <si>
    <t>6,6+34,5+20,5+20,5+40+12,3+13,5+8,5+8,3"ZA8</t>
  </si>
  <si>
    <t>9,45*4,8+1,5*6,2+(6,2+5)*27,6/2+1,5*5+9,9*4,7</t>
  </si>
  <si>
    <t>9,9*3,7*2+1,5*5,4*2+(5,4+6,7)*27,6/2+1,5*6,7+9,45*4,8+15,9*6,2+15,9*1,7/2</t>
  </si>
  <si>
    <t>0,1*(27,6*2+1,5*2+15,9-9,6-1,5)"římsy</t>
  </si>
  <si>
    <t>4,5*(4*4+5,8*2+1,35*2)</t>
  </si>
  <si>
    <t>-(0,9*0,6*2+0,6*0,6*11+0,70*1,45*27+2,1*2,2*16+1,5*2,9+1,4*2,5+0,9*2,5)</t>
  </si>
  <si>
    <t>Příprava pod zateplení strop - oprášení, umytí</t>
  </si>
  <si>
    <t>6,6+34,5+20,5+20,5+40+12,3+13,5+8,5+8,3"sklep</t>
  </si>
  <si>
    <t>239,24"jídelna</t>
  </si>
  <si>
    <t>Oprava vnitřní vápenocementové omítky po demontáži a osazení oken, dveří, oprava montážního otvoru</t>
  </si>
  <si>
    <t>0,45*(0,9*2+0,6*11+0,7*27+2,1*16+1,5+1,4+0,9)"okna, dveře</t>
  </si>
  <si>
    <t>0,45*2*(0,6+0,9)"MO</t>
  </si>
  <si>
    <t>0,45*2*(0,6*2+0,6*11+1,45*27+2,2*16+2,9+2,5+2,5)</t>
  </si>
  <si>
    <t>1,52+1,52+1,5*2+13,24+0,22+9,88+27,99+9,45+9,29+30,96+9,9</t>
  </si>
  <si>
    <t>621211061</t>
  </si>
  <si>
    <t>Montáž kontaktního zateplení z polystyrenových desek nebo z kombinovaných desek na vnější podhledy, tloušťky desek přes 240 mm</t>
  </si>
  <si>
    <t>26,3+119,67+18,98"ZA 12</t>
  </si>
  <si>
    <t>164,950*0,25</t>
  </si>
  <si>
    <t>621221011</t>
  </si>
  <si>
    <t>Montáž kontaktního zateplení z desek z minerální vlny s podélnou orientací vláken na vnější podhledy, tloušťky desek přes 40 do 80 mm</t>
  </si>
  <si>
    <t>631515190</t>
  </si>
  <si>
    <t>Vlákno minerální a výrobky z něj (desky, skruže, pásy, rohože, vložkové pytle apod.) desky z orientovaných vláken  izolace stěn deska  s podélnou orientací vláken pro zateplovací systémy 500 x 1000 mm, la = 0,039 W/mK tl. 50 mm</t>
  </si>
  <si>
    <t>239,24*1,02 "Přepočtené koeficientem množství</t>
  </si>
  <si>
    <t>Vlákno minerální a výrobky z něj (desky, skruže, pásy, rohože, vložkové pytle apod.) desky z orientovaných vláken - izolace stěn deska, s podélnou orientací vláken pro zateplovací systémy 500 x 1000 mm, la = 0,039 W/mK tl. 100 mm</t>
  </si>
  <si>
    <t>164,7*1,02 "Přepočtené koeficientem množství</t>
  </si>
  <si>
    <t>621531021</t>
  </si>
  <si>
    <t>Omítka tenkovrstvá silikonová vnějších ploch probarvená, včetně penetrace podkladu zrnitá, tloušťky 2,0 mm podhledů</t>
  </si>
  <si>
    <t>26,3+119,67+18,98</t>
  </si>
  <si>
    <t>0,16*(0,9*2+0,6*11+0,75*27+2,1*16+1,5+1,4+0,9)"podhledy okna, dveře</t>
  </si>
  <si>
    <t>0,16*2*(0,6*2+0,6*11+1,5*27+2,25*16+2,9+2,5+2,5)"ostění okna, dveře</t>
  </si>
  <si>
    <t>143,1</t>
  </si>
  <si>
    <t>zakládací lišty zakládací LO 183 mm  tl.1,0 mm</t>
  </si>
  <si>
    <t>46,95*2+1,5*2+15,9</t>
  </si>
  <si>
    <t>4*4+5,8*2+1,35*2</t>
  </si>
  <si>
    <t>143,1*3</t>
  </si>
  <si>
    <t>64,7+60,9+180,1*2+32,8+179,3</t>
  </si>
  <si>
    <t>0,9*2+0,6*11+0,7*27+2,1*16"okna</t>
  </si>
  <si>
    <t>1,5+1,4+0,9"dveře</t>
  </si>
  <si>
    <t>46,95*2+1,5*4+4,5+2,3+37,2-2+37,4"římsy</t>
  </si>
  <si>
    <t>244*1,05 "Přepočtené koeficientem množství</t>
  </si>
  <si>
    <t>180,1</t>
  </si>
  <si>
    <t>5,8*4+4,8*2</t>
  </si>
  <si>
    <t>26,3+119,67+18,98"ZA3</t>
  </si>
  <si>
    <t>22,46+97,32+31,46+31,12+91,54+23,57+24,55+28,22+49,11"ZA1</t>
  </si>
  <si>
    <t>1,52*2+1,5*2+13,24+0,22+9,88+27,99+9,45+9,29+30,96+9,9"základy</t>
  </si>
  <si>
    <t>2,31+8,36+2,39+2,16+4,79+2,57+3,01"sokl</t>
  </si>
  <si>
    <t>399,35*1,02 "Přepočtené koeficientem množství</t>
  </si>
  <si>
    <t>(25,59+116,97)*0,18</t>
  </si>
  <si>
    <t>399,35+10,568+29,504"fasáda+podhledy, ostění</t>
  </si>
  <si>
    <t>0,45*27,96*2+0,15*(9,4*2+9,63*2)</t>
  </si>
  <si>
    <t>8,1+18,03+6,45"sokl</t>
  </si>
  <si>
    <t>622821001</t>
  </si>
  <si>
    <t>Sanační omítka vnějších ploch stěn pro vlhké zdivo, prováděná včetně sanačního postřiku tl. do 5 mm, tl. jádrové omítky do 20 mm ručně zatřená</t>
  </si>
  <si>
    <t>622821031</t>
  </si>
  <si>
    <t>Sanační omítka vnějších ploch stěn vyrovnávací vrstva, prováděná v tl. do 20 mm ručně</t>
  </si>
  <si>
    <t>20,06*0,23+0,23*1,2*10+1,2*15,2</t>
  </si>
  <si>
    <t>0,9*0,6*2+0,6*0,6*11+0,7*1,45*27+2,1*2,2*16+1,5*2,9+1,4*2,5+0,9*2,5"okna, dveře</t>
  </si>
  <si>
    <t>629995101</t>
  </si>
  <si>
    <t>Očištění vnějších ploch tlakovou vodou omytím</t>
  </si>
  <si>
    <t>0,45*(0,9*2+0,6*11+0,7*27+2,1*16)"parapety</t>
  </si>
  <si>
    <t>Trubní vedení</t>
  </si>
  <si>
    <t>8512312R1</t>
  </si>
  <si>
    <t>Dodávka + montáž potrubí vč. tvarovek (hydrant)</t>
  </si>
  <si>
    <t>8512312R2</t>
  </si>
  <si>
    <t>Demontáž potrubí vedeného po fasádě</t>
  </si>
  <si>
    <t>8512411R3</t>
  </si>
  <si>
    <t>Hydrant</t>
  </si>
  <si>
    <t>871351142</t>
  </si>
  <si>
    <t>Montáž vodovodního potrubí z plastů v otevřeném výkopu z polyetylenu PE 100 svařovaných na tupo SDR 11/PN16 D 225 x 20,5 mm</t>
  </si>
  <si>
    <t>286138340</t>
  </si>
  <si>
    <t>potrubí vodovodní PE HD (IPE) tyče 6,12 m, 225 x 20,5 mm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</si>
  <si>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</si>
  <si>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</si>
  <si>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59217411R</t>
  </si>
  <si>
    <t>Obrubníky betonové a železobetonové chodníkové ABO   15-10    100 x 8 x 20</t>
  </si>
  <si>
    <t>919726123</t>
  </si>
  <si>
    <t>Geotextilie netkaná pro ochranu, separaci nebo filtraci měrná hmotnost přes 300 do 500 g/m2</t>
  </si>
  <si>
    <t>38,5</t>
  </si>
  <si>
    <t xml:space="preserve">8,9*4+1,5*5,2+27,6*5,8+1,5*5,8+12,9*4,4+9*4,4+1,5*6,2+27,6*5,9+1,5*5+9,9*5    </t>
  </si>
  <si>
    <t>537,68*60</t>
  </si>
  <si>
    <t>6,7+6,6+34,5+20,5+20,5+40+1+12,3+13,5+8,5+9,3+8,3+9,3+5,1"1. PP</t>
  </si>
  <si>
    <t>239,24+107,8+28,7+17,7+3,3"1. NP</t>
  </si>
  <si>
    <t>0,5*56,9*0,1</t>
  </si>
  <si>
    <t>966073811</t>
  </si>
  <si>
    <t>Rozebrání vrat a vrátek k oplocení plochy jednotlivě přes 2 do 6 m2</t>
  </si>
  <si>
    <t>9660738R2</t>
  </si>
  <si>
    <t>0,9*0,6*2+0,6*0,6*11</t>
  </si>
  <si>
    <t>0,7*1,45*27</t>
  </si>
  <si>
    <t>2,1*2,2*16</t>
  </si>
  <si>
    <t>968072456</t>
  </si>
  <si>
    <t>Vybourání kovových rámů oken s křídly, dveřních zárubní, vrat, stěn, ostění nebo obkladů dveřních zárubní, plochy přes 2 m2</t>
  </si>
  <si>
    <t>1,5*2,9+1,4*2,5+0,9*2,5</t>
  </si>
  <si>
    <t>971033561</t>
  </si>
  <si>
    <t>Vybourání otvorů ve zdivu základovém nebo nadzákladovém z cihel, tvárnic, příčkovek z cihel pálených na maltu vápennou nebo vápenocementovou plochy do 1 m2, tl. do 600 mm</t>
  </si>
  <si>
    <t>0,6*0,9*0,45"MO1</t>
  </si>
  <si>
    <t>978019391</t>
  </si>
  <si>
    <t>Otlučení vápenných nebo vápenocementových omítek vnějších ploch s vyškrabáním spar a s očištěním zdiva stupně členitosti 3 až 5, v rozsahu přes 80 do 100 %</t>
  </si>
  <si>
    <t>25,614"pro sanační úpravu rampy</t>
  </si>
  <si>
    <t>38,855*4</t>
  </si>
  <si>
    <t>997013814</t>
  </si>
  <si>
    <t>Poplatek za uložení stavebního odpadu na skládce (skládkovné) z izolačních materiálů</t>
  </si>
  <si>
    <t>3,427" tepelná izolace</t>
  </si>
  <si>
    <t>997013822</t>
  </si>
  <si>
    <t>Poplatek za uložení stavebního odpadu na skládce (skládkovné) s oleji nebo ropnými látkami</t>
  </si>
  <si>
    <t>0,029+2,426"lepenka</t>
  </si>
  <si>
    <t>38,855-0,029-2,426-3,427</t>
  </si>
  <si>
    <t>711131811</t>
  </si>
  <si>
    <t>Odstranění izolace proti zemní vlhkosti na ploše vodorovné V</t>
  </si>
  <si>
    <t>12*9,3+14,7*26,7+102,52</t>
  </si>
  <si>
    <t>712</t>
  </si>
  <si>
    <t>Povlakové krytiny</t>
  </si>
  <si>
    <t>712400832</t>
  </si>
  <si>
    <t>Odstranění ze střech šikmých přes 10 st. do 30 st. krytiny povlakové dvouvrstvé</t>
  </si>
  <si>
    <t>1,44*2</t>
  </si>
  <si>
    <t>712400921</t>
  </si>
  <si>
    <t>Oprava povlakové krytiny střech šikmých přes 10 st. do 30 st. Příplatek k ceně za správkový kus NAIP přitavením</t>
  </si>
  <si>
    <t>712431101</t>
  </si>
  <si>
    <t>Provedení povlakové krytiny střech šikmých přes 10 st. do 30 st. pásy na sucho AIP nebo NAIP</t>
  </si>
  <si>
    <t>1,44*2+15,6</t>
  </si>
  <si>
    <t>62852254R</t>
  </si>
  <si>
    <t>Pás sfaltovaný modifikovaný</t>
  </si>
  <si>
    <t>18,48*1,15 "Přepočtené koeficientem množství</t>
  </si>
  <si>
    <t>998712203</t>
  </si>
  <si>
    <t>Přesun hmot pro povlakové krytiny stanovený procentní sazbou z ceny vodorovná dopravní vzdálenost do 50 m v objektech výšky přes 12 do 24 m</t>
  </si>
  <si>
    <t>7131111R1</t>
  </si>
  <si>
    <t>93,15+111,6</t>
  </si>
  <si>
    <t>713120811</t>
  </si>
  <si>
    <t>Odstranění tepelné izolace běžných stavebních konstrukcí z rohoží, pásů, dílců, desek, bloků podlah volně kladených nebo mezi trámy z vláknitých materiálů, tloušťka izolace do 100 mm</t>
  </si>
  <si>
    <t>(10,7+392,49)*4"půda</t>
  </si>
  <si>
    <t>Vlákno minerální a výrobky z něj (desky, skruže, pásy, rohože, vložkové pytle apod.) z minerální plsti- izolace plovoucích podlah deska  pro tlakově namáhané izolace, jako podkladní vrstva pod a spádové desky, 500 x 1000 mm, la = 0,039 W/mK tl.100 mm</t>
  </si>
  <si>
    <t>1612,76*1,02 "Přepočtené koeficientem množství</t>
  </si>
  <si>
    <t>713190811</t>
  </si>
  <si>
    <t>Odstranění tepelné izolace běžných stavebních konstrukcí – vrstvy, doplňky a konstrukční součásti izolační vrstvy lože škvárové průměrné tloušťky do 50 mm</t>
  </si>
  <si>
    <t>0,05*(9,3*12+26,7*14,7)</t>
  </si>
  <si>
    <t>0,05*(4,5*2,1+1,2*1,1+2,95*4,6+1,8*3,5+4,15*12+4,8*4,6)</t>
  </si>
  <si>
    <t>10,7+392,49+93,15+111,6</t>
  </si>
  <si>
    <t>Fólie z plastů ostatních a speciálně upravené podstřešní a parotěsné folie parotěsná a větrotěsná zábrana rozměr - role 1,5 x 50 m     110 g/m2</t>
  </si>
  <si>
    <t>607,94*1,1 "Přepočtené koeficientem množství</t>
  </si>
  <si>
    <t>Elektroinstalace (úprava zvonky, světlo vchodové,...)</t>
  </si>
  <si>
    <t>751</t>
  </si>
  <si>
    <t>Vzduchotechnika</t>
  </si>
  <si>
    <t>7511110R1</t>
  </si>
  <si>
    <t>Výměna filtračních vložek rekuperační jednotky přívodní a odvodní část</t>
  </si>
  <si>
    <t>7511110R2</t>
  </si>
  <si>
    <t>Výměna řemenů pro pohon ventilátoru - přívod a odvod</t>
  </si>
  <si>
    <t>7511110R3</t>
  </si>
  <si>
    <t>Vyčištění jednotky - přívodní a odvodní část</t>
  </si>
  <si>
    <t>7511110R4</t>
  </si>
  <si>
    <t>Kontrola řídícího systému - prověření protimrazové ochrany, kontrola vazba na sepnutí zdroje tepla, kontrola ovládání klapek apod.</t>
  </si>
  <si>
    <t>7511110R5</t>
  </si>
  <si>
    <t>Vyčištění lapačů tuků umístěných v digestořích a na potrubí</t>
  </si>
  <si>
    <t>7511110R6</t>
  </si>
  <si>
    <t>Zaměření vzduchového výkonu stávajícího zařízení vč. porovnání s původními projektovanými hodnotami</t>
  </si>
  <si>
    <t>7511110R7</t>
  </si>
  <si>
    <t>Doprava</t>
  </si>
  <si>
    <t>7511110R8</t>
  </si>
  <si>
    <t>Přesun hmot po staveništi</t>
  </si>
  <si>
    <t>7511110R9</t>
  </si>
  <si>
    <t>Lešení a pomocné konstrukce</t>
  </si>
  <si>
    <t>751111R10</t>
  </si>
  <si>
    <t>Zprovoznění, zaregulování, protokol o zaregulování</t>
  </si>
  <si>
    <t>10,7+392,49</t>
  </si>
  <si>
    <t>-612574100</t>
  </si>
  <si>
    <t>403,19</t>
  </si>
  <si>
    <t>763</t>
  </si>
  <si>
    <t>Konstrukce suché výstavby</t>
  </si>
  <si>
    <t>76313149R</t>
  </si>
  <si>
    <t>Podhled dodávka + montáž Ecophon Master Ds</t>
  </si>
  <si>
    <t>763131713</t>
  </si>
  <si>
    <t>Podhled ze sádrokartonových desek ostatní práce a konstrukce na podhledech ze sádrokartonových desek napojení na obvodové konstrukce profilem</t>
  </si>
  <si>
    <t>2*(14,7+16,275)</t>
  </si>
  <si>
    <t>763131714</t>
  </si>
  <si>
    <t>Podhled ze sádrokartonových desek ostatní práce a konstrukce na podhledech ze sádrokartonových desek základní penetrační nátěr</t>
  </si>
  <si>
    <t>763131751</t>
  </si>
  <si>
    <t>262</t>
  </si>
  <si>
    <t>264</t>
  </si>
  <si>
    <t>133</t>
  </si>
  <si>
    <t>998763202</t>
  </si>
  <si>
    <t>Přesun hmot pro dřevostavby stanovený procentní sazbou z ceny vodorovná dopravní vzdálenost do 50 m v objektech výšky přes 12 do 24 m</t>
  </si>
  <si>
    <t>266</t>
  </si>
  <si>
    <t>268</t>
  </si>
  <si>
    <t>2,65+2,3</t>
  </si>
  <si>
    <t>135</t>
  </si>
  <si>
    <t>270</t>
  </si>
  <si>
    <t>2*(9,9+1,5+27,6)+1,5+2,725+0,825</t>
  </si>
  <si>
    <t>272</t>
  </si>
  <si>
    <t>2*4+2*5,1+2*6+2*4,8</t>
  </si>
  <si>
    <t>137</t>
  </si>
  <si>
    <t>274</t>
  </si>
  <si>
    <t>76421664R</t>
  </si>
  <si>
    <t>276</t>
  </si>
  <si>
    <t>2*0,9+11*0,6+27*0,7+16*2,1</t>
  </si>
  <si>
    <t>139</t>
  </si>
  <si>
    <t>278</t>
  </si>
  <si>
    <t>280</t>
  </si>
  <si>
    <t>141</t>
  </si>
  <si>
    <t>282</t>
  </si>
  <si>
    <t>284</t>
  </si>
  <si>
    <t>143</t>
  </si>
  <si>
    <t>766123R01</t>
  </si>
  <si>
    <t>Dodávka + montáž sítě v rámech do oken</t>
  </si>
  <si>
    <t>286</t>
  </si>
  <si>
    <t>0,9*0,6+0,6*0,6*7+2,1*2,2*4+0,7*1,45*5"kuchyně, sklady</t>
  </si>
  <si>
    <t>288</t>
  </si>
  <si>
    <t>0,9*2+0,6*11+0,7*27</t>
  </si>
  <si>
    <t>145</t>
  </si>
  <si>
    <t>290</t>
  </si>
  <si>
    <t>292</t>
  </si>
  <si>
    <t>0,9*0,6*2+0,6*0,6*11+0,7*1,45*27+2,1*2,2*16</t>
  </si>
  <si>
    <t>147</t>
  </si>
  <si>
    <t>Dodávka + montáž dveře vstupní plast 90/2100+400 vč. kování</t>
  </si>
  <si>
    <t>294</t>
  </si>
  <si>
    <t>7666411R3</t>
  </si>
  <si>
    <t>Dodávka + montáž dveře venkovní plast 140/250 cm vč. kování</t>
  </si>
  <si>
    <t>296</t>
  </si>
  <si>
    <t>149</t>
  </si>
  <si>
    <t>298</t>
  </si>
  <si>
    <t>300</t>
  </si>
  <si>
    <t>151</t>
  </si>
  <si>
    <t>302</t>
  </si>
  <si>
    <t>0,9*2+0,6*11+0,7*27+2,1*16</t>
  </si>
  <si>
    <t>304</t>
  </si>
  <si>
    <t>153</t>
  </si>
  <si>
    <t>7671219R1</t>
  </si>
  <si>
    <t>Demontáž stěn s výplní z drátěné sítě vč. vrat</t>
  </si>
  <si>
    <t>306</t>
  </si>
  <si>
    <t>3*(5,7+2,6*2)+3*(1,1*2+3)</t>
  </si>
  <si>
    <t>Stávající ocelový přístřešek demontovat, nátěr, zateplení, výměna krytiny a nově osadit, pol. ZM15, ZM 16</t>
  </si>
  <si>
    <t>308</t>
  </si>
  <si>
    <t>155</t>
  </si>
  <si>
    <t>7671591R2</t>
  </si>
  <si>
    <t>Oprava stávající ocelové zábradlí, nový nátěr, krajní sloupky zkráti, pol. ZM04</t>
  </si>
  <si>
    <t>310</t>
  </si>
  <si>
    <t>7671591R3</t>
  </si>
  <si>
    <t>Dodávka + montáž dveře vstupní (D01) hliník, asymetr. prosklené, bezpečnostní sklo, bezpečnostní zámek 150/216+75 cm</t>
  </si>
  <si>
    <t>312</t>
  </si>
  <si>
    <t>157</t>
  </si>
  <si>
    <t>767392802</t>
  </si>
  <si>
    <t>Demontáž krytin střech z plechů šroubovaných</t>
  </si>
  <si>
    <t>314</t>
  </si>
  <si>
    <t>2,7*5,7+1,4*3,4</t>
  </si>
  <si>
    <t>316</t>
  </si>
  <si>
    <t>159</t>
  </si>
  <si>
    <t>318</t>
  </si>
  <si>
    <t>320</t>
  </si>
  <si>
    <t>403,19*2*0,3*2+403,19*0,021*2*2</t>
  </si>
  <si>
    <t>161</t>
  </si>
  <si>
    <t>322</t>
  </si>
  <si>
    <t>0,9*0,6*2+0,6*0,6*11+0,7*1,45*27+2,1*2,2*16+1,5*2,9+1,4*2,5+0,9*2,5</t>
  </si>
  <si>
    <t>324</t>
  </si>
  <si>
    <t>116,465*1,05 "Přepočtené koeficientem množství</t>
  </si>
  <si>
    <t>163</t>
  </si>
  <si>
    <t>326</t>
  </si>
  <si>
    <t>110,160"v.v. pouze nadpraží a ostění</t>
  </si>
  <si>
    <t>164,7"podhledy sklep</t>
  </si>
  <si>
    <t>0,8*0,5/2*(18,7+1,35+8,75+1,35+0,65)*2</t>
  </si>
  <si>
    <t>11*0,2</t>
  </si>
  <si>
    <t>0,8*0,1*(18,7+0,65+2+0,65+0,45+8,65+2+0,65)*2"podkladní deska pod energo kanál</t>
  </si>
  <si>
    <t>1,15*(29,1+2*2)*2*0,15-0,5*0,5*0,15*4"oprava podlahy</t>
  </si>
  <si>
    <t>0,15*0,5*4*4</t>
  </si>
  <si>
    <t>75,133*4,4/1000*1,08</t>
  </si>
  <si>
    <t>(16+1+9+2)*2</t>
  </si>
  <si>
    <t>0,45*31*0,15</t>
  </si>
  <si>
    <t>75,133*0,1-0,5*4*0,1*4</t>
  </si>
  <si>
    <t>2*(18,7+0,65+1,35+0,45+8,65+1,35+0,65)</t>
  </si>
  <si>
    <t>poklop 500/500 vč. rámu vzduchotěsný</t>
  </si>
  <si>
    <t>75,133*0,25</t>
  </si>
  <si>
    <t>(0,8+1,15)*1/2*(19,35+9,3+1,35*2)*2</t>
  </si>
  <si>
    <t>971042551</t>
  </si>
  <si>
    <t>Vybourání otvorů v betonových příčkách a zdech základových nebo nadzákladových plochy do 1 m2, tl. jakékoliv</t>
  </si>
  <si>
    <t>0,65*0,55*2</t>
  </si>
  <si>
    <t>2,093</t>
  </si>
  <si>
    <t>129,198</t>
  </si>
  <si>
    <t>129,198*4</t>
  </si>
  <si>
    <t>0,9*(19,35+9,3+0,45)*2+0,9*(0,65+1,35)*2+0,9*1,35*4</t>
  </si>
  <si>
    <t>0,8*(19,35+1,35+9,3)*2+1,15*(19,35+1,35+9,3)*2</t>
  </si>
  <si>
    <t>177,84*0,0003 "Přepočtené koeficientem množství</t>
  </si>
  <si>
    <t>0,9*(19,35+0,45+9,3)*4+0,9*(1,35+0,65+1,35*3)*2</t>
  </si>
  <si>
    <t>115,65*0,00035 "Přepočtené koeficientem množství</t>
  </si>
  <si>
    <t>177,84*2</t>
  </si>
  <si>
    <t>hydroizolační folie</t>
  </si>
  <si>
    <t>115,65*2</t>
  </si>
  <si>
    <t>(0,9*4+0,65*2+0,6*2)*33,1+2*25,1</t>
  </si>
  <si>
    <t>14011100R</t>
  </si>
  <si>
    <t>trubka ocelová bezešvá hladká jakost 11 353, 168,3 x 6 mm</t>
  </si>
  <si>
    <t>75,133*1,1 "Přepočtené koeficientem množství</t>
  </si>
  <si>
    <t>1715e - Stavební čás - 1715e - Stavební část - budova C</t>
  </si>
  <si>
    <t xml:space="preserve">    765 - Krytina skládaná</t>
  </si>
  <si>
    <t xml:space="preserve">    795 - Různé</t>
  </si>
  <si>
    <t>(15,75-2,95+12,05+19,4+1-3,1+25,2+19,4+1+15,75+3,05+1,3)*0,5</t>
  </si>
  <si>
    <t>53,925"okap. chodník</t>
  </si>
  <si>
    <t>0,16*0,2*107,85"okap. chodník</t>
  </si>
  <si>
    <t>3,451/2</t>
  </si>
  <si>
    <t>3,451*1,9</t>
  </si>
  <si>
    <t>311272223</t>
  </si>
  <si>
    <t>Zdivo z pórobetonových přesných tvárnic nosné z tvárnic hladkých jakékoli pevnosti na tenké maltové lože, tloušťka zdiva 250 mm, objemová hmotnost 500 kg/m3</t>
  </si>
  <si>
    <t>0,25*2*(0,6+1,1)*0,8"výlez střecha</t>
  </si>
  <si>
    <t>345272622</t>
  </si>
  <si>
    <t>Stěny z přesných pórobetonových tvárnic atikové, poprsní, schodišťové a zábradelní zídky hladkých jakékoli pevnosti na tenké maltové lože, tloušťka stěny 250 mm, objemová hmotnost 500 kg/m3</t>
  </si>
  <si>
    <t>15,75*1</t>
  </si>
  <si>
    <t>53,925"okapový chodník</t>
  </si>
  <si>
    <t>53,925</t>
  </si>
  <si>
    <t>15,75*13,78*2+(19,4*2+25,2+3,05+12,05+0,1*6)*13,78+15,75*2*6"fasáda</t>
  </si>
  <si>
    <t>-(2,1*0,9*4+0,9*0,9*4+2,4*2,7*2+1,8*2*5+1,8*2+4,8*2*11+4,8*2*8+1,2*2+1,75*2,6*4+1,75*0,9)"okna, dveře</t>
  </si>
  <si>
    <t>Oprava vápenocementové nebo vápenné omítky vnitřních ploch štukové po demontáži a osazení oken, dveří, VZT</t>
  </si>
  <si>
    <t>0,45*(2,1*2*2+2,4*2+1,8*5+1,8+4,8*11+4,8*8+1,2+1,75*5)"okna, dveře</t>
  </si>
  <si>
    <t>0,45*2*(1,8*2+1,8*2+2,7*2+2*5+2+2*11+2*8+2+2,6*4+0,9+2,65*4+3,1)</t>
  </si>
  <si>
    <t>0,35*2*40+0,35*8"VZT</t>
  </si>
  <si>
    <t>Omítka vápenocementová vnitřních ploch nanášená ručně jednovrstvá, tloušťky do 10 mm hrubá zatřená svislých konstrukcí stěn</t>
  </si>
  <si>
    <t>15,21+4,5*2+16,55+2,57+6,64</t>
  </si>
  <si>
    <t>23,59"ZA13</t>
  </si>
  <si>
    <t>Vlákno minerální a výrobky z něj (desky, skruže, pásy, rohože, vložkové pytle apod.) desky z orientovaných vláken izolace stěn deska, s podélnou orientací vláken pro zateplovací systémy 500 x 1000 mm, la = 0,039 W/mK tl. 100 mm</t>
  </si>
  <si>
    <t>23,59*1,02 "Přepočtené koeficientem množství</t>
  </si>
  <si>
    <t>25,2+0,1*2+19,4*2+0,1*4+3,05+0,1+15,75*2+12,05+0,1</t>
  </si>
  <si>
    <t>111,4*3</t>
  </si>
  <si>
    <t>123,4+134,75+183,9*2+55,12</t>
  </si>
  <si>
    <t>1,2*4+0,9*4+2,4*2+1,8*6+4,8*19+1,2+1,75*3+1,75"okna</t>
  </si>
  <si>
    <t>2,4*4+1,75"dveře</t>
  </si>
  <si>
    <t>134,75*1,05 "Přepočtené koeficientem množství</t>
  </si>
  <si>
    <t>183,9</t>
  </si>
  <si>
    <t>13,78*4</t>
  </si>
  <si>
    <t>622211021</t>
  </si>
  <si>
    <t>Montáž kontaktního zateplení z polystyrenových desek nebo z kombinovaných desek na vnější stěny, tloušťky desek přes 80 do 120 mm</t>
  </si>
  <si>
    <t>52,58+25,08"ZA5</t>
  </si>
  <si>
    <t>0,8*1,1*4"ZA5 výstup nad střechu</t>
  </si>
  <si>
    <t>283759500</t>
  </si>
  <si>
    <t>deska fasádní polystyrénová EPS 100 F 1000 x 500 x 100 mm</t>
  </si>
  <si>
    <t>81,18*1,02 "Přepočtené koeficientem množství</t>
  </si>
  <si>
    <t>217,59+193,36+242,07+239,97+21,8+53,35"ZA1</t>
  </si>
  <si>
    <t>4,41+3,68*2+8,91+0,45+5,43+1,27+1,1+1,45+4,24+1,35"sokl</t>
  </si>
  <si>
    <t>16,55+2,57+6,64+15,21+4,5*2+5,19+1,64"základy</t>
  </si>
  <si>
    <t>967,14*1,02 "Přepočtené koeficientem množství</t>
  </si>
  <si>
    <t>Desky z lehčených plastů desky z extrudovaného polystyrenu  lambda 0,034 - 0,038 [W / m K]   1250 x 600 mm</t>
  </si>
  <si>
    <t>(35,97+56,8)*0,18</t>
  </si>
  <si>
    <t>622221021</t>
  </si>
  <si>
    <t>Montáž kontaktního zateplení z desek z minerální vlny s podélnou orientací vláken na vnější stěny, tloušťky desek přes 80 do 120 mm</t>
  </si>
  <si>
    <t>23,595"ZA13</t>
  </si>
  <si>
    <t>23,595*1,02 "Přepočtené koeficientem množství</t>
  </si>
  <si>
    <t>6,64+3,9</t>
  </si>
  <si>
    <t>622331141</t>
  </si>
  <si>
    <t>Omítka cementová vnějších ploch nanášená ručně dvouvrstvá, tloušťky jádrové omítky do 15 mm a tloušťky štuku do 3 mm štuková stěn</t>
  </si>
  <si>
    <t>15,750*2"atika</t>
  </si>
  <si>
    <t>2*1,4*0,6*4+2*1,1*1,1*4"výlez střecha</t>
  </si>
  <si>
    <t>81,18+968,14+23,595+10,54</t>
  </si>
  <si>
    <t>8,91+0,45+5,43+4,41+1,27+1,1+1,45+4,24+1,35+3,68+3,68</t>
  </si>
  <si>
    <t>125,15+8,6"okna, dveře</t>
  </si>
  <si>
    <t>631311115</t>
  </si>
  <si>
    <t>Mazanina z betonu prostého bez zvýšených nároků na prostředí tl. přes 50 do 80 mm tř. C 20/25</t>
  </si>
  <si>
    <t>43,2*0,06</t>
  </si>
  <si>
    <t>631319011</t>
  </si>
  <si>
    <t>Příplatek k cenám mazanin za úpravu povrchu mazaniny přehlazením, mazanina tl. přes 50 do 80 mm</t>
  </si>
  <si>
    <t>632450121</t>
  </si>
  <si>
    <t>Potěr cementový vyrovnávací ze suchých směsí v pásu o průměrné (střední) tl. od 10 do 20 mm</t>
  </si>
  <si>
    <t>15,75*0,25"atika</t>
  </si>
  <si>
    <t>0,25*2*(0,6+1,1)"výlez střecha</t>
  </si>
  <si>
    <t>0,45*(2,1*4+2,4*2+1,8*5+1,8+4,8*11+4,8*8+1,2+1,75*4+1,75)"parapety</t>
  </si>
  <si>
    <t>107,85</t>
  </si>
  <si>
    <t>13,78*(19,4*2+25,2+12,05+3,05+1*4)+10*8,54+5*14,75*2</t>
  </si>
  <si>
    <t>1378,018*60</t>
  </si>
  <si>
    <t>14,4+61,3+68,2+20,9+20,9+68,5+66,7+9,4+9,4+5,3+18,7+1,2+68,2"2. NP</t>
  </si>
  <si>
    <t>626,1"1. NP</t>
  </si>
  <si>
    <t>14,4+61,3+68,2+43,8+68,4+66,8+9,4+9,4+5,3+18,8+1,2+68,2"3. NP</t>
  </si>
  <si>
    <t>952902501</t>
  </si>
  <si>
    <t>Čištění budov při provádění oprav a udržovacích prací střešních nebo nadstřešních konstrukcí, střech plochých</t>
  </si>
  <si>
    <t>440,19+182,96</t>
  </si>
  <si>
    <t>963012520</t>
  </si>
  <si>
    <t>Bourání stropů z desek nebo panelů železobetonových prefabrikovaných s dutinami z panelů, š. přes 300 mm tl. přes 140 mm</t>
  </si>
  <si>
    <t>0,6*0,6*0,3"výstup na sřechu</t>
  </si>
  <si>
    <t>0,5*53,925*0,1"okap. chodník</t>
  </si>
  <si>
    <t>43,2*0,09"podlahy</t>
  </si>
  <si>
    <t>1,75*0,9</t>
  </si>
  <si>
    <t>2,1*1,8*4+0,9*0,9*4+1,8*2*5+1,8*2+1,2*2</t>
  </si>
  <si>
    <t>2,4*2,7*2+4,8*2*11+4,8*2*8+1,75*2,6*4</t>
  </si>
  <si>
    <t>1,75*2,65*4+1,6*3,1</t>
  </si>
  <si>
    <t>96902112R</t>
  </si>
  <si>
    <t>Vybourání + likvidace azbestového potrubí 6 ks (DN 150, délka 1 ks = 1,2 m)(odvětrávací azbestocementové potrubí na střeše a v podstřeší demontované střechy</t>
  </si>
  <si>
    <t>971033331</t>
  </si>
  <si>
    <t>Vybourání otvorů ve zdivu základovém nebo nadzákladovém z cihel, tvárnic, příčkovek z cihel pálených na maltu vápennou nebo vápenocementovou plochy do 0,09 m2, tl. do 150 mm</t>
  </si>
  <si>
    <t>971033431</t>
  </si>
  <si>
    <t>Vybourání otvorů ve zdivu základovém nebo nadzákladovém z cihel, tvárnic, příčkovek z cihel pálených na maltu vápennou nebo vápenocementovou plochy do 0,25 m2, tl. do 150 mm</t>
  </si>
  <si>
    <t>4+6+5</t>
  </si>
  <si>
    <t>971033451</t>
  </si>
  <si>
    <t>Vybourání otvorů ve zdivu základovém nebo nadzákladovém z cihel, tvárnic, příčkovek z cihel pálených na maltu vápennou nebo vápenocementovou plochy do 0,25 m2, tl. do 450 mm</t>
  </si>
  <si>
    <t>0,8*0,5*0,45*6</t>
  </si>
  <si>
    <t>119,50</t>
  </si>
  <si>
    <t>119,500*4</t>
  </si>
  <si>
    <t>997013811</t>
  </si>
  <si>
    <t>Poplatek za uložení stavebního odpadu na skládce (skládkovné) dřevěného</t>
  </si>
  <si>
    <t>11,005</t>
  </si>
  <si>
    <t>6,98</t>
  </si>
  <si>
    <t>997013821</t>
  </si>
  <si>
    <t>Poplatek za uložení stavebního odpadu na skládce (skládkovné) s azbestem</t>
  </si>
  <si>
    <t>93,135</t>
  </si>
  <si>
    <t>9970138R1</t>
  </si>
  <si>
    <t>Poplatek za uložení stavebního odpadu na skládce (skládkovné) vytryskaného materiálu se rzí</t>
  </si>
  <si>
    <t>712363001</t>
  </si>
  <si>
    <t>Provedení povlakové krytiny střech plochých do 10 st. fólií termoplastickou mPVC (měkčené PVC) rozvinutí a natažení fólie v ploše</t>
  </si>
  <si>
    <t>681,65</t>
  </si>
  <si>
    <t>283220020</t>
  </si>
  <si>
    <t xml:space="preserve"> hydroizolační fólie   mPVC s výztužnou polyesterovou mřížkou určenou k mech. kotvení tl 1,5 mm, Broof(t3)</t>
  </si>
  <si>
    <t>681,65*1,15 "Přepočtené koeficientem množství</t>
  </si>
  <si>
    <t>712363002</t>
  </si>
  <si>
    <t>Provedení povlakové krytiny střech plochých do 10 st. fólií termoplastickou mPVC (měkčené PVC) vytvoření spoje dvou pásů fólií slepením lepidlem</t>
  </si>
  <si>
    <t>18*24,3+12*15,14</t>
  </si>
  <si>
    <t>247446</t>
  </si>
  <si>
    <t xml:space="preserve">kontaktní rozpouštědlové lepidlo </t>
  </si>
  <si>
    <t>619,08*0,05 "Přepočtené koeficientem množství</t>
  </si>
  <si>
    <t>712363101</t>
  </si>
  <si>
    <t>Provedení povlakové krytiny střech plochých do 10 st. fólií ostatní činnosti při pokládání hydroizolačních fólií (materiál ve specifikaci) mechanické ukotvení talířovou hmoždinkou do polystyrenu nebo desek z minerální vlny</t>
  </si>
  <si>
    <t>3150</t>
  </si>
  <si>
    <t>590512200</t>
  </si>
  <si>
    <t>kontaktní zateplovací systémy příslušenství kontaktních zateplovacích systémů kotvící materiál - hmoždinky talířové hmoždinky průměr hmoždinky 8 mm STR-U 2G  8/60 x 335</t>
  </si>
  <si>
    <t>3150*1,05 "Přepočtené koeficientem množství</t>
  </si>
  <si>
    <t>71236311R</t>
  </si>
  <si>
    <t>Provedení povlakové krytiny střech plochých do 10 st. fólií ostatní činnosti při pokládání hydroizolačních fólií vodotěsné překrytí talířové hmoždinky pruhem fólie Broof(t3) skelný vlies 120 g  horkovzdušným navařením vč. materiálu</t>
  </si>
  <si>
    <t>712363121</t>
  </si>
  <si>
    <t>Provedení povlakové krytiny střech plochých do 10 st. fólií ostatní činnosti při pokládání hydroizolačních fólií (materiál ve specifikaci) zaizolování prostupů střešní rovinou provedení rohů a koutů izolačními tvarovkami nalepením lepidlem</t>
  </si>
  <si>
    <t>22+32</t>
  </si>
  <si>
    <t>283776000</t>
  </si>
  <si>
    <t>tvarovky z lehčených plastů hydroizolační systém vzduchové, větrané, vlhkostní a radonové izolace staveb příslušenství tvarovka koutová</t>
  </si>
  <si>
    <t>283776050</t>
  </si>
  <si>
    <t>tvarovky z lehčených plastů hydroizolační systém vzduchové, větrané, vlhkostní a radonové izolace staveb příslušenství  tvarovka rohová</t>
  </si>
  <si>
    <t>712363201</t>
  </si>
  <si>
    <t>Provedení povlakové krytiny střech plochých do 10 st. fólií ostatní činnosti při pokládání hydroizolačních fólií (materiál ve specifikaci) ukončení izolace střechy kovovými profily ALWITRA montáž profilu ukončujícího přímého</t>
  </si>
  <si>
    <t>2*(24,3+18,3+15,14+11,85)</t>
  </si>
  <si>
    <t>59051</t>
  </si>
  <si>
    <t>ukončující profil</t>
  </si>
  <si>
    <t>712391171</t>
  </si>
  <si>
    <t>Provedení povlakové krytiny střech plochých do 10 st. -ostatní práce provedení vrstvy textilní podkladní</t>
  </si>
  <si>
    <t>693110</t>
  </si>
  <si>
    <t>skelný vlies 120 g/m2</t>
  </si>
  <si>
    <t>681,65*1,15 'Přepočtené koeficientem množství</t>
  </si>
  <si>
    <t>712391172</t>
  </si>
  <si>
    <t>Provedení povlakové krytiny střech plochých do 10 st. -ostatní práce provedení vrstvy textilní ochranné</t>
  </si>
  <si>
    <t>6931100</t>
  </si>
  <si>
    <t>ochranná textilní vrstva 500 g/m2</t>
  </si>
  <si>
    <t>712400831</t>
  </si>
  <si>
    <t>Odstranění ze střech šikmých přes 10 st. do 30 st. krytiny povlakové jednovrstvé</t>
  </si>
  <si>
    <t>712400845</t>
  </si>
  <si>
    <t>Odstranění ze střech šikmých přes 10 st. do 30 st. doplňky ventilační hlavice</t>
  </si>
  <si>
    <t>71240R001</t>
  </si>
  <si>
    <t>Přesun hmot pro povlakové krytiny stanovený procentní sazbou (%) z ceny vodorovná dopravní vzdálenost do 50 m v objektech výšky přes 12 do 24 m</t>
  </si>
  <si>
    <t>713120841</t>
  </si>
  <si>
    <t>Odstranění tepelné izolace běžných stavebních konstrukcí z rohoží, pásů, dílců, desek, bloků podlah připevněných lepením z vláknitých materiálů, tloušťka izolace do 100 mm</t>
  </si>
  <si>
    <t>623,15*2"Polsid</t>
  </si>
  <si>
    <t>(440,19+182,96)*3"st1</t>
  </si>
  <si>
    <t>63151470R</t>
  </si>
  <si>
    <t>EPS 100S vč. spádových klínů</t>
  </si>
  <si>
    <t>1869,45*1,02 "Přepočtené koeficientem množství</t>
  </si>
  <si>
    <t>433,1+435,2"2. NP, 3. NP</t>
  </si>
  <si>
    <t>631666100</t>
  </si>
  <si>
    <t>pás lamelový pro tepelné a akustické izolace potrubí 25 kg/m3 tl.30 mm</t>
  </si>
  <si>
    <t>868,3*1,02 "Přepočtené koeficientem množství</t>
  </si>
  <si>
    <t>631666120</t>
  </si>
  <si>
    <t>pás lamelový pro tepelné a akustické izolace potrubí 25 kg/m3 tl.40 mm</t>
  </si>
  <si>
    <t>82,5*1,02 "Přepočtené koeficientem množství</t>
  </si>
  <si>
    <t>57,96+16,57</t>
  </si>
  <si>
    <t>74,530*0,05"ZA6</t>
  </si>
  <si>
    <t>71314121R</t>
  </si>
  <si>
    <t>Montáž tepelné izolace střech plochých  poplastované rohy vnitřní</t>
  </si>
  <si>
    <t>2*(24,3+18,3+0,5*6+11,85+15,12)</t>
  </si>
  <si>
    <t>631529</t>
  </si>
  <si>
    <t>poplastované rohy vnitřní</t>
  </si>
  <si>
    <t>713141853</t>
  </si>
  <si>
    <t>Odstranění tepelné izolace běžných stavebních konstrukcí z rohoží, pásů, dílců, desek, bloků střech plochých atikových klínů lepených</t>
  </si>
  <si>
    <t>71319113R</t>
  </si>
  <si>
    <t>Montáž tepelné izolace stavebních konstrukcí - doplňky a konstrukční součásti podlah, stropů vrchem nebo střech s natavením na podklad</t>
  </si>
  <si>
    <t>440,19+182,96+868,3</t>
  </si>
  <si>
    <t>28329</t>
  </si>
  <si>
    <t xml:space="preserve">oxidovaný asfaltový pás </t>
  </si>
  <si>
    <t>1491,45*1,1 "Přepočtené koeficientem množství</t>
  </si>
  <si>
    <t>7212421R2</t>
  </si>
  <si>
    <t>Dodávka + montáž střešních vpustí vč. demontáže stávajících</t>
  </si>
  <si>
    <t>762341811</t>
  </si>
  <si>
    <t>Demontáž bednění a laťování bednění střech rovných, obloukových, sklonu do 60 st. se všemi nadstřešními konstrukcemi z prken hrubých, hoblovaných tl. do 32 mm</t>
  </si>
  <si>
    <t>762512255</t>
  </si>
  <si>
    <t>Podlahové konstrukce podkladové montáž z desek dřevotřískových, dřevoštěpkových nebo cementotřískových na podklad betonový kotvením</t>
  </si>
  <si>
    <t>607262800</t>
  </si>
  <si>
    <t>deska dřevoštěpková OSB perodrážka nebroušená 2500x675x25 mm</t>
  </si>
  <si>
    <t>68*1,08 "Přepočtené koeficientem množství</t>
  </si>
  <si>
    <t>762526811</t>
  </si>
  <si>
    <t>Demontáž podlah z desek dřevotřískových, překližkových, sololitových tl. do 20 mm bez polštářů</t>
  </si>
  <si>
    <t>763121450</t>
  </si>
  <si>
    <t>Stěna předsazená ze sádrokartonových desek s nosnou konstrukcí z ocelových profilů CW, UW jednoduše opláštěná deskou akustickou tl. 12,5 mm, TI tl. 40 mm 30 kg/m3, EI 30 stěna tl. 115 mm, profil 100</t>
  </si>
  <si>
    <t>763121714</t>
  </si>
  <si>
    <t>Stěna předsazená ze sádrokartonových desek ostatní konstrukce a práce na předsazených stěnách ze sádrokartonových desek základní penetrační nátěr</t>
  </si>
  <si>
    <t>763131411</t>
  </si>
  <si>
    <t>Podhled ze sádrokartonových desek dvouvrstvá zavěšená spodní konstrukce z ocelových profilů CD, UD jednoduše opláštěná deskou standardní A, tl. 12,5 mm, bez TI</t>
  </si>
  <si>
    <t>32,3+66+18,5+2,8+7,6+26,9+25,4+20,9+20,9+11,3"1. NP</t>
  </si>
  <si>
    <t>61,3+20,9+20,9+18,7"2. NP</t>
  </si>
  <si>
    <t>61,3+43,8+18,8"3. NP</t>
  </si>
  <si>
    <t>0,5*(2,6*2+2,6*2+2,4*2+2,2+5,5+2,9+1,8+4+5,4+2,6*4+1,2+2,6+2,6+2,6+2,7+0,5+3*2+1,2+2,7)</t>
  </si>
  <si>
    <t>763131451</t>
  </si>
  <si>
    <t>Podhled ze sádrokartonových desek dvouvrstvá zavěšená spodní konstrukce z ocelových profilů CD, UD jednoduše opláštěná deskou impregnovanou H2, tl. 12,5 mm, bez TI</t>
  </si>
  <si>
    <t>6+2,2+5,3+4,6+4,3+9,4+9,4+5,3+1,2+9,4*2+5,3+1,2</t>
  </si>
  <si>
    <t>0,5*(1,8+1,7+0,9+2,8+1,3+2,8+2,8+2,8+2,6)</t>
  </si>
  <si>
    <t>763131491</t>
  </si>
  <si>
    <t>Dodávka + montáž akustických podhledů AP4 582 m2, AP5 112 m2, AP6 104 m2 dle akustického posudku Studio D - akustika s.r.o., č. zak. 15010916 z 2015-11-06 + svislá čílka 67,85 m2</t>
  </si>
  <si>
    <t>173</t>
  </si>
  <si>
    <t>76313151R</t>
  </si>
  <si>
    <t>Podhled ze sádrokartonových desek  jednovrstvá zavěšená spodní konstrukce z ocelových profilů CD, UD jednoduše opláštěná deskou standardní A, tl. 12,5 mm, bez TI, svislé čílko vč. penetračního nátěru</t>
  </si>
  <si>
    <t>938864317</t>
  </si>
  <si>
    <t>67,85"svislá čílka vč. penetračního nátěru</t>
  </si>
  <si>
    <t>513,05+82,75</t>
  </si>
  <si>
    <t>764002841</t>
  </si>
  <si>
    <t>Demontáž klempířských konstrukcí oplechování horních ploch zdí a nadezdívek do suti</t>
  </si>
  <si>
    <t>15,14*2+0,6+2*(25,52+18,18)+0,5*14</t>
  </si>
  <si>
    <t>7642134R1</t>
  </si>
  <si>
    <t>Oplechování střešních prvků z pozinkovaného plechu střešního výlezu rozměru 600 x 600 mm, střechy s krytinou skládanou nebo plechovou</t>
  </si>
  <si>
    <t>764215608</t>
  </si>
  <si>
    <t>Oplechování horních ploch zdí a nadezdívek (atik) z pozinkovaného plechu s povrchovou úpravou celoplošně lepené rš 750 mm</t>
  </si>
  <si>
    <t>15,14*2+0,6+2*(25,52+18,18)+0,5*4</t>
  </si>
  <si>
    <t>764215611</t>
  </si>
  <si>
    <t>Oplechování horních ploch zdí a nadezdívek (atik) z pozinkovaného plechu s povrchovou úpravou celoplošně lepené přes rš 800 mm</t>
  </si>
  <si>
    <t>0,7*0,5*10</t>
  </si>
  <si>
    <t>764216643</t>
  </si>
  <si>
    <t>Oplechování parapetů z pozinkovaného plechu s povrchovou úpravou rovných celoplošně lepené, bez rohů rš 250 mm</t>
  </si>
  <si>
    <t>1,2*4+0,9*4+2,4*2+1,8*6+4,8*19+1,2+1,75*3+1,75</t>
  </si>
  <si>
    <t>Oplechování parapetů z pozinkovaného plechu s povrchovou úpravou rovných celoplošně lepené, bez rohů rš 330 mm</t>
  </si>
  <si>
    <t>0,7*4+1,2*4+2,4*2+1,8*6+4,8*19+1,2+1,75*5</t>
  </si>
  <si>
    <t>124,35</t>
  </si>
  <si>
    <t>765</t>
  </si>
  <si>
    <t>Krytina skládaná</t>
  </si>
  <si>
    <t>765192001</t>
  </si>
  <si>
    <t>Nouzové zakrytí střechy plachtou</t>
  </si>
  <si>
    <t>7662311R1</t>
  </si>
  <si>
    <t>Montáž sklápěcich schodů na půdu s vyřezáním otvoru a kompletizací</t>
  </si>
  <si>
    <t>766421811</t>
  </si>
  <si>
    <t>Demontáž obložení podhledů panely, plochy do 1,5 m2</t>
  </si>
  <si>
    <t>10,6+66+41,9+16+5,2+2,2+5,3+4,6+2,8+2,3+7,2+11,3+26,9+22,3+59,4+18,9*2+59,7"1.NP</t>
  </si>
  <si>
    <t>61,3+60,6+10,1+10,1+60,3+59+9,4+6+5,3+17,8+0,7+60,3"2. NP</t>
  </si>
  <si>
    <t>61,3+60,3+38,9+60,6+59+9,4+6+5,3+17,8+0,7+60,3"3. NP</t>
  </si>
  <si>
    <t>766421822</t>
  </si>
  <si>
    <t>Demontáž obložení podhledů podkladových roštů</t>
  </si>
  <si>
    <t>1,2*1,8*4+0,9*0,9*4+2,4*2,7*2+1,8*2*6+4,8*2*19+1,2*2+1,75*2,6*3+1,75*0,9</t>
  </si>
  <si>
    <t>7666413R6</t>
  </si>
  <si>
    <t>Dodávka + montáž vstupní dveře plast vč. kování CD 1600/3100 mm 4 ks, CD02 1750/2650 mm 1 ks</t>
  </si>
  <si>
    <t>123,4</t>
  </si>
  <si>
    <t>7671591R02</t>
  </si>
  <si>
    <t>Stávající ocelové zábradlí demontáž, úprava, nátěr, zpětná montáž, pol. ZM08</t>
  </si>
  <si>
    <t>Stávající ocelové zábradlí demontáž, úprava, nátěr, pětní montáž, pol. ZM07</t>
  </si>
  <si>
    <t>Stávající ocelové sloupy přesahu střechy opatřit novým nátěrem, pol. ZM10</t>
  </si>
  <si>
    <t>7671591R4</t>
  </si>
  <si>
    <t>Montáž přestavitelných a mobilních příček Příplatek k cenám za osazení a seřízení dveří jednokřídlových</t>
  </si>
  <si>
    <t>15,75*(3,2+8,5)+18,3*0,5*5+18,3*(1,6*2+2*2*2+2,9*2*2)</t>
  </si>
  <si>
    <t>7679967R1</t>
  </si>
  <si>
    <t>Demontáž, úprava a zpětná montáž požárního žebříku dl. 13 m</t>
  </si>
  <si>
    <t>776201812</t>
  </si>
  <si>
    <t>Demontáž povlakových podlahovin lepených ručně s podložkou</t>
  </si>
  <si>
    <t>776222111</t>
  </si>
  <si>
    <t>Montáž podlahovin z PVC lepením 2-složkovým lepidlem (do vlhkých prostor) z pásů</t>
  </si>
  <si>
    <t>43,2*1,1 "Přepočtené koeficientem množství</t>
  </si>
  <si>
    <t>246,465+2,4*3,1*4+1,75*2,65</t>
  </si>
  <si>
    <t>Zeminy jílovinové - hlinky a nátěry malířské nátěry upravené tekuté  (systém) pásky a fólie - malířské potřeby páska do 60° C PG 4022-20   40µ    4 x 5 m</t>
  </si>
  <si>
    <t>280,863*1,05 "Přepočtené koeficientem množství</t>
  </si>
  <si>
    <t>784211001</t>
  </si>
  <si>
    <t>Malby z malířských směsí otěruvzdorných za mokra jednonásobné, bílé za mokra otěruvzdorné výborně v místnostech výšky do 3,80 m</t>
  </si>
  <si>
    <t>328</t>
  </si>
  <si>
    <t>1427,85+67,85"SDK</t>
  </si>
  <si>
    <t>165</t>
  </si>
  <si>
    <t>330</t>
  </si>
  <si>
    <t>0,4*2*(1,8+3,1+2,7+3,1+1,8+2*7+2,65+1,8+3,1*2+2,7+1,8+2*18+2,6*2)</t>
  </si>
  <si>
    <t>0,4*(0,9*2+1,2*2+2,4*3+1,2+4,8*5+1,75+1,8*2+2,1+2,4+2,4+2,4+2,1+1,75+4,8*7+1,75+1,8*2)</t>
  </si>
  <si>
    <t>786624111</t>
  </si>
  <si>
    <t>Montáž zastiňujících žaluzií lamelových do oken zdvojených otevíravých, sklápěcích nebo vyklápěcích hliníkových</t>
  </si>
  <si>
    <t>332</t>
  </si>
  <si>
    <t>12*4,8*2</t>
  </si>
  <si>
    <t>167</t>
  </si>
  <si>
    <t>6114059R1</t>
  </si>
  <si>
    <t>žaluzie lamelová hliníková</t>
  </si>
  <si>
    <t>334</t>
  </si>
  <si>
    <t>169</t>
  </si>
  <si>
    <t>998786203</t>
  </si>
  <si>
    <t>Přesun hmot pro čalounické úpravy stanovený procentní sazbou z ceny vodorovná dopravní vzdálenost do 50 m v objektech výšky přes 12 do 24 m</t>
  </si>
  <si>
    <t>338</t>
  </si>
  <si>
    <t>795</t>
  </si>
  <si>
    <t>Různé</t>
  </si>
  <si>
    <t>7954110R2</t>
  </si>
  <si>
    <t>Měření hluku, zvuková neprůzvučnost a dozvuk 5*, vč. protokolu</t>
  </si>
  <si>
    <t>340</t>
  </si>
  <si>
    <t>171</t>
  </si>
  <si>
    <t>7954110R3</t>
  </si>
  <si>
    <t>Měření umělého osvětlení 2*</t>
  </si>
  <si>
    <t>342</t>
  </si>
  <si>
    <t>79541R002</t>
  </si>
  <si>
    <t>Zabezpečení střech - kotvy pro uchycení dl. 800 mm, nerez lano 100,2 m</t>
  </si>
  <si>
    <t>344</t>
  </si>
  <si>
    <t>0,1*0,75*(11+9,45+0,8+2,15+2,9+2,2+2,6+5,6+2,35+14,4+0,95+2,9+5,4+5,5+1,9+2,7)</t>
  </si>
  <si>
    <t>0,1*0,65*(15,3+0,9+2,2+3,1+2,1+3,1+2,1+3,15+2,1+0,2+21,2+0,8-0,3-0,1+14,5+2,6*2+0,8+16,2+1,9+5,5+5,3+3+2,7+3,6)</t>
  </si>
  <si>
    <t>0,1*0,38*(0,95*16+0,95*26)</t>
  </si>
  <si>
    <t>0,75*0,35/2*(11+9,45+1,35+0,8+2+2,8+2,1+1,2+0,6+3,5+0,6+0,8+3,6+0,6+0,15+14,9+2,85)</t>
  </si>
  <si>
    <t>0,65*0,35/2*(5,8+9+13,95+20,9+0,8+0,3+0,8+2,2+1+1+2+0,9*2+2+0,9+0,9+2+0,2+2,6*2+4+0,8+4,8+15,25+2,45)</t>
  </si>
  <si>
    <t>0,38*0,35/2*0,6*21*2</t>
  </si>
  <si>
    <t>0,1*0,65*1,2*8+0,1*1,2*0,7*1,2*7</t>
  </si>
  <si>
    <t>12*0,2</t>
  </si>
  <si>
    <t>1,35*0,1*(22,55+16,9+2,7)+0,85*0,1*(22+14,4+2,6+3,9+16,9+2,7)"podklad. bet. pod energokanál</t>
  </si>
  <si>
    <t>0,4*0,1*0,95*21</t>
  </si>
  <si>
    <t>((1,15+0,9)*(23,3+16,55)+(1,15+0,45+0,2)*2,7+(0,65+0,9)*(14,85+21,3+2,7+4))*0,10"oprava podlahy</t>
  </si>
  <si>
    <t>(0,6*1,1*21-0,35*1,2*17-0,5*0,5*8)*0,10</t>
  </si>
  <si>
    <t>0,15*0,5*4*8</t>
  </si>
  <si>
    <t>(159,69-0,5*0,5*8)*4,4/1000*1,08</t>
  </si>
  <si>
    <t>37+56+21</t>
  </si>
  <si>
    <t>593854520</t>
  </si>
  <si>
    <t>energokanál tvaru U 119 x 115 x 60 cm</t>
  </si>
  <si>
    <t>59385446R</t>
  </si>
  <si>
    <t>energokanál tvaru U 50x39x35 cm</t>
  </si>
  <si>
    <t>593852100</t>
  </si>
  <si>
    <t>deska zákrytová energokanálu 238 x 115 x 10 cm</t>
  </si>
  <si>
    <t>69,75*0,15+78,6*0,1</t>
  </si>
  <si>
    <t>(159,69-0,5*0,5*8)*0,1</t>
  </si>
  <si>
    <t>159,69*0,2</t>
  </si>
  <si>
    <t>36,233+(22,4+16,9+2,7)*1,15*0,7+0,65*0,65*(15,1+21,1+2,6+3,9+16,9+2,9)+0,3*0,38*1,05*21</t>
  </si>
  <si>
    <t>971042651</t>
  </si>
  <si>
    <t>Vybourání otvorů v betonových příčkách a zdech základových nebo nadzákladových plochy do 4 m2, tl. jakékoliv</t>
  </si>
  <si>
    <t>1,35*0,8*0,3+0,8*0,3*1,15+0,65*0,75*0,3</t>
  </si>
  <si>
    <t>78,6</t>
  </si>
  <si>
    <t>69,75</t>
  </si>
  <si>
    <t>215,685</t>
  </si>
  <si>
    <t>215,685*4</t>
  </si>
  <si>
    <t>0,4*0,95*21+0,85*(22+14,35+2,6+3,9)+1,35*(22,6+16,9+2,7)+0,9*1,15</t>
  </si>
  <si>
    <t>159,69-0,5*0,5*8</t>
  </si>
  <si>
    <t>260,098*0,0003 "Přepočtené koeficientem množství</t>
  </si>
  <si>
    <t>0,48*1,05*21*2+0,65*(0,65+0,2+2,2*4+3,2*3+0,8+5,8+8,9+14,3+2,6*2+0,65+3,9+0,65+0,25+3,3+1,05+14,85+1,05+1,6+5,4+5,55+1,85+2,85+3,55)</t>
  </si>
  <si>
    <t>0,7*(11+9,45+1,2+0,8+2,05+2,9+2,15+2,6+1,9+5,65+5,45+3+1,05+14,4+2,7+2,7+0,4)+1*0,3*2</t>
  </si>
  <si>
    <t>135,836*0,00035 "Přepočtené koeficientem množství</t>
  </si>
  <si>
    <t>260,098*2</t>
  </si>
  <si>
    <t>135,836*2</t>
  </si>
  <si>
    <t>2*(0,5*2+0,55*2)</t>
  </si>
  <si>
    <t>159,69*1,1 "Přepočtené koeficientem množství</t>
  </si>
  <si>
    <t>1715fa - Elektro pro - 1715fa - Elektro pro VZT</t>
  </si>
  <si>
    <t xml:space="preserve">    751 - VC 7/155 CENÍK 21 M - ELEKTROMONTÁŽE</t>
  </si>
  <si>
    <t xml:space="preserve">    761 - Montážní materiál</t>
  </si>
  <si>
    <t xml:space="preserve">    762 - VC - 7/32 - Rozvaděče</t>
  </si>
  <si>
    <t xml:space="preserve">    763 - VC - 7/161/89 - M Výchozí revize el. zařízení</t>
  </si>
  <si>
    <t xml:space="preserve">    765 - Hodinová zúčtovací sazba</t>
  </si>
  <si>
    <t xml:space="preserve">    766 - Příplatky recyklace</t>
  </si>
  <si>
    <t xml:space="preserve">    767 - Pomocné práce = 3% z ceníku 21 M a materiálu</t>
  </si>
  <si>
    <t>VC 7/155 CENÍK 21 M - ELEKTROMONTÁŽE</t>
  </si>
  <si>
    <t>210014022</t>
  </si>
  <si>
    <t>krab. univerzální KU 68-1901</t>
  </si>
  <si>
    <t>210014024</t>
  </si>
  <si>
    <t>krab. universální KU 68-1903 vč. zapojení</t>
  </si>
  <si>
    <t>210014100</t>
  </si>
  <si>
    <t>krab. rozvodka ABOX 025 802-407 IP vč. zapoj.</t>
  </si>
  <si>
    <t>210014181</t>
  </si>
  <si>
    <t>ukončený vývod pro napájení žaluzií</t>
  </si>
  <si>
    <t>210015000</t>
  </si>
  <si>
    <t>ukončený vývod pro ZS, RVZ</t>
  </si>
  <si>
    <t>210015020</t>
  </si>
  <si>
    <t>210015021</t>
  </si>
  <si>
    <t>odvíčkování/zavíčkování krabice - víčko na šrouby</t>
  </si>
  <si>
    <t>210015035</t>
  </si>
  <si>
    <t>osazení hmoždinky HM 8 do pál.cihel(stř. tv. kamene</t>
  </si>
  <si>
    <t>210040223</t>
  </si>
  <si>
    <t>vysekání otvoru pro novou skříň 3U-21</t>
  </si>
  <si>
    <t>210086550</t>
  </si>
  <si>
    <t>CYKY-03x1,5 mm2 750V (PU)</t>
  </si>
  <si>
    <t>210086551</t>
  </si>
  <si>
    <t>CYKY-J3x1,5 mm2 750V (PU)</t>
  </si>
  <si>
    <t>210086580</t>
  </si>
  <si>
    <t>CYKY-J5x16 mm2 750V (PU)</t>
  </si>
  <si>
    <t>210086580.1</t>
  </si>
  <si>
    <t>210086590</t>
  </si>
  <si>
    <t>CYKY-J5 1,5 mm2 750V (PU)</t>
  </si>
  <si>
    <t>210101000</t>
  </si>
  <si>
    <t>ukonč. vod. CU/AI v přípoj.bodě vč. zap.konce do 2,5 mm2</t>
  </si>
  <si>
    <t>210101003</t>
  </si>
  <si>
    <t>ukonč.vod. CU v rozvaděči vč. zap. konce 16 mm2</t>
  </si>
  <si>
    <t>210111070</t>
  </si>
  <si>
    <t>spínm. zapuš. prost. obyč. TANGO řaz. 1</t>
  </si>
  <si>
    <t>210111072</t>
  </si>
  <si>
    <t>spín. zapuš. prost. obyč. TANGO řaz. 5</t>
  </si>
  <si>
    <t>ks</t>
  </si>
  <si>
    <t>210191000</t>
  </si>
  <si>
    <t>210111073</t>
  </si>
  <si>
    <t>spín. zapuš. prost. obyč. TANGO řaz. 6</t>
  </si>
  <si>
    <t>21019100R</t>
  </si>
  <si>
    <t>210201012</t>
  </si>
  <si>
    <t>svít. žár. OSMONT IN-12 DU2/040 1x60W IP 43</t>
  </si>
  <si>
    <t>210201031</t>
  </si>
  <si>
    <t>svít. žár. OSMONT IN-12 U2/123 IP s úsporkou 23W</t>
  </si>
  <si>
    <t>210201070</t>
  </si>
  <si>
    <t>210202025</t>
  </si>
  <si>
    <t>svít. zář. MODUS I4 18ALU600EP, el. předřadník vestavné</t>
  </si>
  <si>
    <t>21020202R</t>
  </si>
  <si>
    <t>210202051</t>
  </si>
  <si>
    <t>svít. zář. TREVOS SB 110 1x10W</t>
  </si>
  <si>
    <t>210202091</t>
  </si>
  <si>
    <t>svít. zář. MODUS V3236EP 2x36W IP65</t>
  </si>
  <si>
    <t>210202R1</t>
  </si>
  <si>
    <t>svít. zář. asymetrické ZC 136/ASZK 1x36W IP 40 závěs</t>
  </si>
  <si>
    <t>210223101</t>
  </si>
  <si>
    <t>ochranné pospojení vodičem CY 4 mm2 (pu)</t>
  </si>
  <si>
    <t>210292090</t>
  </si>
  <si>
    <t>zprovoznění VZT - dodávka VZT</t>
  </si>
  <si>
    <t>210292097</t>
  </si>
  <si>
    <t>parapetní kanál LV18x13</t>
  </si>
  <si>
    <t>210292098</t>
  </si>
  <si>
    <t>chránička kopeflex</t>
  </si>
  <si>
    <t>210292099</t>
  </si>
  <si>
    <t>zprovoznění žaluzií/naprogramování - dodávka žaluzií</t>
  </si>
  <si>
    <t>761</t>
  </si>
  <si>
    <t>Montážní materiál</t>
  </si>
  <si>
    <t>00028</t>
  </si>
  <si>
    <t>krabice ABOX 025 802-407 z PH se svorkou IP65</t>
  </si>
  <si>
    <t>00314</t>
  </si>
  <si>
    <t>krabice KU 68-1901 přístrojová</t>
  </si>
  <si>
    <t>00316</t>
  </si>
  <si>
    <t>krabice KU 68-1903 rozvodná</t>
  </si>
  <si>
    <t>01183</t>
  </si>
  <si>
    <t>žárovka OSRAM 60KL 60W E27 čirá</t>
  </si>
  <si>
    <t>01237</t>
  </si>
  <si>
    <t>trubice PHILIPS OSRAM L36/865 G13</t>
  </si>
  <si>
    <t>01237a</t>
  </si>
  <si>
    <t>trubice OSRAM DULUX EL 23W/41-827 e27</t>
  </si>
  <si>
    <t>01237b</t>
  </si>
  <si>
    <t>F/svít. žár. OSMONT IN-12 U2/123 1x100W IP41</t>
  </si>
  <si>
    <t>01237d</t>
  </si>
  <si>
    <t>trubice OSRAM L18/865 G13</t>
  </si>
  <si>
    <t>01700</t>
  </si>
  <si>
    <t>spínač 3558-AO 1340 ABB přístroj řaz.1,1So</t>
  </si>
  <si>
    <t>01702</t>
  </si>
  <si>
    <t>spínač 3558-AO5340 ABB přístroj řaz. 5</t>
  </si>
  <si>
    <t>01703</t>
  </si>
  <si>
    <t>spínač 3558-AO6340 ABB přístroj řaz. 6,6So</t>
  </si>
  <si>
    <t>01707</t>
  </si>
  <si>
    <t>kryt 3558A-A651 B TANGO jednoduchý</t>
  </si>
  <si>
    <t>01708</t>
  </si>
  <si>
    <t>kryt 3558A-A652 B TANGO dělený</t>
  </si>
  <si>
    <t>01710</t>
  </si>
  <si>
    <t>rámeček 3901A-B TANGO 1.násobný</t>
  </si>
  <si>
    <t>02920</t>
  </si>
  <si>
    <t>CYKY-03x1,5 mm2</t>
  </si>
  <si>
    <t>02945</t>
  </si>
  <si>
    <t>CYKY-J5x6 mm2</t>
  </si>
  <si>
    <t>02946</t>
  </si>
  <si>
    <t>CYKY-J5x16 mm2</t>
  </si>
  <si>
    <t>02960</t>
  </si>
  <si>
    <t>CYKY-J5x1,5 mm2</t>
  </si>
  <si>
    <t>05151</t>
  </si>
  <si>
    <t>hmoždinka HM 8/1 do tvrdých materiálů s vrutem</t>
  </si>
  <si>
    <t>09986</t>
  </si>
  <si>
    <t>výzbroj rozváděče RVZ</t>
  </si>
  <si>
    <t>09987</t>
  </si>
  <si>
    <t>09988</t>
  </si>
  <si>
    <t>vkládací lišta LV 18x13</t>
  </si>
  <si>
    <t>09989</t>
  </si>
  <si>
    <t>chránička kopeflex 50</t>
  </si>
  <si>
    <t>1234e</t>
  </si>
  <si>
    <t>C/svít. zář. asymetrické ZC136/ASZK 1x36W</t>
  </si>
  <si>
    <t>1234f</t>
  </si>
  <si>
    <t>trubice OSRAM L36W/865 G13</t>
  </si>
  <si>
    <t>20017</t>
  </si>
  <si>
    <t>sádra stavební (balení 30kg)</t>
  </si>
  <si>
    <t>20017R</t>
  </si>
  <si>
    <t>32015</t>
  </si>
  <si>
    <t>svít. zář. TREVOS SB 110 1x10W s vypínačem a trubicí</t>
  </si>
  <si>
    <t>32172</t>
  </si>
  <si>
    <t>trubice L 36W/865 G13</t>
  </si>
  <si>
    <t>33736</t>
  </si>
  <si>
    <t>CY 4 mm2 zelenožlutý</t>
  </si>
  <si>
    <t>33914</t>
  </si>
  <si>
    <t>CYKY-J3x1,5 mm2</t>
  </si>
  <si>
    <t>37142</t>
  </si>
  <si>
    <t>závěs lankový 1,5 m 2x lanko + 2x klobouček</t>
  </si>
  <si>
    <t>37142a</t>
  </si>
  <si>
    <t>závěs lankový 1,0 m 2x lanko + 2x klobouček</t>
  </si>
  <si>
    <t>37143</t>
  </si>
  <si>
    <t>šňůra kroucená připojovací 3Cx1,5</t>
  </si>
  <si>
    <t>37283</t>
  </si>
  <si>
    <t>D/svít. zář. MODUS V3236EP 2x36W IP65</t>
  </si>
  <si>
    <t>37288</t>
  </si>
  <si>
    <t>E svít. zář. OSMONT IN-12 DU2/040 1x60W IP43</t>
  </si>
  <si>
    <t>37292</t>
  </si>
  <si>
    <t>37292a</t>
  </si>
  <si>
    <t>37292R</t>
  </si>
  <si>
    <t>B/svít. zář. MODUS I418ALU600EP 4x18 vestavné el. předř.</t>
  </si>
  <si>
    <t>37292R2</t>
  </si>
  <si>
    <t>trubice L18/865 G13</t>
  </si>
  <si>
    <t>R1</t>
  </si>
  <si>
    <t>Prořez 5%</t>
  </si>
  <si>
    <t>R2</t>
  </si>
  <si>
    <t>Podružný materiál 5% z nosného materiálu</t>
  </si>
  <si>
    <t>VC - 7/32 - Rozvaděče</t>
  </si>
  <si>
    <t>A-9100-2</t>
  </si>
  <si>
    <t>Montáž zapuštěného rozvaděče do váhy 100 kg</t>
  </si>
  <si>
    <t>N-7321-1</t>
  </si>
  <si>
    <t>Kontrola rozvaděče RVZ vč. vystavení atestu</t>
  </si>
  <si>
    <t>N-7321-2</t>
  </si>
  <si>
    <t>VC - 7/161/89 - M Výchozí revize el. zařízení</t>
  </si>
  <si>
    <t>320410004</t>
  </si>
  <si>
    <t>Výchozí revize el. zařízení dle ČSN33 1500</t>
  </si>
  <si>
    <t>hod.</t>
  </si>
  <si>
    <t>01</t>
  </si>
  <si>
    <t>Výroba rozvaděče RVZ</t>
  </si>
  <si>
    <t>02</t>
  </si>
  <si>
    <t>Dozbrojení hl. rozvaděče RH</t>
  </si>
  <si>
    <t>Hodinová zúčtovací sazba</t>
  </si>
  <si>
    <t>Spolupráce s revizním technikem</t>
  </si>
  <si>
    <t>Práce neuvedené v ceníku</t>
  </si>
  <si>
    <t>hod</t>
  </si>
  <si>
    <t>Zabezpečení pracoviště</t>
  </si>
  <si>
    <t>Spolupráce s profesemi</t>
  </si>
  <si>
    <t>Příprava ke komplexní zkoušce a zkušební provoz</t>
  </si>
  <si>
    <t>Demontáž stávající silnoproudé elektroinstalce</t>
  </si>
  <si>
    <t>Příplatky recyklace</t>
  </si>
  <si>
    <t>05</t>
  </si>
  <si>
    <t>příplatek za recykladi - svítidla</t>
  </si>
  <si>
    <t>06</t>
  </si>
  <si>
    <t>příplatek za recyklaci - světel. zdroje</t>
  </si>
  <si>
    <t>Pomocné práce = 3% z ceníku 21 M a materiálu</t>
  </si>
  <si>
    <t>R</t>
  </si>
  <si>
    <t>1715fb - Elektro pro - 1715fb - Elektro pro ostatní</t>
  </si>
  <si>
    <t>odvíčkování/zavíčkování krabice - víčko na závit</t>
  </si>
  <si>
    <t>odpojení a demontáž venkovního osvětlení</t>
  </si>
  <si>
    <t>odpojení a demontáž stáv. venkovní zásuvky 400V</t>
  </si>
  <si>
    <t>svít. žár. PANLUX PARK SL-1160/B s čidlem IP 44</t>
  </si>
  <si>
    <t>svít. zář. MODUS LLX4x18, nízký, el. předřadník závěs</t>
  </si>
  <si>
    <t>výzbroj zásuvkové skříně Hensel PT-82011</t>
  </si>
  <si>
    <t>žárovka 60W E27 čirá</t>
  </si>
  <si>
    <t>svít. žár. PANLUX PARK SL-1160/B 60W s čidlem IP44</t>
  </si>
  <si>
    <t>A/svít.žár. MODUS LLX4x18 nízký, nástěnné, el. předřadník</t>
  </si>
  <si>
    <t>trubice L36W/865 G13</t>
  </si>
  <si>
    <t>Kontrola zás. skříně Hensel PT vč. vystavení atestu</t>
  </si>
  <si>
    <t>1715g - Bleskosvod o - 1715g - Bleskosvod obj. C1, C2 + svody A,B</t>
  </si>
  <si>
    <t xml:space="preserve">    743 - Elektromontáže - hrubá montáž</t>
  </si>
  <si>
    <t xml:space="preserve">    744 - Elektromontáže - ostatní práce</t>
  </si>
  <si>
    <t>743</t>
  </si>
  <si>
    <t>Elektromontáže - hrubá montáž</t>
  </si>
  <si>
    <t>743612121</t>
  </si>
  <si>
    <t>Montáž uzemňovacího vedení s upevněním, propojením a připojením pomocí svorek v zemi s izolací spojů vodičů FeZn drátu nebo lana D do 10 mm v městské zástavbě</t>
  </si>
  <si>
    <t>354410730</t>
  </si>
  <si>
    <t>Součásti pro hromosvody a uzemňování vodiče  svodů dráty FeZn drát průměr 10 mm FeZn  1 kg=1,61m</t>
  </si>
  <si>
    <t>743621110</t>
  </si>
  <si>
    <t>Montáž hromosvodného vedení svodových drátů nebo lan s podpěrami, D do 10 mm</t>
  </si>
  <si>
    <t>354410720</t>
  </si>
  <si>
    <t>Součásti pro hromosvody a uzemňování vodiče  svodů dráty FeZn drát průměr  8 mm FeZn   1 kg=2,5m</t>
  </si>
  <si>
    <t>354418360</t>
  </si>
  <si>
    <t>Součásti pro hromosvody a uzemňování držáky ochranných úhelníků DOU  držák ochran. úhelníku do zdiva FeZn</t>
  </si>
  <si>
    <t>354415200</t>
  </si>
  <si>
    <t>Součásti pro hromosvody a uzemňování podpěry vedení FeZn PV 17 pro vlnitý eternit a zdivo</t>
  </si>
  <si>
    <t>354415500</t>
  </si>
  <si>
    <t>Součásti pro hromosvody a uzemňování podpěry vedení FeZn PV 22a pod střešní krytinu    190 mm</t>
  </si>
  <si>
    <t>354410550</t>
  </si>
  <si>
    <t>Součásti pro hromosvody a uzemňování tyče jímací jímací tyč s kovaným hrotem FeZn d = 19 mm JK 1,5    1500 mm</t>
  </si>
  <si>
    <t>354410770</t>
  </si>
  <si>
    <t>Součásti pro hromosvody a uzemňování vodiče  svodů dráty AlMgSi drát průměr 8 mm AlMgSi  1 kg=7,4m</t>
  </si>
  <si>
    <t>743622100</t>
  </si>
  <si>
    <t>Montáž hromosvodného vedení svorek se 2 šrouby, typ SS, SR 03</t>
  </si>
  <si>
    <t>354418850</t>
  </si>
  <si>
    <t>svorka spojovací SS pro lano D8-10 mm</t>
  </si>
  <si>
    <t>354418950</t>
  </si>
  <si>
    <t>Svorka připojovací SP 1 k připojení kovových částí</t>
  </si>
  <si>
    <t>354419050</t>
  </si>
  <si>
    <t>Součásti pro hromosvody a uzemňování svorky FeZn připojovací, ČSN  35 7633 SO c   k připojení okapových žlabů</t>
  </si>
  <si>
    <t>354419250</t>
  </si>
  <si>
    <t>Součásti pro hromosvody a uzemňování svorky FeZn zkušební, ČSN  35 7634 SZ   pro lano      D 6-12 mm</t>
  </si>
  <si>
    <t>354418750</t>
  </si>
  <si>
    <t>Součásti pro hromosvody a uzemňování svorky FeZn křížová, ČSN  35 7632 SK    pro vodič    D 6-10 mm</t>
  </si>
  <si>
    <t>743622200</t>
  </si>
  <si>
    <t>Montáž hromosvodného vedení svorek se 3 a více šrouby, typ ST, SJ, SK, SZ, SR 01 a 02</t>
  </si>
  <si>
    <t>354418600</t>
  </si>
  <si>
    <t>Součásti pro hromosvody a uzemňování svorky FeZn SJ 1 k jímací tyči-4 šrouby</t>
  </si>
  <si>
    <t>743629300</t>
  </si>
  <si>
    <t>Montáž hromosvodného vedení doplňků štítků k označení svodů</t>
  </si>
  <si>
    <t>354421100</t>
  </si>
  <si>
    <t>Součásti pro hromosvody a uzemňování štítek plastový čísla svodů -  č. 31</t>
  </si>
  <si>
    <t>743631500</t>
  </si>
  <si>
    <t>Montáž jímacích tyčí délky do 3 m, na stojan</t>
  </si>
  <si>
    <t>35441070R</t>
  </si>
  <si>
    <t>Součásti pro hromosvody a uzemňování tyče jímací jímací tyč s rovným koncem FeZn d = 19 mm JR 4,0     4000 mm</t>
  </si>
  <si>
    <t>743642100</t>
  </si>
  <si>
    <t>Montáž zemnicích desek a tyčí s připojením na svodové nebo uzemňovací vedení bez příslušenství tyčí délky do 2 m</t>
  </si>
  <si>
    <t>354420900</t>
  </si>
  <si>
    <t>Součásti pro hromosvody a uzemňování zemniče tyče zemnící FeZn ZT 2,0  2m, ČSN  35 7641</t>
  </si>
  <si>
    <t>354418650</t>
  </si>
  <si>
    <t>Součásti pro hromosvody a uzemňování svorky FeZn SJ 2 k zemnící tyči</t>
  </si>
  <si>
    <t>744</t>
  </si>
  <si>
    <t>Elektromontáže - ostatní práce</t>
  </si>
  <si>
    <t>74418R001</t>
  </si>
  <si>
    <t>Nastavení a opětovná montáž ochranných</t>
  </si>
  <si>
    <t>74418R002</t>
  </si>
  <si>
    <t>Měření odporů uzemnění stávajících svodů</t>
  </si>
  <si>
    <t>74418R003</t>
  </si>
  <si>
    <t>Zajištění uzemnění jímacího vedení a lešení</t>
  </si>
  <si>
    <t>74418R004</t>
  </si>
  <si>
    <t>Revize</t>
  </si>
  <si>
    <t>74418R005</t>
  </si>
  <si>
    <t>Demontáž hromosvodu</t>
  </si>
  <si>
    <t>74418R006</t>
  </si>
  <si>
    <t>Demontáž stávajících podpěr svodového vodiče do zdi</t>
  </si>
  <si>
    <t>74418R007</t>
  </si>
  <si>
    <t>Demontáž stávajících držáků ochranných trubek</t>
  </si>
  <si>
    <t>74418R008</t>
  </si>
  <si>
    <t>Likvidace demontovaného materiálu</t>
  </si>
  <si>
    <t>1715h - Vzduchotechn - 1715h - Vzduchotechnika</t>
  </si>
  <si>
    <t>75111R001</t>
  </si>
  <si>
    <t>Rekuperační jednotka podstrop. provedení, sendvičové opláštění, dodávka jednotky vcelku, viz pol. 1 01a</t>
  </si>
  <si>
    <t>75111R002</t>
  </si>
  <si>
    <t>Prostorové čidlo CO2, napájení 24 V, umístěno v každé učebně, pol. 101b</t>
  </si>
  <si>
    <t>75111R003</t>
  </si>
  <si>
    <t>Protidešťová žaluzie pozinkovaná, nátěr, rozměr 800x500, pol. 1 02</t>
  </si>
  <si>
    <t>75111R004</t>
  </si>
  <si>
    <t>Tlumič hluku 500x500x1000 mm vč. pláště a tlumící buňky 250x250x1000 2 ks, pol 1 03</t>
  </si>
  <si>
    <t>75111R005</t>
  </si>
  <si>
    <t>Tlumič hluku 500x500x1000 mm vč. pláště a tlumící buňky 250x250x1000 2 ks, pol. 1 04</t>
  </si>
  <si>
    <t>75111R006</t>
  </si>
  <si>
    <t>Tlumič hluku 500x500x1500 mm vč. pláště a tlumící buňky 250x250x1500 2 ks, hl. útlum na frekvenci 500 Hz - 37 dB, pol. 1 06</t>
  </si>
  <si>
    <t>75111R007</t>
  </si>
  <si>
    <t>Kabeláž mezi rozvodnicí jednotky a jednotlivými periferiemi - servopohony klapek, čidly, vzdáleným ovladačem apod., pol. 1 01c</t>
  </si>
  <si>
    <t>75111R008</t>
  </si>
  <si>
    <t>Regulátor konstantního průtoku s ručním nastavením množství vzduchu, 300x200, dl. 400 mm, pol. 1 07</t>
  </si>
  <si>
    <t>75111R009</t>
  </si>
  <si>
    <t>Regulátor konstantního průtoku s ručním nastavením množství vzduchu, 300x150, dl. 400 mm, pol. 1 08</t>
  </si>
  <si>
    <t>75111R010</t>
  </si>
  <si>
    <t>Vícelistá regulační klapka 450x200, dl. 160 mm se servopohonem BELIMO na 24 V, pol. 1 09</t>
  </si>
  <si>
    <t>75111R011</t>
  </si>
  <si>
    <t>Vícelistá regulační klapka 315x200 dl. 160 mm se servopohonem BELIMO na 230 V, pol. 1 10</t>
  </si>
  <si>
    <t>75111R012</t>
  </si>
  <si>
    <t>Komfortní dvouřadá vyústka pro přívod vzduchu vč. regulace R1, pol. 1 11</t>
  </si>
  <si>
    <t>75111R013</t>
  </si>
  <si>
    <t>Vířivá vyúsť s natáčecími lamelami pro přívod vzduchu 600x600, počet lamel 16, vč. plenum boxu, pol. 1 12</t>
  </si>
  <si>
    <t>75111R014</t>
  </si>
  <si>
    <t>Stěnová hliníková jednostranná mřížka, rovné lamely, rozteč lamel 20 mm, bez regulace, 800x200, pol. 1 13</t>
  </si>
  <si>
    <t>75111R015</t>
  </si>
  <si>
    <t>Stěnová hliníková jednostranná mřížka, rovné lamely, rozteč lamel 20 mm, bez regulace, 600x200, pol. 1 14</t>
  </si>
  <si>
    <t>75111R016</t>
  </si>
  <si>
    <t>Čtyřhranné pozinkované potrubí SK I., lištové příruby vč. tvarovek, pol. 1 30</t>
  </si>
  <si>
    <t>75111R017</t>
  </si>
  <si>
    <t>Kruhové pozink potrubí SPIRO vč. tvarovek, spojováno na vsuvky, pol. 1 31</t>
  </si>
  <si>
    <t>75111R018</t>
  </si>
  <si>
    <t>Tepelná a hluková izolace potrubí - syntetický kaučuk tl. 20 mm se samolepko a hliníkovou folií</t>
  </si>
  <si>
    <t>75111R019</t>
  </si>
  <si>
    <t>Rekuperační jednotka podstropním provedení, sendvičové opláštění, dodávka jednotky vcelku, pol. 2 01a</t>
  </si>
  <si>
    <t>75111R020</t>
  </si>
  <si>
    <t>Kouřové čidlo pro umístění do sacího potrubí VZT, kabelově propojeno s externí rozvodnicí rekuperační jednotky, pol. 2 01b</t>
  </si>
  <si>
    <t>75111R021</t>
  </si>
  <si>
    <t>Prostorové čidlo CO2, napájení 24 V, umístěné v každé učebně, pol. 2 01c</t>
  </si>
  <si>
    <t>75111R022</t>
  </si>
  <si>
    <t>Protidešťová žaluzie pozinkovaná, nátěr, 1700x250</t>
  </si>
  <si>
    <t>75111R023</t>
  </si>
  <si>
    <t>Protideštová žaluzie pozinkovaná, nátěr, 1800x250, pol. 2 03</t>
  </si>
  <si>
    <t>75111R024</t>
  </si>
  <si>
    <t>Tlumič hluku 500x500x1000 mm, vč. pláště a tlumící buňky 250x500x1000 2 ks, náběhy na jednom konci tlumící buňky, pol. 2 04</t>
  </si>
  <si>
    <t>75111R025</t>
  </si>
  <si>
    <t>Tlumič hluku 1000x250x1000 mm vč. pláště a tlumící buňky 250x500x1000 2 ks, náběhy na obou koncích tlumící buňky, pol. 2 05</t>
  </si>
  <si>
    <t>75111R026</t>
  </si>
  <si>
    <t>Tlumič luku 500x500x1000 mm vč. pláště a tlumící buňky 250x500x1000 1 ks, náběhy na obou koncích buňky, pol. 2 06</t>
  </si>
  <si>
    <t>75111R027</t>
  </si>
  <si>
    <t>Tlumič hluku 500x200x1000 mm vč. pláště a tlumící buňky200x500x1000 1 ks, náběhy na obou koncích tlumící buňky, pol. 2 07</t>
  </si>
  <si>
    <t>75111R028</t>
  </si>
  <si>
    <t>Regulátor konstantního průtoku s ručním nastavením množství vzduchu, 300x200 dl. 400 mm, pol. 2 11</t>
  </si>
  <si>
    <t>75111R029</t>
  </si>
  <si>
    <t>Vícelistá regulační klapka 500x250 dl. 160 mm se servopohonem BELIMO na 230 V, pol. 2 12</t>
  </si>
  <si>
    <t>75111R030</t>
  </si>
  <si>
    <t>Vířivá vyúsť s natáčecími lamelami pro přívod vzduchu, 600x600, počet lamel 16, vč. plenum boxu, pol. 2 15</t>
  </si>
  <si>
    <t>75111R031</t>
  </si>
  <si>
    <t>Stěnová hliníková jednostranná mřížka, rovné lamely, rozteč lamel 20 mm, bez regulace, 800x200, pol. 2 16</t>
  </si>
  <si>
    <t>75111R032</t>
  </si>
  <si>
    <t>Čtyřhranné pozink potrubí SK I, lištové příruby vč. tvarovek, pol. 2 30</t>
  </si>
  <si>
    <t>75111R033</t>
  </si>
  <si>
    <t>Kruhové pozink potrubí SPIRO vč. tvarovek, spojováno na vsuvky, pol. 2 31</t>
  </si>
  <si>
    <t>75111R034</t>
  </si>
  <si>
    <t>Tepelná a hluková izolace potrubí - syntetický kaučuk tl. 20 mm se samolepem a hliníkovou folií, pol. 2 32</t>
  </si>
  <si>
    <t>75111R035</t>
  </si>
  <si>
    <t>Rekuperační jednotka podstropní provedení, sendvičové opláštění, dodávka jednotky vcelku, pol. 3 01a</t>
  </si>
  <si>
    <t>75111R036</t>
  </si>
  <si>
    <t>Kouřové čidlo pro umístění do sacího potrubí VZT, kabelově propojeno s externí rozvodnicí rekuperační jednotky, pol. 3 01b</t>
  </si>
  <si>
    <t>75111R037</t>
  </si>
  <si>
    <t>Prostorové čidlo CO2, napájení 24 V, pol. 3 01c</t>
  </si>
  <si>
    <t>75111R038</t>
  </si>
  <si>
    <t>Protidešťová žaluzie pozink, nátěr, 1700x250, pol. 3 02</t>
  </si>
  <si>
    <t>75111R039</t>
  </si>
  <si>
    <t>Protidešťová žaluzie pozink, nátěr, 1800x250, pol. 3 03</t>
  </si>
  <si>
    <t>75111R040</t>
  </si>
  <si>
    <t>Tlumič hluku 500x500x1000 2 ks, náběhy na jednom konci tlumící buňky, pol. 3 04</t>
  </si>
  <si>
    <t>75111R041</t>
  </si>
  <si>
    <t>Tlumič hluku 1000x250x1000 mm vč. pláště a tlumící buňky, pol. 3 05</t>
  </si>
  <si>
    <t>75111R042</t>
  </si>
  <si>
    <t>Tlumič hluku 500x500x1000 mm vč. pláště a tlumící buňky 250x500x1000 1 ks, náběhy na obou koncích tlumící buňky, pol. 3 06</t>
  </si>
  <si>
    <t>75111R043</t>
  </si>
  <si>
    <t>Tlumič hluku 500x200x1000 mm vč. pláště a tlumící buňky 200x500x1000 1 ks, náběhy na obou koncích tlumící buňky, pol. 3 07</t>
  </si>
  <si>
    <t>75111R044</t>
  </si>
  <si>
    <t>regulátor konstantního průtoku s ručním nastavením množství vzduchu, 300x200 dl. 400 mm, pol. 3 11</t>
  </si>
  <si>
    <t>75111R045</t>
  </si>
  <si>
    <t>Vícelistá regulační klapka 315x250 dl. 160 mm se servopohonem BELIMO na 24 V, pol. 3 12</t>
  </si>
  <si>
    <t>75111R046</t>
  </si>
  <si>
    <t>Vířivá vyúsť s natáčecími lamelami pro přívod vzduchu, 600x600, počet lamel 16, vč. plenum boxu s regulační klapkou, pol. 3 15</t>
  </si>
  <si>
    <t>75111R047</t>
  </si>
  <si>
    <t>Stěnová hliníková jednostranná mřížka, rovné lamely, rozteč lamel 20 mm, bez regulace, vč. upevňovacího rámečku 800x200, pol. 3 16</t>
  </si>
  <si>
    <t>75111R048</t>
  </si>
  <si>
    <t>Čtyřhranné pozink potrubí SK I, lištové příruby vč. tvarovek, pol. 3 30</t>
  </si>
  <si>
    <t>75111R049</t>
  </si>
  <si>
    <t>Kruhové potrubí SPIRO vč. tvarovek, spojováno na vsuvky, pol. 3 31</t>
  </si>
  <si>
    <t>75111R050</t>
  </si>
  <si>
    <t>Tepelná a hluková izolace potrubí - syntetický kaučuk tl. 20 mm se samolepem a hliníkovou folií, pol. 3 32</t>
  </si>
  <si>
    <t>75111R051</t>
  </si>
  <si>
    <t>Pomocný spojovací a těsnící materiál pro čtyřhranné a kruhové potrubí, pol. 4 01</t>
  </si>
  <si>
    <t>75111R052</t>
  </si>
  <si>
    <t>Závěsový a kotvící systém pro ventilátory, potrubní rozvody, tlumiče hluku apod., pol. 4 02</t>
  </si>
  <si>
    <t>75111R053</t>
  </si>
  <si>
    <t>Ocel pro pomocné konstrukce, konzole apod., pol. 4 03</t>
  </si>
  <si>
    <t>75111R054</t>
  </si>
  <si>
    <t>Hliníková samolepící páska šíře 75 mm, pol. 4 04</t>
  </si>
  <si>
    <t>75111R055</t>
  </si>
  <si>
    <t>Spojovací pásky QIP pro ohebné potrubí DN 203, pol. 4 05</t>
  </si>
  <si>
    <t>75111R056</t>
  </si>
  <si>
    <t>75111R057</t>
  </si>
  <si>
    <t>75111R058</t>
  </si>
  <si>
    <t>75111R059</t>
  </si>
  <si>
    <t>Dokumentace skutečného provedení</t>
  </si>
  <si>
    <t>75111R060</t>
  </si>
  <si>
    <t>Zprovoznění, zaregulování, protokol a zaregulování</t>
  </si>
  <si>
    <t>75111R111</t>
  </si>
  <si>
    <t>Stěnová hliníková jednostarnná mřížka, rovné lamely, rozteč lamel 20 mm, bez regulace, vč. upev%novacího rámečku, 600x300, pol. 1 15</t>
  </si>
  <si>
    <t>75111R112</t>
  </si>
  <si>
    <t>Kabeláž mezi rozvodnicí jednoptky a jednotlivými periferiemi - servopohony klapek, čidly, vzdáleným ovalačem apod. pol. 2 01d</t>
  </si>
  <si>
    <t>75111R113</t>
  </si>
  <si>
    <t>Tlumič hluku 500x500x1000 vč. pláště a tlumící buňky 250x500x1000 2 ks, náběhy na obou koncích, pol. 2 08</t>
  </si>
  <si>
    <t>75111R114</t>
  </si>
  <si>
    <t>Tlumič hluku 500x200x1000 mm vč. pláště a tlumící buňky 200x500x1000 1 ks, náběhy na obou koncích tlumící buňky, pol. 2 09</t>
  </si>
  <si>
    <t>75111R115</t>
  </si>
  <si>
    <t>Tlumič hluku 1000x250x1500 mm vč. pláště a tlumící buňky 250x500x1500 2 ks, náběhy na obou koncích tlumící buňky, pol. 2 10</t>
  </si>
  <si>
    <t>75111R116</t>
  </si>
  <si>
    <t>Vícelistá regulační klapka 450x200 dl. 160 mm se servopohonem BELIMO na 24 V, pol. 2 13</t>
  </si>
  <si>
    <t>75111R117</t>
  </si>
  <si>
    <t>Odvodní komfortní vyústka umístěná v podhledu, bez regulace, pol. 2 17</t>
  </si>
  <si>
    <t>75111R118</t>
  </si>
  <si>
    <t>Kabeláž mezi rozvodnicí jednotky a jednotlivými periferiemi - servopohony klapek, čidly, vzdáleným ovladačem apod. pol. 3 01d</t>
  </si>
  <si>
    <t>75111R119</t>
  </si>
  <si>
    <t>Tlumič hluku 500x500x1000 vč. pláště a tlumící buňky 250x500x1000 2 ks, náběhy na obou koncích, pol. 3 08</t>
  </si>
  <si>
    <t>75111R120</t>
  </si>
  <si>
    <t>Tlumič hluku 500x200x1000 mm vč. pláště a tlumící buňky 200x500x1000 1 ks, náběhy na obou koncích tlumící buňky, pol. 3 09</t>
  </si>
  <si>
    <t>75111R121</t>
  </si>
  <si>
    <t>Tlumič hluku 1000x250x1500 vč. pláště a tlumící buňky 250x500x1500 2 ks, náběhy na obou koncích tlumící buňky, pol. 3 10</t>
  </si>
  <si>
    <t>75111R122</t>
  </si>
  <si>
    <t>Vícelistá regulační klapka 450x200 dl. 160 mm se servopohonem BELIMO na 24 V, pol. 3 13</t>
  </si>
  <si>
    <t>75111R123</t>
  </si>
  <si>
    <t>Odvodní komfortní vyústka umístěná v podhledu, bez regulace, jedna řada listů, pol. 3 17</t>
  </si>
  <si>
    <t>75111R124</t>
  </si>
  <si>
    <t>Revizní dvířka do podhledu, umožňující přístup ke klapkám, regulátorům konstantního průtoku apod.</t>
  </si>
  <si>
    <t>998751202</t>
  </si>
  <si>
    <t>Přesun hmot pro vzduchotechniku stanovený procentní sazbou (%) z ceny vodorovná dopravní vzdálenost do 50 m v objektech výšky přes 12 do 60 m</t>
  </si>
  <si>
    <t>1715i - Vytápění - 1715i - Vytápění</t>
  </si>
  <si>
    <t xml:space="preserve">    722 - Zdravotechnika - vnitřní vodovod</t>
  </si>
  <si>
    <t xml:space="preserve">    723 - Zdravotechnika - vnitřní plynovod</t>
  </si>
  <si>
    <t xml:space="preserve">    731 - Vytápění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</si>
  <si>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</si>
  <si>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</si>
  <si>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</si>
  <si>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</si>
  <si>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49,658</t>
  </si>
  <si>
    <t>49,658*4</t>
  </si>
  <si>
    <t>713400911</t>
  </si>
  <si>
    <t>Oprava izolace potrubí Příplatek k cenám izolací potrubí s povrchovou úpravou za správkový kus vyspravení oplechováním</t>
  </si>
  <si>
    <t>713410811</t>
  </si>
  <si>
    <t>Odstranění tepelné izolace potrubí a ohybů pásy nebo rohožemi bez povrchové úpravy ovinutými kolem potrubí a staženými ocelovým drátem potrubí, tloušťka izolace do 50 mm</t>
  </si>
  <si>
    <t>713461121</t>
  </si>
  <si>
    <t>Montáž izolace tepelné potrubí a ohybů tvarovkami nebo deskami bez povrchové úpravy skružemi z lehčených hmot (izolační materiál ve specifikaci) připevněnými na tmel za studena, s vyspárováním a provedením spodního nátěru lakem potrubí a ohybů jednovrstvá</t>
  </si>
  <si>
    <t>364*3,14*0,03+234*0,04*3,14+604*0,04*3,14+806*0,05*3,14+34*0,05*3,14+45*0,05*3,14</t>
  </si>
  <si>
    <t>2837711R1</t>
  </si>
  <si>
    <t>izolace MV skruže s Al folií d28mm - 30 mm</t>
  </si>
  <si>
    <t>2837711R2</t>
  </si>
  <si>
    <t>izolace MV skruže s Al folií d35mm - 40 mm</t>
  </si>
  <si>
    <t>2837711R3</t>
  </si>
  <si>
    <t>izolace MV skruže s Al folií d42mm - 40 mm</t>
  </si>
  <si>
    <t>2837711R4</t>
  </si>
  <si>
    <t>izolace MV skruže s Al folií d54mm - 50 mm</t>
  </si>
  <si>
    <t>2837711R5</t>
  </si>
  <si>
    <t>izolace MV skruže s Al folií d90mm - 50 mm</t>
  </si>
  <si>
    <t>2837711R6</t>
  </si>
  <si>
    <t>izolace MV skruže s Al folií d133mm - 50 mm</t>
  </si>
  <si>
    <t>7134634R1</t>
  </si>
  <si>
    <t>Izolace návleková tl. stěny 20 mm, vnitřní průměr 15 mm</t>
  </si>
  <si>
    <t>2495</t>
  </si>
  <si>
    <t>7134634R2</t>
  </si>
  <si>
    <t>Izolace návleková tl. stěny 20 mm, vnitřní průměr 18 mm</t>
  </si>
  <si>
    <t>7134634R3</t>
  </si>
  <si>
    <t>Izolace návleková tl. stěnmy 20 mm, vnitřní průměr 22 mm</t>
  </si>
  <si>
    <t>Přesun hmot pro izolace tepelné stanovený procentní sazbou (%) z ceny vodorovná dopravní vzdálenost do 50 m v objektech výšky přes 12 do 24 m</t>
  </si>
  <si>
    <t>722</t>
  </si>
  <si>
    <t>Zdravotechnika - vnitřní vodovod</t>
  </si>
  <si>
    <t>722220862</t>
  </si>
  <si>
    <t>Demontáž armatur závitových se dvěma závity přes 3/4 do G 5/4</t>
  </si>
  <si>
    <t>7222208R1</t>
  </si>
  <si>
    <t>Demontáž armatur závitových se dvěma závity do G 2</t>
  </si>
  <si>
    <t>7222321R1</t>
  </si>
  <si>
    <t>Kohout kulový DN 80</t>
  </si>
  <si>
    <t>998722203</t>
  </si>
  <si>
    <t>Přesun hmot pro vnitřní vodovod stanovený procentní sazbou (%) z ceny vodorovná dopravní vzdálenost do 50 m v objektech výšky přes 12 do 24 m</t>
  </si>
  <si>
    <t>723</t>
  </si>
  <si>
    <t>Zdravotechnika - vnitřní plynovod</t>
  </si>
  <si>
    <t>7232132R1</t>
  </si>
  <si>
    <t>Kohout kulový uzav. mezipřírubový DN 125</t>
  </si>
  <si>
    <t>7232132R2</t>
  </si>
  <si>
    <t>Kohout kulový, vnitř. - vnitř. DN 20</t>
  </si>
  <si>
    <t>998723203</t>
  </si>
  <si>
    <t>Přesun hmot pro vnitřní plynovod stanovený procentní sazbou (%) z ceny vodorovná dopravní vzdálenost do 50 m v objektech výšky přes 12 do 24 m</t>
  </si>
  <si>
    <t>731</t>
  </si>
  <si>
    <t>Vytápění</t>
  </si>
  <si>
    <t>7311101R1</t>
  </si>
  <si>
    <t>HZS - zkoušky v rámci montážních prací, topná zkouška</t>
  </si>
  <si>
    <t>731391815</t>
  </si>
  <si>
    <t>Vypuštění vody z kotlů do kanalizace samospádem o výhřevné ploše kotlů přes 50 do 100 m2</t>
  </si>
  <si>
    <t>732</t>
  </si>
  <si>
    <t>Ústřední vytápění - strojovny</t>
  </si>
  <si>
    <t>732110812</t>
  </si>
  <si>
    <t>Demontáž těles rozdělovačů a sběračů přes 100 do DN 200</t>
  </si>
  <si>
    <t>732331R01</t>
  </si>
  <si>
    <t>Montáž nádoby expanzní tlakové</t>
  </si>
  <si>
    <t>732331R02</t>
  </si>
  <si>
    <t>Výměna plynového kotle pro VZT, v 1. PP kuchyně - komplet - plynový kondenzační kotel o výkonu 24 kW, na kotlový temostat,nad kotlem rozdělovací kus odkouření a sání, nasávání spalovacíhovzduchu přes fasádu, koleno + cca 5 m DN80. Odkouření nad střechu - koleno, vodorovně cca 5 m, prostup zdí, koleno a svislé izolované odkouření nad střechu cca 5 m DN 80. Součástí veškeré příslušenství, čistící, revizní kusy, úchyty na fasádu, koncovka a pod.. Dimenze příp. upravit dle dodaného kotle. Započítat úpravu připojení na straně UT.</t>
  </si>
  <si>
    <t>732331R03</t>
  </si>
  <si>
    <t>Kombinovaný R+S modul 150 délka 7 m</t>
  </si>
  <si>
    <t>732344R04</t>
  </si>
  <si>
    <t>Montáž anuloid V - průtok 30 m3/hod.</t>
  </si>
  <si>
    <t>484664R01</t>
  </si>
  <si>
    <t>Anuloid 30 m3/hod</t>
  </si>
  <si>
    <t>4261058R1</t>
  </si>
  <si>
    <t>čerpadlo oběhové 2,5m3/h-20kPa</t>
  </si>
  <si>
    <t>4261058R2</t>
  </si>
  <si>
    <t>čerpadlo oběhové 2,0m3/h-20kPa</t>
  </si>
  <si>
    <t>4261058R3</t>
  </si>
  <si>
    <t>čerpadlo oběhové 3,0m3/h-20kPa</t>
  </si>
  <si>
    <t>4261058R4</t>
  </si>
  <si>
    <t>čerpadlo oběhové 1,5m3/h-20lPa</t>
  </si>
  <si>
    <t>4261058R5</t>
  </si>
  <si>
    <t>čerpadlo oběhové 3,5m3/h-20kPa</t>
  </si>
  <si>
    <t>4261058R6</t>
  </si>
  <si>
    <t>čerpadlo oběhové 1,0m3/h-20kPa</t>
  </si>
  <si>
    <t>4261058R7</t>
  </si>
  <si>
    <t>čerpadlo oběhové 15,0m3/h-60kPa</t>
  </si>
  <si>
    <t>732420813</t>
  </si>
  <si>
    <t>Demontáž čerpadel oběhových spirálních (do potrubí) DN 50</t>
  </si>
  <si>
    <t>7324209R1</t>
  </si>
  <si>
    <t>Montáž čerpadla oběhového spirálního DN 50</t>
  </si>
  <si>
    <t>7324209R2</t>
  </si>
  <si>
    <t>Montáž a oživení MaR včetně propojení elektro</t>
  </si>
  <si>
    <t>4261058R8</t>
  </si>
  <si>
    <t>regulátor pro kotel 1 - master - vybavený havarijním a provozním termostatem, svorkami na havarijní řetězec, s možností vložení funkčních karet pro ropzšíření fcí regulátoru</t>
  </si>
  <si>
    <t>4261058R9</t>
  </si>
  <si>
    <t>Regulátor pro kotel 2 - slave- a provozním termostatem, svorkami na havarijní řetězec, s možností vložení funkčních karet pro rozšíření fcí regulátoru</t>
  </si>
  <si>
    <t>426105R10</t>
  </si>
  <si>
    <t>Modul k řízení kaskády stacionárních kotlů pro master, možnost střídání kotl dle provozních hodin</t>
  </si>
  <si>
    <t>426105R11</t>
  </si>
  <si>
    <t>Modul pro 1x ojkruh TV vč. cirkulace a 1x směšov. okruh</t>
  </si>
  <si>
    <t>426105R12</t>
  </si>
  <si>
    <t>Modul pro 2x směšované okruhy</t>
  </si>
  <si>
    <t>426105R13</t>
  </si>
  <si>
    <t>Čidlo příložné pro otopné okruhy</t>
  </si>
  <si>
    <t>426105R14</t>
  </si>
  <si>
    <t>Čidlo do zásobníku</t>
  </si>
  <si>
    <t>426105R15</t>
  </si>
  <si>
    <t>Modul komunikace s PC vč. software</t>
  </si>
  <si>
    <t>732890802</t>
  </si>
  <si>
    <t>Přesun demontovaných strojoven vodorovně 100 m v objektech výšky do 12 m</t>
  </si>
  <si>
    <t>4846640R1</t>
  </si>
  <si>
    <t>nádoba expanzní membránová 500 l vč. připojovací armatury</t>
  </si>
  <si>
    <t>998732202</t>
  </si>
  <si>
    <t>Přesun hmot pro strojovny stanovený procentní sazbou (%) z ceny vodorovná dopravní vzdálenost do 50 m v objektech výšky přes 6 do 12 m</t>
  </si>
  <si>
    <t>733</t>
  </si>
  <si>
    <t>Ústřední vytápění - rozvodné potrubí</t>
  </si>
  <si>
    <t>733110806</t>
  </si>
  <si>
    <t>Demontáž potrubí z trubek ocelových závitových DN přes 15 do 32</t>
  </si>
  <si>
    <t>733110808</t>
  </si>
  <si>
    <t>Demontáž potrubí z trubek ocelových závitových DN přes 32 do 50</t>
  </si>
  <si>
    <t>733120836</t>
  </si>
  <si>
    <t>Demontáž potrubí z trubek ocelových hladkých D přes 133 do 159</t>
  </si>
  <si>
    <t>733121226</t>
  </si>
  <si>
    <t>Potrubí z trubek ocelových hladkých bezešvých tvářených za tepla v kotelnách a strojovnách D 89/5,0</t>
  </si>
  <si>
    <t>733121232</t>
  </si>
  <si>
    <t>Potrubí z trubek ocelových hladkých bezešvých tvářených za tepla v kotelnách a strojovnách D 133/4,5</t>
  </si>
  <si>
    <t>7331221R1</t>
  </si>
  <si>
    <t>Uložení potrubí do DN 80, pevné, kluzké, včetně nosníků</t>
  </si>
  <si>
    <t>sada</t>
  </si>
  <si>
    <t>7331391R9</t>
  </si>
  <si>
    <t>Montáž kompenzátorů závit. vlnovcových osových G2</t>
  </si>
  <si>
    <t>5512806R1</t>
  </si>
  <si>
    <t>kompenzátor vlnovc. pájecí 3bary, 110 st. C 28 mm</t>
  </si>
  <si>
    <t>5512806R2</t>
  </si>
  <si>
    <t>kompenzátor vlnovc. pájecí 3bary, 110 st. C35</t>
  </si>
  <si>
    <t>5512806R3</t>
  </si>
  <si>
    <t>kompenzátor vlnovc. pájecí 3bary, 110 st. C 42</t>
  </si>
  <si>
    <t>5512806R4</t>
  </si>
  <si>
    <t>kompenzátor vlnovc. pájecí 3bary, 110 st. C 54 mm</t>
  </si>
  <si>
    <t>733190108</t>
  </si>
  <si>
    <t>Zkoušky těsnosti potrubí, manžety prostupové z trubek ocelových zkoušky těsnosti potrubí (za provozu) z trubek ocelových závitových DN 40 do 50</t>
  </si>
  <si>
    <t>733190801</t>
  </si>
  <si>
    <t>Demontáž příslušenství potrubí odřezání objímek dvojitých DN do 50</t>
  </si>
  <si>
    <t>733193820</t>
  </si>
  <si>
    <t>Demontáž příslušenství potrubí rozřezání konzol, podpěr a výložníků pro potrubí z úhelníků L přes 50x50x5 do 80x80x8 mm</t>
  </si>
  <si>
    <t>7332211R1</t>
  </si>
  <si>
    <t>Potrubí měděné D 15x1</t>
  </si>
  <si>
    <t>7332211R2</t>
  </si>
  <si>
    <t>Potrubí měděné D 18x1</t>
  </si>
  <si>
    <t>7332211R3</t>
  </si>
  <si>
    <t>Potrubí měděné D 22x1</t>
  </si>
  <si>
    <t>7332221R4</t>
  </si>
  <si>
    <t>Potrubí měděné D 28x1,5</t>
  </si>
  <si>
    <t>7332221R5</t>
  </si>
  <si>
    <t>Potrubí měděné D 35x1,5</t>
  </si>
  <si>
    <t>7332232R6</t>
  </si>
  <si>
    <t>Potrubí měděné D 42x1,5</t>
  </si>
  <si>
    <t>7332232R7</t>
  </si>
  <si>
    <t>Potrubí měděné D 54x2</t>
  </si>
  <si>
    <t>7332232R8</t>
  </si>
  <si>
    <t>Zhotovení ohybu jednoduchého na potrubí Cu D15</t>
  </si>
  <si>
    <t>733890803</t>
  </si>
  <si>
    <t>Vnitrostaveništní přemístění vybouraných (demontovaných) hmot rozvodů potrubí vodorovně do 100 m v objektech výšky přes 6 do 24 m</t>
  </si>
  <si>
    <t>998733203</t>
  </si>
  <si>
    <t>Přesun hmot pro rozvody potrubí stanovený procentní sazbou z ceny vodorovná dopravní vzdálenost do 50 m v objektech výšky přes 12 do 24 m</t>
  </si>
  <si>
    <t>734</t>
  </si>
  <si>
    <t>Ústřední vytápění - armatury</t>
  </si>
  <si>
    <t>7341634R1</t>
  </si>
  <si>
    <t>Filtr přírubový DN 80 s nav. přírub.</t>
  </si>
  <si>
    <t>7341923R1</t>
  </si>
  <si>
    <t>Klapka zpětná DN 80</t>
  </si>
  <si>
    <t>7341923R3</t>
  </si>
  <si>
    <t>Klapka zpětná DN 25</t>
  </si>
  <si>
    <t>7341923R4</t>
  </si>
  <si>
    <t>Klapka zpětná DN 40</t>
  </si>
  <si>
    <t>7341923R5</t>
  </si>
  <si>
    <t>Klapka zpětná DN 50</t>
  </si>
  <si>
    <t>734200822</t>
  </si>
  <si>
    <t>Demontáž armatur závitových se dvěma závity přes 1/2 do G 1</t>
  </si>
  <si>
    <t>734209105</t>
  </si>
  <si>
    <t>Montáž závitových armatur s 1 závitem G 1 (DN 25)</t>
  </si>
  <si>
    <t>7342111R1</t>
  </si>
  <si>
    <t>Ventil automatický odvzdušňovací DN 15</t>
  </si>
  <si>
    <t>734261235</t>
  </si>
  <si>
    <t>Šroubení topenářské PN 16 do 120 st.C přímé G 1</t>
  </si>
  <si>
    <t>734261237</t>
  </si>
  <si>
    <t>Šroubení topenářské PN 16 do 120 st.C přímé G 6/4</t>
  </si>
  <si>
    <t>734261238</t>
  </si>
  <si>
    <t>Šroubení topenářské PN 16 do 120 st.C přímé G 2</t>
  </si>
  <si>
    <t>7342612R1</t>
  </si>
  <si>
    <t>Šroubení uzav. dvoutr. rohové DN 15</t>
  </si>
  <si>
    <t>5512801R1</t>
  </si>
  <si>
    <t>hlavice termostatická pro veřené prostory</t>
  </si>
  <si>
    <t>734290814</t>
  </si>
  <si>
    <t>Demontáž armatur směšovacích přivařovacích trojcestných s přímým průtokem DN 40</t>
  </si>
  <si>
    <t>734291123</t>
  </si>
  <si>
    <t>Ostatní armatury kohouty plnicí a vypouštěcí PN 10 do 110 st.C G 1/2</t>
  </si>
  <si>
    <t>734291244</t>
  </si>
  <si>
    <t>Ostatní armatury filtry závitové PN 16 do 130 st.C přímé s vnitřními závity G 1</t>
  </si>
  <si>
    <t>734291245</t>
  </si>
  <si>
    <t>Ostatní armatury filtry závitové PN 16 do 130 st.C přímé s vnitřními závity G 1 1/4</t>
  </si>
  <si>
    <t>734291247</t>
  </si>
  <si>
    <t>Ostatní armatury filtry závitové PN 16 do 130 st.C přímé s vnitřními závity G 2</t>
  </si>
  <si>
    <t>7342927R1</t>
  </si>
  <si>
    <t>Kohout kulový DN 25</t>
  </si>
  <si>
    <t>7342927R2</t>
  </si>
  <si>
    <t>Kohout kulový DN 50</t>
  </si>
  <si>
    <t>7342927R3</t>
  </si>
  <si>
    <t>Kohout kulový DN 40</t>
  </si>
  <si>
    <t>734295021</t>
  </si>
  <si>
    <t>Směšovací armatury závitové trojcestné se servomotorem DN 20</t>
  </si>
  <si>
    <t>734295023</t>
  </si>
  <si>
    <t>Směšovací armatury závitové trojcestné se servomotorem DN 32</t>
  </si>
  <si>
    <t>734295024</t>
  </si>
  <si>
    <t>Směšovací armatury závitové trojcestné se servomotorem DN 40</t>
  </si>
  <si>
    <t>734410811</t>
  </si>
  <si>
    <t>Demontáž teploměrů s ochranným pouzdrem přímých a rohových</t>
  </si>
  <si>
    <t>7344111R1</t>
  </si>
  <si>
    <t>Teploměr 60 mm</t>
  </si>
  <si>
    <t>7344111R2</t>
  </si>
  <si>
    <t>Tlakoměr D 60</t>
  </si>
  <si>
    <t>734890803</t>
  </si>
  <si>
    <t>Vnitrostaveništní přemístění vybouraných (demontovaných) hmot armatur vodorovně do 100 m v objektech výšky přes 6 do 24 m</t>
  </si>
  <si>
    <t>998734203</t>
  </si>
  <si>
    <t>Přesun hmot pro armatury stanovený procentní sazbou (%) z ceny vodorovná dopravní vzdálenost do 50 m v objektech výšky přes 12 do 24 m</t>
  </si>
  <si>
    <t>735</t>
  </si>
  <si>
    <t>Ústřední vytápění - otopná tělesa</t>
  </si>
  <si>
    <t>735000912</t>
  </si>
  <si>
    <t>Regulace otopného systému při opravách vyregulování dvojregulačních ventilů a kohoutů s termostatickým ovládáním</t>
  </si>
  <si>
    <t>735151R01</t>
  </si>
  <si>
    <t>Otopné těleso panelové 11 středové připojení - ventil kompakt A2 výška/délka 600/400 mm</t>
  </si>
  <si>
    <t>735151R02</t>
  </si>
  <si>
    <t>Otopné těleso panelové 11 výška/délka 600/400 mm středové připojení - ventil kompakt</t>
  </si>
  <si>
    <t>735151R03</t>
  </si>
  <si>
    <t>Otopné těleso panelové středové připojení výška/délka 600/700 mm - ventil kompakt</t>
  </si>
  <si>
    <t>735151R04</t>
  </si>
  <si>
    <t>Otopné těleso panelovéstředové připojení výška/délka 600/1000 mm - ventil kompakt</t>
  </si>
  <si>
    <t>735151R06</t>
  </si>
  <si>
    <t>Otopné těleso panelové 11 středové připojení výška/délka 600/1400 mm ventil kompakt</t>
  </si>
  <si>
    <t>735151R09</t>
  </si>
  <si>
    <t>Otopné těleso panelové 21 středové připojení výška/délka 600/400 mm ventil kompakt</t>
  </si>
  <si>
    <t>735151472</t>
  </si>
  <si>
    <t>Otopné těleso panelové 21 středové připojení výška/délka 600/500 mm ventil kompakt</t>
  </si>
  <si>
    <t>735151R10</t>
  </si>
  <si>
    <t>Otopné těleso panelové21 středové připojení výška/délka 600/600 mm ventil kompakt</t>
  </si>
  <si>
    <t>735151R11</t>
  </si>
  <si>
    <t>Otopné těleso panelové 21 výška/délka 600/800 mm ventil kompakt</t>
  </si>
  <si>
    <t>735151476</t>
  </si>
  <si>
    <t>Otopné těleso panelové21 středové připojení výška/délka 600/900 mm ventil kompakt</t>
  </si>
  <si>
    <t>735151R12</t>
  </si>
  <si>
    <t>Otopné těleso panelové 21 středové připojení výška/délka 600/1200 mm ventil kompakt</t>
  </si>
  <si>
    <t>735151R13</t>
  </si>
  <si>
    <t>Otopné těleso panelové 21 středové připojení výška/délka 600/1400 mm ventil kompakt</t>
  </si>
  <si>
    <t>735151R14</t>
  </si>
  <si>
    <t>Otopné těleso panelové 21 středové připojení výška/délka 600/2000 mm ventil kompakt</t>
  </si>
  <si>
    <t>735151R15</t>
  </si>
  <si>
    <t>Otopné těleso panelové 22 středové připopjení výška/délka 600/400 mm ventil kompakt</t>
  </si>
  <si>
    <t>735151R16</t>
  </si>
  <si>
    <t>735151R17</t>
  </si>
  <si>
    <t>Otopné těleso panelové 21 středové připopjení výška/délka 600/1200 mm ventil kompakt</t>
  </si>
  <si>
    <t>735151R18</t>
  </si>
  <si>
    <t>Otopné těleso panelové 22 středové připojení výška/délka 600/1400 mm ventil kompakt</t>
  </si>
  <si>
    <t>735151R19</t>
  </si>
  <si>
    <t>735151R20</t>
  </si>
  <si>
    <t>Otopné těleso panelové22 středové připojení výška/délka 600/1600 mm ventil kompakt</t>
  </si>
  <si>
    <t>735151R21</t>
  </si>
  <si>
    <t>Otopné těleso panelové 22 středové připojení výška/délka 600/2000 mm ventil kompakt</t>
  </si>
  <si>
    <t>735151R22</t>
  </si>
  <si>
    <t>Otopné těleso panelové 22 středové připojení výška/délka 900/600 mm ventil kompakt</t>
  </si>
  <si>
    <t>735151R23</t>
  </si>
  <si>
    <t>Otopné těleso panelové 33 středové připojenívýška/délka 300/2000 mm ventil kompakt</t>
  </si>
  <si>
    <t>735151R24</t>
  </si>
  <si>
    <t>Otopné těleso panelové 33 středové připojení výška/délka 600/1400 mm ventil kompakt</t>
  </si>
  <si>
    <t>735151R25</t>
  </si>
  <si>
    <t>Otopné těleso panelové 33 středové připojení výška/délka 600/1600 mm ventil kompakt</t>
  </si>
  <si>
    <t>735151R26</t>
  </si>
  <si>
    <t>Otopné těleso panelové 33 středové připojení výška/délka 600/1800 mm ventil kompakt</t>
  </si>
  <si>
    <t>735151R27</t>
  </si>
  <si>
    <t>Otopné těleso panelové 33 středové připojení výška/délka 900/1400 mm ventil kompakt</t>
  </si>
  <si>
    <t>735151R28</t>
  </si>
  <si>
    <t>Otopné těleso panelové 33 středové připojení plochy výška/délka 900/1600 mm ventil kompakt</t>
  </si>
  <si>
    <t>735151822</t>
  </si>
  <si>
    <t>Demontáž otopných těles panelových dvouřadých stavební délky přes 1500 do 2820 mm</t>
  </si>
  <si>
    <t>735152R29</t>
  </si>
  <si>
    <t>Otopné těleso panelové 21 středové připojení výška/délka 600/400mm ventil kompakt</t>
  </si>
  <si>
    <t>735152R30</t>
  </si>
  <si>
    <t>Otopné těleso panelové středové připojení plocha výška/délka 600/500 mm ventil kompakt</t>
  </si>
  <si>
    <t>735152R31</t>
  </si>
  <si>
    <t>Otopné těleso panelové středové připojení plocha výška/délka 600/600 mm ventil kompakt</t>
  </si>
  <si>
    <t>735152R32</t>
  </si>
  <si>
    <t>Otopné těleso panelové středové připojení výška/délka 600/700 mm ventil kompakt</t>
  </si>
  <si>
    <t>735152R33</t>
  </si>
  <si>
    <t>Otopné těleso panelové 21 středové připojení výška/délka 600/800mmventil kompakt</t>
  </si>
  <si>
    <t>735152R34</t>
  </si>
  <si>
    <t>Otopné těleso panelové 21 středové připojení výška/délka 600/1000mm ventil kompakt</t>
  </si>
  <si>
    <t>735152R35</t>
  </si>
  <si>
    <t>735152R36</t>
  </si>
  <si>
    <t>Otopné těleso panelové 21 středové připojení výška/délka 600/1200mm ventil kompakt</t>
  </si>
  <si>
    <t>735152R37</t>
  </si>
  <si>
    <t>Otopné těleso panelové 21 středové připojení výška/délka 600/1600mm ventil kompakt</t>
  </si>
  <si>
    <t>735152583</t>
  </si>
  <si>
    <t>Otopné těleso panelové 22 středové připojení výška/délka 600/2000mm ventil kompakt</t>
  </si>
  <si>
    <t>735152R38</t>
  </si>
  <si>
    <t>Otopné těleso panelové 22 středové připojení výška/délka 900/600mm ventil kompakt</t>
  </si>
  <si>
    <t>735152R39</t>
  </si>
  <si>
    <t>Otopné těleso panelové 22 středové připojení výška/délka 900/900mm ventil kompakt</t>
  </si>
  <si>
    <t>735152R40</t>
  </si>
  <si>
    <t>Otopné těleso panelové 22 středové připojení výška/délka 900/1400mm ventil kompakt</t>
  </si>
  <si>
    <t>735152R41</t>
  </si>
  <si>
    <t>Otopné těleso panelové 33 středové připojení výška/délka 600/1600mm ventil kompakt</t>
  </si>
  <si>
    <t>735191910</t>
  </si>
  <si>
    <t>Ostatní opravy otopných těles napuštění vody do otopného systému včetně potrubí (bez kotle a ohříváků) otopných těles</t>
  </si>
  <si>
    <t>735291800</t>
  </si>
  <si>
    <t>Demontáž konzol nebo držáků otopných těles, registrů, konvektorů do odpadu</t>
  </si>
  <si>
    <t>735494811</t>
  </si>
  <si>
    <t>Vypuštění vody z otopných soustav bez kotlů, ohříváků, zásobníků a nádrží</t>
  </si>
  <si>
    <t>998735203</t>
  </si>
  <si>
    <t>Přesun hmot pro otopná tělesa stanovený procentní sazbou (%) z ceny vodorovná dopravní vzdálenost do 50 m v objektech výšky přes 12 do 24 m</t>
  </si>
  <si>
    <t>783614571</t>
  </si>
  <si>
    <t>Základní nátěr armatur a kovových potrubí jednonásobný potrubí přes DN 100 do DN 150 mm syntetický</t>
  </si>
  <si>
    <t>1715j - Vedlejší roz - 1715j - Vedlejší rozpočto...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</si>
  <si>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</si>
  <si>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</si>
  <si>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</si>
  <si>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</si>
  <si>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</si>
  <si>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</si>
  <si>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</si>
  <si>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</si>
  <si>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</si>
  <si>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</si>
  <si>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</si>
  <si>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</si>
  <si>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VRN3</t>
  </si>
  <si>
    <t>Zařízení staveniště</t>
  </si>
  <si>
    <t>032103000</t>
  </si>
  <si>
    <t>Zařízení staveniště vybavení staveniště náklady na stavební buňky, zázemí, sociální zázemí</t>
  </si>
  <si>
    <t>032503000</t>
  </si>
  <si>
    <t>Skládky na staveništi</t>
  </si>
  <si>
    <t>032903000</t>
  </si>
  <si>
    <t>Zařízení staveniště vybavení staveniště náklady na provoz a údržbu vybavení staveniště</t>
  </si>
  <si>
    <t>033002000</t>
  </si>
  <si>
    <t>Hlavní tituly průvodních činností a nákladů zařízení staveniště připojení na inženýrské sítě</t>
  </si>
  <si>
    <t>034002000</t>
  </si>
  <si>
    <t>Hlavní tituly průvodních činností a nákladů zařízení staveniště zabezpečení staveniště</t>
  </si>
  <si>
    <t>034103000</t>
  </si>
  <si>
    <t>Zařízení staveniště zabezpečení staveniště energie pro zařízení staveniště</t>
  </si>
  <si>
    <t>034203000</t>
  </si>
  <si>
    <t>Zařízení staveniště zabezpečení staveniště oplocení staveniště</t>
  </si>
  <si>
    <t>034503000</t>
  </si>
  <si>
    <t>Zařízení staveniště zabezpečení staveniště informační tabule</t>
  </si>
  <si>
    <t>03450300R</t>
  </si>
  <si>
    <t>Informační tabule na objektu (měď, gravírovaná)</t>
  </si>
  <si>
    <t>039103000</t>
  </si>
  <si>
    <t>Zařízení staveniště zrušení zařízení staveniště rozebrání, bourání a odvoz</t>
  </si>
  <si>
    <t>VRN4</t>
  </si>
  <si>
    <t>Inženýrská činnost</t>
  </si>
  <si>
    <t>045002000</t>
  </si>
  <si>
    <t>Hlavní tituly průvodních činností a nákladů inženýrská činnost kompletační a koordinační činnost</t>
  </si>
  <si>
    <t>049103000</t>
  </si>
  <si>
    <t>Inženýrská činnost inženýrská činnost ostatní náklady vzniklé v souvislosti s realizací stavby</t>
  </si>
  <si>
    <t>VRN5</t>
  </si>
  <si>
    <t>Finanční náklady</t>
  </si>
  <si>
    <t>051103000</t>
  </si>
  <si>
    <t>Finanční náklady pojistné pojištění proti vlivu vyšší moci</t>
  </si>
  <si>
    <t>056002000</t>
  </si>
  <si>
    <t>Hlavní tituly průvodních činností a nákladů finanční náklady bankovní záruka</t>
  </si>
  <si>
    <t>…</t>
  </si>
  <si>
    <t>057002000</t>
  </si>
  <si>
    <t>Hlavní tituly průvodních činností a nákladů finanční náklady kauce, zádržné</t>
  </si>
  <si>
    <t>VRN7</t>
  </si>
  <si>
    <t>Provozní vlivy</t>
  </si>
  <si>
    <t>071103000</t>
  </si>
  <si>
    <t>Provozní vlivy provoz investora, třetích osob provoz investora</t>
  </si>
  <si>
    <t xml:space="preserve">    725 - Zdravotechnika - zařizovací předměty</t>
  </si>
  <si>
    <t>6,157</t>
  </si>
  <si>
    <t>6,157*4</t>
  </si>
  <si>
    <t>713410813</t>
  </si>
  <si>
    <t>Odstranění tepelné izolace potrubí a ohybů pásy nebo rohožemi bez povrchové úpravy ovinutými kolem potrubí a staženými ocelovým drátem potrubí, tloušťka izolace přes 50 mm</t>
  </si>
  <si>
    <t>721174042</t>
  </si>
  <si>
    <t>Potrubí z plastových trub polypropylenové připojovací DN 40</t>
  </si>
  <si>
    <t>7211740R1</t>
  </si>
  <si>
    <t>Potrubí kanalizační z PP připojovací systém HT DN 32</t>
  </si>
  <si>
    <t>7211740R2</t>
  </si>
  <si>
    <t>Napojení na stávající potrubí</t>
  </si>
  <si>
    <t>Přesun hmot pro vnitřní kanalizace stanovený procentní sazbou (%) z ceny vodorovná dopravní vzdálenost do 50 m v objektech výšky přes 12 do 24 m</t>
  </si>
  <si>
    <t>722130235</t>
  </si>
  <si>
    <t>Potrubí z ocelových trubek pozinkovaných závitových svařovaných běžných DN 40</t>
  </si>
  <si>
    <t>722130236</t>
  </si>
  <si>
    <t>Potrubí z ocelových trubek pozinkovaných závitových svařovaných běžných DN 50</t>
  </si>
  <si>
    <t>722130238</t>
  </si>
  <si>
    <t>Potrubí z ocelových trubek pozinkovaných závitových svařovaných běžných DN 80</t>
  </si>
  <si>
    <t>722130802</t>
  </si>
  <si>
    <t>Demontáž potrubí z ocelových trubek pozinkovaných závitových přes 25 do DN 40</t>
  </si>
  <si>
    <t>722130803</t>
  </si>
  <si>
    <t>Demontáž potrubí z ocelových trubek pozinkovaných závitových přes 40 do DN 50</t>
  </si>
  <si>
    <t>722130805</t>
  </si>
  <si>
    <t>Demontáž potrubí z ocelových trubek pozinkovaných závitových DN 80</t>
  </si>
  <si>
    <t>722181234</t>
  </si>
  <si>
    <t>Ochrana potrubí termoizolačními trubicemi z pěnového polyetylenu PE přilepenými v příčných a podélných spojích, tloušťky izolace přes 9 do 13 mm, vnitřního průměru izolace DN přes 63 do 89 mm</t>
  </si>
  <si>
    <t>722181243</t>
  </si>
  <si>
    <t>Ochrana potrubí termoizolačními trubicemi z pěnového polyetylenu PE přilepenými v příčných a podélných spojích, tloušťky izolace přes 13 do 20 mm, vnitřního průměru izolace DN přes 45 do 63 mm</t>
  </si>
  <si>
    <t>722290229</t>
  </si>
  <si>
    <t>Zkoušky, proplach a desinfekce vodovodního potrubí zkoušky těsnosti vodovodního potrubí závitového přes DN 50 do DN 100</t>
  </si>
  <si>
    <t>722290234</t>
  </si>
  <si>
    <t>Zkoušky, proplach a desinfekce vodovodního potrubí proplach a desinfekce vodovodního potrubí do DN 80</t>
  </si>
  <si>
    <t>7222902R1</t>
  </si>
  <si>
    <t>Přepojení odboček na nový hlavní rozvod vč. uzávěrů</t>
  </si>
  <si>
    <t>7222902R2</t>
  </si>
  <si>
    <t>Přepojení hlavní rozvod</t>
  </si>
  <si>
    <t>723111204</t>
  </si>
  <si>
    <t>Potrubí z ocelových trubek závitových černých spojovaných svařováním, bezešvých běžných DN 25</t>
  </si>
  <si>
    <t>723120809</t>
  </si>
  <si>
    <t>Demontáž potrubí svařovaného z ocelových trubek závitových přes 50 do DN 80</t>
  </si>
  <si>
    <t>723190907</t>
  </si>
  <si>
    <t>Opravy plynovodního potrubí odvzdušnění a napuštění potrubí</t>
  </si>
  <si>
    <t>723190917</t>
  </si>
  <si>
    <t>Opravy plynovodního potrubí navaření odbočky na potrubí DN 50</t>
  </si>
  <si>
    <t>7231909R2</t>
  </si>
  <si>
    <t>Revize plyn</t>
  </si>
  <si>
    <t>725</t>
  </si>
  <si>
    <t>Zdravotechnika - zařizovací předměty</t>
  </si>
  <si>
    <t>7252109R1</t>
  </si>
  <si>
    <t>Demontáž a zpětná montáž umyvadla s 1 stoj. ventilem</t>
  </si>
  <si>
    <t>7252109R2</t>
  </si>
  <si>
    <t>Odmontování klozetové mísy a sedátka</t>
  </si>
  <si>
    <t>7252109R3</t>
  </si>
  <si>
    <t>Zpětná montáž klozetové mísy a sedátka</t>
  </si>
  <si>
    <t>998725203</t>
  </si>
  <si>
    <t>Přesun hmot pro zařizovací předměty stanovený procentní sazbou (%) z ceny vodorovná dopravní vzdálenost do 50 m v objektech výšky přes 12 do 24 m</t>
  </si>
  <si>
    <t>7331938R1</t>
  </si>
  <si>
    <t>Uložení potrubí do DN 80, pevné, kluzné, včetně nosníků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</si>
  <si>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</si>
  <si>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</si>
  <si>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</si>
  <si>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</si>
  <si>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</si>
  <si>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</si>
  <si>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</si>
  <si>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</si>
  <si>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</si>
  <si>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</si>
  <si>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</si>
  <si>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</si>
  <si>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</si>
  <si>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</si>
  <si>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</si>
  <si>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</si>
  <si>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</si>
  <si>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</si>
  <si>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</si>
  <si>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</si>
  <si>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</si>
  <si>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</si>
  <si>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</si>
  <si>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</si>
  <si>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</si>
  <si>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</si>
  <si>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</si>
  <si>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</si>
  <si>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</si>
  <si>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</si>
  <si>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</si>
  <si>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</si>
  <si>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</si>
  <si>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</si>
  <si>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</si>
  <si>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</si>
  <si>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</si>
  <si>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</si>
  <si>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</si>
  <si>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</si>
  <si>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</si>
  <si>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</si>
  <si>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</si>
  <si>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</si>
  <si>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</si>
  <si>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</si>
  <si>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</si>
  <si>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</si>
  <si>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</si>
  <si>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</si>
  <si>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</si>
  <si>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</si>
  <si>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</si>
  <si>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</si>
  <si>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</si>
  <si>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</si>
  <si>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</si>
  <si>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</si>
  <si>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</si>
  <si>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</si>
  <si>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</si>
  <si>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</si>
  <si>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</si>
  <si>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</si>
  <si>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</si>
  <si>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</si>
  <si>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</si>
  <si>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</si>
  <si>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</si>
  <si>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</si>
  <si>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</si>
  <si>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</si>
  <si>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</si>
  <si>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</si>
  <si>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</si>
  <si>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</si>
  <si>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</si>
  <si>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</si>
  <si>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</si>
  <si>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</si>
  <si>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</si>
  <si>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</si>
  <si>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</si>
  <si>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</si>
  <si>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</si>
  <si>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</si>
  <si>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</si>
  <si>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</si>
  <si>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</si>
  <si>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</si>
  <si>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</si>
  <si>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</si>
  <si>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</si>
  <si>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</si>
  <si>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</si>
  <si>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</si>
  <si>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</si>
  <si>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</si>
  <si>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</si>
  <si>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</si>
  <si>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</si>
  <si>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</si>
  <si>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</si>
  <si>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</si>
  <si>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</si>
  <si>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</si>
  <si>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</si>
  <si>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</si>
  <si>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</si>
  <si>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</si>
  <si>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</si>
  <si>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</si>
  <si>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</si>
  <si>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</si>
  <si>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</si>
  <si>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</si>
  <si>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</si>
  <si>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</si>
  <si>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</si>
  <si>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</si>
  <si>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</si>
  <si>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</si>
  <si>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</si>
  <si>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</si>
  <si>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</si>
  <si>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</si>
  <si>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</si>
  <si>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</si>
  <si>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</si>
  <si>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</si>
  <si>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</si>
  <si>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</si>
  <si>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</si>
  <si>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</si>
  <si>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</si>
  <si>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</si>
  <si>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</si>
  <si>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</si>
  <si>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</si>
  <si>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</si>
  <si>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</si>
  <si>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</si>
  <si>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</si>
  <si>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</si>
  <si>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</si>
  <si>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</si>
  <si>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</si>
  <si>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</si>
  <si>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</si>
  <si>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</si>
  <si>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</si>
  <si>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</si>
  <si>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</si>
  <si>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</si>
  <si>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</si>
  <si>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</si>
  <si>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</si>
  <si>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</si>
  <si>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</si>
  <si>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</si>
  <si>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</si>
  <si>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</si>
  <si>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</si>
  <si>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</si>
  <si>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</si>
  <si>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</si>
  <si>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</si>
  <si>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</si>
  <si>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</si>
  <si>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</si>
  <si>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</si>
  <si>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</si>
  <si>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</si>
  <si>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</si>
  <si>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</si>
  <si>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</si>
  <si>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</si>
  <si>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</si>
  <si>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</si>
  <si>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</si>
  <si>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</si>
  <si>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</si>
  <si>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</si>
  <si>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1715a2 - Přípomoce v - 1715a2 - Přípomoce vytápění A1, A1.2</t>
  </si>
  <si>
    <t>Dodávka + montáž zateplení podkroví do dřevěného rosštu provedení OSB deskami pero x drážka tl. 22 mm, umístěné na sebe v kolmém směru v rastru 625 mm + latě 50/50 mm pro připevnění na horní hranu svislých desek,  448,92 m2</t>
  </si>
  <si>
    <t>1715b2 - Přípomoce v - 1715b2 - Přípomoce vytápění A2, A2.2</t>
  </si>
  <si>
    <t>1715c2 - Přípomoce v - 1715c2 - Přípomoce vytápění A3</t>
  </si>
  <si>
    <t>1715d2 - Přípomoce v - 1715d2 - Přípomoce vytápění B</t>
  </si>
  <si>
    <t>1715e2 - Přípomoce v - 1715e2 - Přípomoce vytápění C</t>
  </si>
  <si>
    <t>1715k - Vytápění - v - 1715k - Vytápění - vyvolané náklady</t>
  </si>
  <si>
    <t>Dodávka + montáž dveře vstupní plast 800/1970 vč. kování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</si>
</sst>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5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0" borderId="5" xfId="0" applyBorder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21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21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>
      <alignment vertical="center"/>
    </xf>
    <xf numFmtId="4" fontId="29" fillId="0" borderId="23" xfId="0" applyNumberFormat="1" applyFont="1" applyBorder="1" applyAlignment="1">
      <alignment vertical="center"/>
    </xf>
    <xf numFmtId="166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2" fillId="0" borderId="13" xfId="0" applyNumberFormat="1" applyFont="1" applyBorder="1" applyAlignment="1">
      <alignment/>
    </xf>
    <xf numFmtId="166" fontId="32" fillId="0" borderId="14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5" fillId="0" borderId="27" xfId="0" applyFont="1" applyBorder="1" applyAlignment="1" applyProtection="1">
      <alignment horizontal="center" vertical="center"/>
      <protection locked="0"/>
    </xf>
    <xf numFmtId="49" fontId="35" fillId="0" borderId="27" xfId="0" applyNumberFormat="1" applyFont="1" applyBorder="1" applyAlignment="1" applyProtection="1">
      <alignment horizontal="left" vertical="center" wrapText="1"/>
      <protection locked="0"/>
    </xf>
    <xf numFmtId="0" fontId="35" fillId="0" borderId="27" xfId="0" applyFont="1" applyBorder="1" applyAlignment="1" applyProtection="1">
      <alignment horizontal="left" vertical="center" wrapText="1"/>
      <protection locked="0"/>
    </xf>
    <xf numFmtId="0" fontId="35" fillId="0" borderId="27" xfId="0" applyFont="1" applyBorder="1" applyAlignment="1" applyProtection="1">
      <alignment horizontal="center" vertical="center" wrapText="1"/>
      <protection locked="0"/>
    </xf>
    <xf numFmtId="167" fontId="35" fillId="0" borderId="27" xfId="0" applyNumberFormat="1" applyFont="1" applyBorder="1" applyAlignment="1" applyProtection="1">
      <alignment vertical="center"/>
      <protection locked="0"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 locked="0"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6" borderId="27" xfId="0" applyFont="1" applyFill="1" applyBorder="1" applyAlignment="1" applyProtection="1">
      <alignment horizontal="center" vertical="center"/>
      <protection locked="0"/>
    </xf>
    <xf numFmtId="0" fontId="9" fillId="6" borderId="0" xfId="0" applyFont="1" applyFill="1" applyAlignment="1">
      <alignment vertical="center"/>
    </xf>
    <xf numFmtId="0" fontId="35" fillId="6" borderId="27" xfId="0" applyFont="1" applyFill="1" applyBorder="1" applyAlignment="1" applyProtection="1">
      <alignment horizontal="center" vertical="center"/>
      <protection locked="0"/>
    </xf>
    <xf numFmtId="0" fontId="10" fillId="6" borderId="0" xfId="0" applyFont="1" applyFill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4" fontId="19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5" fillId="7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0" fillId="2" borderId="0" xfId="20" applyFont="1" applyFill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0"/>
  <sheetViews>
    <sheetView showGridLines="0" workbookViewId="0" topLeftCell="A1">
      <pane ySplit="1" topLeftCell="A37" activePane="bottomLeft" state="frozen"/>
      <selection pane="bottomLeft" activeCell="X16" sqref="X1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29" t="s">
        <v>8</v>
      </c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S2" s="22" t="s">
        <v>9</v>
      </c>
      <c r="BT2" s="22" t="s">
        <v>10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2:71" ht="36.95" customHeight="1">
      <c r="B4" s="26"/>
      <c r="C4" s="27"/>
      <c r="D4" s="28" t="s">
        <v>12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13</v>
      </c>
      <c r="BE4" s="31" t="s">
        <v>14</v>
      </c>
      <c r="BS4" s="22" t="s">
        <v>15</v>
      </c>
    </row>
    <row r="5" spans="2:71" ht="14.45" customHeight="1">
      <c r="B5" s="26"/>
      <c r="C5" s="27"/>
      <c r="D5" s="32" t="s">
        <v>16</v>
      </c>
      <c r="E5" s="27"/>
      <c r="F5" s="27"/>
      <c r="G5" s="27"/>
      <c r="H5" s="27"/>
      <c r="I5" s="27"/>
      <c r="J5" s="27"/>
      <c r="K5" s="331">
        <v>1715</v>
      </c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27"/>
      <c r="AQ5" s="29"/>
      <c r="BE5" s="323" t="s">
        <v>17</v>
      </c>
      <c r="BS5" s="22" t="s">
        <v>9</v>
      </c>
    </row>
    <row r="6" spans="2:71" ht="36.9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17" t="s">
        <v>19</v>
      </c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27"/>
      <c r="AQ6" s="29"/>
      <c r="BE6" s="324"/>
      <c r="BS6" s="22" t="s">
        <v>9</v>
      </c>
    </row>
    <row r="7" spans="2:71" ht="14.4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21</v>
      </c>
      <c r="AL7" s="27"/>
      <c r="AM7" s="27"/>
      <c r="AN7" s="33" t="s">
        <v>5</v>
      </c>
      <c r="AO7" s="27"/>
      <c r="AP7" s="27"/>
      <c r="AQ7" s="29"/>
      <c r="BE7" s="324"/>
      <c r="BS7" s="22" t="s">
        <v>9</v>
      </c>
    </row>
    <row r="8" spans="2:71" ht="14.45" customHeight="1">
      <c r="B8" s="26"/>
      <c r="C8" s="27"/>
      <c r="D8" s="35" t="s">
        <v>22</v>
      </c>
      <c r="E8" s="27"/>
      <c r="F8" s="27"/>
      <c r="G8" s="27"/>
      <c r="H8" s="27"/>
      <c r="I8" s="27"/>
      <c r="J8" s="27"/>
      <c r="K8" s="33" t="s">
        <v>23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24</v>
      </c>
      <c r="AL8" s="27"/>
      <c r="AM8" s="27"/>
      <c r="AN8" s="36" t="s">
        <v>25</v>
      </c>
      <c r="AO8" s="27"/>
      <c r="AP8" s="27"/>
      <c r="AQ8" s="29"/>
      <c r="BE8" s="324"/>
      <c r="BS8" s="22" t="s">
        <v>9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24"/>
      <c r="BS9" s="22" t="s">
        <v>9</v>
      </c>
    </row>
    <row r="10" spans="2:71" ht="14.45" customHeight="1">
      <c r="B10" s="26"/>
      <c r="C10" s="27"/>
      <c r="D10" s="35" t="s">
        <v>26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27</v>
      </c>
      <c r="AL10" s="27"/>
      <c r="AM10" s="27"/>
      <c r="AN10" s="33" t="s">
        <v>28</v>
      </c>
      <c r="AO10" s="27"/>
      <c r="AP10" s="27"/>
      <c r="AQ10" s="29"/>
      <c r="BE10" s="324"/>
      <c r="BS10" s="22" t="s">
        <v>9</v>
      </c>
    </row>
    <row r="11" spans="2:71" ht="18.4" customHeight="1">
      <c r="B11" s="26"/>
      <c r="C11" s="27"/>
      <c r="D11" s="27"/>
      <c r="E11" s="33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30</v>
      </c>
      <c r="AL11" s="27"/>
      <c r="AM11" s="27"/>
      <c r="AN11" s="33" t="s">
        <v>5</v>
      </c>
      <c r="AO11" s="27"/>
      <c r="AP11" s="27"/>
      <c r="AQ11" s="29"/>
      <c r="BE11" s="324"/>
      <c r="BS11" s="22" t="s">
        <v>9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24"/>
      <c r="BS12" s="22" t="s">
        <v>9</v>
      </c>
    </row>
    <row r="13" spans="2:71" ht="14.45" customHeight="1">
      <c r="B13" s="26"/>
      <c r="C13" s="27"/>
      <c r="D13" s="35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27</v>
      </c>
      <c r="AL13" s="27"/>
      <c r="AM13" s="27"/>
      <c r="AN13" s="37" t="s">
        <v>32</v>
      </c>
      <c r="AO13" s="27"/>
      <c r="AP13" s="27"/>
      <c r="AQ13" s="29"/>
      <c r="BE13" s="324"/>
      <c r="BS13" s="22" t="s">
        <v>9</v>
      </c>
    </row>
    <row r="14" spans="2:71" ht="15">
      <c r="B14" s="26"/>
      <c r="C14" s="27"/>
      <c r="D14" s="27"/>
      <c r="E14" s="333" t="s">
        <v>32</v>
      </c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5" t="s">
        <v>30</v>
      </c>
      <c r="AL14" s="27"/>
      <c r="AM14" s="27"/>
      <c r="AN14" s="37" t="s">
        <v>32</v>
      </c>
      <c r="AO14" s="27"/>
      <c r="AP14" s="27"/>
      <c r="AQ14" s="29"/>
      <c r="BE14" s="324"/>
      <c r="BS14" s="22" t="s">
        <v>9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24"/>
      <c r="BS15" s="22" t="s">
        <v>6</v>
      </c>
    </row>
    <row r="16" spans="2:71" ht="14.45" customHeight="1">
      <c r="B16" s="26"/>
      <c r="C16" s="27"/>
      <c r="D16" s="35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27</v>
      </c>
      <c r="AL16" s="27"/>
      <c r="AM16" s="27"/>
      <c r="AN16" s="33" t="s">
        <v>34</v>
      </c>
      <c r="AO16" s="27"/>
      <c r="AP16" s="27"/>
      <c r="AQ16" s="29"/>
      <c r="BE16" s="324"/>
      <c r="BS16" s="22" t="s">
        <v>6</v>
      </c>
    </row>
    <row r="17" spans="2:71" ht="18.4" customHeight="1">
      <c r="B17" s="26"/>
      <c r="C17" s="27"/>
      <c r="D17" s="27"/>
      <c r="E17" s="33" t="s">
        <v>35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30</v>
      </c>
      <c r="AL17" s="27"/>
      <c r="AM17" s="27"/>
      <c r="AN17" s="33" t="s">
        <v>36</v>
      </c>
      <c r="AO17" s="27"/>
      <c r="AP17" s="27"/>
      <c r="AQ17" s="29"/>
      <c r="BE17" s="324"/>
      <c r="BS17" s="22" t="s">
        <v>37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24"/>
      <c r="BS18" s="22" t="s">
        <v>9</v>
      </c>
    </row>
    <row r="19" spans="2:71" ht="14.45" customHeight="1">
      <c r="B19" s="26"/>
      <c r="C19" s="27"/>
      <c r="D19" s="35" t="s">
        <v>38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24"/>
      <c r="BS19" s="22" t="s">
        <v>9</v>
      </c>
    </row>
    <row r="20" spans="2:71" ht="16.5" customHeight="1">
      <c r="B20" s="26"/>
      <c r="C20" s="27"/>
      <c r="D20" s="27"/>
      <c r="E20" s="335" t="s">
        <v>5</v>
      </c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27"/>
      <c r="AP20" s="27"/>
      <c r="AQ20" s="29"/>
      <c r="BE20" s="324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24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24"/>
    </row>
    <row r="23" spans="2:57" s="1" customFormat="1" ht="25.9" customHeight="1">
      <c r="B23" s="39"/>
      <c r="C23" s="40"/>
      <c r="D23" s="41" t="s">
        <v>39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36">
        <f>ROUND(AG51,2)</f>
        <v>0</v>
      </c>
      <c r="AL23" s="337"/>
      <c r="AM23" s="337"/>
      <c r="AN23" s="337"/>
      <c r="AO23" s="337"/>
      <c r="AP23" s="40"/>
      <c r="AQ23" s="43"/>
      <c r="BE23" s="324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24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38" t="s">
        <v>40</v>
      </c>
      <c r="M25" s="338"/>
      <c r="N25" s="338"/>
      <c r="O25" s="338"/>
      <c r="P25" s="40"/>
      <c r="Q25" s="40"/>
      <c r="R25" s="40"/>
      <c r="S25" s="40"/>
      <c r="T25" s="40"/>
      <c r="U25" s="40"/>
      <c r="V25" s="40"/>
      <c r="W25" s="338" t="s">
        <v>41</v>
      </c>
      <c r="X25" s="338"/>
      <c r="Y25" s="338"/>
      <c r="Z25" s="338"/>
      <c r="AA25" s="338"/>
      <c r="AB25" s="338"/>
      <c r="AC25" s="338"/>
      <c r="AD25" s="338"/>
      <c r="AE25" s="338"/>
      <c r="AF25" s="40"/>
      <c r="AG25" s="40"/>
      <c r="AH25" s="40"/>
      <c r="AI25" s="40"/>
      <c r="AJ25" s="40"/>
      <c r="AK25" s="338" t="s">
        <v>42</v>
      </c>
      <c r="AL25" s="338"/>
      <c r="AM25" s="338"/>
      <c r="AN25" s="338"/>
      <c r="AO25" s="338"/>
      <c r="AP25" s="40"/>
      <c r="AQ25" s="43"/>
      <c r="BE25" s="324"/>
    </row>
    <row r="26" spans="2:57" s="2" customFormat="1" ht="14.45" customHeight="1">
      <c r="B26" s="45"/>
      <c r="C26" s="46"/>
      <c r="D26" s="47" t="s">
        <v>43</v>
      </c>
      <c r="E26" s="46"/>
      <c r="F26" s="47" t="s">
        <v>44</v>
      </c>
      <c r="G26" s="46"/>
      <c r="H26" s="46"/>
      <c r="I26" s="46"/>
      <c r="J26" s="46"/>
      <c r="K26" s="46"/>
      <c r="L26" s="316">
        <v>0.21</v>
      </c>
      <c r="M26" s="315"/>
      <c r="N26" s="315"/>
      <c r="O26" s="315"/>
      <c r="P26" s="46"/>
      <c r="Q26" s="46"/>
      <c r="R26" s="46"/>
      <c r="S26" s="46"/>
      <c r="T26" s="46"/>
      <c r="U26" s="46"/>
      <c r="V26" s="46"/>
      <c r="W26" s="314">
        <f>ROUND(AZ51,2)</f>
        <v>0</v>
      </c>
      <c r="X26" s="315"/>
      <c r="Y26" s="315"/>
      <c r="Z26" s="315"/>
      <c r="AA26" s="315"/>
      <c r="AB26" s="315"/>
      <c r="AC26" s="315"/>
      <c r="AD26" s="315"/>
      <c r="AE26" s="315"/>
      <c r="AF26" s="46"/>
      <c r="AG26" s="46"/>
      <c r="AH26" s="46"/>
      <c r="AI26" s="46"/>
      <c r="AJ26" s="46"/>
      <c r="AK26" s="314">
        <f>ROUND(AV51,2)</f>
        <v>0</v>
      </c>
      <c r="AL26" s="315"/>
      <c r="AM26" s="315"/>
      <c r="AN26" s="315"/>
      <c r="AO26" s="315"/>
      <c r="AP26" s="46"/>
      <c r="AQ26" s="48"/>
      <c r="BE26" s="324"/>
    </row>
    <row r="27" spans="2:57" s="2" customFormat="1" ht="14.45" customHeight="1">
      <c r="B27" s="45"/>
      <c r="C27" s="46"/>
      <c r="D27" s="46"/>
      <c r="E27" s="46"/>
      <c r="F27" s="47" t="s">
        <v>45</v>
      </c>
      <c r="G27" s="46"/>
      <c r="H27" s="46"/>
      <c r="I27" s="46"/>
      <c r="J27" s="46"/>
      <c r="K27" s="46"/>
      <c r="L27" s="316">
        <v>0.15</v>
      </c>
      <c r="M27" s="315"/>
      <c r="N27" s="315"/>
      <c r="O27" s="315"/>
      <c r="P27" s="46"/>
      <c r="Q27" s="46"/>
      <c r="R27" s="46"/>
      <c r="S27" s="46"/>
      <c r="T27" s="46"/>
      <c r="U27" s="46"/>
      <c r="V27" s="46"/>
      <c r="W27" s="314">
        <f>ROUND(BA51,2)</f>
        <v>0</v>
      </c>
      <c r="X27" s="315"/>
      <c r="Y27" s="315"/>
      <c r="Z27" s="315"/>
      <c r="AA27" s="315"/>
      <c r="AB27" s="315"/>
      <c r="AC27" s="315"/>
      <c r="AD27" s="315"/>
      <c r="AE27" s="315"/>
      <c r="AF27" s="46"/>
      <c r="AG27" s="46"/>
      <c r="AH27" s="46"/>
      <c r="AI27" s="46"/>
      <c r="AJ27" s="46"/>
      <c r="AK27" s="314">
        <f>ROUND(AW51,2)</f>
        <v>0</v>
      </c>
      <c r="AL27" s="315"/>
      <c r="AM27" s="315"/>
      <c r="AN27" s="315"/>
      <c r="AO27" s="315"/>
      <c r="AP27" s="46"/>
      <c r="AQ27" s="48"/>
      <c r="BE27" s="324"/>
    </row>
    <row r="28" spans="2:57" s="2" customFormat="1" ht="14.45" customHeight="1" hidden="1">
      <c r="B28" s="45"/>
      <c r="C28" s="46"/>
      <c r="D28" s="46"/>
      <c r="E28" s="46"/>
      <c r="F28" s="47" t="s">
        <v>46</v>
      </c>
      <c r="G28" s="46"/>
      <c r="H28" s="46"/>
      <c r="I28" s="46"/>
      <c r="J28" s="46"/>
      <c r="K28" s="46"/>
      <c r="L28" s="316">
        <v>0.21</v>
      </c>
      <c r="M28" s="315"/>
      <c r="N28" s="315"/>
      <c r="O28" s="315"/>
      <c r="P28" s="46"/>
      <c r="Q28" s="46"/>
      <c r="R28" s="46"/>
      <c r="S28" s="46"/>
      <c r="T28" s="46"/>
      <c r="U28" s="46"/>
      <c r="V28" s="46"/>
      <c r="W28" s="314">
        <f>ROUND(BB51,2)</f>
        <v>0</v>
      </c>
      <c r="X28" s="315"/>
      <c r="Y28" s="315"/>
      <c r="Z28" s="315"/>
      <c r="AA28" s="315"/>
      <c r="AB28" s="315"/>
      <c r="AC28" s="315"/>
      <c r="AD28" s="315"/>
      <c r="AE28" s="315"/>
      <c r="AF28" s="46"/>
      <c r="AG28" s="46"/>
      <c r="AH28" s="46"/>
      <c r="AI28" s="46"/>
      <c r="AJ28" s="46"/>
      <c r="AK28" s="314">
        <v>0</v>
      </c>
      <c r="AL28" s="315"/>
      <c r="AM28" s="315"/>
      <c r="AN28" s="315"/>
      <c r="AO28" s="315"/>
      <c r="AP28" s="46"/>
      <c r="AQ28" s="48"/>
      <c r="BE28" s="324"/>
    </row>
    <row r="29" spans="2:57" s="2" customFormat="1" ht="14.45" customHeight="1" hidden="1">
      <c r="B29" s="45"/>
      <c r="C29" s="46"/>
      <c r="D29" s="46"/>
      <c r="E29" s="46"/>
      <c r="F29" s="47" t="s">
        <v>47</v>
      </c>
      <c r="G29" s="46"/>
      <c r="H29" s="46"/>
      <c r="I29" s="46"/>
      <c r="J29" s="46"/>
      <c r="K29" s="46"/>
      <c r="L29" s="316">
        <v>0.15</v>
      </c>
      <c r="M29" s="315"/>
      <c r="N29" s="315"/>
      <c r="O29" s="315"/>
      <c r="P29" s="46"/>
      <c r="Q29" s="46"/>
      <c r="R29" s="46"/>
      <c r="S29" s="46"/>
      <c r="T29" s="46"/>
      <c r="U29" s="46"/>
      <c r="V29" s="46"/>
      <c r="W29" s="314">
        <f>ROUND(BC51,2)</f>
        <v>0</v>
      </c>
      <c r="X29" s="315"/>
      <c r="Y29" s="315"/>
      <c r="Z29" s="315"/>
      <c r="AA29" s="315"/>
      <c r="AB29" s="315"/>
      <c r="AC29" s="315"/>
      <c r="AD29" s="315"/>
      <c r="AE29" s="315"/>
      <c r="AF29" s="46"/>
      <c r="AG29" s="46"/>
      <c r="AH29" s="46"/>
      <c r="AI29" s="46"/>
      <c r="AJ29" s="46"/>
      <c r="AK29" s="314">
        <v>0</v>
      </c>
      <c r="AL29" s="315"/>
      <c r="AM29" s="315"/>
      <c r="AN29" s="315"/>
      <c r="AO29" s="315"/>
      <c r="AP29" s="46"/>
      <c r="AQ29" s="48"/>
      <c r="BE29" s="324"/>
    </row>
    <row r="30" spans="2:57" s="2" customFormat="1" ht="14.45" customHeight="1" hidden="1">
      <c r="B30" s="45"/>
      <c r="C30" s="46"/>
      <c r="D30" s="46"/>
      <c r="E30" s="46"/>
      <c r="F30" s="47" t="s">
        <v>48</v>
      </c>
      <c r="G30" s="46"/>
      <c r="H30" s="46"/>
      <c r="I30" s="46"/>
      <c r="J30" s="46"/>
      <c r="K30" s="46"/>
      <c r="L30" s="316">
        <v>0</v>
      </c>
      <c r="M30" s="315"/>
      <c r="N30" s="315"/>
      <c r="O30" s="315"/>
      <c r="P30" s="46"/>
      <c r="Q30" s="46"/>
      <c r="R30" s="46"/>
      <c r="S30" s="46"/>
      <c r="T30" s="46"/>
      <c r="U30" s="46"/>
      <c r="V30" s="46"/>
      <c r="W30" s="314">
        <f>ROUND(BD51,2)</f>
        <v>0</v>
      </c>
      <c r="X30" s="315"/>
      <c r="Y30" s="315"/>
      <c r="Z30" s="315"/>
      <c r="AA30" s="315"/>
      <c r="AB30" s="315"/>
      <c r="AC30" s="315"/>
      <c r="AD30" s="315"/>
      <c r="AE30" s="315"/>
      <c r="AF30" s="46"/>
      <c r="AG30" s="46"/>
      <c r="AH30" s="46"/>
      <c r="AI30" s="46"/>
      <c r="AJ30" s="46"/>
      <c r="AK30" s="314">
        <v>0</v>
      </c>
      <c r="AL30" s="315"/>
      <c r="AM30" s="315"/>
      <c r="AN30" s="315"/>
      <c r="AO30" s="315"/>
      <c r="AP30" s="46"/>
      <c r="AQ30" s="48"/>
      <c r="BE30" s="324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24"/>
    </row>
    <row r="32" spans="2:57" s="1" customFormat="1" ht="25.9" customHeight="1">
      <c r="B32" s="39"/>
      <c r="C32" s="49"/>
      <c r="D32" s="50" t="s">
        <v>49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50</v>
      </c>
      <c r="U32" s="51"/>
      <c r="V32" s="51"/>
      <c r="W32" s="51"/>
      <c r="X32" s="325" t="s">
        <v>51</v>
      </c>
      <c r="Y32" s="326"/>
      <c r="Z32" s="326"/>
      <c r="AA32" s="326"/>
      <c r="AB32" s="326"/>
      <c r="AC32" s="51"/>
      <c r="AD32" s="51"/>
      <c r="AE32" s="51"/>
      <c r="AF32" s="51"/>
      <c r="AG32" s="51"/>
      <c r="AH32" s="51"/>
      <c r="AI32" s="51"/>
      <c r="AJ32" s="51"/>
      <c r="AK32" s="327">
        <f>SUM(AK23:AK30)</f>
        <v>0</v>
      </c>
      <c r="AL32" s="326"/>
      <c r="AM32" s="326"/>
      <c r="AN32" s="326"/>
      <c r="AO32" s="328"/>
      <c r="AP32" s="49"/>
      <c r="AQ32" s="53"/>
      <c r="BE32" s="324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39"/>
    </row>
    <row r="39" spans="2:44" s="1" customFormat="1" ht="36.95" customHeight="1">
      <c r="B39" s="39"/>
      <c r="C39" s="59" t="s">
        <v>52</v>
      </c>
      <c r="AR39" s="39"/>
    </row>
    <row r="40" spans="2:44" s="1" customFormat="1" ht="6.95" customHeight="1">
      <c r="B40" s="39"/>
      <c r="AR40" s="39"/>
    </row>
    <row r="41" spans="2:44" s="3" customFormat="1" ht="14.45" customHeight="1">
      <c r="B41" s="60"/>
      <c r="C41" s="61" t="s">
        <v>16</v>
      </c>
      <c r="L41" s="3">
        <f>K5</f>
        <v>1715</v>
      </c>
      <c r="AR41" s="60"/>
    </row>
    <row r="42" spans="2:44" s="4" customFormat="1" ht="36.95" customHeight="1">
      <c r="B42" s="62"/>
      <c r="C42" s="63" t="s">
        <v>18</v>
      </c>
      <c r="L42" s="319" t="str">
        <f>K6</f>
        <v>Zateplení budovy SOŠ a SOU dopravní Čáslav (3.10)</v>
      </c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R42" s="62"/>
    </row>
    <row r="43" spans="2:44" s="1" customFormat="1" ht="6.95" customHeight="1">
      <c r="B43" s="39"/>
      <c r="AR43" s="39"/>
    </row>
    <row r="44" spans="2:44" s="1" customFormat="1" ht="15">
      <c r="B44" s="39"/>
      <c r="C44" s="61" t="s">
        <v>22</v>
      </c>
      <c r="L44" s="64" t="str">
        <f>IF(K8="","",K8)</f>
        <v>Čáslav, Aug. Sedláčka 1145</v>
      </c>
      <c r="AI44" s="61" t="s">
        <v>24</v>
      </c>
      <c r="AM44" s="321" t="str">
        <f>IF(AN8="","",AN8)</f>
        <v>19. 9. 2018</v>
      </c>
      <c r="AN44" s="321"/>
      <c r="AR44" s="39"/>
    </row>
    <row r="45" spans="2:44" s="1" customFormat="1" ht="6.95" customHeight="1">
      <c r="B45" s="39"/>
      <c r="AR45" s="39"/>
    </row>
    <row r="46" spans="2:56" s="1" customFormat="1" ht="15">
      <c r="B46" s="39"/>
      <c r="C46" s="61" t="s">
        <v>26</v>
      </c>
      <c r="L46" s="3" t="str">
        <f>IF(E11="","",E11)</f>
        <v>SUŠ a SOU dopravní Čáslav, Aug. Sedláčka 1145, Čás</v>
      </c>
      <c r="AI46" s="61" t="s">
        <v>33</v>
      </c>
      <c r="AM46" s="308" t="str">
        <f>IF(E17="","",E17)</f>
        <v>AZ PROJECT spol. s r.o., Plynárenská 830, Kolín</v>
      </c>
      <c r="AN46" s="308"/>
      <c r="AO46" s="308"/>
      <c r="AP46" s="308"/>
      <c r="AR46" s="39"/>
      <c r="AS46" s="309" t="s">
        <v>53</v>
      </c>
      <c r="AT46" s="310"/>
      <c r="AU46" s="66"/>
      <c r="AV46" s="66"/>
      <c r="AW46" s="66"/>
      <c r="AX46" s="66"/>
      <c r="AY46" s="66"/>
      <c r="AZ46" s="66"/>
      <c r="BA46" s="66"/>
      <c r="BB46" s="66"/>
      <c r="BC46" s="66"/>
      <c r="BD46" s="67"/>
    </row>
    <row r="47" spans="2:56" s="1" customFormat="1" ht="15">
      <c r="B47" s="39"/>
      <c r="C47" s="61" t="s">
        <v>31</v>
      </c>
      <c r="L47" s="3" t="str">
        <f>IF(E14="Vyplň údaj","",E14)</f>
        <v/>
      </c>
      <c r="AR47" s="39"/>
      <c r="AS47" s="311"/>
      <c r="AT47" s="312"/>
      <c r="AU47" s="40"/>
      <c r="AV47" s="40"/>
      <c r="AW47" s="40"/>
      <c r="AX47" s="40"/>
      <c r="AY47" s="40"/>
      <c r="AZ47" s="40"/>
      <c r="BA47" s="40"/>
      <c r="BB47" s="40"/>
      <c r="BC47" s="40"/>
      <c r="BD47" s="68"/>
    </row>
    <row r="48" spans="2:56" s="1" customFormat="1" ht="10.9" customHeight="1">
      <c r="B48" s="39"/>
      <c r="AR48" s="39"/>
      <c r="AS48" s="311"/>
      <c r="AT48" s="312"/>
      <c r="AU48" s="40"/>
      <c r="AV48" s="40"/>
      <c r="AW48" s="40"/>
      <c r="AX48" s="40"/>
      <c r="AY48" s="40"/>
      <c r="AZ48" s="40"/>
      <c r="BA48" s="40"/>
      <c r="BB48" s="40"/>
      <c r="BC48" s="40"/>
      <c r="BD48" s="68"/>
    </row>
    <row r="49" spans="2:56" s="1" customFormat="1" ht="29.25" customHeight="1">
      <c r="B49" s="39"/>
      <c r="C49" s="304" t="s">
        <v>54</v>
      </c>
      <c r="D49" s="305"/>
      <c r="E49" s="305"/>
      <c r="F49" s="305"/>
      <c r="G49" s="305"/>
      <c r="H49" s="69"/>
      <c r="I49" s="313" t="s">
        <v>55</v>
      </c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22" t="s">
        <v>56</v>
      </c>
      <c r="AH49" s="305"/>
      <c r="AI49" s="305"/>
      <c r="AJ49" s="305"/>
      <c r="AK49" s="305"/>
      <c r="AL49" s="305"/>
      <c r="AM49" s="305"/>
      <c r="AN49" s="313" t="s">
        <v>57</v>
      </c>
      <c r="AO49" s="305"/>
      <c r="AP49" s="305"/>
      <c r="AQ49" s="70" t="s">
        <v>58</v>
      </c>
      <c r="AR49" s="39"/>
      <c r="AS49" s="71" t="s">
        <v>59</v>
      </c>
      <c r="AT49" s="72" t="s">
        <v>60</v>
      </c>
      <c r="AU49" s="72" t="s">
        <v>61</v>
      </c>
      <c r="AV49" s="72" t="s">
        <v>62</v>
      </c>
      <c r="AW49" s="72" t="s">
        <v>63</v>
      </c>
      <c r="AX49" s="72" t="s">
        <v>64</v>
      </c>
      <c r="AY49" s="72" t="s">
        <v>65</v>
      </c>
      <c r="AZ49" s="72" t="s">
        <v>66</v>
      </c>
      <c r="BA49" s="72" t="s">
        <v>67</v>
      </c>
      <c r="BB49" s="72" t="s">
        <v>68</v>
      </c>
      <c r="BC49" s="72" t="s">
        <v>69</v>
      </c>
      <c r="BD49" s="73" t="s">
        <v>70</v>
      </c>
    </row>
    <row r="50" spans="2:56" s="1" customFormat="1" ht="10.9" customHeight="1">
      <c r="B50" s="39"/>
      <c r="AR50" s="39"/>
      <c r="AS50" s="74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7"/>
    </row>
    <row r="51" spans="2:90" s="4" customFormat="1" ht="32.45" customHeight="1">
      <c r="B51" s="62"/>
      <c r="C51" s="75" t="s">
        <v>71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303">
        <f>ROUND(SUM(AG52:AG68),2)</f>
        <v>0</v>
      </c>
      <c r="AH51" s="303"/>
      <c r="AI51" s="303"/>
      <c r="AJ51" s="303"/>
      <c r="AK51" s="303"/>
      <c r="AL51" s="303"/>
      <c r="AM51" s="303"/>
      <c r="AN51" s="332">
        <f aca="true" t="shared" si="0" ref="AN51:AN68">SUM(AG51,AT51)</f>
        <v>0</v>
      </c>
      <c r="AO51" s="332"/>
      <c r="AP51" s="332"/>
      <c r="AQ51" s="77" t="s">
        <v>5</v>
      </c>
      <c r="AR51" s="62"/>
      <c r="AS51" s="78">
        <f>ROUND(SUM(AS52:AS68),2)</f>
        <v>0</v>
      </c>
      <c r="AT51" s="79">
        <f aca="true" t="shared" si="1" ref="AT51:AT68">ROUND(SUM(AV51:AW51),2)</f>
        <v>0</v>
      </c>
      <c r="AU51" s="80">
        <f>ROUND(SUM(AU52:AU68),5)</f>
        <v>0</v>
      </c>
      <c r="AV51" s="79">
        <f>ROUND(AZ51*L26,2)</f>
        <v>0</v>
      </c>
      <c r="AW51" s="79">
        <f>ROUND(BA51*L27,2)</f>
        <v>0</v>
      </c>
      <c r="AX51" s="79">
        <f>ROUND(BB51*L26,2)</f>
        <v>0</v>
      </c>
      <c r="AY51" s="79">
        <f>ROUND(BC51*L27,2)</f>
        <v>0</v>
      </c>
      <c r="AZ51" s="79">
        <f>ROUND(SUM(AZ52:AZ68),2)</f>
        <v>0</v>
      </c>
      <c r="BA51" s="79">
        <f>ROUND(SUM(BA52:BA68),2)</f>
        <v>0</v>
      </c>
      <c r="BB51" s="79">
        <f>ROUND(SUM(BB52:BB68),2)</f>
        <v>0</v>
      </c>
      <c r="BC51" s="79">
        <f>ROUND(SUM(BC52:BC68),2)</f>
        <v>0</v>
      </c>
      <c r="BD51" s="81">
        <f>ROUND(SUM(BD52:BD68),2)</f>
        <v>0</v>
      </c>
      <c r="BS51" s="63" t="s">
        <v>72</v>
      </c>
      <c r="BT51" s="63" t="s">
        <v>73</v>
      </c>
      <c r="BU51" s="82" t="s">
        <v>74</v>
      </c>
      <c r="BV51" s="63" t="s">
        <v>75</v>
      </c>
      <c r="BW51" s="63" t="s">
        <v>7</v>
      </c>
      <c r="BX51" s="63" t="s">
        <v>76</v>
      </c>
      <c r="CL51" s="63" t="s">
        <v>5</v>
      </c>
    </row>
    <row r="52" spans="1:91" s="5" customFormat="1" ht="63" customHeight="1">
      <c r="A52" s="83" t="s">
        <v>77</v>
      </c>
      <c r="B52" s="84"/>
      <c r="C52" s="85"/>
      <c r="D52" s="302" t="s">
        <v>78</v>
      </c>
      <c r="E52" s="302"/>
      <c r="F52" s="302"/>
      <c r="G52" s="302"/>
      <c r="H52" s="302"/>
      <c r="I52" s="86"/>
      <c r="J52" s="302" t="s">
        <v>79</v>
      </c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6">
        <f>'1715a - Stavební čás - 17...'!J27</f>
        <v>0</v>
      </c>
      <c r="AH52" s="307"/>
      <c r="AI52" s="307"/>
      <c r="AJ52" s="307"/>
      <c r="AK52" s="307"/>
      <c r="AL52" s="307"/>
      <c r="AM52" s="307"/>
      <c r="AN52" s="306">
        <f t="shared" si="0"/>
        <v>0</v>
      </c>
      <c r="AO52" s="307"/>
      <c r="AP52" s="307"/>
      <c r="AQ52" s="87" t="s">
        <v>80</v>
      </c>
      <c r="AR52" s="84"/>
      <c r="AS52" s="88">
        <v>0</v>
      </c>
      <c r="AT52" s="89">
        <f t="shared" si="1"/>
        <v>0</v>
      </c>
      <c r="AU52" s="90">
        <f>'1715a - Stavební čás - 17...'!P93</f>
        <v>0</v>
      </c>
      <c r="AV52" s="89">
        <f>'1715a - Stavební čás - 17...'!J30</f>
        <v>0</v>
      </c>
      <c r="AW52" s="89">
        <f>'1715a - Stavební čás - 17...'!J31</f>
        <v>0</v>
      </c>
      <c r="AX52" s="89">
        <f>'1715a - Stavební čás - 17...'!J32</f>
        <v>0</v>
      </c>
      <c r="AY52" s="89">
        <f>'1715a - Stavební čás - 17...'!J33</f>
        <v>0</v>
      </c>
      <c r="AZ52" s="89">
        <f>'1715a - Stavební čás - 17...'!F30</f>
        <v>0</v>
      </c>
      <c r="BA52" s="89">
        <f>'1715a - Stavební čás - 17...'!F31</f>
        <v>0</v>
      </c>
      <c r="BB52" s="89">
        <f>'1715a - Stavební čás - 17...'!F32</f>
        <v>0</v>
      </c>
      <c r="BC52" s="89">
        <f>'1715a - Stavební čás - 17...'!F33</f>
        <v>0</v>
      </c>
      <c r="BD52" s="91">
        <f>'1715a - Stavební čás - 17...'!F34</f>
        <v>0</v>
      </c>
      <c r="BT52" s="92" t="s">
        <v>81</v>
      </c>
      <c r="BV52" s="92" t="s">
        <v>75</v>
      </c>
      <c r="BW52" s="92" t="s">
        <v>82</v>
      </c>
      <c r="BX52" s="92" t="s">
        <v>7</v>
      </c>
      <c r="CL52" s="92" t="s">
        <v>5</v>
      </c>
      <c r="CM52" s="92" t="s">
        <v>83</v>
      </c>
    </row>
    <row r="53" spans="1:91" s="5" customFormat="1" ht="63" customHeight="1">
      <c r="A53" s="83" t="s">
        <v>77</v>
      </c>
      <c r="B53" s="84"/>
      <c r="C53" s="85"/>
      <c r="D53" s="302" t="s">
        <v>84</v>
      </c>
      <c r="E53" s="302"/>
      <c r="F53" s="302"/>
      <c r="G53" s="302"/>
      <c r="H53" s="302"/>
      <c r="I53" s="86"/>
      <c r="J53" s="302" t="s">
        <v>85</v>
      </c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F53" s="302"/>
      <c r="AG53" s="306">
        <f>'1715a2 - Přípomoce v - 17...'!J27</f>
        <v>0</v>
      </c>
      <c r="AH53" s="307"/>
      <c r="AI53" s="307"/>
      <c r="AJ53" s="307"/>
      <c r="AK53" s="307"/>
      <c r="AL53" s="307"/>
      <c r="AM53" s="307"/>
      <c r="AN53" s="306">
        <f t="shared" si="0"/>
        <v>0</v>
      </c>
      <c r="AO53" s="307"/>
      <c r="AP53" s="307"/>
      <c r="AQ53" s="87" t="s">
        <v>80</v>
      </c>
      <c r="AR53" s="84"/>
      <c r="AS53" s="88">
        <v>0</v>
      </c>
      <c r="AT53" s="89">
        <f t="shared" si="1"/>
        <v>0</v>
      </c>
      <c r="AU53" s="90">
        <f>'1715a2 - Přípomoce v - 17...'!P84</f>
        <v>0</v>
      </c>
      <c r="AV53" s="89">
        <f>'1715a2 - Přípomoce v - 17...'!J30</f>
        <v>0</v>
      </c>
      <c r="AW53" s="89">
        <f>'1715a2 - Přípomoce v - 17...'!J31</f>
        <v>0</v>
      </c>
      <c r="AX53" s="89">
        <f>'1715a2 - Přípomoce v - 17...'!J32</f>
        <v>0</v>
      </c>
      <c r="AY53" s="89">
        <f>'1715a2 - Přípomoce v - 17...'!J33</f>
        <v>0</v>
      </c>
      <c r="AZ53" s="89">
        <f>'1715a2 - Přípomoce v - 17...'!F30</f>
        <v>0</v>
      </c>
      <c r="BA53" s="89">
        <f>'1715a2 - Přípomoce v - 17...'!F31</f>
        <v>0</v>
      </c>
      <c r="BB53" s="89">
        <f>'1715a2 - Přípomoce v - 17...'!F32</f>
        <v>0</v>
      </c>
      <c r="BC53" s="89">
        <f>'1715a2 - Přípomoce v - 17...'!F33</f>
        <v>0</v>
      </c>
      <c r="BD53" s="91">
        <f>'1715a2 - Přípomoce v - 17...'!F34</f>
        <v>0</v>
      </c>
      <c r="BT53" s="92" t="s">
        <v>81</v>
      </c>
      <c r="BV53" s="92" t="s">
        <v>75</v>
      </c>
      <c r="BW53" s="92" t="s">
        <v>86</v>
      </c>
      <c r="BX53" s="92" t="s">
        <v>7</v>
      </c>
      <c r="CL53" s="92" t="s">
        <v>5</v>
      </c>
      <c r="CM53" s="92" t="s">
        <v>83</v>
      </c>
    </row>
    <row r="54" spans="1:91" s="5" customFormat="1" ht="63" customHeight="1">
      <c r="A54" s="83" t="s">
        <v>77</v>
      </c>
      <c r="B54" s="84"/>
      <c r="C54" s="85"/>
      <c r="D54" s="302" t="s">
        <v>87</v>
      </c>
      <c r="E54" s="302"/>
      <c r="F54" s="302"/>
      <c r="G54" s="302"/>
      <c r="H54" s="302"/>
      <c r="I54" s="86"/>
      <c r="J54" s="302" t="s">
        <v>88</v>
      </c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  <c r="AG54" s="306">
        <f>'1715b - Stavební čás - 17...'!J27</f>
        <v>0</v>
      </c>
      <c r="AH54" s="307"/>
      <c r="AI54" s="307"/>
      <c r="AJ54" s="307"/>
      <c r="AK54" s="307"/>
      <c r="AL54" s="307"/>
      <c r="AM54" s="307"/>
      <c r="AN54" s="306">
        <f t="shared" si="0"/>
        <v>0</v>
      </c>
      <c r="AO54" s="307"/>
      <c r="AP54" s="307"/>
      <c r="AQ54" s="87" t="s">
        <v>80</v>
      </c>
      <c r="AR54" s="84"/>
      <c r="AS54" s="88">
        <v>0</v>
      </c>
      <c r="AT54" s="89">
        <f t="shared" si="1"/>
        <v>0</v>
      </c>
      <c r="AU54" s="90">
        <f>'1715b - Stavební čás - 17...'!P94</f>
        <v>0</v>
      </c>
      <c r="AV54" s="89">
        <f>'1715b - Stavební čás - 17...'!J30</f>
        <v>0</v>
      </c>
      <c r="AW54" s="89">
        <f>'1715b - Stavební čás - 17...'!J31</f>
        <v>0</v>
      </c>
      <c r="AX54" s="89">
        <f>'1715b - Stavební čás - 17...'!J32</f>
        <v>0</v>
      </c>
      <c r="AY54" s="89">
        <f>'1715b - Stavební čás - 17...'!J33</f>
        <v>0</v>
      </c>
      <c r="AZ54" s="89">
        <f>'1715b - Stavební čás - 17...'!F30</f>
        <v>0</v>
      </c>
      <c r="BA54" s="89">
        <f>'1715b - Stavební čás - 17...'!F31</f>
        <v>0</v>
      </c>
      <c r="BB54" s="89">
        <f>'1715b - Stavební čás - 17...'!F32</f>
        <v>0</v>
      </c>
      <c r="BC54" s="89">
        <f>'1715b - Stavební čás - 17...'!F33</f>
        <v>0</v>
      </c>
      <c r="BD54" s="91">
        <f>'1715b - Stavební čás - 17...'!F34</f>
        <v>0</v>
      </c>
      <c r="BT54" s="92" t="s">
        <v>81</v>
      </c>
      <c r="BV54" s="92" t="s">
        <v>75</v>
      </c>
      <c r="BW54" s="92" t="s">
        <v>89</v>
      </c>
      <c r="BX54" s="92" t="s">
        <v>7</v>
      </c>
      <c r="CL54" s="92" t="s">
        <v>5</v>
      </c>
      <c r="CM54" s="92" t="s">
        <v>83</v>
      </c>
    </row>
    <row r="55" spans="1:91" s="5" customFormat="1" ht="63" customHeight="1">
      <c r="A55" s="83" t="s">
        <v>77</v>
      </c>
      <c r="B55" s="84"/>
      <c r="C55" s="85"/>
      <c r="D55" s="302" t="s">
        <v>90</v>
      </c>
      <c r="E55" s="302"/>
      <c r="F55" s="302"/>
      <c r="G55" s="302"/>
      <c r="H55" s="302"/>
      <c r="I55" s="86"/>
      <c r="J55" s="302" t="s">
        <v>91</v>
      </c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6">
        <f>'1715b2 - Přípomoce v - 17...'!J27</f>
        <v>0</v>
      </c>
      <c r="AH55" s="307"/>
      <c r="AI55" s="307"/>
      <c r="AJ55" s="307"/>
      <c r="AK55" s="307"/>
      <c r="AL55" s="307"/>
      <c r="AM55" s="307"/>
      <c r="AN55" s="306">
        <f t="shared" si="0"/>
        <v>0</v>
      </c>
      <c r="AO55" s="307"/>
      <c r="AP55" s="307"/>
      <c r="AQ55" s="87" t="s">
        <v>80</v>
      </c>
      <c r="AR55" s="84"/>
      <c r="AS55" s="88">
        <v>0</v>
      </c>
      <c r="AT55" s="89">
        <f t="shared" si="1"/>
        <v>0</v>
      </c>
      <c r="AU55" s="90">
        <f>'1715b2 - Přípomoce v - 17...'!P88</f>
        <v>0</v>
      </c>
      <c r="AV55" s="89">
        <f>'1715b2 - Přípomoce v - 17...'!J30</f>
        <v>0</v>
      </c>
      <c r="AW55" s="89">
        <f>'1715b2 - Přípomoce v - 17...'!J31</f>
        <v>0</v>
      </c>
      <c r="AX55" s="89">
        <f>'1715b2 - Přípomoce v - 17...'!J32</f>
        <v>0</v>
      </c>
      <c r="AY55" s="89">
        <f>'1715b2 - Přípomoce v - 17...'!J33</f>
        <v>0</v>
      </c>
      <c r="AZ55" s="89">
        <f>'1715b2 - Přípomoce v - 17...'!F30</f>
        <v>0</v>
      </c>
      <c r="BA55" s="89">
        <f>'1715b2 - Přípomoce v - 17...'!F31</f>
        <v>0</v>
      </c>
      <c r="BB55" s="89">
        <f>'1715b2 - Přípomoce v - 17...'!F32</f>
        <v>0</v>
      </c>
      <c r="BC55" s="89">
        <f>'1715b2 - Přípomoce v - 17...'!F33</f>
        <v>0</v>
      </c>
      <c r="BD55" s="91">
        <f>'1715b2 - Přípomoce v - 17...'!F34</f>
        <v>0</v>
      </c>
      <c r="BT55" s="92" t="s">
        <v>81</v>
      </c>
      <c r="BV55" s="92" t="s">
        <v>75</v>
      </c>
      <c r="BW55" s="92" t="s">
        <v>92</v>
      </c>
      <c r="BX55" s="92" t="s">
        <v>7</v>
      </c>
      <c r="CL55" s="92" t="s">
        <v>5</v>
      </c>
      <c r="CM55" s="92" t="s">
        <v>83</v>
      </c>
    </row>
    <row r="56" spans="1:91" s="5" customFormat="1" ht="63" customHeight="1">
      <c r="A56" s="83" t="s">
        <v>77</v>
      </c>
      <c r="B56" s="84"/>
      <c r="C56" s="85"/>
      <c r="D56" s="302" t="s">
        <v>93</v>
      </c>
      <c r="E56" s="302"/>
      <c r="F56" s="302"/>
      <c r="G56" s="302"/>
      <c r="H56" s="302"/>
      <c r="I56" s="86"/>
      <c r="J56" s="302" t="s">
        <v>94</v>
      </c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6">
        <f>'1715c - Stavební čás - 17...'!J27</f>
        <v>0</v>
      </c>
      <c r="AH56" s="307"/>
      <c r="AI56" s="307"/>
      <c r="AJ56" s="307"/>
      <c r="AK56" s="307"/>
      <c r="AL56" s="307"/>
      <c r="AM56" s="307"/>
      <c r="AN56" s="306">
        <f t="shared" si="0"/>
        <v>0</v>
      </c>
      <c r="AO56" s="307"/>
      <c r="AP56" s="307"/>
      <c r="AQ56" s="87" t="s">
        <v>80</v>
      </c>
      <c r="AR56" s="84"/>
      <c r="AS56" s="88">
        <v>0</v>
      </c>
      <c r="AT56" s="89">
        <f t="shared" si="1"/>
        <v>0</v>
      </c>
      <c r="AU56" s="90">
        <f>'1715c - Stavební čás - 17...'!P94</f>
        <v>0</v>
      </c>
      <c r="AV56" s="89">
        <f>'1715c - Stavební čás - 17...'!J30</f>
        <v>0</v>
      </c>
      <c r="AW56" s="89">
        <f>'1715c - Stavební čás - 17...'!J31</f>
        <v>0</v>
      </c>
      <c r="AX56" s="89">
        <f>'1715c - Stavební čás - 17...'!J32</f>
        <v>0</v>
      </c>
      <c r="AY56" s="89">
        <f>'1715c - Stavební čás - 17...'!J33</f>
        <v>0</v>
      </c>
      <c r="AZ56" s="89">
        <f>'1715c - Stavební čás - 17...'!F30</f>
        <v>0</v>
      </c>
      <c r="BA56" s="89">
        <f>'1715c - Stavební čás - 17...'!F31</f>
        <v>0</v>
      </c>
      <c r="BB56" s="89">
        <f>'1715c - Stavební čás - 17...'!F32</f>
        <v>0</v>
      </c>
      <c r="BC56" s="89">
        <f>'1715c - Stavební čás - 17...'!F33</f>
        <v>0</v>
      </c>
      <c r="BD56" s="91">
        <f>'1715c - Stavební čás - 17...'!F34</f>
        <v>0</v>
      </c>
      <c r="BT56" s="92" t="s">
        <v>81</v>
      </c>
      <c r="BV56" s="92" t="s">
        <v>75</v>
      </c>
      <c r="BW56" s="92" t="s">
        <v>95</v>
      </c>
      <c r="BX56" s="92" t="s">
        <v>7</v>
      </c>
      <c r="CL56" s="92" t="s">
        <v>5</v>
      </c>
      <c r="CM56" s="92" t="s">
        <v>83</v>
      </c>
    </row>
    <row r="57" spans="1:91" s="5" customFormat="1" ht="63" customHeight="1">
      <c r="A57" s="83" t="s">
        <v>77</v>
      </c>
      <c r="B57" s="84"/>
      <c r="C57" s="85"/>
      <c r="D57" s="302" t="s">
        <v>96</v>
      </c>
      <c r="E57" s="302"/>
      <c r="F57" s="302"/>
      <c r="G57" s="302"/>
      <c r="H57" s="302"/>
      <c r="I57" s="86"/>
      <c r="J57" s="302" t="s">
        <v>97</v>
      </c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6">
        <f>'1715c2 - Přípomoce v - 17...'!J27</f>
        <v>0</v>
      </c>
      <c r="AH57" s="307"/>
      <c r="AI57" s="307"/>
      <c r="AJ57" s="307"/>
      <c r="AK57" s="307"/>
      <c r="AL57" s="307"/>
      <c r="AM57" s="307"/>
      <c r="AN57" s="306">
        <f t="shared" si="0"/>
        <v>0</v>
      </c>
      <c r="AO57" s="307"/>
      <c r="AP57" s="307"/>
      <c r="AQ57" s="87" t="s">
        <v>80</v>
      </c>
      <c r="AR57" s="84"/>
      <c r="AS57" s="88">
        <v>0</v>
      </c>
      <c r="AT57" s="89">
        <f t="shared" si="1"/>
        <v>0</v>
      </c>
      <c r="AU57" s="90">
        <f>'1715c2 - Přípomoce v - 17...'!P84</f>
        <v>0</v>
      </c>
      <c r="AV57" s="89">
        <f>'1715c2 - Přípomoce v - 17...'!J30</f>
        <v>0</v>
      </c>
      <c r="AW57" s="89">
        <f>'1715c2 - Přípomoce v - 17...'!J31</f>
        <v>0</v>
      </c>
      <c r="AX57" s="89">
        <f>'1715c2 - Přípomoce v - 17...'!J32</f>
        <v>0</v>
      </c>
      <c r="AY57" s="89">
        <f>'1715c2 - Přípomoce v - 17...'!J33</f>
        <v>0</v>
      </c>
      <c r="AZ57" s="89">
        <f>'1715c2 - Přípomoce v - 17...'!F30</f>
        <v>0</v>
      </c>
      <c r="BA57" s="89">
        <f>'1715c2 - Přípomoce v - 17...'!F31</f>
        <v>0</v>
      </c>
      <c r="BB57" s="89">
        <f>'1715c2 - Přípomoce v - 17...'!F32</f>
        <v>0</v>
      </c>
      <c r="BC57" s="89">
        <f>'1715c2 - Přípomoce v - 17...'!F33</f>
        <v>0</v>
      </c>
      <c r="BD57" s="91">
        <f>'1715c2 - Přípomoce v - 17...'!F34</f>
        <v>0</v>
      </c>
      <c r="BT57" s="92" t="s">
        <v>81</v>
      </c>
      <c r="BV57" s="92" t="s">
        <v>75</v>
      </c>
      <c r="BW57" s="92" t="s">
        <v>98</v>
      </c>
      <c r="BX57" s="92" t="s">
        <v>7</v>
      </c>
      <c r="CL57" s="92" t="s">
        <v>5</v>
      </c>
      <c r="CM57" s="92" t="s">
        <v>83</v>
      </c>
    </row>
    <row r="58" spans="1:91" s="5" customFormat="1" ht="63" customHeight="1">
      <c r="A58" s="83" t="s">
        <v>77</v>
      </c>
      <c r="B58" s="84"/>
      <c r="C58" s="85"/>
      <c r="D58" s="302" t="s">
        <v>99</v>
      </c>
      <c r="E58" s="302"/>
      <c r="F58" s="302"/>
      <c r="G58" s="302"/>
      <c r="H58" s="302"/>
      <c r="I58" s="86"/>
      <c r="J58" s="302" t="s">
        <v>100</v>
      </c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6">
        <f>'1715d - Stavební čás - 17...'!J27</f>
        <v>0</v>
      </c>
      <c r="AH58" s="307"/>
      <c r="AI58" s="307"/>
      <c r="AJ58" s="307"/>
      <c r="AK58" s="307"/>
      <c r="AL58" s="307"/>
      <c r="AM58" s="307"/>
      <c r="AN58" s="306">
        <f t="shared" si="0"/>
        <v>0</v>
      </c>
      <c r="AO58" s="307"/>
      <c r="AP58" s="307"/>
      <c r="AQ58" s="87" t="s">
        <v>80</v>
      </c>
      <c r="AR58" s="84"/>
      <c r="AS58" s="88">
        <v>0</v>
      </c>
      <c r="AT58" s="89">
        <f t="shared" si="1"/>
        <v>0</v>
      </c>
      <c r="AU58" s="90">
        <f>'1715d - Stavební čás - 17...'!P100</f>
        <v>0</v>
      </c>
      <c r="AV58" s="89">
        <f>'1715d - Stavební čás - 17...'!J30</f>
        <v>0</v>
      </c>
      <c r="AW58" s="89">
        <f>'1715d - Stavební čás - 17...'!J31</f>
        <v>0</v>
      </c>
      <c r="AX58" s="89">
        <f>'1715d - Stavební čás - 17...'!J32</f>
        <v>0</v>
      </c>
      <c r="AY58" s="89">
        <f>'1715d - Stavební čás - 17...'!J33</f>
        <v>0</v>
      </c>
      <c r="AZ58" s="89">
        <f>'1715d - Stavební čás - 17...'!F30</f>
        <v>0</v>
      </c>
      <c r="BA58" s="89">
        <f>'1715d - Stavební čás - 17...'!F31</f>
        <v>0</v>
      </c>
      <c r="BB58" s="89">
        <f>'1715d - Stavební čás - 17...'!F32</f>
        <v>0</v>
      </c>
      <c r="BC58" s="89">
        <f>'1715d - Stavební čás - 17...'!F33</f>
        <v>0</v>
      </c>
      <c r="BD58" s="91">
        <f>'1715d - Stavební čás - 17...'!F34</f>
        <v>0</v>
      </c>
      <c r="BT58" s="92" t="s">
        <v>81</v>
      </c>
      <c r="BV58" s="92" t="s">
        <v>75</v>
      </c>
      <c r="BW58" s="92" t="s">
        <v>101</v>
      </c>
      <c r="BX58" s="92" t="s">
        <v>7</v>
      </c>
      <c r="CL58" s="92" t="s">
        <v>5</v>
      </c>
      <c r="CM58" s="92" t="s">
        <v>83</v>
      </c>
    </row>
    <row r="59" spans="1:91" s="5" customFormat="1" ht="63" customHeight="1">
      <c r="A59" s="83" t="s">
        <v>77</v>
      </c>
      <c r="B59" s="84"/>
      <c r="C59" s="85"/>
      <c r="D59" s="302" t="s">
        <v>102</v>
      </c>
      <c r="E59" s="302"/>
      <c r="F59" s="302"/>
      <c r="G59" s="302"/>
      <c r="H59" s="302"/>
      <c r="I59" s="86"/>
      <c r="J59" s="302" t="s">
        <v>103</v>
      </c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6">
        <f>'1715d2 - Přípomoce v - 17...'!J27</f>
        <v>0</v>
      </c>
      <c r="AH59" s="307"/>
      <c r="AI59" s="307"/>
      <c r="AJ59" s="307"/>
      <c r="AK59" s="307"/>
      <c r="AL59" s="307"/>
      <c r="AM59" s="307"/>
      <c r="AN59" s="306">
        <f t="shared" si="0"/>
        <v>0</v>
      </c>
      <c r="AO59" s="307"/>
      <c r="AP59" s="307"/>
      <c r="AQ59" s="87" t="s">
        <v>80</v>
      </c>
      <c r="AR59" s="84"/>
      <c r="AS59" s="88">
        <v>0</v>
      </c>
      <c r="AT59" s="89">
        <f t="shared" si="1"/>
        <v>0</v>
      </c>
      <c r="AU59" s="90">
        <f>'1715d2 - Přípomoce v - 17...'!P88</f>
        <v>0</v>
      </c>
      <c r="AV59" s="89">
        <f>'1715d2 - Přípomoce v - 17...'!J30</f>
        <v>0</v>
      </c>
      <c r="AW59" s="89">
        <f>'1715d2 - Přípomoce v - 17...'!J31</f>
        <v>0</v>
      </c>
      <c r="AX59" s="89">
        <f>'1715d2 - Přípomoce v - 17...'!J32</f>
        <v>0</v>
      </c>
      <c r="AY59" s="89">
        <f>'1715d2 - Přípomoce v - 17...'!J33</f>
        <v>0</v>
      </c>
      <c r="AZ59" s="89">
        <f>'1715d2 - Přípomoce v - 17...'!F30</f>
        <v>0</v>
      </c>
      <c r="BA59" s="89">
        <f>'1715d2 - Přípomoce v - 17...'!F31</f>
        <v>0</v>
      </c>
      <c r="BB59" s="89">
        <f>'1715d2 - Přípomoce v - 17...'!F32</f>
        <v>0</v>
      </c>
      <c r="BC59" s="89">
        <f>'1715d2 - Přípomoce v - 17...'!F33</f>
        <v>0</v>
      </c>
      <c r="BD59" s="91">
        <f>'1715d2 - Přípomoce v - 17...'!F34</f>
        <v>0</v>
      </c>
      <c r="BT59" s="92" t="s">
        <v>81</v>
      </c>
      <c r="BV59" s="92" t="s">
        <v>75</v>
      </c>
      <c r="BW59" s="92" t="s">
        <v>104</v>
      </c>
      <c r="BX59" s="92" t="s">
        <v>7</v>
      </c>
      <c r="CL59" s="92" t="s">
        <v>5</v>
      </c>
      <c r="CM59" s="92" t="s">
        <v>83</v>
      </c>
    </row>
    <row r="60" spans="1:91" s="5" customFormat="1" ht="63" customHeight="1">
      <c r="A60" s="83" t="s">
        <v>77</v>
      </c>
      <c r="B60" s="84"/>
      <c r="C60" s="85"/>
      <c r="D60" s="302" t="s">
        <v>105</v>
      </c>
      <c r="E60" s="302"/>
      <c r="F60" s="302"/>
      <c r="G60" s="302"/>
      <c r="H60" s="302"/>
      <c r="I60" s="86"/>
      <c r="J60" s="302" t="s">
        <v>106</v>
      </c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6">
        <f>'1715e - Stavební čás - 17...'!J27</f>
        <v>0</v>
      </c>
      <c r="AH60" s="307"/>
      <c r="AI60" s="307"/>
      <c r="AJ60" s="307"/>
      <c r="AK60" s="307"/>
      <c r="AL60" s="307"/>
      <c r="AM60" s="307"/>
      <c r="AN60" s="306">
        <f t="shared" si="0"/>
        <v>0</v>
      </c>
      <c r="AO60" s="307"/>
      <c r="AP60" s="307"/>
      <c r="AQ60" s="87" t="s">
        <v>80</v>
      </c>
      <c r="AR60" s="84"/>
      <c r="AS60" s="88">
        <v>0</v>
      </c>
      <c r="AT60" s="89">
        <f t="shared" si="1"/>
        <v>0</v>
      </c>
      <c r="AU60" s="90">
        <f>'1715e - Stavební čás - 17...'!P98</f>
        <v>0</v>
      </c>
      <c r="AV60" s="89">
        <f>'1715e - Stavební čás - 17...'!J30</f>
        <v>0</v>
      </c>
      <c r="AW60" s="89">
        <f>'1715e - Stavební čás - 17...'!J31</f>
        <v>0</v>
      </c>
      <c r="AX60" s="89">
        <f>'1715e - Stavební čás - 17...'!J32</f>
        <v>0</v>
      </c>
      <c r="AY60" s="89">
        <f>'1715e - Stavební čás - 17...'!J33</f>
        <v>0</v>
      </c>
      <c r="AZ60" s="89">
        <f>'1715e - Stavební čás - 17...'!F30</f>
        <v>0</v>
      </c>
      <c r="BA60" s="89">
        <f>'1715e - Stavební čás - 17...'!F31</f>
        <v>0</v>
      </c>
      <c r="BB60" s="89">
        <f>'1715e - Stavební čás - 17...'!F32</f>
        <v>0</v>
      </c>
      <c r="BC60" s="89">
        <f>'1715e - Stavební čás - 17...'!F33</f>
        <v>0</v>
      </c>
      <c r="BD60" s="91">
        <f>'1715e - Stavební čás - 17...'!F34</f>
        <v>0</v>
      </c>
      <c r="BT60" s="92" t="s">
        <v>81</v>
      </c>
      <c r="BV60" s="92" t="s">
        <v>75</v>
      </c>
      <c r="BW60" s="92" t="s">
        <v>107</v>
      </c>
      <c r="BX60" s="92" t="s">
        <v>7</v>
      </c>
      <c r="CL60" s="92" t="s">
        <v>5</v>
      </c>
      <c r="CM60" s="92" t="s">
        <v>83</v>
      </c>
    </row>
    <row r="61" spans="1:91" s="5" customFormat="1" ht="63" customHeight="1">
      <c r="A61" s="83" t="s">
        <v>77</v>
      </c>
      <c r="B61" s="84"/>
      <c r="C61" s="85"/>
      <c r="D61" s="302" t="s">
        <v>108</v>
      </c>
      <c r="E61" s="302"/>
      <c r="F61" s="302"/>
      <c r="G61" s="302"/>
      <c r="H61" s="302"/>
      <c r="I61" s="86"/>
      <c r="J61" s="302" t="s">
        <v>109</v>
      </c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302"/>
      <c r="AD61" s="302"/>
      <c r="AE61" s="302"/>
      <c r="AF61" s="302"/>
      <c r="AG61" s="306">
        <f>'1715e2 - Přípomoce v - 17...'!J27</f>
        <v>0</v>
      </c>
      <c r="AH61" s="307"/>
      <c r="AI61" s="307"/>
      <c r="AJ61" s="307"/>
      <c r="AK61" s="307"/>
      <c r="AL61" s="307"/>
      <c r="AM61" s="307"/>
      <c r="AN61" s="306">
        <f t="shared" si="0"/>
        <v>0</v>
      </c>
      <c r="AO61" s="307"/>
      <c r="AP61" s="307"/>
      <c r="AQ61" s="87" t="s">
        <v>80</v>
      </c>
      <c r="AR61" s="84"/>
      <c r="AS61" s="88">
        <v>0</v>
      </c>
      <c r="AT61" s="89">
        <f t="shared" si="1"/>
        <v>0</v>
      </c>
      <c r="AU61" s="90">
        <f>'1715e2 - Přípomoce v - 17...'!P88</f>
        <v>0</v>
      </c>
      <c r="AV61" s="89">
        <f>'1715e2 - Přípomoce v - 17...'!J30</f>
        <v>0</v>
      </c>
      <c r="AW61" s="89">
        <f>'1715e2 - Přípomoce v - 17...'!J31</f>
        <v>0</v>
      </c>
      <c r="AX61" s="89">
        <f>'1715e2 - Přípomoce v - 17...'!J32</f>
        <v>0</v>
      </c>
      <c r="AY61" s="89">
        <f>'1715e2 - Přípomoce v - 17...'!J33</f>
        <v>0</v>
      </c>
      <c r="AZ61" s="89">
        <f>'1715e2 - Přípomoce v - 17...'!F30</f>
        <v>0</v>
      </c>
      <c r="BA61" s="89">
        <f>'1715e2 - Přípomoce v - 17...'!F31</f>
        <v>0</v>
      </c>
      <c r="BB61" s="89">
        <f>'1715e2 - Přípomoce v - 17...'!F32</f>
        <v>0</v>
      </c>
      <c r="BC61" s="89">
        <f>'1715e2 - Přípomoce v - 17...'!F33</f>
        <v>0</v>
      </c>
      <c r="BD61" s="91">
        <f>'1715e2 - Přípomoce v - 17...'!F34</f>
        <v>0</v>
      </c>
      <c r="BT61" s="92" t="s">
        <v>81</v>
      </c>
      <c r="BV61" s="92" t="s">
        <v>75</v>
      </c>
      <c r="BW61" s="92" t="s">
        <v>110</v>
      </c>
      <c r="BX61" s="92" t="s">
        <v>7</v>
      </c>
      <c r="CL61" s="92" t="s">
        <v>5</v>
      </c>
      <c r="CM61" s="92" t="s">
        <v>83</v>
      </c>
    </row>
    <row r="62" spans="1:91" s="5" customFormat="1" ht="63" customHeight="1">
      <c r="A62" s="83" t="s">
        <v>77</v>
      </c>
      <c r="B62" s="84"/>
      <c r="C62" s="85"/>
      <c r="D62" s="302" t="s">
        <v>111</v>
      </c>
      <c r="E62" s="302"/>
      <c r="F62" s="302"/>
      <c r="G62" s="302"/>
      <c r="H62" s="302"/>
      <c r="I62" s="86"/>
      <c r="J62" s="302" t="s">
        <v>112</v>
      </c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  <c r="AC62" s="302"/>
      <c r="AD62" s="302"/>
      <c r="AE62" s="302"/>
      <c r="AF62" s="302"/>
      <c r="AG62" s="306">
        <f>'1715fa - Elektro pro - 17...'!J27</f>
        <v>0</v>
      </c>
      <c r="AH62" s="307"/>
      <c r="AI62" s="307"/>
      <c r="AJ62" s="307"/>
      <c r="AK62" s="307"/>
      <c r="AL62" s="307"/>
      <c r="AM62" s="307"/>
      <c r="AN62" s="306">
        <f t="shared" si="0"/>
        <v>0</v>
      </c>
      <c r="AO62" s="307"/>
      <c r="AP62" s="307"/>
      <c r="AQ62" s="87" t="s">
        <v>80</v>
      </c>
      <c r="AR62" s="84"/>
      <c r="AS62" s="88">
        <v>0</v>
      </c>
      <c r="AT62" s="89">
        <f t="shared" si="1"/>
        <v>0</v>
      </c>
      <c r="AU62" s="90">
        <f>'1715fa - Elektro pro - 17...'!P85</f>
        <v>0</v>
      </c>
      <c r="AV62" s="89">
        <f>'1715fa - Elektro pro - 17...'!J30</f>
        <v>0</v>
      </c>
      <c r="AW62" s="89">
        <f>'1715fa - Elektro pro - 17...'!J31</f>
        <v>0</v>
      </c>
      <c r="AX62" s="89">
        <f>'1715fa - Elektro pro - 17...'!J32</f>
        <v>0</v>
      </c>
      <c r="AY62" s="89">
        <f>'1715fa - Elektro pro - 17...'!J33</f>
        <v>0</v>
      </c>
      <c r="AZ62" s="89">
        <f>'1715fa - Elektro pro - 17...'!F30</f>
        <v>0</v>
      </c>
      <c r="BA62" s="89">
        <f>'1715fa - Elektro pro - 17...'!F31</f>
        <v>0</v>
      </c>
      <c r="BB62" s="89">
        <f>'1715fa - Elektro pro - 17...'!F32</f>
        <v>0</v>
      </c>
      <c r="BC62" s="89">
        <f>'1715fa - Elektro pro - 17...'!F33</f>
        <v>0</v>
      </c>
      <c r="BD62" s="91">
        <f>'1715fa - Elektro pro - 17...'!F34</f>
        <v>0</v>
      </c>
      <c r="BT62" s="92" t="s">
        <v>81</v>
      </c>
      <c r="BV62" s="92" t="s">
        <v>75</v>
      </c>
      <c r="BW62" s="92" t="s">
        <v>113</v>
      </c>
      <c r="BX62" s="92" t="s">
        <v>7</v>
      </c>
      <c r="CL62" s="92" t="s">
        <v>5</v>
      </c>
      <c r="CM62" s="92" t="s">
        <v>83</v>
      </c>
    </row>
    <row r="63" spans="1:91" s="5" customFormat="1" ht="63" customHeight="1">
      <c r="A63" s="83" t="s">
        <v>77</v>
      </c>
      <c r="B63" s="84"/>
      <c r="C63" s="85"/>
      <c r="D63" s="302" t="s">
        <v>114</v>
      </c>
      <c r="E63" s="302"/>
      <c r="F63" s="302"/>
      <c r="G63" s="302"/>
      <c r="H63" s="302"/>
      <c r="I63" s="86"/>
      <c r="J63" s="302" t="s">
        <v>115</v>
      </c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2"/>
      <c r="AD63" s="302"/>
      <c r="AE63" s="302"/>
      <c r="AF63" s="302"/>
      <c r="AG63" s="306">
        <f>'1715fb - Elektro pro - 17...'!J27</f>
        <v>0</v>
      </c>
      <c r="AH63" s="307"/>
      <c r="AI63" s="307"/>
      <c r="AJ63" s="307"/>
      <c r="AK63" s="307"/>
      <c r="AL63" s="307"/>
      <c r="AM63" s="307"/>
      <c r="AN63" s="306">
        <f t="shared" si="0"/>
        <v>0</v>
      </c>
      <c r="AO63" s="307"/>
      <c r="AP63" s="307"/>
      <c r="AQ63" s="87" t="s">
        <v>80</v>
      </c>
      <c r="AR63" s="84"/>
      <c r="AS63" s="88">
        <v>0</v>
      </c>
      <c r="AT63" s="89">
        <f t="shared" si="1"/>
        <v>0</v>
      </c>
      <c r="AU63" s="90">
        <f>'1715fb - Elektro pro - 17...'!P85</f>
        <v>0</v>
      </c>
      <c r="AV63" s="89">
        <f>'1715fb - Elektro pro - 17...'!J30</f>
        <v>0</v>
      </c>
      <c r="AW63" s="89">
        <f>'1715fb - Elektro pro - 17...'!J31</f>
        <v>0</v>
      </c>
      <c r="AX63" s="89">
        <f>'1715fb - Elektro pro - 17...'!J32</f>
        <v>0</v>
      </c>
      <c r="AY63" s="89">
        <f>'1715fb - Elektro pro - 17...'!J33</f>
        <v>0</v>
      </c>
      <c r="AZ63" s="89">
        <f>'1715fb - Elektro pro - 17...'!F30</f>
        <v>0</v>
      </c>
      <c r="BA63" s="89">
        <f>'1715fb - Elektro pro - 17...'!F31</f>
        <v>0</v>
      </c>
      <c r="BB63" s="89">
        <f>'1715fb - Elektro pro - 17...'!F32</f>
        <v>0</v>
      </c>
      <c r="BC63" s="89">
        <f>'1715fb - Elektro pro - 17...'!F33</f>
        <v>0</v>
      </c>
      <c r="BD63" s="91">
        <f>'1715fb - Elektro pro - 17...'!F34</f>
        <v>0</v>
      </c>
      <c r="BT63" s="92" t="s">
        <v>81</v>
      </c>
      <c r="BV63" s="92" t="s">
        <v>75</v>
      </c>
      <c r="BW63" s="92" t="s">
        <v>116</v>
      </c>
      <c r="BX63" s="92" t="s">
        <v>7</v>
      </c>
      <c r="CL63" s="92" t="s">
        <v>5</v>
      </c>
      <c r="CM63" s="92" t="s">
        <v>83</v>
      </c>
    </row>
    <row r="64" spans="1:91" s="5" customFormat="1" ht="63" customHeight="1">
      <c r="A64" s="83" t="s">
        <v>77</v>
      </c>
      <c r="B64" s="84"/>
      <c r="C64" s="85"/>
      <c r="D64" s="302" t="s">
        <v>117</v>
      </c>
      <c r="E64" s="302"/>
      <c r="F64" s="302"/>
      <c r="G64" s="302"/>
      <c r="H64" s="302"/>
      <c r="I64" s="86"/>
      <c r="J64" s="302" t="s">
        <v>118</v>
      </c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6">
        <f>'1715g - Bleskosvod o - 17...'!J27</f>
        <v>0</v>
      </c>
      <c r="AH64" s="307"/>
      <c r="AI64" s="307"/>
      <c r="AJ64" s="307"/>
      <c r="AK64" s="307"/>
      <c r="AL64" s="307"/>
      <c r="AM64" s="307"/>
      <c r="AN64" s="306">
        <f t="shared" si="0"/>
        <v>0</v>
      </c>
      <c r="AO64" s="307"/>
      <c r="AP64" s="307"/>
      <c r="AQ64" s="87" t="s">
        <v>80</v>
      </c>
      <c r="AR64" s="84"/>
      <c r="AS64" s="88">
        <v>0</v>
      </c>
      <c r="AT64" s="89">
        <f t="shared" si="1"/>
        <v>0</v>
      </c>
      <c r="AU64" s="90">
        <f>'1715g - Bleskosvod o - 17...'!P79</f>
        <v>0</v>
      </c>
      <c r="AV64" s="89">
        <f>'1715g - Bleskosvod o - 17...'!J30</f>
        <v>0</v>
      </c>
      <c r="AW64" s="89">
        <f>'1715g - Bleskosvod o - 17...'!J31</f>
        <v>0</v>
      </c>
      <c r="AX64" s="89">
        <f>'1715g - Bleskosvod o - 17...'!J32</f>
        <v>0</v>
      </c>
      <c r="AY64" s="89">
        <f>'1715g - Bleskosvod o - 17...'!J33</f>
        <v>0</v>
      </c>
      <c r="AZ64" s="89">
        <f>'1715g - Bleskosvod o - 17...'!F30</f>
        <v>0</v>
      </c>
      <c r="BA64" s="89">
        <f>'1715g - Bleskosvod o - 17...'!F31</f>
        <v>0</v>
      </c>
      <c r="BB64" s="89">
        <f>'1715g - Bleskosvod o - 17...'!F32</f>
        <v>0</v>
      </c>
      <c r="BC64" s="89">
        <f>'1715g - Bleskosvod o - 17...'!F33</f>
        <v>0</v>
      </c>
      <c r="BD64" s="91">
        <f>'1715g - Bleskosvod o - 17...'!F34</f>
        <v>0</v>
      </c>
      <c r="BT64" s="92" t="s">
        <v>81</v>
      </c>
      <c r="BV64" s="92" t="s">
        <v>75</v>
      </c>
      <c r="BW64" s="92" t="s">
        <v>119</v>
      </c>
      <c r="BX64" s="92" t="s">
        <v>7</v>
      </c>
      <c r="CL64" s="92" t="s">
        <v>5</v>
      </c>
      <c r="CM64" s="92" t="s">
        <v>83</v>
      </c>
    </row>
    <row r="65" spans="1:91" s="5" customFormat="1" ht="63" customHeight="1">
      <c r="A65" s="83" t="s">
        <v>77</v>
      </c>
      <c r="B65" s="84"/>
      <c r="C65" s="85"/>
      <c r="D65" s="302" t="s">
        <v>120</v>
      </c>
      <c r="E65" s="302"/>
      <c r="F65" s="302"/>
      <c r="G65" s="302"/>
      <c r="H65" s="302"/>
      <c r="I65" s="86"/>
      <c r="J65" s="302" t="s">
        <v>121</v>
      </c>
      <c r="K65" s="302"/>
      <c r="L65" s="302"/>
      <c r="M65" s="302"/>
      <c r="N65" s="302"/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2"/>
      <c r="AD65" s="302"/>
      <c r="AE65" s="302"/>
      <c r="AF65" s="302"/>
      <c r="AG65" s="306">
        <f>'1715h - Vzduchotechn - 17...'!J27</f>
        <v>0</v>
      </c>
      <c r="AH65" s="307"/>
      <c r="AI65" s="307"/>
      <c r="AJ65" s="307"/>
      <c r="AK65" s="307"/>
      <c r="AL65" s="307"/>
      <c r="AM65" s="307"/>
      <c r="AN65" s="306">
        <f t="shared" si="0"/>
        <v>0</v>
      </c>
      <c r="AO65" s="307"/>
      <c r="AP65" s="307"/>
      <c r="AQ65" s="87" t="s">
        <v>80</v>
      </c>
      <c r="AR65" s="84"/>
      <c r="AS65" s="88">
        <v>0</v>
      </c>
      <c r="AT65" s="89">
        <f t="shared" si="1"/>
        <v>0</v>
      </c>
      <c r="AU65" s="90">
        <f>'1715h - Vzduchotechn - 17...'!P78</f>
        <v>0</v>
      </c>
      <c r="AV65" s="89">
        <f>'1715h - Vzduchotechn - 17...'!J30</f>
        <v>0</v>
      </c>
      <c r="AW65" s="89">
        <f>'1715h - Vzduchotechn - 17...'!J31</f>
        <v>0</v>
      </c>
      <c r="AX65" s="89">
        <f>'1715h - Vzduchotechn - 17...'!J32</f>
        <v>0</v>
      </c>
      <c r="AY65" s="89">
        <f>'1715h - Vzduchotechn - 17...'!J33</f>
        <v>0</v>
      </c>
      <c r="AZ65" s="89">
        <f>'1715h - Vzduchotechn - 17...'!F30</f>
        <v>0</v>
      </c>
      <c r="BA65" s="89">
        <f>'1715h - Vzduchotechn - 17...'!F31</f>
        <v>0</v>
      </c>
      <c r="BB65" s="89">
        <f>'1715h - Vzduchotechn - 17...'!F32</f>
        <v>0</v>
      </c>
      <c r="BC65" s="89">
        <f>'1715h - Vzduchotechn - 17...'!F33</f>
        <v>0</v>
      </c>
      <c r="BD65" s="91">
        <f>'1715h - Vzduchotechn - 17...'!F34</f>
        <v>0</v>
      </c>
      <c r="BT65" s="92" t="s">
        <v>81</v>
      </c>
      <c r="BV65" s="92" t="s">
        <v>75</v>
      </c>
      <c r="BW65" s="92" t="s">
        <v>122</v>
      </c>
      <c r="BX65" s="92" t="s">
        <v>7</v>
      </c>
      <c r="CL65" s="92" t="s">
        <v>5</v>
      </c>
      <c r="CM65" s="92" t="s">
        <v>83</v>
      </c>
    </row>
    <row r="66" spans="1:91" s="5" customFormat="1" ht="47.25" customHeight="1">
      <c r="A66" s="83" t="s">
        <v>77</v>
      </c>
      <c r="B66" s="84"/>
      <c r="C66" s="85"/>
      <c r="D66" s="302" t="s">
        <v>123</v>
      </c>
      <c r="E66" s="302"/>
      <c r="F66" s="302"/>
      <c r="G66" s="302"/>
      <c r="H66" s="302"/>
      <c r="I66" s="86"/>
      <c r="J66" s="302" t="s">
        <v>123</v>
      </c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2"/>
      <c r="AD66" s="302"/>
      <c r="AE66" s="302"/>
      <c r="AF66" s="302"/>
      <c r="AG66" s="306">
        <f>'1715i - Vytápění - 1715i ...'!J27</f>
        <v>0</v>
      </c>
      <c r="AH66" s="307"/>
      <c r="AI66" s="307"/>
      <c r="AJ66" s="307"/>
      <c r="AK66" s="307"/>
      <c r="AL66" s="307"/>
      <c r="AM66" s="307"/>
      <c r="AN66" s="306">
        <f t="shared" si="0"/>
        <v>0</v>
      </c>
      <c r="AO66" s="307"/>
      <c r="AP66" s="307"/>
      <c r="AQ66" s="87" t="s">
        <v>80</v>
      </c>
      <c r="AR66" s="84"/>
      <c r="AS66" s="88">
        <v>0</v>
      </c>
      <c r="AT66" s="89">
        <f t="shared" si="1"/>
        <v>0</v>
      </c>
      <c r="AU66" s="90">
        <f>'1715i - Vytápění - 1715i ...'!P88</f>
        <v>0</v>
      </c>
      <c r="AV66" s="89">
        <f>'1715i - Vytápění - 1715i ...'!J30</f>
        <v>0</v>
      </c>
      <c r="AW66" s="89">
        <f>'1715i - Vytápění - 1715i ...'!J31</f>
        <v>0</v>
      </c>
      <c r="AX66" s="89">
        <f>'1715i - Vytápění - 1715i ...'!J32</f>
        <v>0</v>
      </c>
      <c r="AY66" s="89">
        <f>'1715i - Vytápění - 1715i ...'!J33</f>
        <v>0</v>
      </c>
      <c r="AZ66" s="89">
        <f>'1715i - Vytápění - 1715i ...'!F30</f>
        <v>0</v>
      </c>
      <c r="BA66" s="89">
        <f>'1715i - Vytápění - 1715i ...'!F31</f>
        <v>0</v>
      </c>
      <c r="BB66" s="89">
        <f>'1715i - Vytápění - 1715i ...'!F32</f>
        <v>0</v>
      </c>
      <c r="BC66" s="89">
        <f>'1715i - Vytápění - 1715i ...'!F33</f>
        <v>0</v>
      </c>
      <c r="BD66" s="91">
        <f>'1715i - Vytápění - 1715i ...'!F34</f>
        <v>0</v>
      </c>
      <c r="BT66" s="92" t="s">
        <v>81</v>
      </c>
      <c r="BV66" s="92" t="s">
        <v>75</v>
      </c>
      <c r="BW66" s="92" t="s">
        <v>124</v>
      </c>
      <c r="BX66" s="92" t="s">
        <v>7</v>
      </c>
      <c r="CL66" s="92" t="s">
        <v>5</v>
      </c>
      <c r="CM66" s="92" t="s">
        <v>83</v>
      </c>
    </row>
    <row r="67" spans="1:91" s="5" customFormat="1" ht="63" customHeight="1">
      <c r="A67" s="83" t="s">
        <v>77</v>
      </c>
      <c r="B67" s="84"/>
      <c r="C67" s="85"/>
      <c r="D67" s="302" t="s">
        <v>125</v>
      </c>
      <c r="E67" s="302"/>
      <c r="F67" s="302"/>
      <c r="G67" s="302"/>
      <c r="H67" s="302"/>
      <c r="I67" s="86"/>
      <c r="J67" s="302" t="s">
        <v>126</v>
      </c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2"/>
      <c r="AD67" s="302"/>
      <c r="AE67" s="302"/>
      <c r="AF67" s="302"/>
      <c r="AG67" s="306">
        <f>'1715j - Vedlejší roz - 17...'!J27</f>
        <v>0</v>
      </c>
      <c r="AH67" s="307"/>
      <c r="AI67" s="307"/>
      <c r="AJ67" s="307"/>
      <c r="AK67" s="307"/>
      <c r="AL67" s="307"/>
      <c r="AM67" s="307"/>
      <c r="AN67" s="306">
        <f t="shared" si="0"/>
        <v>0</v>
      </c>
      <c r="AO67" s="307"/>
      <c r="AP67" s="307"/>
      <c r="AQ67" s="87" t="s">
        <v>80</v>
      </c>
      <c r="AR67" s="84"/>
      <c r="AS67" s="88">
        <v>0</v>
      </c>
      <c r="AT67" s="89">
        <f t="shared" si="1"/>
        <v>0</v>
      </c>
      <c r="AU67" s="90">
        <f>'1715j - Vedlejší roz - 17...'!P82</f>
        <v>0</v>
      </c>
      <c r="AV67" s="89">
        <f>'1715j - Vedlejší roz - 17...'!J30</f>
        <v>0</v>
      </c>
      <c r="AW67" s="89">
        <f>'1715j - Vedlejší roz - 17...'!J31</f>
        <v>0</v>
      </c>
      <c r="AX67" s="89">
        <f>'1715j - Vedlejší roz - 17...'!J32</f>
        <v>0</v>
      </c>
      <c r="AY67" s="89">
        <f>'1715j - Vedlejší roz - 17...'!J33</f>
        <v>0</v>
      </c>
      <c r="AZ67" s="89">
        <f>'1715j - Vedlejší roz - 17...'!F30</f>
        <v>0</v>
      </c>
      <c r="BA67" s="89">
        <f>'1715j - Vedlejší roz - 17...'!F31</f>
        <v>0</v>
      </c>
      <c r="BB67" s="89">
        <f>'1715j - Vedlejší roz - 17...'!F32</f>
        <v>0</v>
      </c>
      <c r="BC67" s="89">
        <f>'1715j - Vedlejší roz - 17...'!F33</f>
        <v>0</v>
      </c>
      <c r="BD67" s="91">
        <f>'1715j - Vedlejší roz - 17...'!F34</f>
        <v>0</v>
      </c>
      <c r="BT67" s="92" t="s">
        <v>81</v>
      </c>
      <c r="BV67" s="92" t="s">
        <v>75</v>
      </c>
      <c r="BW67" s="92" t="s">
        <v>127</v>
      </c>
      <c r="BX67" s="92" t="s">
        <v>7</v>
      </c>
      <c r="CL67" s="92" t="s">
        <v>5</v>
      </c>
      <c r="CM67" s="92" t="s">
        <v>83</v>
      </c>
    </row>
    <row r="68" spans="1:91" s="5" customFormat="1" ht="63" customHeight="1">
      <c r="A68" s="83" t="s">
        <v>77</v>
      </c>
      <c r="B68" s="84"/>
      <c r="C68" s="85"/>
      <c r="D68" s="302" t="s">
        <v>128</v>
      </c>
      <c r="E68" s="302"/>
      <c r="F68" s="302"/>
      <c r="G68" s="302"/>
      <c r="H68" s="302"/>
      <c r="I68" s="86"/>
      <c r="J68" s="302" t="s">
        <v>129</v>
      </c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2"/>
      <c r="AD68" s="302"/>
      <c r="AE68" s="302"/>
      <c r="AF68" s="302"/>
      <c r="AG68" s="306">
        <f>'1715k - Vytápění - v - 17...'!J27</f>
        <v>0</v>
      </c>
      <c r="AH68" s="307"/>
      <c r="AI68" s="307"/>
      <c r="AJ68" s="307"/>
      <c r="AK68" s="307"/>
      <c r="AL68" s="307"/>
      <c r="AM68" s="307"/>
      <c r="AN68" s="306">
        <f t="shared" si="0"/>
        <v>0</v>
      </c>
      <c r="AO68" s="307"/>
      <c r="AP68" s="307"/>
      <c r="AQ68" s="87" t="s">
        <v>80</v>
      </c>
      <c r="AR68" s="84"/>
      <c r="AS68" s="93">
        <v>0</v>
      </c>
      <c r="AT68" s="94">
        <f t="shared" si="1"/>
        <v>0</v>
      </c>
      <c r="AU68" s="95">
        <f>'1715k - Vytápění - v - 17...'!P86</f>
        <v>0</v>
      </c>
      <c r="AV68" s="94">
        <f>'1715k - Vytápění - v - 17...'!J30</f>
        <v>0</v>
      </c>
      <c r="AW68" s="94">
        <f>'1715k - Vytápění - v - 17...'!J31</f>
        <v>0</v>
      </c>
      <c r="AX68" s="94">
        <f>'1715k - Vytápění - v - 17...'!J32</f>
        <v>0</v>
      </c>
      <c r="AY68" s="94">
        <f>'1715k - Vytápění - v - 17...'!J33</f>
        <v>0</v>
      </c>
      <c r="AZ68" s="94">
        <f>'1715k - Vytápění - v - 17...'!F30</f>
        <v>0</v>
      </c>
      <c r="BA68" s="94">
        <f>'1715k - Vytápění - v - 17...'!F31</f>
        <v>0</v>
      </c>
      <c r="BB68" s="94">
        <f>'1715k - Vytápění - v - 17...'!F32</f>
        <v>0</v>
      </c>
      <c r="BC68" s="94">
        <f>'1715k - Vytápění - v - 17...'!F33</f>
        <v>0</v>
      </c>
      <c r="BD68" s="96">
        <f>'1715k - Vytápění - v - 17...'!F34</f>
        <v>0</v>
      </c>
      <c r="BT68" s="92" t="s">
        <v>81</v>
      </c>
      <c r="BV68" s="92" t="s">
        <v>75</v>
      </c>
      <c r="BW68" s="92" t="s">
        <v>130</v>
      </c>
      <c r="BX68" s="92" t="s">
        <v>7</v>
      </c>
      <c r="CL68" s="92" t="s">
        <v>5</v>
      </c>
      <c r="CM68" s="92" t="s">
        <v>83</v>
      </c>
    </row>
    <row r="69" spans="2:44" s="1" customFormat="1" ht="30" customHeight="1">
      <c r="B69" s="39"/>
      <c r="AR69" s="39"/>
    </row>
    <row r="70" spans="2:44" s="1" customFormat="1" ht="6.95" customHeight="1"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39"/>
    </row>
  </sheetData>
  <mergeCells count="105">
    <mergeCell ref="BE5:BE32"/>
    <mergeCell ref="W30:AE30"/>
    <mergeCell ref="X32:AB32"/>
    <mergeCell ref="AK32:AO32"/>
    <mergeCell ref="AR2:BE2"/>
    <mergeCell ref="K5:AO5"/>
    <mergeCell ref="W28:AE28"/>
    <mergeCell ref="AK28:AO28"/>
    <mergeCell ref="AN59:AP59"/>
    <mergeCell ref="AN57:AP57"/>
    <mergeCell ref="AN54:AP54"/>
    <mergeCell ref="AN55:AP55"/>
    <mergeCell ref="AN56:AP56"/>
    <mergeCell ref="AN58:AP58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AN60:AP60"/>
    <mergeCell ref="AN61:AP61"/>
    <mergeCell ref="AN62:AP62"/>
    <mergeCell ref="AN63:AP63"/>
    <mergeCell ref="AN64:AP64"/>
    <mergeCell ref="AN65:AP65"/>
    <mergeCell ref="AN66:AP66"/>
    <mergeCell ref="AN67:AP67"/>
    <mergeCell ref="AN68:AP68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  <mergeCell ref="W29:AE29"/>
    <mergeCell ref="AK29:AO29"/>
    <mergeCell ref="L42:AO42"/>
    <mergeCell ref="AM44:AN44"/>
    <mergeCell ref="I49:AF49"/>
    <mergeCell ref="AG49:AM49"/>
    <mergeCell ref="D67:H67"/>
    <mergeCell ref="D58:H58"/>
    <mergeCell ref="D57:H57"/>
    <mergeCell ref="D59:H59"/>
    <mergeCell ref="D60:H60"/>
    <mergeCell ref="D61:H61"/>
    <mergeCell ref="D62:H62"/>
    <mergeCell ref="D63:H63"/>
    <mergeCell ref="D64:H64"/>
    <mergeCell ref="D65:H65"/>
    <mergeCell ref="D66:H66"/>
    <mergeCell ref="D68:H68"/>
    <mergeCell ref="AM46:AP46"/>
    <mergeCell ref="AS46:AT48"/>
    <mergeCell ref="AN49:AP49"/>
    <mergeCell ref="J65:AF65"/>
    <mergeCell ref="J64:AF64"/>
    <mergeCell ref="J66:AF66"/>
    <mergeCell ref="J67:AF67"/>
    <mergeCell ref="J68:AF68"/>
    <mergeCell ref="AG64:AM64"/>
    <mergeCell ref="AG63:AM63"/>
    <mergeCell ref="AG65:AM65"/>
    <mergeCell ref="AG66:AM66"/>
    <mergeCell ref="AG67:AM67"/>
    <mergeCell ref="AG68:AM68"/>
    <mergeCell ref="AN53:AP53"/>
    <mergeCell ref="AN52:AP52"/>
    <mergeCell ref="AG52:AM52"/>
    <mergeCell ref="AG53:AM53"/>
    <mergeCell ref="AG54:AM54"/>
    <mergeCell ref="AG55:AM55"/>
    <mergeCell ref="AG56:AM56"/>
    <mergeCell ref="AG57:AM57"/>
    <mergeCell ref="AG58:AM58"/>
    <mergeCell ref="J53:AF53"/>
    <mergeCell ref="J54:AF54"/>
    <mergeCell ref="J55:AF55"/>
    <mergeCell ref="J56:AF56"/>
    <mergeCell ref="J57:AF57"/>
    <mergeCell ref="J63:AF63"/>
    <mergeCell ref="AG51:AM51"/>
    <mergeCell ref="C49:G49"/>
    <mergeCell ref="D52:H52"/>
    <mergeCell ref="D53:H53"/>
    <mergeCell ref="D54:H54"/>
    <mergeCell ref="D55:H55"/>
    <mergeCell ref="D56:H56"/>
    <mergeCell ref="AG59:AM59"/>
    <mergeCell ref="AG60:AM60"/>
    <mergeCell ref="AG61:AM61"/>
    <mergeCell ref="AG62:AM62"/>
    <mergeCell ref="J58:AF58"/>
    <mergeCell ref="J59:AF59"/>
    <mergeCell ref="J60:AF60"/>
    <mergeCell ref="J61:AF61"/>
    <mergeCell ref="J62:AF62"/>
  </mergeCells>
  <hyperlinks>
    <hyperlink ref="K1:S1" location="C2" display="1) Rekapitulace stavby"/>
    <hyperlink ref="W1:AI1" location="C51" display="2) Rekapitulace objektů stavby a soupisů prací"/>
    <hyperlink ref="A52" location="'1715a - Stavební čás - 17...'!C2" display="/"/>
    <hyperlink ref="A53" location="'1715a2 - Přípomoce v - 17...'!C2" display="/"/>
    <hyperlink ref="A54" location="'1715b - Stavební čás - 17...'!C2" display="/"/>
    <hyperlink ref="A55" location="'1715b2 - Přípomoce v - 17...'!C2" display="/"/>
    <hyperlink ref="A56" location="'1715c - Stavební čás - 17...'!C2" display="/"/>
    <hyperlink ref="A57" location="'1715c2 - Přípomoce v - 17...'!C2" display="/"/>
    <hyperlink ref="A58" location="'1715d - Stavební čás - 17...'!C2" display="/"/>
    <hyperlink ref="A59" location="'1715d2 - Přípomoce v - 17...'!C2" display="/"/>
    <hyperlink ref="A60" location="'1715e - Stavební čás - 17...'!C2" display="/"/>
    <hyperlink ref="A61" location="'1715e2 - Přípomoce v - 17...'!C2" display="/"/>
    <hyperlink ref="A62" location="'1715fa - Elektro pro - 17...'!C2" display="/"/>
    <hyperlink ref="A63" location="'1715fb - Elektro pro - 17...'!C2" display="/"/>
    <hyperlink ref="A64" location="'1715g - Bleskosvod o - 17...'!C2" display="/"/>
    <hyperlink ref="A65" location="'1715h - Vzduchotechn - 17...'!C2" display="/"/>
    <hyperlink ref="A66" location="'1715i - Vytápění - 1715i ...'!C2" display="/"/>
    <hyperlink ref="A67" location="'1715j - Vedlejší roz - 17...'!C2" display="/"/>
    <hyperlink ref="A68" location="'1715k - Vytápění - v - 17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11"/>
  <sheetViews>
    <sheetView showGridLines="0" workbookViewId="0" topLeftCell="A1">
      <pane ySplit="1" topLeftCell="A83" activePane="bottomLeft" state="frozen"/>
      <selection pane="bottomLeft" activeCell="C500" sqref="C50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131</v>
      </c>
      <c r="G1" s="343" t="s">
        <v>132</v>
      </c>
      <c r="H1" s="343"/>
      <c r="I1" s="101"/>
      <c r="J1" s="100" t="s">
        <v>133</v>
      </c>
      <c r="K1" s="99" t="s">
        <v>134</v>
      </c>
      <c r="L1" s="100" t="s">
        <v>135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29" t="s">
        <v>8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2" t="s">
        <v>107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83</v>
      </c>
    </row>
    <row r="4" spans="2:46" ht="36.95" customHeight="1">
      <c r="B4" s="26"/>
      <c r="C4" s="27"/>
      <c r="D4" s="28" t="s">
        <v>136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44" t="str">
        <f>'Rekapitulace stavby'!K6</f>
        <v>Zateplení budovy SOŠ a SOU dopravní Čáslav (3.10)</v>
      </c>
      <c r="F7" s="345"/>
      <c r="G7" s="345"/>
      <c r="H7" s="345"/>
      <c r="I7" s="103"/>
      <c r="J7" s="27"/>
      <c r="K7" s="29"/>
    </row>
    <row r="8" spans="2:11" s="1" customFormat="1" ht="15">
      <c r="B8" s="39"/>
      <c r="C8" s="40"/>
      <c r="D8" s="35" t="s">
        <v>137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46" t="s">
        <v>1421</v>
      </c>
      <c r="F9" s="347"/>
      <c r="G9" s="347"/>
      <c r="H9" s="347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5</v>
      </c>
      <c r="G11" s="40"/>
      <c r="H11" s="40"/>
      <c r="I11" s="105" t="s">
        <v>21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22</v>
      </c>
      <c r="E12" s="40"/>
      <c r="F12" s="33" t="s">
        <v>139</v>
      </c>
      <c r="G12" s="40"/>
      <c r="H12" s="40"/>
      <c r="I12" s="105" t="s">
        <v>24</v>
      </c>
      <c r="J12" s="106" t="str">
        <f>'Rekapitulace stavby'!AN8</f>
        <v>19. 9. 2018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26</v>
      </c>
      <c r="E14" s="40"/>
      <c r="F14" s="40"/>
      <c r="G14" s="40"/>
      <c r="H14" s="40"/>
      <c r="I14" s="105" t="s">
        <v>27</v>
      </c>
      <c r="J14" s="33" t="str">
        <f>IF('Rekapitulace stavby'!AN10="","",'Rekapitulace stavby'!AN10)</f>
        <v>14801973</v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SUŠ a SOU dopravní Čáslav, Aug. Sedláčka 1145, Čás</v>
      </c>
      <c r="F15" s="40"/>
      <c r="G15" s="40"/>
      <c r="H15" s="40"/>
      <c r="I15" s="105" t="s">
        <v>30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05" t="s">
        <v>27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05" t="s">
        <v>27</v>
      </c>
      <c r="J20" s="33" t="str">
        <f>IF('Rekapitulace stavby'!AN16="","",'Rekapitulace stavby'!AN16)</f>
        <v>27210341</v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>AZ PROJECT spol. s r.o., Plynárenská 830, Kolín</v>
      </c>
      <c r="F21" s="40"/>
      <c r="G21" s="40"/>
      <c r="H21" s="40"/>
      <c r="I21" s="105" t="s">
        <v>30</v>
      </c>
      <c r="J21" s="33" t="str">
        <f>IF('Rekapitulace stavby'!AN17="","",'Rekapitulace stavby'!AN17)</f>
        <v>CZ27210341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38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35" t="s">
        <v>5</v>
      </c>
      <c r="F24" s="335"/>
      <c r="G24" s="335"/>
      <c r="H24" s="335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39</v>
      </c>
      <c r="E27" s="40"/>
      <c r="F27" s="40"/>
      <c r="G27" s="40"/>
      <c r="H27" s="40"/>
      <c r="I27" s="104"/>
      <c r="J27" s="114">
        <f>ROUND(J98,2)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41</v>
      </c>
      <c r="G29" s="40"/>
      <c r="H29" s="40"/>
      <c r="I29" s="115" t="s">
        <v>40</v>
      </c>
      <c r="J29" s="44" t="s">
        <v>42</v>
      </c>
      <c r="K29" s="43"/>
    </row>
    <row r="30" spans="2:11" s="1" customFormat="1" ht="14.45" customHeight="1">
      <c r="B30" s="39"/>
      <c r="C30" s="40"/>
      <c r="D30" s="47" t="s">
        <v>43</v>
      </c>
      <c r="E30" s="47" t="s">
        <v>44</v>
      </c>
      <c r="F30" s="116">
        <f>ROUND(SUM(BE98:BE510),2)</f>
        <v>0</v>
      </c>
      <c r="G30" s="40"/>
      <c r="H30" s="40"/>
      <c r="I30" s="117">
        <v>0.21</v>
      </c>
      <c r="J30" s="116">
        <f>ROUND(ROUND((SUM(BE98:BE510)),2)*I30,2)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45</v>
      </c>
      <c r="F31" s="116">
        <f>ROUND(SUM(BF98:BF510),2)</f>
        <v>0</v>
      </c>
      <c r="G31" s="40"/>
      <c r="H31" s="40"/>
      <c r="I31" s="117">
        <v>0.15</v>
      </c>
      <c r="J31" s="116">
        <f>ROUND(ROUND((SUM(BF98:BF510)),2)*I31,2)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46</v>
      </c>
      <c r="F32" s="116">
        <f>ROUND(SUM(BG98:BG510),2)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47</v>
      </c>
      <c r="F33" s="116">
        <f>ROUND(SUM(BH98:BH510),2)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48</v>
      </c>
      <c r="F34" s="116">
        <f>ROUND(SUM(BI98:BI510),2)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49</v>
      </c>
      <c r="E36" s="69"/>
      <c r="F36" s="69"/>
      <c r="G36" s="120" t="s">
        <v>50</v>
      </c>
      <c r="H36" s="121" t="s">
        <v>51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140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44" t="str">
        <f>E7</f>
        <v>Zateplení budovy SOŠ a SOU dopravní Čáslav (3.10)</v>
      </c>
      <c r="F45" s="345"/>
      <c r="G45" s="345"/>
      <c r="H45" s="345"/>
      <c r="I45" s="104"/>
      <c r="J45" s="40"/>
      <c r="K45" s="43"/>
    </row>
    <row r="46" spans="2:11" s="1" customFormat="1" ht="14.45" customHeight="1">
      <c r="B46" s="39"/>
      <c r="C46" s="35" t="s">
        <v>137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46" t="str">
        <f>E9</f>
        <v>1715e - Stavební čás - 1715e - Stavební část - budova C</v>
      </c>
      <c r="F47" s="347"/>
      <c r="G47" s="347"/>
      <c r="H47" s="347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22</v>
      </c>
      <c r="D49" s="40"/>
      <c r="E49" s="40"/>
      <c r="F49" s="33" t="str">
        <f>F12</f>
        <v xml:space="preserve"> </v>
      </c>
      <c r="G49" s="40"/>
      <c r="H49" s="40"/>
      <c r="I49" s="105" t="s">
        <v>24</v>
      </c>
      <c r="J49" s="106" t="str">
        <f>IF(J12="","",J12)</f>
        <v>19. 9. 2018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5" t="s">
        <v>26</v>
      </c>
      <c r="D51" s="40"/>
      <c r="E51" s="40"/>
      <c r="F51" s="33" t="str">
        <f>E15</f>
        <v>SUŠ a SOU dopravní Čáslav, Aug. Sedláčka 1145, Čás</v>
      </c>
      <c r="G51" s="40"/>
      <c r="H51" s="40"/>
      <c r="I51" s="105" t="s">
        <v>33</v>
      </c>
      <c r="J51" s="335" t="str">
        <f>E21</f>
        <v>AZ PROJECT spol. s r.o., Plynárenská 830, Kolín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04"/>
      <c r="J52" s="339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141</v>
      </c>
      <c r="D54" s="118"/>
      <c r="E54" s="118"/>
      <c r="F54" s="118"/>
      <c r="G54" s="118"/>
      <c r="H54" s="118"/>
      <c r="I54" s="129"/>
      <c r="J54" s="130" t="s">
        <v>142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143</v>
      </c>
      <c r="D56" s="40"/>
      <c r="E56" s="40"/>
      <c r="F56" s="40"/>
      <c r="G56" s="40"/>
      <c r="H56" s="40"/>
      <c r="I56" s="104"/>
      <c r="J56" s="114">
        <f>J98</f>
        <v>0</v>
      </c>
      <c r="K56" s="43"/>
      <c r="AU56" s="22" t="s">
        <v>144</v>
      </c>
    </row>
    <row r="57" spans="2:11" s="7" customFormat="1" ht="24.95" customHeight="1">
      <c r="B57" s="133"/>
      <c r="C57" s="134"/>
      <c r="D57" s="135" t="s">
        <v>145</v>
      </c>
      <c r="E57" s="136"/>
      <c r="F57" s="136"/>
      <c r="G57" s="136"/>
      <c r="H57" s="136"/>
      <c r="I57" s="137"/>
      <c r="J57" s="138">
        <f>J99</f>
        <v>0</v>
      </c>
      <c r="K57" s="139"/>
    </row>
    <row r="58" spans="2:11" s="8" customFormat="1" ht="19.9" customHeight="1">
      <c r="B58" s="140"/>
      <c r="C58" s="141"/>
      <c r="D58" s="142" t="s">
        <v>146</v>
      </c>
      <c r="E58" s="143"/>
      <c r="F58" s="143"/>
      <c r="G58" s="143"/>
      <c r="H58" s="143"/>
      <c r="I58" s="144"/>
      <c r="J58" s="145">
        <f>J100</f>
        <v>0</v>
      </c>
      <c r="K58" s="146"/>
    </row>
    <row r="59" spans="2:11" s="8" customFormat="1" ht="19.9" customHeight="1">
      <c r="B59" s="140"/>
      <c r="C59" s="141"/>
      <c r="D59" s="142" t="s">
        <v>897</v>
      </c>
      <c r="E59" s="143"/>
      <c r="F59" s="143"/>
      <c r="G59" s="143"/>
      <c r="H59" s="143"/>
      <c r="I59" s="144"/>
      <c r="J59" s="145">
        <f>J121</f>
        <v>0</v>
      </c>
      <c r="K59" s="146"/>
    </row>
    <row r="60" spans="2:11" s="8" customFormat="1" ht="19.9" customHeight="1">
      <c r="B60" s="140"/>
      <c r="C60" s="141"/>
      <c r="D60" s="142" t="s">
        <v>147</v>
      </c>
      <c r="E60" s="143"/>
      <c r="F60" s="143"/>
      <c r="G60" s="143"/>
      <c r="H60" s="143"/>
      <c r="I60" s="144"/>
      <c r="J60" s="145">
        <f>J128</f>
        <v>0</v>
      </c>
      <c r="K60" s="146"/>
    </row>
    <row r="61" spans="2:11" s="8" customFormat="1" ht="19.9" customHeight="1">
      <c r="B61" s="140"/>
      <c r="C61" s="141"/>
      <c r="D61" s="142" t="s">
        <v>148</v>
      </c>
      <c r="E61" s="143"/>
      <c r="F61" s="143"/>
      <c r="G61" s="143"/>
      <c r="H61" s="143"/>
      <c r="I61" s="144"/>
      <c r="J61" s="145">
        <f>J135</f>
        <v>0</v>
      </c>
      <c r="K61" s="146"/>
    </row>
    <row r="62" spans="2:11" s="8" customFormat="1" ht="19.9" customHeight="1">
      <c r="B62" s="140"/>
      <c r="C62" s="141"/>
      <c r="D62" s="142" t="s">
        <v>149</v>
      </c>
      <c r="E62" s="143"/>
      <c r="F62" s="143"/>
      <c r="G62" s="143"/>
      <c r="H62" s="143"/>
      <c r="I62" s="144"/>
      <c r="J62" s="145">
        <f>J240</f>
        <v>0</v>
      </c>
      <c r="K62" s="146"/>
    </row>
    <row r="63" spans="2:11" s="8" customFormat="1" ht="19.9" customHeight="1">
      <c r="B63" s="140"/>
      <c r="C63" s="141"/>
      <c r="D63" s="142" t="s">
        <v>150</v>
      </c>
      <c r="E63" s="143"/>
      <c r="F63" s="143"/>
      <c r="G63" s="143"/>
      <c r="H63" s="143"/>
      <c r="I63" s="144"/>
      <c r="J63" s="145">
        <f>J291</f>
        <v>0</v>
      </c>
      <c r="K63" s="146"/>
    </row>
    <row r="64" spans="2:11" s="8" customFormat="1" ht="19.9" customHeight="1">
      <c r="B64" s="140"/>
      <c r="C64" s="141"/>
      <c r="D64" s="142" t="s">
        <v>151</v>
      </c>
      <c r="E64" s="143"/>
      <c r="F64" s="143"/>
      <c r="G64" s="143"/>
      <c r="H64" s="143"/>
      <c r="I64" s="144"/>
      <c r="J64" s="145">
        <f>J311</f>
        <v>0</v>
      </c>
      <c r="K64" s="146"/>
    </row>
    <row r="65" spans="2:11" s="7" customFormat="1" ht="24.95" customHeight="1">
      <c r="B65" s="133"/>
      <c r="C65" s="134"/>
      <c r="D65" s="135" t="s">
        <v>152</v>
      </c>
      <c r="E65" s="136"/>
      <c r="F65" s="136"/>
      <c r="G65" s="136"/>
      <c r="H65" s="136"/>
      <c r="I65" s="137"/>
      <c r="J65" s="138">
        <f>J313</f>
        <v>0</v>
      </c>
      <c r="K65" s="139"/>
    </row>
    <row r="66" spans="2:11" s="8" customFormat="1" ht="19.9" customHeight="1">
      <c r="B66" s="140"/>
      <c r="C66" s="141"/>
      <c r="D66" s="142" t="s">
        <v>1093</v>
      </c>
      <c r="E66" s="143"/>
      <c r="F66" s="143"/>
      <c r="G66" s="143"/>
      <c r="H66" s="143"/>
      <c r="I66" s="144"/>
      <c r="J66" s="145">
        <f>J314</f>
        <v>0</v>
      </c>
      <c r="K66" s="146"/>
    </row>
    <row r="67" spans="2:11" s="8" customFormat="1" ht="19.9" customHeight="1">
      <c r="B67" s="140"/>
      <c r="C67" s="141"/>
      <c r="D67" s="142" t="s">
        <v>153</v>
      </c>
      <c r="E67" s="143"/>
      <c r="F67" s="143"/>
      <c r="G67" s="143"/>
      <c r="H67" s="143"/>
      <c r="I67" s="144"/>
      <c r="J67" s="145">
        <f>J350</f>
        <v>0</v>
      </c>
      <c r="K67" s="146"/>
    </row>
    <row r="68" spans="2:11" s="8" customFormat="1" ht="19.9" customHeight="1">
      <c r="B68" s="140"/>
      <c r="C68" s="141"/>
      <c r="D68" s="142" t="s">
        <v>154</v>
      </c>
      <c r="E68" s="143"/>
      <c r="F68" s="143"/>
      <c r="G68" s="143"/>
      <c r="H68" s="143"/>
      <c r="I68" s="144"/>
      <c r="J68" s="145">
        <f>J389</f>
        <v>0</v>
      </c>
      <c r="K68" s="146"/>
    </row>
    <row r="69" spans="2:11" s="8" customFormat="1" ht="19.9" customHeight="1">
      <c r="B69" s="140"/>
      <c r="C69" s="141"/>
      <c r="D69" s="142" t="s">
        <v>156</v>
      </c>
      <c r="E69" s="143"/>
      <c r="F69" s="143"/>
      <c r="G69" s="143"/>
      <c r="H69" s="143"/>
      <c r="I69" s="144"/>
      <c r="J69" s="145">
        <f>J392</f>
        <v>0</v>
      </c>
      <c r="K69" s="146"/>
    </row>
    <row r="70" spans="2:11" s="8" customFormat="1" ht="19.9" customHeight="1">
      <c r="B70" s="140"/>
      <c r="C70" s="141"/>
      <c r="D70" s="142" t="s">
        <v>1095</v>
      </c>
      <c r="E70" s="143"/>
      <c r="F70" s="143"/>
      <c r="G70" s="143"/>
      <c r="H70" s="143"/>
      <c r="I70" s="144"/>
      <c r="J70" s="145">
        <f>J400</f>
        <v>0</v>
      </c>
      <c r="K70" s="146"/>
    </row>
    <row r="71" spans="2:11" s="8" customFormat="1" ht="19.9" customHeight="1">
      <c r="B71" s="140"/>
      <c r="C71" s="141"/>
      <c r="D71" s="142" t="s">
        <v>157</v>
      </c>
      <c r="E71" s="143"/>
      <c r="F71" s="143"/>
      <c r="G71" s="143"/>
      <c r="H71" s="143"/>
      <c r="I71" s="144"/>
      <c r="J71" s="145">
        <f>J421</f>
        <v>0</v>
      </c>
      <c r="K71" s="146"/>
    </row>
    <row r="72" spans="2:11" s="8" customFormat="1" ht="19.9" customHeight="1">
      <c r="B72" s="140"/>
      <c r="C72" s="141"/>
      <c r="D72" s="142" t="s">
        <v>1422</v>
      </c>
      <c r="E72" s="143"/>
      <c r="F72" s="143"/>
      <c r="G72" s="143"/>
      <c r="H72" s="143"/>
      <c r="I72" s="144"/>
      <c r="J72" s="145">
        <f>J442</f>
        <v>0</v>
      </c>
      <c r="K72" s="146"/>
    </row>
    <row r="73" spans="2:11" s="8" customFormat="1" ht="19.9" customHeight="1">
      <c r="B73" s="140"/>
      <c r="C73" s="141"/>
      <c r="D73" s="142" t="s">
        <v>158</v>
      </c>
      <c r="E73" s="143"/>
      <c r="F73" s="143"/>
      <c r="G73" s="143"/>
      <c r="H73" s="143"/>
      <c r="I73" s="144"/>
      <c r="J73" s="145">
        <f>J446</f>
        <v>0</v>
      </c>
      <c r="K73" s="146"/>
    </row>
    <row r="74" spans="2:11" s="8" customFormat="1" ht="19.9" customHeight="1">
      <c r="B74" s="140"/>
      <c r="C74" s="141"/>
      <c r="D74" s="142" t="s">
        <v>159</v>
      </c>
      <c r="E74" s="143"/>
      <c r="F74" s="143"/>
      <c r="G74" s="143"/>
      <c r="H74" s="143"/>
      <c r="I74" s="144"/>
      <c r="J74" s="145">
        <f>J467</f>
        <v>0</v>
      </c>
      <c r="K74" s="146"/>
    </row>
    <row r="75" spans="2:11" s="8" customFormat="1" ht="19.9" customHeight="1">
      <c r="B75" s="140"/>
      <c r="C75" s="141"/>
      <c r="D75" s="142" t="s">
        <v>899</v>
      </c>
      <c r="E75" s="143"/>
      <c r="F75" s="143"/>
      <c r="G75" s="143"/>
      <c r="H75" s="143"/>
      <c r="I75" s="144"/>
      <c r="J75" s="145">
        <f>J478</f>
        <v>0</v>
      </c>
      <c r="K75" s="146"/>
    </row>
    <row r="76" spans="2:11" s="8" customFormat="1" ht="19.9" customHeight="1">
      <c r="B76" s="140"/>
      <c r="C76" s="141"/>
      <c r="D76" s="142" t="s">
        <v>161</v>
      </c>
      <c r="E76" s="143"/>
      <c r="F76" s="143"/>
      <c r="G76" s="143"/>
      <c r="H76" s="143"/>
      <c r="I76" s="144"/>
      <c r="J76" s="145">
        <f>J485</f>
        <v>0</v>
      </c>
      <c r="K76" s="146"/>
    </row>
    <row r="77" spans="2:11" s="8" customFormat="1" ht="19.9" customHeight="1">
      <c r="B77" s="140"/>
      <c r="C77" s="141"/>
      <c r="D77" s="142" t="s">
        <v>793</v>
      </c>
      <c r="E77" s="143"/>
      <c r="F77" s="143"/>
      <c r="G77" s="143"/>
      <c r="H77" s="143"/>
      <c r="I77" s="144"/>
      <c r="J77" s="145">
        <f>J499</f>
        <v>0</v>
      </c>
      <c r="K77" s="146"/>
    </row>
    <row r="78" spans="2:11" s="8" customFormat="1" ht="19.9" customHeight="1">
      <c r="B78" s="140"/>
      <c r="C78" s="141"/>
      <c r="D78" s="142" t="s">
        <v>1423</v>
      </c>
      <c r="E78" s="143"/>
      <c r="F78" s="143"/>
      <c r="G78" s="143"/>
      <c r="H78" s="143"/>
      <c r="I78" s="144"/>
      <c r="J78" s="145">
        <f>J505</f>
        <v>0</v>
      </c>
      <c r="K78" s="146"/>
    </row>
    <row r="79" spans="2:11" s="1" customFormat="1" ht="21.75" customHeight="1">
      <c r="B79" s="39"/>
      <c r="C79" s="40"/>
      <c r="D79" s="40"/>
      <c r="E79" s="40"/>
      <c r="F79" s="40"/>
      <c r="G79" s="40"/>
      <c r="H79" s="40"/>
      <c r="I79" s="104"/>
      <c r="J79" s="40"/>
      <c r="K79" s="43"/>
    </row>
    <row r="80" spans="2:11" s="1" customFormat="1" ht="6.95" customHeight="1">
      <c r="B80" s="54"/>
      <c r="C80" s="55"/>
      <c r="D80" s="55"/>
      <c r="E80" s="55"/>
      <c r="F80" s="55"/>
      <c r="G80" s="55"/>
      <c r="H80" s="55"/>
      <c r="I80" s="125"/>
      <c r="J80" s="55"/>
      <c r="K80" s="56"/>
    </row>
    <row r="84" spans="2:12" s="1" customFormat="1" ht="6.95" customHeight="1">
      <c r="B84" s="57"/>
      <c r="C84" s="58"/>
      <c r="D84" s="58"/>
      <c r="E84" s="58"/>
      <c r="F84" s="58"/>
      <c r="G84" s="58"/>
      <c r="H84" s="58"/>
      <c r="I84" s="126"/>
      <c r="J84" s="58"/>
      <c r="K84" s="58"/>
      <c r="L84" s="39"/>
    </row>
    <row r="85" spans="2:12" s="1" customFormat="1" ht="36.95" customHeight="1">
      <c r="B85" s="39"/>
      <c r="C85" s="59" t="s">
        <v>162</v>
      </c>
      <c r="I85" s="147"/>
      <c r="L85" s="39"/>
    </row>
    <row r="86" spans="2:12" s="1" customFormat="1" ht="6.95" customHeight="1">
      <c r="B86" s="39"/>
      <c r="I86" s="147"/>
      <c r="L86" s="39"/>
    </row>
    <row r="87" spans="2:12" s="1" customFormat="1" ht="14.45" customHeight="1">
      <c r="B87" s="39"/>
      <c r="C87" s="61" t="s">
        <v>18</v>
      </c>
      <c r="I87" s="147"/>
      <c r="L87" s="39"/>
    </row>
    <row r="88" spans="2:12" s="1" customFormat="1" ht="16.5" customHeight="1">
      <c r="B88" s="39"/>
      <c r="E88" s="340" t="str">
        <f>E7</f>
        <v>Zateplení budovy SOŠ a SOU dopravní Čáslav (3.10)</v>
      </c>
      <c r="F88" s="341"/>
      <c r="G88" s="341"/>
      <c r="H88" s="341"/>
      <c r="I88" s="147"/>
      <c r="L88" s="39"/>
    </row>
    <row r="89" spans="2:12" s="1" customFormat="1" ht="14.45" customHeight="1">
      <c r="B89" s="39"/>
      <c r="C89" s="61" t="s">
        <v>137</v>
      </c>
      <c r="I89" s="147"/>
      <c r="L89" s="39"/>
    </row>
    <row r="90" spans="2:12" s="1" customFormat="1" ht="17.25" customHeight="1">
      <c r="B90" s="39"/>
      <c r="E90" s="319" t="str">
        <f>E9</f>
        <v>1715e - Stavební čás - 1715e - Stavební část - budova C</v>
      </c>
      <c r="F90" s="342"/>
      <c r="G90" s="342"/>
      <c r="H90" s="342"/>
      <c r="I90" s="147"/>
      <c r="L90" s="39"/>
    </row>
    <row r="91" spans="2:12" s="1" customFormat="1" ht="6.95" customHeight="1">
      <c r="B91" s="39"/>
      <c r="I91" s="147"/>
      <c r="L91" s="39"/>
    </row>
    <row r="92" spans="2:12" s="1" customFormat="1" ht="18" customHeight="1">
      <c r="B92" s="39"/>
      <c r="C92" s="61" t="s">
        <v>22</v>
      </c>
      <c r="F92" s="148" t="str">
        <f>F12</f>
        <v xml:space="preserve"> </v>
      </c>
      <c r="I92" s="149" t="s">
        <v>24</v>
      </c>
      <c r="J92" s="65" t="str">
        <f>IF(J12="","",J12)</f>
        <v>19. 9. 2018</v>
      </c>
      <c r="L92" s="39"/>
    </row>
    <row r="93" spans="2:12" s="1" customFormat="1" ht="6.95" customHeight="1">
      <c r="B93" s="39"/>
      <c r="I93" s="147"/>
      <c r="L93" s="39"/>
    </row>
    <row r="94" spans="2:12" s="1" customFormat="1" ht="15">
      <c r="B94" s="39"/>
      <c r="C94" s="61" t="s">
        <v>26</v>
      </c>
      <c r="F94" s="148" t="str">
        <f>E15</f>
        <v>SUŠ a SOU dopravní Čáslav, Aug. Sedláčka 1145, Čás</v>
      </c>
      <c r="I94" s="149" t="s">
        <v>33</v>
      </c>
      <c r="J94" s="148" t="str">
        <f>E21</f>
        <v>AZ PROJECT spol. s r.o., Plynárenská 830, Kolín</v>
      </c>
      <c r="L94" s="39"/>
    </row>
    <row r="95" spans="2:12" s="1" customFormat="1" ht="14.45" customHeight="1">
      <c r="B95" s="39"/>
      <c r="C95" s="61" t="s">
        <v>31</v>
      </c>
      <c r="F95" s="148" t="str">
        <f>IF(E18="","",E18)</f>
        <v/>
      </c>
      <c r="I95" s="147"/>
      <c r="L95" s="39"/>
    </row>
    <row r="96" spans="2:12" s="1" customFormat="1" ht="10.35" customHeight="1">
      <c r="B96" s="39"/>
      <c r="I96" s="147"/>
      <c r="L96" s="39"/>
    </row>
    <row r="97" spans="2:20" s="9" customFormat="1" ht="29.25" customHeight="1">
      <c r="B97" s="150"/>
      <c r="C97" s="151" t="s">
        <v>163</v>
      </c>
      <c r="D97" s="152" t="s">
        <v>58</v>
      </c>
      <c r="E97" s="152" t="s">
        <v>54</v>
      </c>
      <c r="F97" s="152" t="s">
        <v>164</v>
      </c>
      <c r="G97" s="152" t="s">
        <v>165</v>
      </c>
      <c r="H97" s="152" t="s">
        <v>166</v>
      </c>
      <c r="I97" s="153" t="s">
        <v>167</v>
      </c>
      <c r="J97" s="152" t="s">
        <v>142</v>
      </c>
      <c r="K97" s="154" t="s">
        <v>168</v>
      </c>
      <c r="L97" s="150"/>
      <c r="M97" s="71" t="s">
        <v>169</v>
      </c>
      <c r="N97" s="72" t="s">
        <v>43</v>
      </c>
      <c r="O97" s="72" t="s">
        <v>170</v>
      </c>
      <c r="P97" s="72" t="s">
        <v>171</v>
      </c>
      <c r="Q97" s="72" t="s">
        <v>172</v>
      </c>
      <c r="R97" s="72" t="s">
        <v>173</v>
      </c>
      <c r="S97" s="72" t="s">
        <v>174</v>
      </c>
      <c r="T97" s="73" t="s">
        <v>175</v>
      </c>
    </row>
    <row r="98" spans="2:63" s="1" customFormat="1" ht="29.25" customHeight="1">
      <c r="B98" s="39"/>
      <c r="C98" s="75" t="s">
        <v>143</v>
      </c>
      <c r="I98" s="147"/>
      <c r="J98" s="155">
        <f>BK98</f>
        <v>0</v>
      </c>
      <c r="L98" s="39"/>
      <c r="M98" s="74"/>
      <c r="N98" s="66"/>
      <c r="O98" s="66"/>
      <c r="P98" s="156">
        <f>P99+P313</f>
        <v>0</v>
      </c>
      <c r="Q98" s="66"/>
      <c r="R98" s="156">
        <f>R99+R313</f>
        <v>0.8555884999999999</v>
      </c>
      <c r="S98" s="66"/>
      <c r="T98" s="157">
        <f>T99+T313</f>
        <v>0</v>
      </c>
      <c r="AT98" s="22" t="s">
        <v>72</v>
      </c>
      <c r="AU98" s="22" t="s">
        <v>144</v>
      </c>
      <c r="BK98" s="158">
        <f>BK99+BK313</f>
        <v>0</v>
      </c>
    </row>
    <row r="99" spans="2:63" s="10" customFormat="1" ht="37.35" customHeight="1">
      <c r="B99" s="159"/>
      <c r="D99" s="160" t="s">
        <v>72</v>
      </c>
      <c r="E99" s="161" t="s">
        <v>176</v>
      </c>
      <c r="F99" s="161" t="s">
        <v>177</v>
      </c>
      <c r="I99" s="162"/>
      <c r="J99" s="163">
        <f>BK99</f>
        <v>0</v>
      </c>
      <c r="L99" s="159"/>
      <c r="M99" s="164"/>
      <c r="N99" s="165"/>
      <c r="O99" s="165"/>
      <c r="P99" s="166">
        <f>P100+P121+P128+P135+P240+P291+P311</f>
        <v>0</v>
      </c>
      <c r="Q99" s="165"/>
      <c r="R99" s="166">
        <f>R100+R121+R128+R135+R240+R291+R311</f>
        <v>0</v>
      </c>
      <c r="S99" s="165"/>
      <c r="T99" s="167">
        <f>T100+T121+T128+T135+T240+T291+T311</f>
        <v>0</v>
      </c>
      <c r="AR99" s="160" t="s">
        <v>81</v>
      </c>
      <c r="AT99" s="168" t="s">
        <v>72</v>
      </c>
      <c r="AU99" s="168" t="s">
        <v>73</v>
      </c>
      <c r="AY99" s="160" t="s">
        <v>178</v>
      </c>
      <c r="BK99" s="169">
        <f>BK100+BK121+BK128+BK135+BK240+BK291+BK311</f>
        <v>0</v>
      </c>
    </row>
    <row r="100" spans="2:63" s="10" customFormat="1" ht="19.9" customHeight="1">
      <c r="B100" s="159"/>
      <c r="D100" s="160" t="s">
        <v>72</v>
      </c>
      <c r="E100" s="170" t="s">
        <v>81</v>
      </c>
      <c r="F100" s="170" t="s">
        <v>179</v>
      </c>
      <c r="I100" s="162"/>
      <c r="J100" s="171">
        <f>BK100</f>
        <v>0</v>
      </c>
      <c r="L100" s="159"/>
      <c r="M100" s="164"/>
      <c r="N100" s="165"/>
      <c r="O100" s="165"/>
      <c r="P100" s="166">
        <f>SUM(P101:P120)</f>
        <v>0</v>
      </c>
      <c r="Q100" s="165"/>
      <c r="R100" s="166">
        <f>SUM(R101:R120)</f>
        <v>0</v>
      </c>
      <c r="S100" s="165"/>
      <c r="T100" s="167">
        <f>SUM(T101:T120)</f>
        <v>0</v>
      </c>
      <c r="AR100" s="160" t="s">
        <v>81</v>
      </c>
      <c r="AT100" s="168" t="s">
        <v>72</v>
      </c>
      <c r="AU100" s="168" t="s">
        <v>81</v>
      </c>
      <c r="AY100" s="160" t="s">
        <v>178</v>
      </c>
      <c r="BK100" s="169">
        <f>SUM(BK101:BK120)</f>
        <v>0</v>
      </c>
    </row>
    <row r="101" spans="2:65" s="1" customFormat="1" ht="51" customHeight="1">
      <c r="B101" s="172"/>
      <c r="C101" s="173" t="s">
        <v>81</v>
      </c>
      <c r="D101" s="173" t="s">
        <v>180</v>
      </c>
      <c r="E101" s="174" t="s">
        <v>181</v>
      </c>
      <c r="F101" s="175" t="s">
        <v>182</v>
      </c>
      <c r="G101" s="176" t="s">
        <v>183</v>
      </c>
      <c r="H101" s="177">
        <v>53.925</v>
      </c>
      <c r="I101" s="178"/>
      <c r="J101" s="179">
        <f>ROUND(I101*H101,2)</f>
        <v>0</v>
      </c>
      <c r="K101" s="175" t="s">
        <v>184</v>
      </c>
      <c r="L101" s="39"/>
      <c r="M101" s="180" t="s">
        <v>5</v>
      </c>
      <c r="N101" s="181" t="s">
        <v>44</v>
      </c>
      <c r="O101" s="40"/>
      <c r="P101" s="182">
        <f>O101*H101</f>
        <v>0</v>
      </c>
      <c r="Q101" s="182">
        <v>0</v>
      </c>
      <c r="R101" s="182">
        <f>Q101*H101</f>
        <v>0</v>
      </c>
      <c r="S101" s="182">
        <v>0</v>
      </c>
      <c r="T101" s="183">
        <f>S101*H101</f>
        <v>0</v>
      </c>
      <c r="AR101" s="22" t="s">
        <v>185</v>
      </c>
      <c r="AT101" s="22" t="s">
        <v>180</v>
      </c>
      <c r="AU101" s="22" t="s">
        <v>83</v>
      </c>
      <c r="AY101" s="22" t="s">
        <v>178</v>
      </c>
      <c r="BE101" s="184">
        <f>IF(N101="základní",J101,0)</f>
        <v>0</v>
      </c>
      <c r="BF101" s="184">
        <f>IF(N101="snížená",J101,0)</f>
        <v>0</v>
      </c>
      <c r="BG101" s="184">
        <f>IF(N101="zákl. přenesená",J101,0)</f>
        <v>0</v>
      </c>
      <c r="BH101" s="184">
        <f>IF(N101="sníž. přenesená",J101,0)</f>
        <v>0</v>
      </c>
      <c r="BI101" s="184">
        <f>IF(N101="nulová",J101,0)</f>
        <v>0</v>
      </c>
      <c r="BJ101" s="22" t="s">
        <v>81</v>
      </c>
      <c r="BK101" s="184">
        <f>ROUND(I101*H101,2)</f>
        <v>0</v>
      </c>
      <c r="BL101" s="22" t="s">
        <v>185</v>
      </c>
      <c r="BM101" s="22" t="s">
        <v>83</v>
      </c>
    </row>
    <row r="102" spans="2:51" s="11" customFormat="1" ht="13.5">
      <c r="B102" s="185"/>
      <c r="D102" s="186" t="s">
        <v>186</v>
      </c>
      <c r="E102" s="187" t="s">
        <v>5</v>
      </c>
      <c r="F102" s="188" t="s">
        <v>1424</v>
      </c>
      <c r="H102" s="189">
        <v>53.925</v>
      </c>
      <c r="I102" s="190"/>
      <c r="L102" s="185"/>
      <c r="M102" s="191"/>
      <c r="N102" s="192"/>
      <c r="O102" s="192"/>
      <c r="P102" s="192"/>
      <c r="Q102" s="192"/>
      <c r="R102" s="192"/>
      <c r="S102" s="192"/>
      <c r="T102" s="193"/>
      <c r="AT102" s="187" t="s">
        <v>186</v>
      </c>
      <c r="AU102" s="187" t="s">
        <v>83</v>
      </c>
      <c r="AV102" s="11" t="s">
        <v>83</v>
      </c>
      <c r="AW102" s="11" t="s">
        <v>37</v>
      </c>
      <c r="AX102" s="11" t="s">
        <v>73</v>
      </c>
      <c r="AY102" s="187" t="s">
        <v>178</v>
      </c>
    </row>
    <row r="103" spans="2:51" s="12" customFormat="1" ht="13.5">
      <c r="B103" s="194"/>
      <c r="D103" s="186" t="s">
        <v>186</v>
      </c>
      <c r="E103" s="195" t="s">
        <v>5</v>
      </c>
      <c r="F103" s="196" t="s">
        <v>188</v>
      </c>
      <c r="H103" s="197">
        <v>53.925</v>
      </c>
      <c r="I103" s="198"/>
      <c r="L103" s="194"/>
      <c r="M103" s="199"/>
      <c r="N103" s="200"/>
      <c r="O103" s="200"/>
      <c r="P103" s="200"/>
      <c r="Q103" s="200"/>
      <c r="R103" s="200"/>
      <c r="S103" s="200"/>
      <c r="T103" s="201"/>
      <c r="AT103" s="195" t="s">
        <v>186</v>
      </c>
      <c r="AU103" s="195" t="s">
        <v>83</v>
      </c>
      <c r="AV103" s="12" t="s">
        <v>185</v>
      </c>
      <c r="AW103" s="12" t="s">
        <v>37</v>
      </c>
      <c r="AX103" s="12" t="s">
        <v>81</v>
      </c>
      <c r="AY103" s="195" t="s">
        <v>178</v>
      </c>
    </row>
    <row r="104" spans="2:65" s="1" customFormat="1" ht="38.25" customHeight="1">
      <c r="B104" s="172"/>
      <c r="C104" s="173" t="s">
        <v>83</v>
      </c>
      <c r="D104" s="173" t="s">
        <v>180</v>
      </c>
      <c r="E104" s="174" t="s">
        <v>189</v>
      </c>
      <c r="F104" s="175" t="s">
        <v>190</v>
      </c>
      <c r="G104" s="176" t="s">
        <v>183</v>
      </c>
      <c r="H104" s="177">
        <v>53.925</v>
      </c>
      <c r="I104" s="178"/>
      <c r="J104" s="179">
        <f>ROUND(I104*H104,2)</f>
        <v>0</v>
      </c>
      <c r="K104" s="175" t="s">
        <v>191</v>
      </c>
      <c r="L104" s="39"/>
      <c r="M104" s="180" t="s">
        <v>5</v>
      </c>
      <c r="N104" s="181" t="s">
        <v>44</v>
      </c>
      <c r="O104" s="40"/>
      <c r="P104" s="182">
        <f>O104*H104</f>
        <v>0</v>
      </c>
      <c r="Q104" s="182">
        <v>0</v>
      </c>
      <c r="R104" s="182">
        <f>Q104*H104</f>
        <v>0</v>
      </c>
      <c r="S104" s="182">
        <v>0</v>
      </c>
      <c r="T104" s="183">
        <f>S104*H104</f>
        <v>0</v>
      </c>
      <c r="AR104" s="22" t="s">
        <v>185</v>
      </c>
      <c r="AT104" s="22" t="s">
        <v>180</v>
      </c>
      <c r="AU104" s="22" t="s">
        <v>83</v>
      </c>
      <c r="AY104" s="22" t="s">
        <v>178</v>
      </c>
      <c r="BE104" s="184">
        <f>IF(N104="základní",J104,0)</f>
        <v>0</v>
      </c>
      <c r="BF104" s="184">
        <f>IF(N104="snížená",J104,0)</f>
        <v>0</v>
      </c>
      <c r="BG104" s="184">
        <f>IF(N104="zákl. přenesená",J104,0)</f>
        <v>0</v>
      </c>
      <c r="BH104" s="184">
        <f>IF(N104="sníž. přenesená",J104,0)</f>
        <v>0</v>
      </c>
      <c r="BI104" s="184">
        <f>IF(N104="nulová",J104,0)</f>
        <v>0</v>
      </c>
      <c r="BJ104" s="22" t="s">
        <v>81</v>
      </c>
      <c r="BK104" s="184">
        <f>ROUND(I104*H104,2)</f>
        <v>0</v>
      </c>
      <c r="BL104" s="22" t="s">
        <v>185</v>
      </c>
      <c r="BM104" s="22" t="s">
        <v>185</v>
      </c>
    </row>
    <row r="105" spans="2:51" s="11" customFormat="1" ht="13.5">
      <c r="B105" s="185"/>
      <c r="D105" s="186" t="s">
        <v>186</v>
      </c>
      <c r="E105" s="187" t="s">
        <v>5</v>
      </c>
      <c r="F105" s="188" t="s">
        <v>1425</v>
      </c>
      <c r="H105" s="189">
        <v>53.925</v>
      </c>
      <c r="I105" s="190"/>
      <c r="L105" s="185"/>
      <c r="M105" s="191"/>
      <c r="N105" s="192"/>
      <c r="O105" s="192"/>
      <c r="P105" s="192"/>
      <c r="Q105" s="192"/>
      <c r="R105" s="192"/>
      <c r="S105" s="192"/>
      <c r="T105" s="193"/>
      <c r="AT105" s="187" t="s">
        <v>186</v>
      </c>
      <c r="AU105" s="187" t="s">
        <v>83</v>
      </c>
      <c r="AV105" s="11" t="s">
        <v>83</v>
      </c>
      <c r="AW105" s="11" t="s">
        <v>37</v>
      </c>
      <c r="AX105" s="11" t="s">
        <v>73</v>
      </c>
      <c r="AY105" s="187" t="s">
        <v>178</v>
      </c>
    </row>
    <row r="106" spans="2:51" s="12" customFormat="1" ht="13.5">
      <c r="B106" s="194"/>
      <c r="D106" s="186" t="s">
        <v>186</v>
      </c>
      <c r="E106" s="195" t="s">
        <v>5</v>
      </c>
      <c r="F106" s="196" t="s">
        <v>188</v>
      </c>
      <c r="H106" s="197">
        <v>53.925</v>
      </c>
      <c r="I106" s="198"/>
      <c r="L106" s="194"/>
      <c r="M106" s="199"/>
      <c r="N106" s="200"/>
      <c r="O106" s="200"/>
      <c r="P106" s="200"/>
      <c r="Q106" s="200"/>
      <c r="R106" s="200"/>
      <c r="S106" s="200"/>
      <c r="T106" s="201"/>
      <c r="AT106" s="195" t="s">
        <v>186</v>
      </c>
      <c r="AU106" s="195" t="s">
        <v>83</v>
      </c>
      <c r="AV106" s="12" t="s">
        <v>185</v>
      </c>
      <c r="AW106" s="12" t="s">
        <v>37</v>
      </c>
      <c r="AX106" s="12" t="s">
        <v>81</v>
      </c>
      <c r="AY106" s="195" t="s">
        <v>178</v>
      </c>
    </row>
    <row r="107" spans="2:65" s="1" customFormat="1" ht="16.5" customHeight="1">
      <c r="B107" s="172"/>
      <c r="C107" s="173" t="s">
        <v>193</v>
      </c>
      <c r="D107" s="173" t="s">
        <v>180</v>
      </c>
      <c r="E107" s="174" t="s">
        <v>194</v>
      </c>
      <c r="F107" s="175" t="s">
        <v>195</v>
      </c>
      <c r="G107" s="176" t="s">
        <v>196</v>
      </c>
      <c r="H107" s="177">
        <v>3.451</v>
      </c>
      <c r="I107" s="178"/>
      <c r="J107" s="179">
        <f>ROUND(I107*H107,2)</f>
        <v>0</v>
      </c>
      <c r="K107" s="175" t="s">
        <v>197</v>
      </c>
      <c r="L107" s="39"/>
      <c r="M107" s="180" t="s">
        <v>5</v>
      </c>
      <c r="N107" s="181" t="s">
        <v>44</v>
      </c>
      <c r="O107" s="40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AR107" s="22" t="s">
        <v>185</v>
      </c>
      <c r="AT107" s="22" t="s">
        <v>180</v>
      </c>
      <c r="AU107" s="22" t="s">
        <v>83</v>
      </c>
      <c r="AY107" s="22" t="s">
        <v>178</v>
      </c>
      <c r="BE107" s="184">
        <f>IF(N107="základní",J107,0)</f>
        <v>0</v>
      </c>
      <c r="BF107" s="184">
        <f>IF(N107="snížená",J107,0)</f>
        <v>0</v>
      </c>
      <c r="BG107" s="184">
        <f>IF(N107="zákl. přenesená",J107,0)</f>
        <v>0</v>
      </c>
      <c r="BH107" s="184">
        <f>IF(N107="sníž. přenesená",J107,0)</f>
        <v>0</v>
      </c>
      <c r="BI107" s="184">
        <f>IF(N107="nulová",J107,0)</f>
        <v>0</v>
      </c>
      <c r="BJ107" s="22" t="s">
        <v>81</v>
      </c>
      <c r="BK107" s="184">
        <f>ROUND(I107*H107,2)</f>
        <v>0</v>
      </c>
      <c r="BL107" s="22" t="s">
        <v>185</v>
      </c>
      <c r="BM107" s="22" t="s">
        <v>198</v>
      </c>
    </row>
    <row r="108" spans="2:51" s="11" customFormat="1" ht="13.5">
      <c r="B108" s="185"/>
      <c r="D108" s="186" t="s">
        <v>186</v>
      </c>
      <c r="E108" s="187" t="s">
        <v>5</v>
      </c>
      <c r="F108" s="188" t="s">
        <v>1426</v>
      </c>
      <c r="H108" s="189">
        <v>3.451</v>
      </c>
      <c r="I108" s="190"/>
      <c r="L108" s="185"/>
      <c r="M108" s="191"/>
      <c r="N108" s="192"/>
      <c r="O108" s="192"/>
      <c r="P108" s="192"/>
      <c r="Q108" s="192"/>
      <c r="R108" s="192"/>
      <c r="S108" s="192"/>
      <c r="T108" s="193"/>
      <c r="AT108" s="187" t="s">
        <v>186</v>
      </c>
      <c r="AU108" s="187" t="s">
        <v>83</v>
      </c>
      <c r="AV108" s="11" t="s">
        <v>83</v>
      </c>
      <c r="AW108" s="11" t="s">
        <v>37</v>
      </c>
      <c r="AX108" s="11" t="s">
        <v>73</v>
      </c>
      <c r="AY108" s="187" t="s">
        <v>178</v>
      </c>
    </row>
    <row r="109" spans="2:51" s="12" customFormat="1" ht="13.5">
      <c r="B109" s="194"/>
      <c r="D109" s="186" t="s">
        <v>186</v>
      </c>
      <c r="E109" s="195" t="s">
        <v>5</v>
      </c>
      <c r="F109" s="196" t="s">
        <v>188</v>
      </c>
      <c r="H109" s="197">
        <v>3.451</v>
      </c>
      <c r="I109" s="198"/>
      <c r="L109" s="194"/>
      <c r="M109" s="199"/>
      <c r="N109" s="200"/>
      <c r="O109" s="200"/>
      <c r="P109" s="200"/>
      <c r="Q109" s="200"/>
      <c r="R109" s="200"/>
      <c r="S109" s="200"/>
      <c r="T109" s="201"/>
      <c r="AT109" s="195" t="s">
        <v>186</v>
      </c>
      <c r="AU109" s="195" t="s">
        <v>83</v>
      </c>
      <c r="AV109" s="12" t="s">
        <v>185</v>
      </c>
      <c r="AW109" s="12" t="s">
        <v>37</v>
      </c>
      <c r="AX109" s="12" t="s">
        <v>81</v>
      </c>
      <c r="AY109" s="195" t="s">
        <v>178</v>
      </c>
    </row>
    <row r="110" spans="2:65" s="1" customFormat="1" ht="16.5" customHeight="1">
      <c r="B110" s="172"/>
      <c r="C110" s="173" t="s">
        <v>185</v>
      </c>
      <c r="D110" s="173" t="s">
        <v>180</v>
      </c>
      <c r="E110" s="174" t="s">
        <v>200</v>
      </c>
      <c r="F110" s="175" t="s">
        <v>201</v>
      </c>
      <c r="G110" s="176" t="s">
        <v>196</v>
      </c>
      <c r="H110" s="177">
        <v>1.726</v>
      </c>
      <c r="I110" s="178"/>
      <c r="J110" s="179">
        <f>ROUND(I110*H110,2)</f>
        <v>0</v>
      </c>
      <c r="K110" s="175" t="s">
        <v>197</v>
      </c>
      <c r="L110" s="39"/>
      <c r="M110" s="180" t="s">
        <v>5</v>
      </c>
      <c r="N110" s="181" t="s">
        <v>44</v>
      </c>
      <c r="O110" s="40"/>
      <c r="P110" s="182">
        <f>O110*H110</f>
        <v>0</v>
      </c>
      <c r="Q110" s="182">
        <v>0</v>
      </c>
      <c r="R110" s="182">
        <f>Q110*H110</f>
        <v>0</v>
      </c>
      <c r="S110" s="182">
        <v>0</v>
      </c>
      <c r="T110" s="183">
        <f>S110*H110</f>
        <v>0</v>
      </c>
      <c r="AR110" s="22" t="s">
        <v>185</v>
      </c>
      <c r="AT110" s="22" t="s">
        <v>180</v>
      </c>
      <c r="AU110" s="22" t="s">
        <v>83</v>
      </c>
      <c r="AY110" s="22" t="s">
        <v>178</v>
      </c>
      <c r="BE110" s="184">
        <f>IF(N110="základní",J110,0)</f>
        <v>0</v>
      </c>
      <c r="BF110" s="184">
        <f>IF(N110="snížená",J110,0)</f>
        <v>0</v>
      </c>
      <c r="BG110" s="184">
        <f>IF(N110="zákl. přenesená",J110,0)</f>
        <v>0</v>
      </c>
      <c r="BH110" s="184">
        <f>IF(N110="sníž. přenesená",J110,0)</f>
        <v>0</v>
      </c>
      <c r="BI110" s="184">
        <f>IF(N110="nulová",J110,0)</f>
        <v>0</v>
      </c>
      <c r="BJ110" s="22" t="s">
        <v>81</v>
      </c>
      <c r="BK110" s="184">
        <f>ROUND(I110*H110,2)</f>
        <v>0</v>
      </c>
      <c r="BL110" s="22" t="s">
        <v>185</v>
      </c>
      <c r="BM110" s="22" t="s">
        <v>202</v>
      </c>
    </row>
    <row r="111" spans="2:51" s="11" customFormat="1" ht="13.5">
      <c r="B111" s="185"/>
      <c r="D111" s="186" t="s">
        <v>186</v>
      </c>
      <c r="E111" s="187" t="s">
        <v>5</v>
      </c>
      <c r="F111" s="188" t="s">
        <v>1427</v>
      </c>
      <c r="H111" s="189">
        <v>1.726</v>
      </c>
      <c r="I111" s="190"/>
      <c r="L111" s="185"/>
      <c r="M111" s="191"/>
      <c r="N111" s="192"/>
      <c r="O111" s="192"/>
      <c r="P111" s="192"/>
      <c r="Q111" s="192"/>
      <c r="R111" s="192"/>
      <c r="S111" s="192"/>
      <c r="T111" s="193"/>
      <c r="AT111" s="187" t="s">
        <v>186</v>
      </c>
      <c r="AU111" s="187" t="s">
        <v>83</v>
      </c>
      <c r="AV111" s="11" t="s">
        <v>83</v>
      </c>
      <c r="AW111" s="11" t="s">
        <v>37</v>
      </c>
      <c r="AX111" s="11" t="s">
        <v>73</v>
      </c>
      <c r="AY111" s="187" t="s">
        <v>178</v>
      </c>
    </row>
    <row r="112" spans="2:51" s="12" customFormat="1" ht="13.5">
      <c r="B112" s="194"/>
      <c r="D112" s="186" t="s">
        <v>186</v>
      </c>
      <c r="E112" s="195" t="s">
        <v>5</v>
      </c>
      <c r="F112" s="196" t="s">
        <v>188</v>
      </c>
      <c r="H112" s="197">
        <v>1.726</v>
      </c>
      <c r="I112" s="198"/>
      <c r="L112" s="194"/>
      <c r="M112" s="199"/>
      <c r="N112" s="200"/>
      <c r="O112" s="200"/>
      <c r="P112" s="200"/>
      <c r="Q112" s="200"/>
      <c r="R112" s="200"/>
      <c r="S112" s="200"/>
      <c r="T112" s="201"/>
      <c r="AT112" s="195" t="s">
        <v>186</v>
      </c>
      <c r="AU112" s="195" t="s">
        <v>83</v>
      </c>
      <c r="AV112" s="12" t="s">
        <v>185</v>
      </c>
      <c r="AW112" s="12" t="s">
        <v>37</v>
      </c>
      <c r="AX112" s="12" t="s">
        <v>81</v>
      </c>
      <c r="AY112" s="195" t="s">
        <v>178</v>
      </c>
    </row>
    <row r="113" spans="2:65" s="1" customFormat="1" ht="38.25" customHeight="1">
      <c r="B113" s="172"/>
      <c r="C113" s="173" t="s">
        <v>204</v>
      </c>
      <c r="D113" s="173" t="s">
        <v>180</v>
      </c>
      <c r="E113" s="174" t="s">
        <v>205</v>
      </c>
      <c r="F113" s="175" t="s">
        <v>206</v>
      </c>
      <c r="G113" s="176" t="s">
        <v>196</v>
      </c>
      <c r="H113" s="177">
        <v>3.451</v>
      </c>
      <c r="I113" s="178"/>
      <c r="J113" s="179">
        <f>ROUND(I113*H113,2)</f>
        <v>0</v>
      </c>
      <c r="K113" s="175" t="s">
        <v>191</v>
      </c>
      <c r="L113" s="39"/>
      <c r="M113" s="180" t="s">
        <v>5</v>
      </c>
      <c r="N113" s="181" t="s">
        <v>44</v>
      </c>
      <c r="O113" s="40"/>
      <c r="P113" s="182">
        <f>O113*H113</f>
        <v>0</v>
      </c>
      <c r="Q113" s="182">
        <v>0</v>
      </c>
      <c r="R113" s="182">
        <f>Q113*H113</f>
        <v>0</v>
      </c>
      <c r="S113" s="182">
        <v>0</v>
      </c>
      <c r="T113" s="183">
        <f>S113*H113</f>
        <v>0</v>
      </c>
      <c r="AR113" s="22" t="s">
        <v>185</v>
      </c>
      <c r="AT113" s="22" t="s">
        <v>180</v>
      </c>
      <c r="AU113" s="22" t="s">
        <v>83</v>
      </c>
      <c r="AY113" s="22" t="s">
        <v>178</v>
      </c>
      <c r="BE113" s="184">
        <f>IF(N113="základní",J113,0)</f>
        <v>0</v>
      </c>
      <c r="BF113" s="184">
        <f>IF(N113="snížená",J113,0)</f>
        <v>0</v>
      </c>
      <c r="BG113" s="184">
        <f>IF(N113="zákl. přenesená",J113,0)</f>
        <v>0</v>
      </c>
      <c r="BH113" s="184">
        <f>IF(N113="sníž. přenesená",J113,0)</f>
        <v>0</v>
      </c>
      <c r="BI113" s="184">
        <f>IF(N113="nulová",J113,0)</f>
        <v>0</v>
      </c>
      <c r="BJ113" s="22" t="s">
        <v>81</v>
      </c>
      <c r="BK113" s="184">
        <f>ROUND(I113*H113,2)</f>
        <v>0</v>
      </c>
      <c r="BL113" s="22" t="s">
        <v>185</v>
      </c>
      <c r="BM113" s="22" t="s">
        <v>207</v>
      </c>
    </row>
    <row r="114" spans="2:65" s="1" customFormat="1" ht="16.5" customHeight="1">
      <c r="B114" s="172"/>
      <c r="C114" s="173" t="s">
        <v>198</v>
      </c>
      <c r="D114" s="173" t="s">
        <v>180</v>
      </c>
      <c r="E114" s="174" t="s">
        <v>208</v>
      </c>
      <c r="F114" s="175" t="s">
        <v>209</v>
      </c>
      <c r="G114" s="176" t="s">
        <v>196</v>
      </c>
      <c r="H114" s="177">
        <v>3.451</v>
      </c>
      <c r="I114" s="178"/>
      <c r="J114" s="179">
        <f>ROUND(I114*H114,2)</f>
        <v>0</v>
      </c>
      <c r="K114" s="175" t="s">
        <v>197</v>
      </c>
      <c r="L114" s="39"/>
      <c r="M114" s="180" t="s">
        <v>5</v>
      </c>
      <c r="N114" s="181" t="s">
        <v>44</v>
      </c>
      <c r="O114" s="40"/>
      <c r="P114" s="182">
        <f>O114*H114</f>
        <v>0</v>
      </c>
      <c r="Q114" s="182">
        <v>0</v>
      </c>
      <c r="R114" s="182">
        <f>Q114*H114</f>
        <v>0</v>
      </c>
      <c r="S114" s="182">
        <v>0</v>
      </c>
      <c r="T114" s="183">
        <f>S114*H114</f>
        <v>0</v>
      </c>
      <c r="AR114" s="22" t="s">
        <v>185</v>
      </c>
      <c r="AT114" s="22" t="s">
        <v>180</v>
      </c>
      <c r="AU114" s="22" t="s">
        <v>83</v>
      </c>
      <c r="AY114" s="22" t="s">
        <v>178</v>
      </c>
      <c r="BE114" s="184">
        <f>IF(N114="základní",J114,0)</f>
        <v>0</v>
      </c>
      <c r="BF114" s="184">
        <f>IF(N114="snížená",J114,0)</f>
        <v>0</v>
      </c>
      <c r="BG114" s="184">
        <f>IF(N114="zákl. přenesená",J114,0)</f>
        <v>0</v>
      </c>
      <c r="BH114" s="184">
        <f>IF(N114="sníž. přenesená",J114,0)</f>
        <v>0</v>
      </c>
      <c r="BI114" s="184">
        <f>IF(N114="nulová",J114,0)</f>
        <v>0</v>
      </c>
      <c r="BJ114" s="22" t="s">
        <v>81</v>
      </c>
      <c r="BK114" s="184">
        <f>ROUND(I114*H114,2)</f>
        <v>0</v>
      </c>
      <c r="BL114" s="22" t="s">
        <v>185</v>
      </c>
      <c r="BM114" s="22" t="s">
        <v>210</v>
      </c>
    </row>
    <row r="115" spans="2:65" s="1" customFormat="1" ht="16.5" customHeight="1">
      <c r="B115" s="172"/>
      <c r="C115" s="173" t="s">
        <v>211</v>
      </c>
      <c r="D115" s="173" t="s">
        <v>180</v>
      </c>
      <c r="E115" s="174" t="s">
        <v>212</v>
      </c>
      <c r="F115" s="175" t="s">
        <v>213</v>
      </c>
      <c r="G115" s="176" t="s">
        <v>196</v>
      </c>
      <c r="H115" s="177">
        <v>3.451</v>
      </c>
      <c r="I115" s="178"/>
      <c r="J115" s="179">
        <f>ROUND(I115*H115,2)</f>
        <v>0</v>
      </c>
      <c r="K115" s="175" t="s">
        <v>197</v>
      </c>
      <c r="L115" s="39"/>
      <c r="M115" s="180" t="s">
        <v>5</v>
      </c>
      <c r="N115" s="181" t="s">
        <v>44</v>
      </c>
      <c r="O115" s="40"/>
      <c r="P115" s="182">
        <f>O115*H115</f>
        <v>0</v>
      </c>
      <c r="Q115" s="182">
        <v>0</v>
      </c>
      <c r="R115" s="182">
        <f>Q115*H115</f>
        <v>0</v>
      </c>
      <c r="S115" s="182">
        <v>0</v>
      </c>
      <c r="T115" s="183">
        <f>S115*H115</f>
        <v>0</v>
      </c>
      <c r="AR115" s="22" t="s">
        <v>185</v>
      </c>
      <c r="AT115" s="22" t="s">
        <v>180</v>
      </c>
      <c r="AU115" s="22" t="s">
        <v>83</v>
      </c>
      <c r="AY115" s="22" t="s">
        <v>178</v>
      </c>
      <c r="BE115" s="184">
        <f>IF(N115="základní",J115,0)</f>
        <v>0</v>
      </c>
      <c r="BF115" s="184">
        <f>IF(N115="snížená",J115,0)</f>
        <v>0</v>
      </c>
      <c r="BG115" s="184">
        <f>IF(N115="zákl. přenesená",J115,0)</f>
        <v>0</v>
      </c>
      <c r="BH115" s="184">
        <f>IF(N115="sníž. přenesená",J115,0)</f>
        <v>0</v>
      </c>
      <c r="BI115" s="184">
        <f>IF(N115="nulová",J115,0)</f>
        <v>0</v>
      </c>
      <c r="BJ115" s="22" t="s">
        <v>81</v>
      </c>
      <c r="BK115" s="184">
        <f>ROUND(I115*H115,2)</f>
        <v>0</v>
      </c>
      <c r="BL115" s="22" t="s">
        <v>185</v>
      </c>
      <c r="BM115" s="22" t="s">
        <v>214</v>
      </c>
    </row>
    <row r="116" spans="2:65" s="1" customFormat="1" ht="16.5" customHeight="1">
      <c r="B116" s="172"/>
      <c r="C116" s="173" t="s">
        <v>202</v>
      </c>
      <c r="D116" s="173" t="s">
        <v>180</v>
      </c>
      <c r="E116" s="174" t="s">
        <v>215</v>
      </c>
      <c r="F116" s="175" t="s">
        <v>216</v>
      </c>
      <c r="G116" s="176" t="s">
        <v>217</v>
      </c>
      <c r="H116" s="177">
        <v>6.557</v>
      </c>
      <c r="I116" s="178"/>
      <c r="J116" s="179">
        <f>ROUND(I116*H116,2)</f>
        <v>0</v>
      </c>
      <c r="K116" s="175" t="s">
        <v>197</v>
      </c>
      <c r="L116" s="39"/>
      <c r="M116" s="180" t="s">
        <v>5</v>
      </c>
      <c r="N116" s="181" t="s">
        <v>44</v>
      </c>
      <c r="O116" s="40"/>
      <c r="P116" s="182">
        <f>O116*H116</f>
        <v>0</v>
      </c>
      <c r="Q116" s="182">
        <v>0</v>
      </c>
      <c r="R116" s="182">
        <f>Q116*H116</f>
        <v>0</v>
      </c>
      <c r="S116" s="182">
        <v>0</v>
      </c>
      <c r="T116" s="183">
        <f>S116*H116</f>
        <v>0</v>
      </c>
      <c r="AR116" s="22" t="s">
        <v>185</v>
      </c>
      <c r="AT116" s="22" t="s">
        <v>180</v>
      </c>
      <c r="AU116" s="22" t="s">
        <v>83</v>
      </c>
      <c r="AY116" s="22" t="s">
        <v>178</v>
      </c>
      <c r="BE116" s="184">
        <f>IF(N116="základní",J116,0)</f>
        <v>0</v>
      </c>
      <c r="BF116" s="184">
        <f>IF(N116="snížená",J116,0)</f>
        <v>0</v>
      </c>
      <c r="BG116" s="184">
        <f>IF(N116="zákl. přenesená",J116,0)</f>
        <v>0</v>
      </c>
      <c r="BH116" s="184">
        <f>IF(N116="sníž. přenesená",J116,0)</f>
        <v>0</v>
      </c>
      <c r="BI116" s="184">
        <f>IF(N116="nulová",J116,0)</f>
        <v>0</v>
      </c>
      <c r="BJ116" s="22" t="s">
        <v>81</v>
      </c>
      <c r="BK116" s="184">
        <f>ROUND(I116*H116,2)</f>
        <v>0</v>
      </c>
      <c r="BL116" s="22" t="s">
        <v>185</v>
      </c>
      <c r="BM116" s="22" t="s">
        <v>218</v>
      </c>
    </row>
    <row r="117" spans="2:51" s="11" customFormat="1" ht="13.5">
      <c r="B117" s="185"/>
      <c r="D117" s="186" t="s">
        <v>186</v>
      </c>
      <c r="E117" s="187" t="s">
        <v>5</v>
      </c>
      <c r="F117" s="188" t="s">
        <v>1428</v>
      </c>
      <c r="H117" s="189">
        <v>6.557</v>
      </c>
      <c r="I117" s="190"/>
      <c r="L117" s="185"/>
      <c r="M117" s="191"/>
      <c r="N117" s="192"/>
      <c r="O117" s="192"/>
      <c r="P117" s="192"/>
      <c r="Q117" s="192"/>
      <c r="R117" s="192"/>
      <c r="S117" s="192"/>
      <c r="T117" s="193"/>
      <c r="AT117" s="187" t="s">
        <v>186</v>
      </c>
      <c r="AU117" s="187" t="s">
        <v>83</v>
      </c>
      <c r="AV117" s="11" t="s">
        <v>83</v>
      </c>
      <c r="AW117" s="11" t="s">
        <v>37</v>
      </c>
      <c r="AX117" s="11" t="s">
        <v>73</v>
      </c>
      <c r="AY117" s="187" t="s">
        <v>178</v>
      </c>
    </row>
    <row r="118" spans="2:51" s="12" customFormat="1" ht="13.5">
      <c r="B118" s="194"/>
      <c r="D118" s="186" t="s">
        <v>186</v>
      </c>
      <c r="E118" s="195" t="s">
        <v>5</v>
      </c>
      <c r="F118" s="196" t="s">
        <v>188</v>
      </c>
      <c r="H118" s="197">
        <v>6.557</v>
      </c>
      <c r="I118" s="198"/>
      <c r="L118" s="194"/>
      <c r="M118" s="199"/>
      <c r="N118" s="200"/>
      <c r="O118" s="200"/>
      <c r="P118" s="200"/>
      <c r="Q118" s="200"/>
      <c r="R118" s="200"/>
      <c r="S118" s="200"/>
      <c r="T118" s="201"/>
      <c r="AT118" s="195" t="s">
        <v>186</v>
      </c>
      <c r="AU118" s="195" t="s">
        <v>83</v>
      </c>
      <c r="AV118" s="12" t="s">
        <v>185</v>
      </c>
      <c r="AW118" s="12" t="s">
        <v>37</v>
      </c>
      <c r="AX118" s="12" t="s">
        <v>81</v>
      </c>
      <c r="AY118" s="195" t="s">
        <v>178</v>
      </c>
    </row>
    <row r="119" spans="2:65" s="1" customFormat="1" ht="16.5" customHeight="1">
      <c r="B119" s="172"/>
      <c r="C119" s="173" t="s">
        <v>220</v>
      </c>
      <c r="D119" s="173" t="s">
        <v>180</v>
      </c>
      <c r="E119" s="174" t="s">
        <v>221</v>
      </c>
      <c r="F119" s="175" t="s">
        <v>222</v>
      </c>
      <c r="G119" s="176" t="s">
        <v>299</v>
      </c>
      <c r="H119" s="177">
        <v>1</v>
      </c>
      <c r="I119" s="178"/>
      <c r="J119" s="179">
        <f>ROUND(I119*H119,2)</f>
        <v>0</v>
      </c>
      <c r="K119" s="175" t="s">
        <v>5</v>
      </c>
      <c r="L119" s="39"/>
      <c r="M119" s="180" t="s">
        <v>5</v>
      </c>
      <c r="N119" s="181" t="s">
        <v>44</v>
      </c>
      <c r="O119" s="40"/>
      <c r="P119" s="182">
        <f>O119*H119</f>
        <v>0</v>
      </c>
      <c r="Q119" s="182">
        <v>0</v>
      </c>
      <c r="R119" s="182">
        <f>Q119*H119</f>
        <v>0</v>
      </c>
      <c r="S119" s="182">
        <v>0</v>
      </c>
      <c r="T119" s="183">
        <f>S119*H119</f>
        <v>0</v>
      </c>
      <c r="AR119" s="22" t="s">
        <v>185</v>
      </c>
      <c r="AT119" s="22" t="s">
        <v>180</v>
      </c>
      <c r="AU119" s="22" t="s">
        <v>83</v>
      </c>
      <c r="AY119" s="22" t="s">
        <v>178</v>
      </c>
      <c r="BE119" s="184">
        <f>IF(N119="základní",J119,0)</f>
        <v>0</v>
      </c>
      <c r="BF119" s="184">
        <f>IF(N119="snížená",J119,0)</f>
        <v>0</v>
      </c>
      <c r="BG119" s="184">
        <f>IF(N119="zákl. přenesená",J119,0)</f>
        <v>0</v>
      </c>
      <c r="BH119" s="184">
        <f>IF(N119="sníž. přenesená",J119,0)</f>
        <v>0</v>
      </c>
      <c r="BI119" s="184">
        <f>IF(N119="nulová",J119,0)</f>
        <v>0</v>
      </c>
      <c r="BJ119" s="22" t="s">
        <v>81</v>
      </c>
      <c r="BK119" s="184">
        <f>ROUND(I119*H119,2)</f>
        <v>0</v>
      </c>
      <c r="BL119" s="22" t="s">
        <v>185</v>
      </c>
      <c r="BM119" s="22" t="s">
        <v>224</v>
      </c>
    </row>
    <row r="120" spans="2:65" s="1" customFormat="1" ht="16.5" customHeight="1">
      <c r="B120" s="172"/>
      <c r="C120" s="173" t="s">
        <v>207</v>
      </c>
      <c r="D120" s="173" t="s">
        <v>180</v>
      </c>
      <c r="E120" s="174" t="s">
        <v>225</v>
      </c>
      <c r="F120" s="175" t="s">
        <v>809</v>
      </c>
      <c r="G120" s="176" t="s">
        <v>227</v>
      </c>
      <c r="H120" s="177">
        <v>1</v>
      </c>
      <c r="I120" s="178"/>
      <c r="J120" s="179">
        <f>ROUND(I120*H120,2)</f>
        <v>0</v>
      </c>
      <c r="K120" s="175" t="s">
        <v>5</v>
      </c>
      <c r="L120" s="39"/>
      <c r="M120" s="180" t="s">
        <v>5</v>
      </c>
      <c r="N120" s="181" t="s">
        <v>44</v>
      </c>
      <c r="O120" s="40"/>
      <c r="P120" s="182">
        <f>O120*H120</f>
        <v>0</v>
      </c>
      <c r="Q120" s="182">
        <v>0</v>
      </c>
      <c r="R120" s="182">
        <f>Q120*H120</f>
        <v>0</v>
      </c>
      <c r="S120" s="182">
        <v>0</v>
      </c>
      <c r="T120" s="183">
        <f>S120*H120</f>
        <v>0</v>
      </c>
      <c r="AR120" s="22" t="s">
        <v>185</v>
      </c>
      <c r="AT120" s="22" t="s">
        <v>180</v>
      </c>
      <c r="AU120" s="22" t="s">
        <v>83</v>
      </c>
      <c r="AY120" s="22" t="s">
        <v>178</v>
      </c>
      <c r="BE120" s="184">
        <f>IF(N120="základní",J120,0)</f>
        <v>0</v>
      </c>
      <c r="BF120" s="184">
        <f>IF(N120="snížená",J120,0)</f>
        <v>0</v>
      </c>
      <c r="BG120" s="184">
        <f>IF(N120="zákl. přenesená",J120,0)</f>
        <v>0</v>
      </c>
      <c r="BH120" s="184">
        <f>IF(N120="sníž. přenesená",J120,0)</f>
        <v>0</v>
      </c>
      <c r="BI120" s="184">
        <f>IF(N120="nulová",J120,0)</f>
        <v>0</v>
      </c>
      <c r="BJ120" s="22" t="s">
        <v>81</v>
      </c>
      <c r="BK120" s="184">
        <f>ROUND(I120*H120,2)</f>
        <v>0</v>
      </c>
      <c r="BL120" s="22" t="s">
        <v>185</v>
      </c>
      <c r="BM120" s="22" t="s">
        <v>228</v>
      </c>
    </row>
    <row r="121" spans="2:63" s="10" customFormat="1" ht="29.85" customHeight="1">
      <c r="B121" s="159"/>
      <c r="D121" s="160" t="s">
        <v>72</v>
      </c>
      <c r="E121" s="170" t="s">
        <v>193</v>
      </c>
      <c r="F121" s="170" t="s">
        <v>920</v>
      </c>
      <c r="I121" s="162"/>
      <c r="J121" s="171">
        <f>BK121</f>
        <v>0</v>
      </c>
      <c r="L121" s="159"/>
      <c r="M121" s="164"/>
      <c r="N121" s="165"/>
      <c r="O121" s="165"/>
      <c r="P121" s="166">
        <f>SUM(P122:P127)</f>
        <v>0</v>
      </c>
      <c r="Q121" s="165"/>
      <c r="R121" s="166">
        <f>SUM(R122:R127)</f>
        <v>0</v>
      </c>
      <c r="S121" s="165"/>
      <c r="T121" s="167">
        <f>SUM(T122:T127)</f>
        <v>0</v>
      </c>
      <c r="AR121" s="160" t="s">
        <v>81</v>
      </c>
      <c r="AT121" s="168" t="s">
        <v>72</v>
      </c>
      <c r="AU121" s="168" t="s">
        <v>81</v>
      </c>
      <c r="AY121" s="160" t="s">
        <v>178</v>
      </c>
      <c r="BK121" s="169">
        <f>SUM(BK122:BK127)</f>
        <v>0</v>
      </c>
    </row>
    <row r="122" spans="2:65" s="1" customFormat="1" ht="38.25" customHeight="1">
      <c r="B122" s="172"/>
      <c r="C122" s="173" t="s">
        <v>230</v>
      </c>
      <c r="D122" s="173" t="s">
        <v>180</v>
      </c>
      <c r="E122" s="174" t="s">
        <v>1429</v>
      </c>
      <c r="F122" s="175" t="s">
        <v>1430</v>
      </c>
      <c r="G122" s="176" t="s">
        <v>196</v>
      </c>
      <c r="H122" s="177">
        <v>0.68</v>
      </c>
      <c r="I122" s="178"/>
      <c r="J122" s="179">
        <f>ROUND(I122*H122,2)</f>
        <v>0</v>
      </c>
      <c r="K122" s="175" t="s">
        <v>191</v>
      </c>
      <c r="L122" s="39"/>
      <c r="M122" s="180" t="s">
        <v>5</v>
      </c>
      <c r="N122" s="181" t="s">
        <v>44</v>
      </c>
      <c r="O122" s="40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3">
        <f>S122*H122</f>
        <v>0</v>
      </c>
      <c r="AR122" s="22" t="s">
        <v>185</v>
      </c>
      <c r="AT122" s="22" t="s">
        <v>180</v>
      </c>
      <c r="AU122" s="22" t="s">
        <v>83</v>
      </c>
      <c r="AY122" s="22" t="s">
        <v>178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22" t="s">
        <v>81</v>
      </c>
      <c r="BK122" s="184">
        <f>ROUND(I122*H122,2)</f>
        <v>0</v>
      </c>
      <c r="BL122" s="22" t="s">
        <v>185</v>
      </c>
      <c r="BM122" s="22" t="s">
        <v>233</v>
      </c>
    </row>
    <row r="123" spans="2:51" s="11" customFormat="1" ht="13.5">
      <c r="B123" s="185"/>
      <c r="D123" s="186" t="s">
        <v>186</v>
      </c>
      <c r="E123" s="187" t="s">
        <v>5</v>
      </c>
      <c r="F123" s="188" t="s">
        <v>1431</v>
      </c>
      <c r="H123" s="189">
        <v>0.68</v>
      </c>
      <c r="I123" s="190"/>
      <c r="L123" s="185"/>
      <c r="M123" s="191"/>
      <c r="N123" s="192"/>
      <c r="O123" s="192"/>
      <c r="P123" s="192"/>
      <c r="Q123" s="192"/>
      <c r="R123" s="192"/>
      <c r="S123" s="192"/>
      <c r="T123" s="193"/>
      <c r="AT123" s="187" t="s">
        <v>186</v>
      </c>
      <c r="AU123" s="187" t="s">
        <v>83</v>
      </c>
      <c r="AV123" s="11" t="s">
        <v>83</v>
      </c>
      <c r="AW123" s="11" t="s">
        <v>37</v>
      </c>
      <c r="AX123" s="11" t="s">
        <v>73</v>
      </c>
      <c r="AY123" s="187" t="s">
        <v>178</v>
      </c>
    </row>
    <row r="124" spans="2:51" s="12" customFormat="1" ht="13.5">
      <c r="B124" s="194"/>
      <c r="D124" s="186" t="s">
        <v>186</v>
      </c>
      <c r="E124" s="195" t="s">
        <v>5</v>
      </c>
      <c r="F124" s="196" t="s">
        <v>188</v>
      </c>
      <c r="H124" s="197">
        <v>0.68</v>
      </c>
      <c r="I124" s="198"/>
      <c r="L124" s="194"/>
      <c r="M124" s="199"/>
      <c r="N124" s="200"/>
      <c r="O124" s="200"/>
      <c r="P124" s="200"/>
      <c r="Q124" s="200"/>
      <c r="R124" s="200"/>
      <c r="S124" s="200"/>
      <c r="T124" s="201"/>
      <c r="AT124" s="195" t="s">
        <v>186</v>
      </c>
      <c r="AU124" s="195" t="s">
        <v>83</v>
      </c>
      <c r="AV124" s="12" t="s">
        <v>185</v>
      </c>
      <c r="AW124" s="12" t="s">
        <v>37</v>
      </c>
      <c r="AX124" s="12" t="s">
        <v>81</v>
      </c>
      <c r="AY124" s="195" t="s">
        <v>178</v>
      </c>
    </row>
    <row r="125" spans="2:65" s="1" customFormat="1" ht="38.25" customHeight="1">
      <c r="B125" s="172"/>
      <c r="C125" s="173" t="s">
        <v>210</v>
      </c>
      <c r="D125" s="173" t="s">
        <v>180</v>
      </c>
      <c r="E125" s="174" t="s">
        <v>1432</v>
      </c>
      <c r="F125" s="175" t="s">
        <v>1433</v>
      </c>
      <c r="G125" s="176" t="s">
        <v>183</v>
      </c>
      <c r="H125" s="177">
        <v>15.75</v>
      </c>
      <c r="I125" s="178"/>
      <c r="J125" s="179">
        <f>ROUND(I125*H125,2)</f>
        <v>0</v>
      </c>
      <c r="K125" s="175" t="s">
        <v>191</v>
      </c>
      <c r="L125" s="39"/>
      <c r="M125" s="180" t="s">
        <v>5</v>
      </c>
      <c r="N125" s="181" t="s">
        <v>44</v>
      </c>
      <c r="O125" s="40"/>
      <c r="P125" s="182">
        <f>O125*H125</f>
        <v>0</v>
      </c>
      <c r="Q125" s="182">
        <v>0</v>
      </c>
      <c r="R125" s="182">
        <f>Q125*H125</f>
        <v>0</v>
      </c>
      <c r="S125" s="182">
        <v>0</v>
      </c>
      <c r="T125" s="183">
        <f>S125*H125</f>
        <v>0</v>
      </c>
      <c r="AR125" s="22" t="s">
        <v>185</v>
      </c>
      <c r="AT125" s="22" t="s">
        <v>180</v>
      </c>
      <c r="AU125" s="22" t="s">
        <v>83</v>
      </c>
      <c r="AY125" s="22" t="s">
        <v>178</v>
      </c>
      <c r="BE125" s="184">
        <f>IF(N125="základní",J125,0)</f>
        <v>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22" t="s">
        <v>81</v>
      </c>
      <c r="BK125" s="184">
        <f>ROUND(I125*H125,2)</f>
        <v>0</v>
      </c>
      <c r="BL125" s="22" t="s">
        <v>185</v>
      </c>
      <c r="BM125" s="22" t="s">
        <v>237</v>
      </c>
    </row>
    <row r="126" spans="2:51" s="11" customFormat="1" ht="13.5">
      <c r="B126" s="185"/>
      <c r="D126" s="186" t="s">
        <v>186</v>
      </c>
      <c r="E126" s="187" t="s">
        <v>5</v>
      </c>
      <c r="F126" s="188" t="s">
        <v>1434</v>
      </c>
      <c r="H126" s="189">
        <v>15.75</v>
      </c>
      <c r="I126" s="190"/>
      <c r="L126" s="185"/>
      <c r="M126" s="191"/>
      <c r="N126" s="192"/>
      <c r="O126" s="192"/>
      <c r="P126" s="192"/>
      <c r="Q126" s="192"/>
      <c r="R126" s="192"/>
      <c r="S126" s="192"/>
      <c r="T126" s="193"/>
      <c r="AT126" s="187" t="s">
        <v>186</v>
      </c>
      <c r="AU126" s="187" t="s">
        <v>83</v>
      </c>
      <c r="AV126" s="11" t="s">
        <v>83</v>
      </c>
      <c r="AW126" s="11" t="s">
        <v>37</v>
      </c>
      <c r="AX126" s="11" t="s">
        <v>73</v>
      </c>
      <c r="AY126" s="187" t="s">
        <v>178</v>
      </c>
    </row>
    <row r="127" spans="2:51" s="12" customFormat="1" ht="13.5">
      <c r="B127" s="194"/>
      <c r="D127" s="186" t="s">
        <v>186</v>
      </c>
      <c r="E127" s="195" t="s">
        <v>5</v>
      </c>
      <c r="F127" s="196" t="s">
        <v>188</v>
      </c>
      <c r="H127" s="197">
        <v>15.75</v>
      </c>
      <c r="I127" s="198"/>
      <c r="L127" s="194"/>
      <c r="M127" s="199"/>
      <c r="N127" s="200"/>
      <c r="O127" s="200"/>
      <c r="P127" s="200"/>
      <c r="Q127" s="200"/>
      <c r="R127" s="200"/>
      <c r="S127" s="200"/>
      <c r="T127" s="201"/>
      <c r="AT127" s="195" t="s">
        <v>186</v>
      </c>
      <c r="AU127" s="195" t="s">
        <v>83</v>
      </c>
      <c r="AV127" s="12" t="s">
        <v>185</v>
      </c>
      <c r="AW127" s="12" t="s">
        <v>37</v>
      </c>
      <c r="AX127" s="12" t="s">
        <v>81</v>
      </c>
      <c r="AY127" s="195" t="s">
        <v>178</v>
      </c>
    </row>
    <row r="128" spans="2:63" s="10" customFormat="1" ht="29.85" customHeight="1">
      <c r="B128" s="159"/>
      <c r="D128" s="160" t="s">
        <v>72</v>
      </c>
      <c r="E128" s="170" t="s">
        <v>204</v>
      </c>
      <c r="F128" s="170" t="s">
        <v>229</v>
      </c>
      <c r="I128" s="162"/>
      <c r="J128" s="171">
        <f>BK128</f>
        <v>0</v>
      </c>
      <c r="L128" s="159"/>
      <c r="M128" s="164"/>
      <c r="N128" s="165"/>
      <c r="O128" s="165"/>
      <c r="P128" s="166">
        <f>SUM(P129:P134)</f>
        <v>0</v>
      </c>
      <c r="Q128" s="165"/>
      <c r="R128" s="166">
        <f>SUM(R129:R134)</f>
        <v>0</v>
      </c>
      <c r="S128" s="165"/>
      <c r="T128" s="167">
        <f>SUM(T129:T134)</f>
        <v>0</v>
      </c>
      <c r="AR128" s="160" t="s">
        <v>81</v>
      </c>
      <c r="AT128" s="168" t="s">
        <v>72</v>
      </c>
      <c r="AU128" s="168" t="s">
        <v>81</v>
      </c>
      <c r="AY128" s="160" t="s">
        <v>178</v>
      </c>
      <c r="BK128" s="169">
        <f>SUM(BK129:BK134)</f>
        <v>0</v>
      </c>
    </row>
    <row r="129" spans="2:65" s="1" customFormat="1" ht="25.5" customHeight="1">
      <c r="B129" s="172"/>
      <c r="C129" s="173" t="s">
        <v>240</v>
      </c>
      <c r="D129" s="173" t="s">
        <v>180</v>
      </c>
      <c r="E129" s="174" t="s">
        <v>231</v>
      </c>
      <c r="F129" s="175" t="s">
        <v>232</v>
      </c>
      <c r="G129" s="176" t="s">
        <v>183</v>
      </c>
      <c r="H129" s="177">
        <v>53.925</v>
      </c>
      <c r="I129" s="178"/>
      <c r="J129" s="179">
        <f>ROUND(I129*H129,2)</f>
        <v>0</v>
      </c>
      <c r="K129" s="175" t="s">
        <v>184</v>
      </c>
      <c r="L129" s="39"/>
      <c r="M129" s="180" t="s">
        <v>5</v>
      </c>
      <c r="N129" s="181" t="s">
        <v>44</v>
      </c>
      <c r="O129" s="40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3">
        <f>S129*H129</f>
        <v>0</v>
      </c>
      <c r="AR129" s="22" t="s">
        <v>185</v>
      </c>
      <c r="AT129" s="22" t="s">
        <v>180</v>
      </c>
      <c r="AU129" s="22" t="s">
        <v>83</v>
      </c>
      <c r="AY129" s="22" t="s">
        <v>178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22" t="s">
        <v>81</v>
      </c>
      <c r="BK129" s="184">
        <f>ROUND(I129*H129,2)</f>
        <v>0</v>
      </c>
      <c r="BL129" s="22" t="s">
        <v>185</v>
      </c>
      <c r="BM129" s="22" t="s">
        <v>243</v>
      </c>
    </row>
    <row r="130" spans="2:51" s="11" customFormat="1" ht="13.5">
      <c r="B130" s="185"/>
      <c r="D130" s="186" t="s">
        <v>186</v>
      </c>
      <c r="E130" s="187" t="s">
        <v>5</v>
      </c>
      <c r="F130" s="188" t="s">
        <v>1435</v>
      </c>
      <c r="H130" s="189">
        <v>53.925</v>
      </c>
      <c r="I130" s="190"/>
      <c r="L130" s="185"/>
      <c r="M130" s="191"/>
      <c r="N130" s="192"/>
      <c r="O130" s="192"/>
      <c r="P130" s="192"/>
      <c r="Q130" s="192"/>
      <c r="R130" s="192"/>
      <c r="S130" s="192"/>
      <c r="T130" s="193"/>
      <c r="AT130" s="187" t="s">
        <v>186</v>
      </c>
      <c r="AU130" s="187" t="s">
        <v>83</v>
      </c>
      <c r="AV130" s="11" t="s">
        <v>83</v>
      </c>
      <c r="AW130" s="11" t="s">
        <v>37</v>
      </c>
      <c r="AX130" s="11" t="s">
        <v>73</v>
      </c>
      <c r="AY130" s="187" t="s">
        <v>178</v>
      </c>
    </row>
    <row r="131" spans="2:51" s="12" customFormat="1" ht="13.5">
      <c r="B131" s="194"/>
      <c r="D131" s="186" t="s">
        <v>186</v>
      </c>
      <c r="E131" s="195" t="s">
        <v>5</v>
      </c>
      <c r="F131" s="196" t="s">
        <v>188</v>
      </c>
      <c r="H131" s="197">
        <v>53.925</v>
      </c>
      <c r="I131" s="198"/>
      <c r="L131" s="194"/>
      <c r="M131" s="199"/>
      <c r="N131" s="200"/>
      <c r="O131" s="200"/>
      <c r="P131" s="200"/>
      <c r="Q131" s="200"/>
      <c r="R131" s="200"/>
      <c r="S131" s="200"/>
      <c r="T131" s="201"/>
      <c r="AT131" s="195" t="s">
        <v>186</v>
      </c>
      <c r="AU131" s="195" t="s">
        <v>83</v>
      </c>
      <c r="AV131" s="12" t="s">
        <v>185</v>
      </c>
      <c r="AW131" s="12" t="s">
        <v>37</v>
      </c>
      <c r="AX131" s="12" t="s">
        <v>81</v>
      </c>
      <c r="AY131" s="195" t="s">
        <v>178</v>
      </c>
    </row>
    <row r="132" spans="2:65" s="1" customFormat="1" ht="16.5" customHeight="1">
      <c r="B132" s="172"/>
      <c r="C132" s="173" t="s">
        <v>214</v>
      </c>
      <c r="D132" s="173" t="s">
        <v>180</v>
      </c>
      <c r="E132" s="174" t="s">
        <v>235</v>
      </c>
      <c r="F132" s="175" t="s">
        <v>236</v>
      </c>
      <c r="G132" s="176" t="s">
        <v>183</v>
      </c>
      <c r="H132" s="177">
        <v>53.925</v>
      </c>
      <c r="I132" s="178"/>
      <c r="J132" s="179">
        <f>ROUND(I132*H132,2)</f>
        <v>0</v>
      </c>
      <c r="K132" s="175" t="s">
        <v>191</v>
      </c>
      <c r="L132" s="39"/>
      <c r="M132" s="180" t="s">
        <v>5</v>
      </c>
      <c r="N132" s="181" t="s">
        <v>44</v>
      </c>
      <c r="O132" s="40"/>
      <c r="P132" s="182">
        <f>O132*H132</f>
        <v>0</v>
      </c>
      <c r="Q132" s="182">
        <v>0</v>
      </c>
      <c r="R132" s="182">
        <f>Q132*H132</f>
        <v>0</v>
      </c>
      <c r="S132" s="182">
        <v>0</v>
      </c>
      <c r="T132" s="183">
        <f>S132*H132</f>
        <v>0</v>
      </c>
      <c r="AR132" s="22" t="s">
        <v>185</v>
      </c>
      <c r="AT132" s="22" t="s">
        <v>180</v>
      </c>
      <c r="AU132" s="22" t="s">
        <v>83</v>
      </c>
      <c r="AY132" s="22" t="s">
        <v>178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22" t="s">
        <v>81</v>
      </c>
      <c r="BK132" s="184">
        <f>ROUND(I132*H132,2)</f>
        <v>0</v>
      </c>
      <c r="BL132" s="22" t="s">
        <v>185</v>
      </c>
      <c r="BM132" s="22" t="s">
        <v>247</v>
      </c>
    </row>
    <row r="133" spans="2:51" s="11" customFormat="1" ht="13.5">
      <c r="B133" s="185"/>
      <c r="D133" s="186" t="s">
        <v>186</v>
      </c>
      <c r="E133" s="187" t="s">
        <v>5</v>
      </c>
      <c r="F133" s="188" t="s">
        <v>1436</v>
      </c>
      <c r="H133" s="189">
        <v>53.925</v>
      </c>
      <c r="I133" s="190"/>
      <c r="L133" s="185"/>
      <c r="M133" s="191"/>
      <c r="N133" s="192"/>
      <c r="O133" s="192"/>
      <c r="P133" s="192"/>
      <c r="Q133" s="192"/>
      <c r="R133" s="192"/>
      <c r="S133" s="192"/>
      <c r="T133" s="193"/>
      <c r="AT133" s="187" t="s">
        <v>186</v>
      </c>
      <c r="AU133" s="187" t="s">
        <v>83</v>
      </c>
      <c r="AV133" s="11" t="s">
        <v>83</v>
      </c>
      <c r="AW133" s="11" t="s">
        <v>37</v>
      </c>
      <c r="AX133" s="11" t="s">
        <v>73</v>
      </c>
      <c r="AY133" s="187" t="s">
        <v>178</v>
      </c>
    </row>
    <row r="134" spans="2:51" s="12" customFormat="1" ht="13.5">
      <c r="B134" s="194"/>
      <c r="D134" s="186" t="s">
        <v>186</v>
      </c>
      <c r="E134" s="195" t="s">
        <v>5</v>
      </c>
      <c r="F134" s="196" t="s">
        <v>188</v>
      </c>
      <c r="H134" s="197">
        <v>53.925</v>
      </c>
      <c r="I134" s="198"/>
      <c r="L134" s="194"/>
      <c r="M134" s="199"/>
      <c r="N134" s="200"/>
      <c r="O134" s="200"/>
      <c r="P134" s="200"/>
      <c r="Q134" s="200"/>
      <c r="R134" s="200"/>
      <c r="S134" s="200"/>
      <c r="T134" s="201"/>
      <c r="AT134" s="195" t="s">
        <v>186</v>
      </c>
      <c r="AU134" s="195" t="s">
        <v>83</v>
      </c>
      <c r="AV134" s="12" t="s">
        <v>185</v>
      </c>
      <c r="AW134" s="12" t="s">
        <v>37</v>
      </c>
      <c r="AX134" s="12" t="s">
        <v>81</v>
      </c>
      <c r="AY134" s="195" t="s">
        <v>178</v>
      </c>
    </row>
    <row r="135" spans="2:63" s="10" customFormat="1" ht="29.85" customHeight="1">
      <c r="B135" s="159"/>
      <c r="D135" s="160" t="s">
        <v>72</v>
      </c>
      <c r="E135" s="170" t="s">
        <v>198</v>
      </c>
      <c r="F135" s="170" t="s">
        <v>239</v>
      </c>
      <c r="I135" s="162"/>
      <c r="J135" s="171">
        <f>BK135</f>
        <v>0</v>
      </c>
      <c r="L135" s="159"/>
      <c r="M135" s="164"/>
      <c r="N135" s="165"/>
      <c r="O135" s="165"/>
      <c r="P135" s="166">
        <f>SUM(P136:P239)</f>
        <v>0</v>
      </c>
      <c r="Q135" s="165"/>
      <c r="R135" s="166">
        <f>SUM(R136:R239)</f>
        <v>0</v>
      </c>
      <c r="S135" s="165"/>
      <c r="T135" s="167">
        <f>SUM(T136:T239)</f>
        <v>0</v>
      </c>
      <c r="AR135" s="160" t="s">
        <v>81</v>
      </c>
      <c r="AT135" s="168" t="s">
        <v>72</v>
      </c>
      <c r="AU135" s="168" t="s">
        <v>81</v>
      </c>
      <c r="AY135" s="160" t="s">
        <v>178</v>
      </c>
      <c r="BK135" s="169">
        <f>SUM(BK136:BK239)</f>
        <v>0</v>
      </c>
    </row>
    <row r="136" spans="2:65" s="1" customFormat="1" ht="16.5" customHeight="1">
      <c r="B136" s="172"/>
      <c r="C136" s="173" t="s">
        <v>11</v>
      </c>
      <c r="D136" s="173" t="s">
        <v>180</v>
      </c>
      <c r="E136" s="174" t="s">
        <v>245</v>
      </c>
      <c r="F136" s="175" t="s">
        <v>246</v>
      </c>
      <c r="G136" s="176" t="s">
        <v>183</v>
      </c>
      <c r="H136" s="177">
        <v>1471.401</v>
      </c>
      <c r="I136" s="178"/>
      <c r="J136" s="179">
        <f>ROUND(I136*H136,2)</f>
        <v>0</v>
      </c>
      <c r="K136" s="175" t="s">
        <v>5</v>
      </c>
      <c r="L136" s="39"/>
      <c r="M136" s="180" t="s">
        <v>5</v>
      </c>
      <c r="N136" s="181" t="s">
        <v>44</v>
      </c>
      <c r="O136" s="40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AR136" s="22" t="s">
        <v>185</v>
      </c>
      <c r="AT136" s="22" t="s">
        <v>180</v>
      </c>
      <c r="AU136" s="22" t="s">
        <v>83</v>
      </c>
      <c r="AY136" s="22" t="s">
        <v>178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22" t="s">
        <v>81</v>
      </c>
      <c r="BK136" s="184">
        <f>ROUND(I136*H136,2)</f>
        <v>0</v>
      </c>
      <c r="BL136" s="22" t="s">
        <v>185</v>
      </c>
      <c r="BM136" s="22" t="s">
        <v>253</v>
      </c>
    </row>
    <row r="137" spans="2:51" s="11" customFormat="1" ht="13.5">
      <c r="B137" s="185"/>
      <c r="D137" s="186" t="s">
        <v>186</v>
      </c>
      <c r="E137" s="187" t="s">
        <v>5</v>
      </c>
      <c r="F137" s="188" t="s">
        <v>1437</v>
      </c>
      <c r="H137" s="189">
        <v>1721.336</v>
      </c>
      <c r="I137" s="190"/>
      <c r="L137" s="185"/>
      <c r="M137" s="191"/>
      <c r="N137" s="192"/>
      <c r="O137" s="192"/>
      <c r="P137" s="192"/>
      <c r="Q137" s="192"/>
      <c r="R137" s="192"/>
      <c r="S137" s="192"/>
      <c r="T137" s="193"/>
      <c r="AT137" s="187" t="s">
        <v>186</v>
      </c>
      <c r="AU137" s="187" t="s">
        <v>83</v>
      </c>
      <c r="AV137" s="11" t="s">
        <v>83</v>
      </c>
      <c r="AW137" s="11" t="s">
        <v>37</v>
      </c>
      <c r="AX137" s="11" t="s">
        <v>73</v>
      </c>
      <c r="AY137" s="187" t="s">
        <v>178</v>
      </c>
    </row>
    <row r="138" spans="2:51" s="11" customFormat="1" ht="40.5">
      <c r="B138" s="185"/>
      <c r="D138" s="186" t="s">
        <v>186</v>
      </c>
      <c r="E138" s="187" t="s">
        <v>5</v>
      </c>
      <c r="F138" s="188" t="s">
        <v>1438</v>
      </c>
      <c r="H138" s="189">
        <v>-249.935</v>
      </c>
      <c r="I138" s="190"/>
      <c r="L138" s="185"/>
      <c r="M138" s="191"/>
      <c r="N138" s="192"/>
      <c r="O138" s="192"/>
      <c r="P138" s="192"/>
      <c r="Q138" s="192"/>
      <c r="R138" s="192"/>
      <c r="S138" s="192"/>
      <c r="T138" s="193"/>
      <c r="AT138" s="187" t="s">
        <v>186</v>
      </c>
      <c r="AU138" s="187" t="s">
        <v>83</v>
      </c>
      <c r="AV138" s="11" t="s">
        <v>83</v>
      </c>
      <c r="AW138" s="11" t="s">
        <v>37</v>
      </c>
      <c r="AX138" s="11" t="s">
        <v>73</v>
      </c>
      <c r="AY138" s="187" t="s">
        <v>178</v>
      </c>
    </row>
    <row r="139" spans="2:51" s="12" customFormat="1" ht="13.5">
      <c r="B139" s="194"/>
      <c r="D139" s="186" t="s">
        <v>186</v>
      </c>
      <c r="E139" s="195" t="s">
        <v>5</v>
      </c>
      <c r="F139" s="196" t="s">
        <v>188</v>
      </c>
      <c r="H139" s="197">
        <v>1471.401</v>
      </c>
      <c r="I139" s="198"/>
      <c r="L139" s="194"/>
      <c r="M139" s="199"/>
      <c r="N139" s="200"/>
      <c r="O139" s="200"/>
      <c r="P139" s="200"/>
      <c r="Q139" s="200"/>
      <c r="R139" s="200"/>
      <c r="S139" s="200"/>
      <c r="T139" s="201"/>
      <c r="AT139" s="195" t="s">
        <v>186</v>
      </c>
      <c r="AU139" s="195" t="s">
        <v>83</v>
      </c>
      <c r="AV139" s="12" t="s">
        <v>185</v>
      </c>
      <c r="AW139" s="12" t="s">
        <v>37</v>
      </c>
      <c r="AX139" s="12" t="s">
        <v>81</v>
      </c>
      <c r="AY139" s="195" t="s">
        <v>178</v>
      </c>
    </row>
    <row r="140" spans="2:65" s="1" customFormat="1" ht="25.5" customHeight="1">
      <c r="B140" s="172"/>
      <c r="C140" s="173" t="s">
        <v>218</v>
      </c>
      <c r="D140" s="173" t="s">
        <v>180</v>
      </c>
      <c r="E140" s="174" t="s">
        <v>254</v>
      </c>
      <c r="F140" s="175" t="s">
        <v>1439</v>
      </c>
      <c r="G140" s="176" t="s">
        <v>183</v>
      </c>
      <c r="H140" s="177">
        <v>167.758</v>
      </c>
      <c r="I140" s="178"/>
      <c r="J140" s="179">
        <f>ROUND(I140*H140,2)</f>
        <v>0</v>
      </c>
      <c r="K140" s="175" t="s">
        <v>5</v>
      </c>
      <c r="L140" s="39"/>
      <c r="M140" s="180" t="s">
        <v>5</v>
      </c>
      <c r="N140" s="181" t="s">
        <v>44</v>
      </c>
      <c r="O140" s="40"/>
      <c r="P140" s="182">
        <f>O140*H140</f>
        <v>0</v>
      </c>
      <c r="Q140" s="182">
        <v>0</v>
      </c>
      <c r="R140" s="182">
        <f>Q140*H140</f>
        <v>0</v>
      </c>
      <c r="S140" s="182">
        <v>0</v>
      </c>
      <c r="T140" s="183">
        <f>S140*H140</f>
        <v>0</v>
      </c>
      <c r="AR140" s="22" t="s">
        <v>185</v>
      </c>
      <c r="AT140" s="22" t="s">
        <v>180</v>
      </c>
      <c r="AU140" s="22" t="s">
        <v>83</v>
      </c>
      <c r="AY140" s="22" t="s">
        <v>178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22" t="s">
        <v>81</v>
      </c>
      <c r="BK140" s="184">
        <f>ROUND(I140*H140,2)</f>
        <v>0</v>
      </c>
      <c r="BL140" s="22" t="s">
        <v>185</v>
      </c>
      <c r="BM140" s="22" t="s">
        <v>256</v>
      </c>
    </row>
    <row r="141" spans="2:51" s="11" customFormat="1" ht="13.5">
      <c r="B141" s="185"/>
      <c r="D141" s="186" t="s">
        <v>186</v>
      </c>
      <c r="E141" s="187" t="s">
        <v>5</v>
      </c>
      <c r="F141" s="188" t="s">
        <v>1440</v>
      </c>
      <c r="H141" s="189">
        <v>56.318</v>
      </c>
      <c r="I141" s="190"/>
      <c r="L141" s="185"/>
      <c r="M141" s="191"/>
      <c r="N141" s="192"/>
      <c r="O141" s="192"/>
      <c r="P141" s="192"/>
      <c r="Q141" s="192"/>
      <c r="R141" s="192"/>
      <c r="S141" s="192"/>
      <c r="T141" s="193"/>
      <c r="AT141" s="187" t="s">
        <v>186</v>
      </c>
      <c r="AU141" s="187" t="s">
        <v>83</v>
      </c>
      <c r="AV141" s="11" t="s">
        <v>83</v>
      </c>
      <c r="AW141" s="11" t="s">
        <v>37</v>
      </c>
      <c r="AX141" s="11" t="s">
        <v>73</v>
      </c>
      <c r="AY141" s="187" t="s">
        <v>178</v>
      </c>
    </row>
    <row r="142" spans="2:51" s="11" customFormat="1" ht="13.5">
      <c r="B142" s="185"/>
      <c r="D142" s="186" t="s">
        <v>186</v>
      </c>
      <c r="E142" s="187" t="s">
        <v>5</v>
      </c>
      <c r="F142" s="188" t="s">
        <v>1441</v>
      </c>
      <c r="H142" s="189">
        <v>80.64</v>
      </c>
      <c r="I142" s="190"/>
      <c r="L142" s="185"/>
      <c r="M142" s="191"/>
      <c r="N142" s="192"/>
      <c r="O142" s="192"/>
      <c r="P142" s="192"/>
      <c r="Q142" s="192"/>
      <c r="R142" s="192"/>
      <c r="S142" s="192"/>
      <c r="T142" s="193"/>
      <c r="AT142" s="187" t="s">
        <v>186</v>
      </c>
      <c r="AU142" s="187" t="s">
        <v>83</v>
      </c>
      <c r="AV142" s="11" t="s">
        <v>83</v>
      </c>
      <c r="AW142" s="11" t="s">
        <v>37</v>
      </c>
      <c r="AX142" s="11" t="s">
        <v>73</v>
      </c>
      <c r="AY142" s="187" t="s">
        <v>178</v>
      </c>
    </row>
    <row r="143" spans="2:51" s="11" customFormat="1" ht="13.5">
      <c r="B143" s="185"/>
      <c r="D143" s="186" t="s">
        <v>186</v>
      </c>
      <c r="E143" s="187" t="s">
        <v>5</v>
      </c>
      <c r="F143" s="188" t="s">
        <v>1442</v>
      </c>
      <c r="H143" s="189">
        <v>30.8</v>
      </c>
      <c r="I143" s="190"/>
      <c r="L143" s="185"/>
      <c r="M143" s="191"/>
      <c r="N143" s="192"/>
      <c r="O143" s="192"/>
      <c r="P143" s="192"/>
      <c r="Q143" s="192"/>
      <c r="R143" s="192"/>
      <c r="S143" s="192"/>
      <c r="T143" s="193"/>
      <c r="AT143" s="187" t="s">
        <v>186</v>
      </c>
      <c r="AU143" s="187" t="s">
        <v>83</v>
      </c>
      <c r="AV143" s="11" t="s">
        <v>83</v>
      </c>
      <c r="AW143" s="11" t="s">
        <v>37</v>
      </c>
      <c r="AX143" s="11" t="s">
        <v>73</v>
      </c>
      <c r="AY143" s="187" t="s">
        <v>178</v>
      </c>
    </row>
    <row r="144" spans="2:51" s="12" customFormat="1" ht="13.5">
      <c r="B144" s="194"/>
      <c r="D144" s="186" t="s">
        <v>186</v>
      </c>
      <c r="E144" s="195" t="s">
        <v>5</v>
      </c>
      <c r="F144" s="196" t="s">
        <v>188</v>
      </c>
      <c r="H144" s="197">
        <v>167.758</v>
      </c>
      <c r="I144" s="198"/>
      <c r="L144" s="194"/>
      <c r="M144" s="199"/>
      <c r="N144" s="200"/>
      <c r="O144" s="200"/>
      <c r="P144" s="200"/>
      <c r="Q144" s="200"/>
      <c r="R144" s="200"/>
      <c r="S144" s="200"/>
      <c r="T144" s="201"/>
      <c r="AT144" s="195" t="s">
        <v>186</v>
      </c>
      <c r="AU144" s="195" t="s">
        <v>83</v>
      </c>
      <c r="AV144" s="12" t="s">
        <v>185</v>
      </c>
      <c r="AW144" s="12" t="s">
        <v>37</v>
      </c>
      <c r="AX144" s="12" t="s">
        <v>81</v>
      </c>
      <c r="AY144" s="195" t="s">
        <v>178</v>
      </c>
    </row>
    <row r="145" spans="2:65" s="1" customFormat="1" ht="25.5" customHeight="1">
      <c r="B145" s="172"/>
      <c r="C145" s="173" t="s">
        <v>260</v>
      </c>
      <c r="D145" s="173" t="s">
        <v>180</v>
      </c>
      <c r="E145" s="174" t="s">
        <v>261</v>
      </c>
      <c r="F145" s="175" t="s">
        <v>1443</v>
      </c>
      <c r="G145" s="176" t="s">
        <v>183</v>
      </c>
      <c r="H145" s="177">
        <v>49.97</v>
      </c>
      <c r="I145" s="178"/>
      <c r="J145" s="179">
        <f>ROUND(I145*H145,2)</f>
        <v>0</v>
      </c>
      <c r="K145" s="175" t="s">
        <v>5</v>
      </c>
      <c r="L145" s="39"/>
      <c r="M145" s="180" t="s">
        <v>5</v>
      </c>
      <c r="N145" s="181" t="s">
        <v>44</v>
      </c>
      <c r="O145" s="40"/>
      <c r="P145" s="182">
        <f>O145*H145</f>
        <v>0</v>
      </c>
      <c r="Q145" s="182">
        <v>0</v>
      </c>
      <c r="R145" s="182">
        <f>Q145*H145</f>
        <v>0</v>
      </c>
      <c r="S145" s="182">
        <v>0</v>
      </c>
      <c r="T145" s="183">
        <f>S145*H145</f>
        <v>0</v>
      </c>
      <c r="AR145" s="22" t="s">
        <v>185</v>
      </c>
      <c r="AT145" s="22" t="s">
        <v>180</v>
      </c>
      <c r="AU145" s="22" t="s">
        <v>83</v>
      </c>
      <c r="AY145" s="22" t="s">
        <v>178</v>
      </c>
      <c r="BE145" s="184">
        <f>IF(N145="základní",J145,0)</f>
        <v>0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22" t="s">
        <v>81</v>
      </c>
      <c r="BK145" s="184">
        <f>ROUND(I145*H145,2)</f>
        <v>0</v>
      </c>
      <c r="BL145" s="22" t="s">
        <v>185</v>
      </c>
      <c r="BM145" s="22" t="s">
        <v>263</v>
      </c>
    </row>
    <row r="146" spans="2:51" s="11" customFormat="1" ht="13.5">
      <c r="B146" s="185"/>
      <c r="D146" s="186" t="s">
        <v>186</v>
      </c>
      <c r="E146" s="187" t="s">
        <v>5</v>
      </c>
      <c r="F146" s="188" t="s">
        <v>1444</v>
      </c>
      <c r="H146" s="189">
        <v>49.97</v>
      </c>
      <c r="I146" s="190"/>
      <c r="L146" s="185"/>
      <c r="M146" s="191"/>
      <c r="N146" s="192"/>
      <c r="O146" s="192"/>
      <c r="P146" s="192"/>
      <c r="Q146" s="192"/>
      <c r="R146" s="192"/>
      <c r="S146" s="192"/>
      <c r="T146" s="193"/>
      <c r="AT146" s="187" t="s">
        <v>186</v>
      </c>
      <c r="AU146" s="187" t="s">
        <v>83</v>
      </c>
      <c r="AV146" s="11" t="s">
        <v>83</v>
      </c>
      <c r="AW146" s="11" t="s">
        <v>37</v>
      </c>
      <c r="AX146" s="11" t="s">
        <v>73</v>
      </c>
      <c r="AY146" s="187" t="s">
        <v>178</v>
      </c>
    </row>
    <row r="147" spans="2:51" s="12" customFormat="1" ht="13.5">
      <c r="B147" s="194"/>
      <c r="D147" s="186" t="s">
        <v>186</v>
      </c>
      <c r="E147" s="195" t="s">
        <v>5</v>
      </c>
      <c r="F147" s="196" t="s">
        <v>188</v>
      </c>
      <c r="H147" s="197">
        <v>49.97</v>
      </c>
      <c r="I147" s="198"/>
      <c r="L147" s="194"/>
      <c r="M147" s="199"/>
      <c r="N147" s="200"/>
      <c r="O147" s="200"/>
      <c r="P147" s="200"/>
      <c r="Q147" s="200"/>
      <c r="R147" s="200"/>
      <c r="S147" s="200"/>
      <c r="T147" s="201"/>
      <c r="AT147" s="195" t="s">
        <v>186</v>
      </c>
      <c r="AU147" s="195" t="s">
        <v>83</v>
      </c>
      <c r="AV147" s="12" t="s">
        <v>185</v>
      </c>
      <c r="AW147" s="12" t="s">
        <v>37</v>
      </c>
      <c r="AX147" s="12" t="s">
        <v>81</v>
      </c>
      <c r="AY147" s="195" t="s">
        <v>178</v>
      </c>
    </row>
    <row r="148" spans="2:65" s="1" customFormat="1" ht="25.5" customHeight="1">
      <c r="B148" s="172"/>
      <c r="C148" s="173" t="s">
        <v>224</v>
      </c>
      <c r="D148" s="173" t="s">
        <v>180</v>
      </c>
      <c r="E148" s="174" t="s">
        <v>265</v>
      </c>
      <c r="F148" s="175" t="s">
        <v>266</v>
      </c>
      <c r="G148" s="176" t="s">
        <v>183</v>
      </c>
      <c r="H148" s="177">
        <v>23.59</v>
      </c>
      <c r="I148" s="178"/>
      <c r="J148" s="179">
        <f>ROUND(I148*H148,2)</f>
        <v>0</v>
      </c>
      <c r="K148" s="175" t="s">
        <v>191</v>
      </c>
      <c r="L148" s="39"/>
      <c r="M148" s="180" t="s">
        <v>5</v>
      </c>
      <c r="N148" s="181" t="s">
        <v>44</v>
      </c>
      <c r="O148" s="40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AR148" s="22" t="s">
        <v>185</v>
      </c>
      <c r="AT148" s="22" t="s">
        <v>180</v>
      </c>
      <c r="AU148" s="22" t="s">
        <v>83</v>
      </c>
      <c r="AY148" s="22" t="s">
        <v>178</v>
      </c>
      <c r="BE148" s="184">
        <f>IF(N148="základní",J148,0)</f>
        <v>0</v>
      </c>
      <c r="BF148" s="184">
        <f>IF(N148="snížená",J148,0)</f>
        <v>0</v>
      </c>
      <c r="BG148" s="184">
        <f>IF(N148="zákl. přenesená",J148,0)</f>
        <v>0</v>
      </c>
      <c r="BH148" s="184">
        <f>IF(N148="sníž. přenesená",J148,0)</f>
        <v>0</v>
      </c>
      <c r="BI148" s="184">
        <f>IF(N148="nulová",J148,0)</f>
        <v>0</v>
      </c>
      <c r="BJ148" s="22" t="s">
        <v>81</v>
      </c>
      <c r="BK148" s="184">
        <f>ROUND(I148*H148,2)</f>
        <v>0</v>
      </c>
      <c r="BL148" s="22" t="s">
        <v>185</v>
      </c>
      <c r="BM148" s="22" t="s">
        <v>268</v>
      </c>
    </row>
    <row r="149" spans="2:51" s="11" customFormat="1" ht="13.5">
      <c r="B149" s="185"/>
      <c r="D149" s="186" t="s">
        <v>186</v>
      </c>
      <c r="E149" s="187" t="s">
        <v>5</v>
      </c>
      <c r="F149" s="188" t="s">
        <v>1445</v>
      </c>
      <c r="H149" s="189">
        <v>23.59</v>
      </c>
      <c r="I149" s="190"/>
      <c r="L149" s="185"/>
      <c r="M149" s="191"/>
      <c r="N149" s="192"/>
      <c r="O149" s="192"/>
      <c r="P149" s="192"/>
      <c r="Q149" s="192"/>
      <c r="R149" s="192"/>
      <c r="S149" s="192"/>
      <c r="T149" s="193"/>
      <c r="AT149" s="187" t="s">
        <v>186</v>
      </c>
      <c r="AU149" s="187" t="s">
        <v>83</v>
      </c>
      <c r="AV149" s="11" t="s">
        <v>83</v>
      </c>
      <c r="AW149" s="11" t="s">
        <v>37</v>
      </c>
      <c r="AX149" s="11" t="s">
        <v>73</v>
      </c>
      <c r="AY149" s="187" t="s">
        <v>178</v>
      </c>
    </row>
    <row r="150" spans="2:51" s="12" customFormat="1" ht="13.5">
      <c r="B150" s="194"/>
      <c r="D150" s="186" t="s">
        <v>186</v>
      </c>
      <c r="E150" s="195" t="s">
        <v>5</v>
      </c>
      <c r="F150" s="196" t="s">
        <v>188</v>
      </c>
      <c r="H150" s="197">
        <v>23.59</v>
      </c>
      <c r="I150" s="198"/>
      <c r="L150" s="194"/>
      <c r="M150" s="199"/>
      <c r="N150" s="200"/>
      <c r="O150" s="200"/>
      <c r="P150" s="200"/>
      <c r="Q150" s="200"/>
      <c r="R150" s="200"/>
      <c r="S150" s="200"/>
      <c r="T150" s="201"/>
      <c r="AT150" s="195" t="s">
        <v>186</v>
      </c>
      <c r="AU150" s="195" t="s">
        <v>83</v>
      </c>
      <c r="AV150" s="12" t="s">
        <v>185</v>
      </c>
      <c r="AW150" s="12" t="s">
        <v>37</v>
      </c>
      <c r="AX150" s="12" t="s">
        <v>81</v>
      </c>
      <c r="AY150" s="195" t="s">
        <v>178</v>
      </c>
    </row>
    <row r="151" spans="2:65" s="1" customFormat="1" ht="51" customHeight="1">
      <c r="B151" s="172"/>
      <c r="C151" s="202" t="s">
        <v>270</v>
      </c>
      <c r="D151" s="202" t="s">
        <v>271</v>
      </c>
      <c r="E151" s="203" t="s">
        <v>272</v>
      </c>
      <c r="F151" s="204" t="s">
        <v>1446</v>
      </c>
      <c r="G151" s="205" t="s">
        <v>183</v>
      </c>
      <c r="H151" s="206">
        <v>24.062</v>
      </c>
      <c r="I151" s="207"/>
      <c r="J151" s="208">
        <f>ROUND(I151*H151,2)</f>
        <v>0</v>
      </c>
      <c r="K151" s="204" t="s">
        <v>191</v>
      </c>
      <c r="L151" s="209"/>
      <c r="M151" s="210" t="s">
        <v>5</v>
      </c>
      <c r="N151" s="211" t="s">
        <v>44</v>
      </c>
      <c r="O151" s="40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AR151" s="22" t="s">
        <v>202</v>
      </c>
      <c r="AT151" s="22" t="s">
        <v>271</v>
      </c>
      <c r="AU151" s="22" t="s">
        <v>83</v>
      </c>
      <c r="AY151" s="22" t="s">
        <v>178</v>
      </c>
      <c r="BE151" s="184">
        <f>IF(N151="základní",J151,0)</f>
        <v>0</v>
      </c>
      <c r="BF151" s="184">
        <f>IF(N151="snížená",J151,0)</f>
        <v>0</v>
      </c>
      <c r="BG151" s="184">
        <f>IF(N151="zákl. přenesená",J151,0)</f>
        <v>0</v>
      </c>
      <c r="BH151" s="184">
        <f>IF(N151="sníž. přenesená",J151,0)</f>
        <v>0</v>
      </c>
      <c r="BI151" s="184">
        <f>IF(N151="nulová",J151,0)</f>
        <v>0</v>
      </c>
      <c r="BJ151" s="22" t="s">
        <v>81</v>
      </c>
      <c r="BK151" s="184">
        <f>ROUND(I151*H151,2)</f>
        <v>0</v>
      </c>
      <c r="BL151" s="22" t="s">
        <v>185</v>
      </c>
      <c r="BM151" s="22" t="s">
        <v>274</v>
      </c>
    </row>
    <row r="152" spans="2:51" s="11" customFormat="1" ht="13.5">
      <c r="B152" s="185"/>
      <c r="D152" s="186" t="s">
        <v>186</v>
      </c>
      <c r="E152" s="187" t="s">
        <v>5</v>
      </c>
      <c r="F152" s="188" t="s">
        <v>1447</v>
      </c>
      <c r="H152" s="189">
        <v>24.062</v>
      </c>
      <c r="I152" s="190"/>
      <c r="L152" s="185"/>
      <c r="M152" s="191"/>
      <c r="N152" s="192"/>
      <c r="O152" s="192"/>
      <c r="P152" s="192"/>
      <c r="Q152" s="192"/>
      <c r="R152" s="192"/>
      <c r="S152" s="192"/>
      <c r="T152" s="193"/>
      <c r="AT152" s="187" t="s">
        <v>186</v>
      </c>
      <c r="AU152" s="187" t="s">
        <v>83</v>
      </c>
      <c r="AV152" s="11" t="s">
        <v>83</v>
      </c>
      <c r="AW152" s="11" t="s">
        <v>37</v>
      </c>
      <c r="AX152" s="11" t="s">
        <v>73</v>
      </c>
      <c r="AY152" s="187" t="s">
        <v>178</v>
      </c>
    </row>
    <row r="153" spans="2:51" s="12" customFormat="1" ht="13.5">
      <c r="B153" s="194"/>
      <c r="D153" s="186" t="s">
        <v>186</v>
      </c>
      <c r="E153" s="195" t="s">
        <v>5</v>
      </c>
      <c r="F153" s="196" t="s">
        <v>188</v>
      </c>
      <c r="H153" s="197">
        <v>24.062</v>
      </c>
      <c r="I153" s="198"/>
      <c r="L153" s="194"/>
      <c r="M153" s="199"/>
      <c r="N153" s="200"/>
      <c r="O153" s="200"/>
      <c r="P153" s="200"/>
      <c r="Q153" s="200"/>
      <c r="R153" s="200"/>
      <c r="S153" s="200"/>
      <c r="T153" s="201"/>
      <c r="AT153" s="195" t="s">
        <v>186</v>
      </c>
      <c r="AU153" s="195" t="s">
        <v>83</v>
      </c>
      <c r="AV153" s="12" t="s">
        <v>185</v>
      </c>
      <c r="AW153" s="12" t="s">
        <v>37</v>
      </c>
      <c r="AX153" s="12" t="s">
        <v>81</v>
      </c>
      <c r="AY153" s="195" t="s">
        <v>178</v>
      </c>
    </row>
    <row r="154" spans="2:65" s="1" customFormat="1" ht="16.5" customHeight="1">
      <c r="B154" s="172"/>
      <c r="C154" s="173" t="s">
        <v>228</v>
      </c>
      <c r="D154" s="173" t="s">
        <v>180</v>
      </c>
      <c r="E154" s="174" t="s">
        <v>279</v>
      </c>
      <c r="F154" s="175" t="s">
        <v>280</v>
      </c>
      <c r="G154" s="176" t="s">
        <v>281</v>
      </c>
      <c r="H154" s="177">
        <v>1</v>
      </c>
      <c r="I154" s="178"/>
      <c r="J154" s="179">
        <f>ROUND(I154*H154,2)</f>
        <v>0</v>
      </c>
      <c r="K154" s="175" t="s">
        <v>5</v>
      </c>
      <c r="L154" s="39"/>
      <c r="M154" s="180" t="s">
        <v>5</v>
      </c>
      <c r="N154" s="181" t="s">
        <v>44</v>
      </c>
      <c r="O154" s="40"/>
      <c r="P154" s="182">
        <f>O154*H154</f>
        <v>0</v>
      </c>
      <c r="Q154" s="182">
        <v>0</v>
      </c>
      <c r="R154" s="182">
        <f>Q154*H154</f>
        <v>0</v>
      </c>
      <c r="S154" s="182">
        <v>0</v>
      </c>
      <c r="T154" s="183">
        <f>S154*H154</f>
        <v>0</v>
      </c>
      <c r="AR154" s="22" t="s">
        <v>185</v>
      </c>
      <c r="AT154" s="22" t="s">
        <v>180</v>
      </c>
      <c r="AU154" s="22" t="s">
        <v>83</v>
      </c>
      <c r="AY154" s="22" t="s">
        <v>178</v>
      </c>
      <c r="BE154" s="184">
        <f>IF(N154="základní",J154,0)</f>
        <v>0</v>
      </c>
      <c r="BF154" s="184">
        <f>IF(N154="snížená",J154,0)</f>
        <v>0</v>
      </c>
      <c r="BG154" s="184">
        <f>IF(N154="zákl. přenesená",J154,0)</f>
        <v>0</v>
      </c>
      <c r="BH154" s="184">
        <f>IF(N154="sníž. přenesená",J154,0)</f>
        <v>0</v>
      </c>
      <c r="BI154" s="184">
        <f>IF(N154="nulová",J154,0)</f>
        <v>0</v>
      </c>
      <c r="BJ154" s="22" t="s">
        <v>81</v>
      </c>
      <c r="BK154" s="184">
        <f>ROUND(I154*H154,2)</f>
        <v>0</v>
      </c>
      <c r="BL154" s="22" t="s">
        <v>185</v>
      </c>
      <c r="BM154" s="22" t="s">
        <v>278</v>
      </c>
    </row>
    <row r="155" spans="2:65" s="1" customFormat="1" ht="25.5" customHeight="1">
      <c r="B155" s="172"/>
      <c r="C155" s="173" t="s">
        <v>10</v>
      </c>
      <c r="D155" s="173" t="s">
        <v>180</v>
      </c>
      <c r="E155" s="174" t="s">
        <v>1160</v>
      </c>
      <c r="F155" s="175" t="s">
        <v>1161</v>
      </c>
      <c r="G155" s="176" t="s">
        <v>183</v>
      </c>
      <c r="H155" s="177">
        <v>23.59</v>
      </c>
      <c r="I155" s="178"/>
      <c r="J155" s="179">
        <f>ROUND(I155*H155,2)</f>
        <v>0</v>
      </c>
      <c r="K155" s="175" t="s">
        <v>191</v>
      </c>
      <c r="L155" s="39"/>
      <c r="M155" s="180" t="s">
        <v>5</v>
      </c>
      <c r="N155" s="181" t="s">
        <v>44</v>
      </c>
      <c r="O155" s="40"/>
      <c r="P155" s="182">
        <f>O155*H155</f>
        <v>0</v>
      </c>
      <c r="Q155" s="182">
        <v>0</v>
      </c>
      <c r="R155" s="182">
        <f>Q155*H155</f>
        <v>0</v>
      </c>
      <c r="S155" s="182">
        <v>0</v>
      </c>
      <c r="T155" s="183">
        <f>S155*H155</f>
        <v>0</v>
      </c>
      <c r="AR155" s="22" t="s">
        <v>185</v>
      </c>
      <c r="AT155" s="22" t="s">
        <v>180</v>
      </c>
      <c r="AU155" s="22" t="s">
        <v>83</v>
      </c>
      <c r="AY155" s="22" t="s">
        <v>178</v>
      </c>
      <c r="BE155" s="184">
        <f>IF(N155="základní",J155,0)</f>
        <v>0</v>
      </c>
      <c r="BF155" s="184">
        <f>IF(N155="snížená",J155,0)</f>
        <v>0</v>
      </c>
      <c r="BG155" s="184">
        <f>IF(N155="zákl. přenesená",J155,0)</f>
        <v>0</v>
      </c>
      <c r="BH155" s="184">
        <f>IF(N155="sníž. přenesená",J155,0)</f>
        <v>0</v>
      </c>
      <c r="BI155" s="184">
        <f>IF(N155="nulová",J155,0)</f>
        <v>0</v>
      </c>
      <c r="BJ155" s="22" t="s">
        <v>81</v>
      </c>
      <c r="BK155" s="184">
        <f>ROUND(I155*H155,2)</f>
        <v>0</v>
      </c>
      <c r="BL155" s="22" t="s">
        <v>185</v>
      </c>
      <c r="BM155" s="22" t="s">
        <v>282</v>
      </c>
    </row>
    <row r="156" spans="2:65" s="1" customFormat="1" ht="16.5" customHeight="1">
      <c r="B156" s="172"/>
      <c r="C156" s="173" t="s">
        <v>233</v>
      </c>
      <c r="D156" s="173" t="s">
        <v>180</v>
      </c>
      <c r="E156" s="174" t="s">
        <v>288</v>
      </c>
      <c r="F156" s="175" t="s">
        <v>289</v>
      </c>
      <c r="G156" s="176" t="s">
        <v>290</v>
      </c>
      <c r="H156" s="177">
        <v>113.5</v>
      </c>
      <c r="I156" s="178"/>
      <c r="J156" s="179">
        <f>ROUND(I156*H156,2)</f>
        <v>0</v>
      </c>
      <c r="K156" s="175" t="s">
        <v>197</v>
      </c>
      <c r="L156" s="39"/>
      <c r="M156" s="180" t="s">
        <v>5</v>
      </c>
      <c r="N156" s="181" t="s">
        <v>44</v>
      </c>
      <c r="O156" s="40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AR156" s="22" t="s">
        <v>185</v>
      </c>
      <c r="AT156" s="22" t="s">
        <v>180</v>
      </c>
      <c r="AU156" s="22" t="s">
        <v>83</v>
      </c>
      <c r="AY156" s="22" t="s">
        <v>178</v>
      </c>
      <c r="BE156" s="184">
        <f>IF(N156="základní",J156,0)</f>
        <v>0</v>
      </c>
      <c r="BF156" s="184">
        <f>IF(N156="snížená",J156,0)</f>
        <v>0</v>
      </c>
      <c r="BG156" s="184">
        <f>IF(N156="zákl. přenesená",J156,0)</f>
        <v>0</v>
      </c>
      <c r="BH156" s="184">
        <f>IF(N156="sníž. přenesená",J156,0)</f>
        <v>0</v>
      </c>
      <c r="BI156" s="184">
        <f>IF(N156="nulová",J156,0)</f>
        <v>0</v>
      </c>
      <c r="BJ156" s="22" t="s">
        <v>81</v>
      </c>
      <c r="BK156" s="184">
        <f>ROUND(I156*H156,2)</f>
        <v>0</v>
      </c>
      <c r="BL156" s="22" t="s">
        <v>185</v>
      </c>
      <c r="BM156" s="22" t="s">
        <v>285</v>
      </c>
    </row>
    <row r="157" spans="2:51" s="11" customFormat="1" ht="13.5">
      <c r="B157" s="185"/>
      <c r="D157" s="186" t="s">
        <v>186</v>
      </c>
      <c r="E157" s="187" t="s">
        <v>5</v>
      </c>
      <c r="F157" s="188" t="s">
        <v>821</v>
      </c>
      <c r="H157" s="189">
        <v>113.5</v>
      </c>
      <c r="I157" s="190"/>
      <c r="L157" s="185"/>
      <c r="M157" s="191"/>
      <c r="N157" s="192"/>
      <c r="O157" s="192"/>
      <c r="P157" s="192"/>
      <c r="Q157" s="192"/>
      <c r="R157" s="192"/>
      <c r="S157" s="192"/>
      <c r="T157" s="193"/>
      <c r="AT157" s="187" t="s">
        <v>186</v>
      </c>
      <c r="AU157" s="187" t="s">
        <v>83</v>
      </c>
      <c r="AV157" s="11" t="s">
        <v>83</v>
      </c>
      <c r="AW157" s="11" t="s">
        <v>37</v>
      </c>
      <c r="AX157" s="11" t="s">
        <v>73</v>
      </c>
      <c r="AY157" s="187" t="s">
        <v>178</v>
      </c>
    </row>
    <row r="158" spans="2:51" s="12" customFormat="1" ht="13.5">
      <c r="B158" s="194"/>
      <c r="D158" s="186" t="s">
        <v>186</v>
      </c>
      <c r="E158" s="195" t="s">
        <v>5</v>
      </c>
      <c r="F158" s="196" t="s">
        <v>188</v>
      </c>
      <c r="H158" s="197">
        <v>113.5</v>
      </c>
      <c r="I158" s="198"/>
      <c r="L158" s="194"/>
      <c r="M158" s="199"/>
      <c r="N158" s="200"/>
      <c r="O158" s="200"/>
      <c r="P158" s="200"/>
      <c r="Q158" s="200"/>
      <c r="R158" s="200"/>
      <c r="S158" s="200"/>
      <c r="T158" s="201"/>
      <c r="AT158" s="195" t="s">
        <v>186</v>
      </c>
      <c r="AU158" s="195" t="s">
        <v>83</v>
      </c>
      <c r="AV158" s="12" t="s">
        <v>185</v>
      </c>
      <c r="AW158" s="12" t="s">
        <v>37</v>
      </c>
      <c r="AX158" s="12" t="s">
        <v>81</v>
      </c>
      <c r="AY158" s="195" t="s">
        <v>178</v>
      </c>
    </row>
    <row r="159" spans="2:65" s="1" customFormat="1" ht="25.5" customHeight="1">
      <c r="B159" s="172"/>
      <c r="C159" s="202" t="s">
        <v>287</v>
      </c>
      <c r="D159" s="202" t="s">
        <v>271</v>
      </c>
      <c r="E159" s="203" t="s">
        <v>292</v>
      </c>
      <c r="F159" s="204" t="s">
        <v>1016</v>
      </c>
      <c r="G159" s="205" t="s">
        <v>290</v>
      </c>
      <c r="H159" s="206">
        <v>111.4</v>
      </c>
      <c r="I159" s="207"/>
      <c r="J159" s="208">
        <f>ROUND(I159*H159,2)</f>
        <v>0</v>
      </c>
      <c r="K159" s="204" t="s">
        <v>5</v>
      </c>
      <c r="L159" s="209"/>
      <c r="M159" s="210" t="s">
        <v>5</v>
      </c>
      <c r="N159" s="211" t="s">
        <v>44</v>
      </c>
      <c r="O159" s="40"/>
      <c r="P159" s="182">
        <f>O159*H159</f>
        <v>0</v>
      </c>
      <c r="Q159" s="182">
        <v>0</v>
      </c>
      <c r="R159" s="182">
        <f>Q159*H159</f>
        <v>0</v>
      </c>
      <c r="S159" s="182">
        <v>0</v>
      </c>
      <c r="T159" s="183">
        <f>S159*H159</f>
        <v>0</v>
      </c>
      <c r="AR159" s="22" t="s">
        <v>202</v>
      </c>
      <c r="AT159" s="22" t="s">
        <v>271</v>
      </c>
      <c r="AU159" s="22" t="s">
        <v>83</v>
      </c>
      <c r="AY159" s="22" t="s">
        <v>178</v>
      </c>
      <c r="BE159" s="184">
        <f>IF(N159="základní",J159,0)</f>
        <v>0</v>
      </c>
      <c r="BF159" s="184">
        <f>IF(N159="snížená",J159,0)</f>
        <v>0</v>
      </c>
      <c r="BG159" s="184">
        <f>IF(N159="zákl. přenesená",J159,0)</f>
        <v>0</v>
      </c>
      <c r="BH159" s="184">
        <f>IF(N159="sníž. přenesená",J159,0)</f>
        <v>0</v>
      </c>
      <c r="BI159" s="184">
        <f>IF(N159="nulová",J159,0)</f>
        <v>0</v>
      </c>
      <c r="BJ159" s="22" t="s">
        <v>81</v>
      </c>
      <c r="BK159" s="184">
        <f>ROUND(I159*H159,2)</f>
        <v>0</v>
      </c>
      <c r="BL159" s="22" t="s">
        <v>185</v>
      </c>
      <c r="BM159" s="22" t="s">
        <v>291</v>
      </c>
    </row>
    <row r="160" spans="2:51" s="11" customFormat="1" ht="13.5">
      <c r="B160" s="185"/>
      <c r="D160" s="186" t="s">
        <v>186</v>
      </c>
      <c r="E160" s="187" t="s">
        <v>5</v>
      </c>
      <c r="F160" s="188" t="s">
        <v>1448</v>
      </c>
      <c r="H160" s="189">
        <v>111.4</v>
      </c>
      <c r="I160" s="190"/>
      <c r="L160" s="185"/>
      <c r="M160" s="191"/>
      <c r="N160" s="192"/>
      <c r="O160" s="192"/>
      <c r="P160" s="192"/>
      <c r="Q160" s="192"/>
      <c r="R160" s="192"/>
      <c r="S160" s="192"/>
      <c r="T160" s="193"/>
      <c r="AT160" s="187" t="s">
        <v>186</v>
      </c>
      <c r="AU160" s="187" t="s">
        <v>83</v>
      </c>
      <c r="AV160" s="11" t="s">
        <v>83</v>
      </c>
      <c r="AW160" s="11" t="s">
        <v>37</v>
      </c>
      <c r="AX160" s="11" t="s">
        <v>73</v>
      </c>
      <c r="AY160" s="187" t="s">
        <v>178</v>
      </c>
    </row>
    <row r="161" spans="2:51" s="12" customFormat="1" ht="13.5">
      <c r="B161" s="194"/>
      <c r="D161" s="186" t="s">
        <v>186</v>
      </c>
      <c r="E161" s="195" t="s">
        <v>5</v>
      </c>
      <c r="F161" s="196" t="s">
        <v>188</v>
      </c>
      <c r="H161" s="197">
        <v>111.4</v>
      </c>
      <c r="I161" s="198"/>
      <c r="L161" s="194"/>
      <c r="M161" s="199"/>
      <c r="N161" s="200"/>
      <c r="O161" s="200"/>
      <c r="P161" s="200"/>
      <c r="Q161" s="200"/>
      <c r="R161" s="200"/>
      <c r="S161" s="200"/>
      <c r="T161" s="201"/>
      <c r="AT161" s="195" t="s">
        <v>186</v>
      </c>
      <c r="AU161" s="195" t="s">
        <v>83</v>
      </c>
      <c r="AV161" s="12" t="s">
        <v>185</v>
      </c>
      <c r="AW161" s="12" t="s">
        <v>37</v>
      </c>
      <c r="AX161" s="12" t="s">
        <v>81</v>
      </c>
      <c r="AY161" s="195" t="s">
        <v>178</v>
      </c>
    </row>
    <row r="162" spans="2:65" s="1" customFormat="1" ht="16.5" customHeight="1">
      <c r="B162" s="172"/>
      <c r="C162" s="202" t="s">
        <v>237</v>
      </c>
      <c r="D162" s="202" t="s">
        <v>271</v>
      </c>
      <c r="E162" s="203" t="s">
        <v>297</v>
      </c>
      <c r="F162" s="204" t="s">
        <v>298</v>
      </c>
      <c r="G162" s="205" t="s">
        <v>299</v>
      </c>
      <c r="H162" s="206">
        <v>334.2</v>
      </c>
      <c r="I162" s="207"/>
      <c r="J162" s="208">
        <f>ROUND(I162*H162,2)</f>
        <v>0</v>
      </c>
      <c r="K162" s="204" t="s">
        <v>197</v>
      </c>
      <c r="L162" s="209"/>
      <c r="M162" s="210" t="s">
        <v>5</v>
      </c>
      <c r="N162" s="211" t="s">
        <v>44</v>
      </c>
      <c r="O162" s="40"/>
      <c r="P162" s="182">
        <f>O162*H162</f>
        <v>0</v>
      </c>
      <c r="Q162" s="182">
        <v>0</v>
      </c>
      <c r="R162" s="182">
        <f>Q162*H162</f>
        <v>0</v>
      </c>
      <c r="S162" s="182">
        <v>0</v>
      </c>
      <c r="T162" s="183">
        <f>S162*H162</f>
        <v>0</v>
      </c>
      <c r="AR162" s="22" t="s">
        <v>202</v>
      </c>
      <c r="AT162" s="22" t="s">
        <v>271</v>
      </c>
      <c r="AU162" s="22" t="s">
        <v>83</v>
      </c>
      <c r="AY162" s="22" t="s">
        <v>178</v>
      </c>
      <c r="BE162" s="184">
        <f>IF(N162="základní",J162,0)</f>
        <v>0</v>
      </c>
      <c r="BF162" s="184">
        <f>IF(N162="snížená",J162,0)</f>
        <v>0</v>
      </c>
      <c r="BG162" s="184">
        <f>IF(N162="zákl. přenesená",J162,0)</f>
        <v>0</v>
      </c>
      <c r="BH162" s="184">
        <f>IF(N162="sníž. přenesená",J162,0)</f>
        <v>0</v>
      </c>
      <c r="BI162" s="184">
        <f>IF(N162="nulová",J162,0)</f>
        <v>0</v>
      </c>
      <c r="BJ162" s="22" t="s">
        <v>81</v>
      </c>
      <c r="BK162" s="184">
        <f>ROUND(I162*H162,2)</f>
        <v>0</v>
      </c>
      <c r="BL162" s="22" t="s">
        <v>185</v>
      </c>
      <c r="BM162" s="22" t="s">
        <v>294</v>
      </c>
    </row>
    <row r="163" spans="2:51" s="11" customFormat="1" ht="13.5">
      <c r="B163" s="185"/>
      <c r="D163" s="186" t="s">
        <v>186</v>
      </c>
      <c r="E163" s="187" t="s">
        <v>5</v>
      </c>
      <c r="F163" s="188" t="s">
        <v>1449</v>
      </c>
      <c r="H163" s="189">
        <v>334.2</v>
      </c>
      <c r="I163" s="190"/>
      <c r="L163" s="185"/>
      <c r="M163" s="191"/>
      <c r="N163" s="192"/>
      <c r="O163" s="192"/>
      <c r="P163" s="192"/>
      <c r="Q163" s="192"/>
      <c r="R163" s="192"/>
      <c r="S163" s="192"/>
      <c r="T163" s="193"/>
      <c r="AT163" s="187" t="s">
        <v>186</v>
      </c>
      <c r="AU163" s="187" t="s">
        <v>83</v>
      </c>
      <c r="AV163" s="11" t="s">
        <v>83</v>
      </c>
      <c r="AW163" s="11" t="s">
        <v>37</v>
      </c>
      <c r="AX163" s="11" t="s">
        <v>73</v>
      </c>
      <c r="AY163" s="187" t="s">
        <v>178</v>
      </c>
    </row>
    <row r="164" spans="2:51" s="12" customFormat="1" ht="13.5">
      <c r="B164" s="194"/>
      <c r="D164" s="186" t="s">
        <v>186</v>
      </c>
      <c r="E164" s="195" t="s">
        <v>5</v>
      </c>
      <c r="F164" s="196" t="s">
        <v>188</v>
      </c>
      <c r="H164" s="197">
        <v>334.2</v>
      </c>
      <c r="I164" s="198"/>
      <c r="L164" s="194"/>
      <c r="M164" s="199"/>
      <c r="N164" s="200"/>
      <c r="O164" s="200"/>
      <c r="P164" s="200"/>
      <c r="Q164" s="200"/>
      <c r="R164" s="200"/>
      <c r="S164" s="200"/>
      <c r="T164" s="201"/>
      <c r="AT164" s="195" t="s">
        <v>186</v>
      </c>
      <c r="AU164" s="195" t="s">
        <v>83</v>
      </c>
      <c r="AV164" s="12" t="s">
        <v>185</v>
      </c>
      <c r="AW164" s="12" t="s">
        <v>37</v>
      </c>
      <c r="AX164" s="12" t="s">
        <v>81</v>
      </c>
      <c r="AY164" s="195" t="s">
        <v>178</v>
      </c>
    </row>
    <row r="165" spans="2:65" s="1" customFormat="1" ht="25.5" customHeight="1">
      <c r="B165" s="172"/>
      <c r="C165" s="202" t="s">
        <v>296</v>
      </c>
      <c r="D165" s="202" t="s">
        <v>271</v>
      </c>
      <c r="E165" s="203" t="s">
        <v>302</v>
      </c>
      <c r="F165" s="204" t="s">
        <v>303</v>
      </c>
      <c r="G165" s="205" t="s">
        <v>299</v>
      </c>
      <c r="H165" s="206">
        <v>112</v>
      </c>
      <c r="I165" s="207"/>
      <c r="J165" s="208">
        <f>ROUND(I165*H165,2)</f>
        <v>0</v>
      </c>
      <c r="K165" s="204" t="s">
        <v>184</v>
      </c>
      <c r="L165" s="209"/>
      <c r="M165" s="210" t="s">
        <v>5</v>
      </c>
      <c r="N165" s="211" t="s">
        <v>44</v>
      </c>
      <c r="O165" s="40"/>
      <c r="P165" s="182">
        <f>O165*H165</f>
        <v>0</v>
      </c>
      <c r="Q165" s="182">
        <v>0</v>
      </c>
      <c r="R165" s="182">
        <f>Q165*H165</f>
        <v>0</v>
      </c>
      <c r="S165" s="182">
        <v>0</v>
      </c>
      <c r="T165" s="183">
        <f>S165*H165</f>
        <v>0</v>
      </c>
      <c r="AR165" s="22" t="s">
        <v>202</v>
      </c>
      <c r="AT165" s="22" t="s">
        <v>271</v>
      </c>
      <c r="AU165" s="22" t="s">
        <v>83</v>
      </c>
      <c r="AY165" s="22" t="s">
        <v>178</v>
      </c>
      <c r="BE165" s="184">
        <f>IF(N165="základní",J165,0)</f>
        <v>0</v>
      </c>
      <c r="BF165" s="184">
        <f>IF(N165="snížená",J165,0)</f>
        <v>0</v>
      </c>
      <c r="BG165" s="184">
        <f>IF(N165="zákl. přenesená",J165,0)</f>
        <v>0</v>
      </c>
      <c r="BH165" s="184">
        <f>IF(N165="sníž. přenesená",J165,0)</f>
        <v>0</v>
      </c>
      <c r="BI165" s="184">
        <f>IF(N165="nulová",J165,0)</f>
        <v>0</v>
      </c>
      <c r="BJ165" s="22" t="s">
        <v>81</v>
      </c>
      <c r="BK165" s="184">
        <f>ROUND(I165*H165,2)</f>
        <v>0</v>
      </c>
      <c r="BL165" s="22" t="s">
        <v>185</v>
      </c>
      <c r="BM165" s="22" t="s">
        <v>300</v>
      </c>
    </row>
    <row r="166" spans="2:51" s="11" customFormat="1" ht="13.5">
      <c r="B166" s="185"/>
      <c r="D166" s="186" t="s">
        <v>186</v>
      </c>
      <c r="E166" s="187" t="s">
        <v>5</v>
      </c>
      <c r="F166" s="188" t="s">
        <v>436</v>
      </c>
      <c r="H166" s="189">
        <v>112</v>
      </c>
      <c r="I166" s="190"/>
      <c r="L166" s="185"/>
      <c r="M166" s="191"/>
      <c r="N166" s="192"/>
      <c r="O166" s="192"/>
      <c r="P166" s="192"/>
      <c r="Q166" s="192"/>
      <c r="R166" s="192"/>
      <c r="S166" s="192"/>
      <c r="T166" s="193"/>
      <c r="AT166" s="187" t="s">
        <v>186</v>
      </c>
      <c r="AU166" s="187" t="s">
        <v>83</v>
      </c>
      <c r="AV166" s="11" t="s">
        <v>83</v>
      </c>
      <c r="AW166" s="11" t="s">
        <v>37</v>
      </c>
      <c r="AX166" s="11" t="s">
        <v>73</v>
      </c>
      <c r="AY166" s="187" t="s">
        <v>178</v>
      </c>
    </row>
    <row r="167" spans="2:51" s="12" customFormat="1" ht="13.5">
      <c r="B167" s="194"/>
      <c r="D167" s="186" t="s">
        <v>186</v>
      </c>
      <c r="E167" s="195" t="s">
        <v>5</v>
      </c>
      <c r="F167" s="196" t="s">
        <v>188</v>
      </c>
      <c r="H167" s="197">
        <v>112</v>
      </c>
      <c r="I167" s="198"/>
      <c r="L167" s="194"/>
      <c r="M167" s="199"/>
      <c r="N167" s="200"/>
      <c r="O167" s="200"/>
      <c r="P167" s="200"/>
      <c r="Q167" s="200"/>
      <c r="R167" s="200"/>
      <c r="S167" s="200"/>
      <c r="T167" s="201"/>
      <c r="AT167" s="195" t="s">
        <v>186</v>
      </c>
      <c r="AU167" s="195" t="s">
        <v>83</v>
      </c>
      <c r="AV167" s="12" t="s">
        <v>185</v>
      </c>
      <c r="AW167" s="12" t="s">
        <v>37</v>
      </c>
      <c r="AX167" s="12" t="s">
        <v>81</v>
      </c>
      <c r="AY167" s="195" t="s">
        <v>178</v>
      </c>
    </row>
    <row r="168" spans="2:65" s="1" customFormat="1" ht="25.5" customHeight="1">
      <c r="B168" s="172"/>
      <c r="C168" s="202" t="s">
        <v>243</v>
      </c>
      <c r="D168" s="202" t="s">
        <v>271</v>
      </c>
      <c r="E168" s="203" t="s">
        <v>306</v>
      </c>
      <c r="F168" s="204" t="s">
        <v>307</v>
      </c>
      <c r="G168" s="205" t="s">
        <v>299</v>
      </c>
      <c r="H168" s="206">
        <v>334.2</v>
      </c>
      <c r="I168" s="207"/>
      <c r="J168" s="208">
        <f>ROUND(I168*H168,2)</f>
        <v>0</v>
      </c>
      <c r="K168" s="204" t="s">
        <v>184</v>
      </c>
      <c r="L168" s="209"/>
      <c r="M168" s="210" t="s">
        <v>5</v>
      </c>
      <c r="N168" s="211" t="s">
        <v>44</v>
      </c>
      <c r="O168" s="40"/>
      <c r="P168" s="182">
        <f>O168*H168</f>
        <v>0</v>
      </c>
      <c r="Q168" s="182">
        <v>0</v>
      </c>
      <c r="R168" s="182">
        <f>Q168*H168</f>
        <v>0</v>
      </c>
      <c r="S168" s="182">
        <v>0</v>
      </c>
      <c r="T168" s="183">
        <f>S168*H168</f>
        <v>0</v>
      </c>
      <c r="AR168" s="22" t="s">
        <v>202</v>
      </c>
      <c r="AT168" s="22" t="s">
        <v>271</v>
      </c>
      <c r="AU168" s="22" t="s">
        <v>83</v>
      </c>
      <c r="AY168" s="22" t="s">
        <v>178</v>
      </c>
      <c r="BE168" s="184">
        <f>IF(N168="základní",J168,0)</f>
        <v>0</v>
      </c>
      <c r="BF168" s="184">
        <f>IF(N168="snížená",J168,0)</f>
        <v>0</v>
      </c>
      <c r="BG168" s="184">
        <f>IF(N168="zákl. přenesená",J168,0)</f>
        <v>0</v>
      </c>
      <c r="BH168" s="184">
        <f>IF(N168="sníž. přenesená",J168,0)</f>
        <v>0</v>
      </c>
      <c r="BI168" s="184">
        <f>IF(N168="nulová",J168,0)</f>
        <v>0</v>
      </c>
      <c r="BJ168" s="22" t="s">
        <v>81</v>
      </c>
      <c r="BK168" s="184">
        <f>ROUND(I168*H168,2)</f>
        <v>0</v>
      </c>
      <c r="BL168" s="22" t="s">
        <v>185</v>
      </c>
      <c r="BM168" s="22" t="s">
        <v>304</v>
      </c>
    </row>
    <row r="169" spans="2:51" s="11" customFormat="1" ht="13.5">
      <c r="B169" s="185"/>
      <c r="D169" s="186" t="s">
        <v>186</v>
      </c>
      <c r="E169" s="187" t="s">
        <v>5</v>
      </c>
      <c r="F169" s="188" t="s">
        <v>1449</v>
      </c>
      <c r="H169" s="189">
        <v>334.2</v>
      </c>
      <c r="I169" s="190"/>
      <c r="L169" s="185"/>
      <c r="M169" s="191"/>
      <c r="N169" s="192"/>
      <c r="O169" s="192"/>
      <c r="P169" s="192"/>
      <c r="Q169" s="192"/>
      <c r="R169" s="192"/>
      <c r="S169" s="192"/>
      <c r="T169" s="193"/>
      <c r="AT169" s="187" t="s">
        <v>186</v>
      </c>
      <c r="AU169" s="187" t="s">
        <v>83</v>
      </c>
      <c r="AV169" s="11" t="s">
        <v>83</v>
      </c>
      <c r="AW169" s="11" t="s">
        <v>37</v>
      </c>
      <c r="AX169" s="11" t="s">
        <v>73</v>
      </c>
      <c r="AY169" s="187" t="s">
        <v>178</v>
      </c>
    </row>
    <row r="170" spans="2:51" s="12" customFormat="1" ht="13.5">
      <c r="B170" s="194"/>
      <c r="D170" s="186" t="s">
        <v>186</v>
      </c>
      <c r="E170" s="195" t="s">
        <v>5</v>
      </c>
      <c r="F170" s="196" t="s">
        <v>188</v>
      </c>
      <c r="H170" s="197">
        <v>334.2</v>
      </c>
      <c r="I170" s="198"/>
      <c r="L170" s="194"/>
      <c r="M170" s="199"/>
      <c r="N170" s="200"/>
      <c r="O170" s="200"/>
      <c r="P170" s="200"/>
      <c r="Q170" s="200"/>
      <c r="R170" s="200"/>
      <c r="S170" s="200"/>
      <c r="T170" s="201"/>
      <c r="AT170" s="195" t="s">
        <v>186</v>
      </c>
      <c r="AU170" s="195" t="s">
        <v>83</v>
      </c>
      <c r="AV170" s="12" t="s">
        <v>185</v>
      </c>
      <c r="AW170" s="12" t="s">
        <v>37</v>
      </c>
      <c r="AX170" s="12" t="s">
        <v>81</v>
      </c>
      <c r="AY170" s="195" t="s">
        <v>178</v>
      </c>
    </row>
    <row r="171" spans="2:65" s="1" customFormat="1" ht="16.5" customHeight="1">
      <c r="B171" s="172"/>
      <c r="C171" s="173" t="s">
        <v>305</v>
      </c>
      <c r="D171" s="173" t="s">
        <v>180</v>
      </c>
      <c r="E171" s="174" t="s">
        <v>309</v>
      </c>
      <c r="F171" s="175" t="s">
        <v>310</v>
      </c>
      <c r="G171" s="176" t="s">
        <v>290</v>
      </c>
      <c r="H171" s="177">
        <v>681.07</v>
      </c>
      <c r="I171" s="178"/>
      <c r="J171" s="179">
        <f>ROUND(I171*H171,2)</f>
        <v>0</v>
      </c>
      <c r="K171" s="175" t="s">
        <v>197</v>
      </c>
      <c r="L171" s="39"/>
      <c r="M171" s="180" t="s">
        <v>5</v>
      </c>
      <c r="N171" s="181" t="s">
        <v>44</v>
      </c>
      <c r="O171" s="40"/>
      <c r="P171" s="182">
        <f>O171*H171</f>
        <v>0</v>
      </c>
      <c r="Q171" s="182">
        <v>0</v>
      </c>
      <c r="R171" s="182">
        <f>Q171*H171</f>
        <v>0</v>
      </c>
      <c r="S171" s="182">
        <v>0</v>
      </c>
      <c r="T171" s="183">
        <f>S171*H171</f>
        <v>0</v>
      </c>
      <c r="AR171" s="22" t="s">
        <v>185</v>
      </c>
      <c r="AT171" s="22" t="s">
        <v>180</v>
      </c>
      <c r="AU171" s="22" t="s">
        <v>83</v>
      </c>
      <c r="AY171" s="22" t="s">
        <v>178</v>
      </c>
      <c r="BE171" s="184">
        <f>IF(N171="základní",J171,0)</f>
        <v>0</v>
      </c>
      <c r="BF171" s="184">
        <f>IF(N171="snížená",J171,0)</f>
        <v>0</v>
      </c>
      <c r="BG171" s="184">
        <f>IF(N171="zákl. přenesená",J171,0)</f>
        <v>0</v>
      </c>
      <c r="BH171" s="184">
        <f>IF(N171="sníž. přenesená",J171,0)</f>
        <v>0</v>
      </c>
      <c r="BI171" s="184">
        <f>IF(N171="nulová",J171,0)</f>
        <v>0</v>
      </c>
      <c r="BJ171" s="22" t="s">
        <v>81</v>
      </c>
      <c r="BK171" s="184">
        <f>ROUND(I171*H171,2)</f>
        <v>0</v>
      </c>
      <c r="BL171" s="22" t="s">
        <v>185</v>
      </c>
      <c r="BM171" s="22" t="s">
        <v>308</v>
      </c>
    </row>
    <row r="172" spans="2:51" s="11" customFormat="1" ht="13.5">
      <c r="B172" s="185"/>
      <c r="D172" s="186" t="s">
        <v>186</v>
      </c>
      <c r="E172" s="187" t="s">
        <v>5</v>
      </c>
      <c r="F172" s="188" t="s">
        <v>1450</v>
      </c>
      <c r="H172" s="189">
        <v>681.07</v>
      </c>
      <c r="I172" s="190"/>
      <c r="L172" s="185"/>
      <c r="M172" s="191"/>
      <c r="N172" s="192"/>
      <c r="O172" s="192"/>
      <c r="P172" s="192"/>
      <c r="Q172" s="192"/>
      <c r="R172" s="192"/>
      <c r="S172" s="192"/>
      <c r="T172" s="193"/>
      <c r="AT172" s="187" t="s">
        <v>186</v>
      </c>
      <c r="AU172" s="187" t="s">
        <v>83</v>
      </c>
      <c r="AV172" s="11" t="s">
        <v>83</v>
      </c>
      <c r="AW172" s="11" t="s">
        <v>37</v>
      </c>
      <c r="AX172" s="11" t="s">
        <v>73</v>
      </c>
      <c r="AY172" s="187" t="s">
        <v>178</v>
      </c>
    </row>
    <row r="173" spans="2:51" s="12" customFormat="1" ht="13.5">
      <c r="B173" s="194"/>
      <c r="D173" s="186" t="s">
        <v>186</v>
      </c>
      <c r="E173" s="195" t="s">
        <v>5</v>
      </c>
      <c r="F173" s="196" t="s">
        <v>188</v>
      </c>
      <c r="H173" s="197">
        <v>681.07</v>
      </c>
      <c r="I173" s="198"/>
      <c r="L173" s="194"/>
      <c r="M173" s="199"/>
      <c r="N173" s="200"/>
      <c r="O173" s="200"/>
      <c r="P173" s="200"/>
      <c r="Q173" s="200"/>
      <c r="R173" s="200"/>
      <c r="S173" s="200"/>
      <c r="T173" s="201"/>
      <c r="AT173" s="195" t="s">
        <v>186</v>
      </c>
      <c r="AU173" s="195" t="s">
        <v>83</v>
      </c>
      <c r="AV173" s="12" t="s">
        <v>185</v>
      </c>
      <c r="AW173" s="12" t="s">
        <v>37</v>
      </c>
      <c r="AX173" s="12" t="s">
        <v>81</v>
      </c>
      <c r="AY173" s="195" t="s">
        <v>178</v>
      </c>
    </row>
    <row r="174" spans="2:65" s="1" customFormat="1" ht="16.5" customHeight="1">
      <c r="B174" s="172"/>
      <c r="C174" s="202" t="s">
        <v>247</v>
      </c>
      <c r="D174" s="202" t="s">
        <v>271</v>
      </c>
      <c r="E174" s="203" t="s">
        <v>314</v>
      </c>
      <c r="F174" s="204" t="s">
        <v>315</v>
      </c>
      <c r="G174" s="205" t="s">
        <v>290</v>
      </c>
      <c r="H174" s="206">
        <v>141.488</v>
      </c>
      <c r="I174" s="207"/>
      <c r="J174" s="208">
        <f>ROUND(I174*H174,2)</f>
        <v>0</v>
      </c>
      <c r="K174" s="204" t="s">
        <v>197</v>
      </c>
      <c r="L174" s="209"/>
      <c r="M174" s="210" t="s">
        <v>5</v>
      </c>
      <c r="N174" s="211" t="s">
        <v>44</v>
      </c>
      <c r="O174" s="40"/>
      <c r="P174" s="182">
        <f>O174*H174</f>
        <v>0</v>
      </c>
      <c r="Q174" s="182">
        <v>0</v>
      </c>
      <c r="R174" s="182">
        <f>Q174*H174</f>
        <v>0</v>
      </c>
      <c r="S174" s="182">
        <v>0</v>
      </c>
      <c r="T174" s="183">
        <f>S174*H174</f>
        <v>0</v>
      </c>
      <c r="AR174" s="22" t="s">
        <v>202</v>
      </c>
      <c r="AT174" s="22" t="s">
        <v>271</v>
      </c>
      <c r="AU174" s="22" t="s">
        <v>83</v>
      </c>
      <c r="AY174" s="22" t="s">
        <v>178</v>
      </c>
      <c r="BE174" s="184">
        <f>IF(N174="základní",J174,0)</f>
        <v>0</v>
      </c>
      <c r="BF174" s="184">
        <f>IF(N174="snížená",J174,0)</f>
        <v>0</v>
      </c>
      <c r="BG174" s="184">
        <f>IF(N174="zákl. přenesená",J174,0)</f>
        <v>0</v>
      </c>
      <c r="BH174" s="184">
        <f>IF(N174="sníž. přenesená",J174,0)</f>
        <v>0</v>
      </c>
      <c r="BI174" s="184">
        <f>IF(N174="nulová",J174,0)</f>
        <v>0</v>
      </c>
      <c r="BJ174" s="22" t="s">
        <v>81</v>
      </c>
      <c r="BK174" s="184">
        <f>ROUND(I174*H174,2)</f>
        <v>0</v>
      </c>
      <c r="BL174" s="22" t="s">
        <v>185</v>
      </c>
      <c r="BM174" s="22" t="s">
        <v>311</v>
      </c>
    </row>
    <row r="175" spans="2:51" s="11" customFormat="1" ht="13.5">
      <c r="B175" s="185"/>
      <c r="D175" s="186" t="s">
        <v>186</v>
      </c>
      <c r="E175" s="187" t="s">
        <v>5</v>
      </c>
      <c r="F175" s="188" t="s">
        <v>1451</v>
      </c>
      <c r="H175" s="189">
        <v>123.4</v>
      </c>
      <c r="I175" s="190"/>
      <c r="L175" s="185"/>
      <c r="M175" s="191"/>
      <c r="N175" s="192"/>
      <c r="O175" s="192"/>
      <c r="P175" s="192"/>
      <c r="Q175" s="192"/>
      <c r="R175" s="192"/>
      <c r="S175" s="192"/>
      <c r="T175" s="193"/>
      <c r="AT175" s="187" t="s">
        <v>186</v>
      </c>
      <c r="AU175" s="187" t="s">
        <v>83</v>
      </c>
      <c r="AV175" s="11" t="s">
        <v>83</v>
      </c>
      <c r="AW175" s="11" t="s">
        <v>37</v>
      </c>
      <c r="AX175" s="11" t="s">
        <v>73</v>
      </c>
      <c r="AY175" s="187" t="s">
        <v>178</v>
      </c>
    </row>
    <row r="176" spans="2:51" s="11" customFormat="1" ht="13.5">
      <c r="B176" s="185"/>
      <c r="D176" s="186" t="s">
        <v>186</v>
      </c>
      <c r="E176" s="187" t="s">
        <v>5</v>
      </c>
      <c r="F176" s="188" t="s">
        <v>1452</v>
      </c>
      <c r="H176" s="189">
        <v>11.35</v>
      </c>
      <c r="I176" s="190"/>
      <c r="L176" s="185"/>
      <c r="M176" s="191"/>
      <c r="N176" s="192"/>
      <c r="O176" s="192"/>
      <c r="P176" s="192"/>
      <c r="Q176" s="192"/>
      <c r="R176" s="192"/>
      <c r="S176" s="192"/>
      <c r="T176" s="193"/>
      <c r="AT176" s="187" t="s">
        <v>186</v>
      </c>
      <c r="AU176" s="187" t="s">
        <v>83</v>
      </c>
      <c r="AV176" s="11" t="s">
        <v>83</v>
      </c>
      <c r="AW176" s="11" t="s">
        <v>37</v>
      </c>
      <c r="AX176" s="11" t="s">
        <v>73</v>
      </c>
      <c r="AY176" s="187" t="s">
        <v>178</v>
      </c>
    </row>
    <row r="177" spans="2:51" s="12" customFormat="1" ht="13.5">
      <c r="B177" s="194"/>
      <c r="D177" s="186" t="s">
        <v>186</v>
      </c>
      <c r="E177" s="195" t="s">
        <v>5</v>
      </c>
      <c r="F177" s="196" t="s">
        <v>188</v>
      </c>
      <c r="H177" s="197">
        <v>134.75</v>
      </c>
      <c r="I177" s="198"/>
      <c r="L177" s="194"/>
      <c r="M177" s="199"/>
      <c r="N177" s="200"/>
      <c r="O177" s="200"/>
      <c r="P177" s="200"/>
      <c r="Q177" s="200"/>
      <c r="R177" s="200"/>
      <c r="S177" s="200"/>
      <c r="T177" s="201"/>
      <c r="AT177" s="195" t="s">
        <v>186</v>
      </c>
      <c r="AU177" s="195" t="s">
        <v>83</v>
      </c>
      <c r="AV177" s="12" t="s">
        <v>185</v>
      </c>
      <c r="AW177" s="12" t="s">
        <v>37</v>
      </c>
      <c r="AX177" s="12" t="s">
        <v>73</v>
      </c>
      <c r="AY177" s="195" t="s">
        <v>178</v>
      </c>
    </row>
    <row r="178" spans="2:51" s="11" customFormat="1" ht="13.5">
      <c r="B178" s="185"/>
      <c r="D178" s="186" t="s">
        <v>186</v>
      </c>
      <c r="E178" s="187" t="s">
        <v>5</v>
      </c>
      <c r="F178" s="188" t="s">
        <v>1453</v>
      </c>
      <c r="H178" s="189">
        <v>141.488</v>
      </c>
      <c r="I178" s="190"/>
      <c r="L178" s="185"/>
      <c r="M178" s="191"/>
      <c r="N178" s="192"/>
      <c r="O178" s="192"/>
      <c r="P178" s="192"/>
      <c r="Q178" s="192"/>
      <c r="R178" s="192"/>
      <c r="S178" s="192"/>
      <c r="T178" s="193"/>
      <c r="AT178" s="187" t="s">
        <v>186</v>
      </c>
      <c r="AU178" s="187" t="s">
        <v>83</v>
      </c>
      <c r="AV178" s="11" t="s">
        <v>83</v>
      </c>
      <c r="AW178" s="11" t="s">
        <v>37</v>
      </c>
      <c r="AX178" s="11" t="s">
        <v>73</v>
      </c>
      <c r="AY178" s="187" t="s">
        <v>178</v>
      </c>
    </row>
    <row r="179" spans="2:51" s="12" customFormat="1" ht="13.5">
      <c r="B179" s="194"/>
      <c r="D179" s="186" t="s">
        <v>186</v>
      </c>
      <c r="E179" s="195" t="s">
        <v>5</v>
      </c>
      <c r="F179" s="196" t="s">
        <v>188</v>
      </c>
      <c r="H179" s="197">
        <v>141.488</v>
      </c>
      <c r="I179" s="198"/>
      <c r="L179" s="194"/>
      <c r="M179" s="199"/>
      <c r="N179" s="200"/>
      <c r="O179" s="200"/>
      <c r="P179" s="200"/>
      <c r="Q179" s="200"/>
      <c r="R179" s="200"/>
      <c r="S179" s="200"/>
      <c r="T179" s="201"/>
      <c r="AT179" s="195" t="s">
        <v>186</v>
      </c>
      <c r="AU179" s="195" t="s">
        <v>83</v>
      </c>
      <c r="AV179" s="12" t="s">
        <v>185</v>
      </c>
      <c r="AW179" s="12" t="s">
        <v>37</v>
      </c>
      <c r="AX179" s="12" t="s">
        <v>81</v>
      </c>
      <c r="AY179" s="195" t="s">
        <v>178</v>
      </c>
    </row>
    <row r="180" spans="2:65" s="1" customFormat="1" ht="16.5" customHeight="1">
      <c r="B180" s="172"/>
      <c r="C180" s="202" t="s">
        <v>313</v>
      </c>
      <c r="D180" s="202" t="s">
        <v>271</v>
      </c>
      <c r="E180" s="203" t="s">
        <v>321</v>
      </c>
      <c r="F180" s="204" t="s">
        <v>322</v>
      </c>
      <c r="G180" s="205" t="s">
        <v>290</v>
      </c>
      <c r="H180" s="206">
        <v>129.57</v>
      </c>
      <c r="I180" s="207"/>
      <c r="J180" s="208">
        <f>ROUND(I180*H180,2)</f>
        <v>0</v>
      </c>
      <c r="K180" s="204" t="s">
        <v>197</v>
      </c>
      <c r="L180" s="209"/>
      <c r="M180" s="210" t="s">
        <v>5</v>
      </c>
      <c r="N180" s="211" t="s">
        <v>44</v>
      </c>
      <c r="O180" s="40"/>
      <c r="P180" s="182">
        <f>O180*H180</f>
        <v>0</v>
      </c>
      <c r="Q180" s="182">
        <v>0</v>
      </c>
      <c r="R180" s="182">
        <f>Q180*H180</f>
        <v>0</v>
      </c>
      <c r="S180" s="182">
        <v>0</v>
      </c>
      <c r="T180" s="183">
        <f>S180*H180</f>
        <v>0</v>
      </c>
      <c r="AR180" s="22" t="s">
        <v>202</v>
      </c>
      <c r="AT180" s="22" t="s">
        <v>271</v>
      </c>
      <c r="AU180" s="22" t="s">
        <v>83</v>
      </c>
      <c r="AY180" s="22" t="s">
        <v>178</v>
      </c>
      <c r="BE180" s="184">
        <f>IF(N180="základní",J180,0)</f>
        <v>0</v>
      </c>
      <c r="BF180" s="184">
        <f>IF(N180="snížená",J180,0)</f>
        <v>0</v>
      </c>
      <c r="BG180" s="184">
        <f>IF(N180="zákl. přenesená",J180,0)</f>
        <v>0</v>
      </c>
      <c r="BH180" s="184">
        <f>IF(N180="sníž. přenesená",J180,0)</f>
        <v>0</v>
      </c>
      <c r="BI180" s="184">
        <f>IF(N180="nulová",J180,0)</f>
        <v>0</v>
      </c>
      <c r="BJ180" s="22" t="s">
        <v>81</v>
      </c>
      <c r="BK180" s="184">
        <f>ROUND(I180*H180,2)</f>
        <v>0</v>
      </c>
      <c r="BL180" s="22" t="s">
        <v>185</v>
      </c>
      <c r="BM180" s="22" t="s">
        <v>316</v>
      </c>
    </row>
    <row r="181" spans="2:65" s="1" customFormat="1" ht="16.5" customHeight="1">
      <c r="B181" s="172"/>
      <c r="C181" s="202" t="s">
        <v>253</v>
      </c>
      <c r="D181" s="202" t="s">
        <v>271</v>
      </c>
      <c r="E181" s="203" t="s">
        <v>325</v>
      </c>
      <c r="F181" s="204" t="s">
        <v>326</v>
      </c>
      <c r="G181" s="205" t="s">
        <v>290</v>
      </c>
      <c r="H181" s="206">
        <v>193.095</v>
      </c>
      <c r="I181" s="207"/>
      <c r="J181" s="208">
        <f>ROUND(I181*H181,2)</f>
        <v>0</v>
      </c>
      <c r="K181" s="204" t="s">
        <v>197</v>
      </c>
      <c r="L181" s="209"/>
      <c r="M181" s="210" t="s">
        <v>5</v>
      </c>
      <c r="N181" s="211" t="s">
        <v>44</v>
      </c>
      <c r="O181" s="40"/>
      <c r="P181" s="182">
        <f>O181*H181</f>
        <v>0</v>
      </c>
      <c r="Q181" s="182">
        <v>0</v>
      </c>
      <c r="R181" s="182">
        <f>Q181*H181</f>
        <v>0</v>
      </c>
      <c r="S181" s="182">
        <v>0</v>
      </c>
      <c r="T181" s="183">
        <f>S181*H181</f>
        <v>0</v>
      </c>
      <c r="AR181" s="22" t="s">
        <v>202</v>
      </c>
      <c r="AT181" s="22" t="s">
        <v>271</v>
      </c>
      <c r="AU181" s="22" t="s">
        <v>83</v>
      </c>
      <c r="AY181" s="22" t="s">
        <v>178</v>
      </c>
      <c r="BE181" s="184">
        <f>IF(N181="základní",J181,0)</f>
        <v>0</v>
      </c>
      <c r="BF181" s="184">
        <f>IF(N181="snížená",J181,0)</f>
        <v>0</v>
      </c>
      <c r="BG181" s="184">
        <f>IF(N181="zákl. přenesená",J181,0)</f>
        <v>0</v>
      </c>
      <c r="BH181" s="184">
        <f>IF(N181="sníž. přenesená",J181,0)</f>
        <v>0</v>
      </c>
      <c r="BI181" s="184">
        <f>IF(N181="nulová",J181,0)</f>
        <v>0</v>
      </c>
      <c r="BJ181" s="22" t="s">
        <v>81</v>
      </c>
      <c r="BK181" s="184">
        <f>ROUND(I181*H181,2)</f>
        <v>0</v>
      </c>
      <c r="BL181" s="22" t="s">
        <v>185</v>
      </c>
      <c r="BM181" s="22" t="s">
        <v>323</v>
      </c>
    </row>
    <row r="182" spans="2:65" s="1" customFormat="1" ht="16.5" customHeight="1">
      <c r="B182" s="172"/>
      <c r="C182" s="202" t="s">
        <v>324</v>
      </c>
      <c r="D182" s="202" t="s">
        <v>271</v>
      </c>
      <c r="E182" s="203" t="s">
        <v>328</v>
      </c>
      <c r="F182" s="204" t="s">
        <v>329</v>
      </c>
      <c r="G182" s="205" t="s">
        <v>290</v>
      </c>
      <c r="H182" s="206">
        <v>183.9</v>
      </c>
      <c r="I182" s="207"/>
      <c r="J182" s="208">
        <f>ROUND(I182*H182,2)</f>
        <v>0</v>
      </c>
      <c r="K182" s="204" t="s">
        <v>197</v>
      </c>
      <c r="L182" s="209"/>
      <c r="M182" s="210" t="s">
        <v>5</v>
      </c>
      <c r="N182" s="211" t="s">
        <v>44</v>
      </c>
      <c r="O182" s="40"/>
      <c r="P182" s="182">
        <f>O182*H182</f>
        <v>0</v>
      </c>
      <c r="Q182" s="182">
        <v>0</v>
      </c>
      <c r="R182" s="182">
        <f>Q182*H182</f>
        <v>0</v>
      </c>
      <c r="S182" s="182">
        <v>0</v>
      </c>
      <c r="T182" s="183">
        <f>S182*H182</f>
        <v>0</v>
      </c>
      <c r="AR182" s="22" t="s">
        <v>202</v>
      </c>
      <c r="AT182" s="22" t="s">
        <v>271</v>
      </c>
      <c r="AU182" s="22" t="s">
        <v>83</v>
      </c>
      <c r="AY182" s="22" t="s">
        <v>178</v>
      </c>
      <c r="BE182" s="184">
        <f>IF(N182="základní",J182,0)</f>
        <v>0</v>
      </c>
      <c r="BF182" s="184">
        <f>IF(N182="snížená",J182,0)</f>
        <v>0</v>
      </c>
      <c r="BG182" s="184">
        <f>IF(N182="zákl. přenesená",J182,0)</f>
        <v>0</v>
      </c>
      <c r="BH182" s="184">
        <f>IF(N182="sníž. přenesená",J182,0)</f>
        <v>0</v>
      </c>
      <c r="BI182" s="184">
        <f>IF(N182="nulová",J182,0)</f>
        <v>0</v>
      </c>
      <c r="BJ182" s="22" t="s">
        <v>81</v>
      </c>
      <c r="BK182" s="184">
        <f>ROUND(I182*H182,2)</f>
        <v>0</v>
      </c>
      <c r="BL182" s="22" t="s">
        <v>185</v>
      </c>
      <c r="BM182" s="22" t="s">
        <v>327</v>
      </c>
    </row>
    <row r="183" spans="2:51" s="11" customFormat="1" ht="13.5">
      <c r="B183" s="185"/>
      <c r="D183" s="186" t="s">
        <v>186</v>
      </c>
      <c r="E183" s="187" t="s">
        <v>5</v>
      </c>
      <c r="F183" s="188" t="s">
        <v>1454</v>
      </c>
      <c r="H183" s="189">
        <v>183.9</v>
      </c>
      <c r="I183" s="190"/>
      <c r="L183" s="185"/>
      <c r="M183" s="191"/>
      <c r="N183" s="192"/>
      <c r="O183" s="192"/>
      <c r="P183" s="192"/>
      <c r="Q183" s="192"/>
      <c r="R183" s="192"/>
      <c r="S183" s="192"/>
      <c r="T183" s="193"/>
      <c r="AT183" s="187" t="s">
        <v>186</v>
      </c>
      <c r="AU183" s="187" t="s">
        <v>83</v>
      </c>
      <c r="AV183" s="11" t="s">
        <v>83</v>
      </c>
      <c r="AW183" s="11" t="s">
        <v>37</v>
      </c>
      <c r="AX183" s="11" t="s">
        <v>73</v>
      </c>
      <c r="AY183" s="187" t="s">
        <v>178</v>
      </c>
    </row>
    <row r="184" spans="2:51" s="12" customFormat="1" ht="13.5">
      <c r="B184" s="194"/>
      <c r="D184" s="186" t="s">
        <v>186</v>
      </c>
      <c r="E184" s="195" t="s">
        <v>5</v>
      </c>
      <c r="F184" s="196" t="s">
        <v>188</v>
      </c>
      <c r="H184" s="197">
        <v>183.9</v>
      </c>
      <c r="I184" s="198"/>
      <c r="L184" s="194"/>
      <c r="M184" s="199"/>
      <c r="N184" s="200"/>
      <c r="O184" s="200"/>
      <c r="P184" s="200"/>
      <c r="Q184" s="200"/>
      <c r="R184" s="200"/>
      <c r="S184" s="200"/>
      <c r="T184" s="201"/>
      <c r="AT184" s="195" t="s">
        <v>186</v>
      </c>
      <c r="AU184" s="195" t="s">
        <v>83</v>
      </c>
      <c r="AV184" s="12" t="s">
        <v>185</v>
      </c>
      <c r="AW184" s="12" t="s">
        <v>37</v>
      </c>
      <c r="AX184" s="12" t="s">
        <v>81</v>
      </c>
      <c r="AY184" s="195" t="s">
        <v>178</v>
      </c>
    </row>
    <row r="185" spans="2:65" s="1" customFormat="1" ht="16.5" customHeight="1">
      <c r="B185" s="172"/>
      <c r="C185" s="202" t="s">
        <v>256</v>
      </c>
      <c r="D185" s="202" t="s">
        <v>271</v>
      </c>
      <c r="E185" s="203" t="s">
        <v>333</v>
      </c>
      <c r="F185" s="204" t="s">
        <v>334</v>
      </c>
      <c r="G185" s="205" t="s">
        <v>290</v>
      </c>
      <c r="H185" s="206">
        <v>55.12</v>
      </c>
      <c r="I185" s="207"/>
      <c r="J185" s="208">
        <f>ROUND(I185*H185,2)</f>
        <v>0</v>
      </c>
      <c r="K185" s="204" t="s">
        <v>197</v>
      </c>
      <c r="L185" s="209"/>
      <c r="M185" s="210" t="s">
        <v>5</v>
      </c>
      <c r="N185" s="211" t="s">
        <v>44</v>
      </c>
      <c r="O185" s="40"/>
      <c r="P185" s="182">
        <f>O185*H185</f>
        <v>0</v>
      </c>
      <c r="Q185" s="182">
        <v>0</v>
      </c>
      <c r="R185" s="182">
        <f>Q185*H185</f>
        <v>0</v>
      </c>
      <c r="S185" s="182">
        <v>0</v>
      </c>
      <c r="T185" s="183">
        <f>S185*H185</f>
        <v>0</v>
      </c>
      <c r="AR185" s="22" t="s">
        <v>202</v>
      </c>
      <c r="AT185" s="22" t="s">
        <v>271</v>
      </c>
      <c r="AU185" s="22" t="s">
        <v>83</v>
      </c>
      <c r="AY185" s="22" t="s">
        <v>178</v>
      </c>
      <c r="BE185" s="184">
        <f>IF(N185="základní",J185,0)</f>
        <v>0</v>
      </c>
      <c r="BF185" s="184">
        <f>IF(N185="snížená",J185,0)</f>
        <v>0</v>
      </c>
      <c r="BG185" s="184">
        <f>IF(N185="zákl. přenesená",J185,0)</f>
        <v>0</v>
      </c>
      <c r="BH185" s="184">
        <f>IF(N185="sníž. přenesená",J185,0)</f>
        <v>0</v>
      </c>
      <c r="BI185" s="184">
        <f>IF(N185="nulová",J185,0)</f>
        <v>0</v>
      </c>
      <c r="BJ185" s="22" t="s">
        <v>81</v>
      </c>
      <c r="BK185" s="184">
        <f>ROUND(I185*H185,2)</f>
        <v>0</v>
      </c>
      <c r="BL185" s="22" t="s">
        <v>185</v>
      </c>
      <c r="BM185" s="22" t="s">
        <v>330</v>
      </c>
    </row>
    <row r="186" spans="2:51" s="11" customFormat="1" ht="13.5">
      <c r="B186" s="185"/>
      <c r="D186" s="186" t="s">
        <v>186</v>
      </c>
      <c r="E186" s="187" t="s">
        <v>5</v>
      </c>
      <c r="F186" s="188" t="s">
        <v>1455</v>
      </c>
      <c r="H186" s="189">
        <v>55.12</v>
      </c>
      <c r="I186" s="190"/>
      <c r="L186" s="185"/>
      <c r="M186" s="191"/>
      <c r="N186" s="192"/>
      <c r="O186" s="192"/>
      <c r="P186" s="192"/>
      <c r="Q186" s="192"/>
      <c r="R186" s="192"/>
      <c r="S186" s="192"/>
      <c r="T186" s="193"/>
      <c r="AT186" s="187" t="s">
        <v>186</v>
      </c>
      <c r="AU186" s="187" t="s">
        <v>83</v>
      </c>
      <c r="AV186" s="11" t="s">
        <v>83</v>
      </c>
      <c r="AW186" s="11" t="s">
        <v>37</v>
      </c>
      <c r="AX186" s="11" t="s">
        <v>73</v>
      </c>
      <c r="AY186" s="187" t="s">
        <v>178</v>
      </c>
    </row>
    <row r="187" spans="2:51" s="12" customFormat="1" ht="13.5">
      <c r="B187" s="194"/>
      <c r="D187" s="186" t="s">
        <v>186</v>
      </c>
      <c r="E187" s="195" t="s">
        <v>5</v>
      </c>
      <c r="F187" s="196" t="s">
        <v>188</v>
      </c>
      <c r="H187" s="197">
        <v>55.12</v>
      </c>
      <c r="I187" s="198"/>
      <c r="L187" s="194"/>
      <c r="M187" s="199"/>
      <c r="N187" s="200"/>
      <c r="O187" s="200"/>
      <c r="P187" s="200"/>
      <c r="Q187" s="200"/>
      <c r="R187" s="200"/>
      <c r="S187" s="200"/>
      <c r="T187" s="201"/>
      <c r="AT187" s="195" t="s">
        <v>186</v>
      </c>
      <c r="AU187" s="195" t="s">
        <v>83</v>
      </c>
      <c r="AV187" s="12" t="s">
        <v>185</v>
      </c>
      <c r="AW187" s="12" t="s">
        <v>37</v>
      </c>
      <c r="AX187" s="12" t="s">
        <v>81</v>
      </c>
      <c r="AY187" s="195" t="s">
        <v>178</v>
      </c>
    </row>
    <row r="188" spans="2:65" s="1" customFormat="1" ht="25.5" customHeight="1">
      <c r="B188" s="172"/>
      <c r="C188" s="173" t="s">
        <v>332</v>
      </c>
      <c r="D188" s="173" t="s">
        <v>180</v>
      </c>
      <c r="E188" s="174" t="s">
        <v>1456</v>
      </c>
      <c r="F188" s="175" t="s">
        <v>1457</v>
      </c>
      <c r="G188" s="176" t="s">
        <v>183</v>
      </c>
      <c r="H188" s="177">
        <v>81.18</v>
      </c>
      <c r="I188" s="178"/>
      <c r="J188" s="179">
        <f>ROUND(I188*H188,2)</f>
        <v>0</v>
      </c>
      <c r="K188" s="175" t="s">
        <v>191</v>
      </c>
      <c r="L188" s="39"/>
      <c r="M188" s="180" t="s">
        <v>5</v>
      </c>
      <c r="N188" s="181" t="s">
        <v>44</v>
      </c>
      <c r="O188" s="40"/>
      <c r="P188" s="182">
        <f>O188*H188</f>
        <v>0</v>
      </c>
      <c r="Q188" s="182">
        <v>0</v>
      </c>
      <c r="R188" s="182">
        <f>Q188*H188</f>
        <v>0</v>
      </c>
      <c r="S188" s="182">
        <v>0</v>
      </c>
      <c r="T188" s="183">
        <f>S188*H188</f>
        <v>0</v>
      </c>
      <c r="AR188" s="22" t="s">
        <v>185</v>
      </c>
      <c r="AT188" s="22" t="s">
        <v>180</v>
      </c>
      <c r="AU188" s="22" t="s">
        <v>83</v>
      </c>
      <c r="AY188" s="22" t="s">
        <v>178</v>
      </c>
      <c r="BE188" s="184">
        <f>IF(N188="základní",J188,0)</f>
        <v>0</v>
      </c>
      <c r="BF188" s="184">
        <f>IF(N188="snížená",J188,0)</f>
        <v>0</v>
      </c>
      <c r="BG188" s="184">
        <f>IF(N188="zákl. přenesená",J188,0)</f>
        <v>0</v>
      </c>
      <c r="BH188" s="184">
        <f>IF(N188="sníž. přenesená",J188,0)</f>
        <v>0</v>
      </c>
      <c r="BI188" s="184">
        <f>IF(N188="nulová",J188,0)</f>
        <v>0</v>
      </c>
      <c r="BJ188" s="22" t="s">
        <v>81</v>
      </c>
      <c r="BK188" s="184">
        <f>ROUND(I188*H188,2)</f>
        <v>0</v>
      </c>
      <c r="BL188" s="22" t="s">
        <v>185</v>
      </c>
      <c r="BM188" s="22" t="s">
        <v>335</v>
      </c>
    </row>
    <row r="189" spans="2:51" s="11" customFormat="1" ht="13.5">
      <c r="B189" s="185"/>
      <c r="D189" s="186" t="s">
        <v>186</v>
      </c>
      <c r="E189" s="187" t="s">
        <v>5</v>
      </c>
      <c r="F189" s="188" t="s">
        <v>1458</v>
      </c>
      <c r="H189" s="189">
        <v>77.66</v>
      </c>
      <c r="I189" s="190"/>
      <c r="L189" s="185"/>
      <c r="M189" s="191"/>
      <c r="N189" s="192"/>
      <c r="O189" s="192"/>
      <c r="P189" s="192"/>
      <c r="Q189" s="192"/>
      <c r="R189" s="192"/>
      <c r="S189" s="192"/>
      <c r="T189" s="193"/>
      <c r="AT189" s="187" t="s">
        <v>186</v>
      </c>
      <c r="AU189" s="187" t="s">
        <v>83</v>
      </c>
      <c r="AV189" s="11" t="s">
        <v>83</v>
      </c>
      <c r="AW189" s="11" t="s">
        <v>37</v>
      </c>
      <c r="AX189" s="11" t="s">
        <v>73</v>
      </c>
      <c r="AY189" s="187" t="s">
        <v>178</v>
      </c>
    </row>
    <row r="190" spans="2:51" s="11" customFormat="1" ht="13.5">
      <c r="B190" s="185"/>
      <c r="D190" s="186" t="s">
        <v>186</v>
      </c>
      <c r="E190" s="187" t="s">
        <v>5</v>
      </c>
      <c r="F190" s="188" t="s">
        <v>1459</v>
      </c>
      <c r="H190" s="189">
        <v>3.52</v>
      </c>
      <c r="I190" s="190"/>
      <c r="L190" s="185"/>
      <c r="M190" s="191"/>
      <c r="N190" s="192"/>
      <c r="O190" s="192"/>
      <c r="P190" s="192"/>
      <c r="Q190" s="192"/>
      <c r="R190" s="192"/>
      <c r="S190" s="192"/>
      <c r="T190" s="193"/>
      <c r="AT190" s="187" t="s">
        <v>186</v>
      </c>
      <c r="AU190" s="187" t="s">
        <v>83</v>
      </c>
      <c r="AV190" s="11" t="s">
        <v>83</v>
      </c>
      <c r="AW190" s="11" t="s">
        <v>37</v>
      </c>
      <c r="AX190" s="11" t="s">
        <v>73</v>
      </c>
      <c r="AY190" s="187" t="s">
        <v>178</v>
      </c>
    </row>
    <row r="191" spans="2:51" s="12" customFormat="1" ht="13.5">
      <c r="B191" s="194"/>
      <c r="D191" s="186" t="s">
        <v>186</v>
      </c>
      <c r="E191" s="195" t="s">
        <v>5</v>
      </c>
      <c r="F191" s="196" t="s">
        <v>188</v>
      </c>
      <c r="H191" s="197">
        <v>81.18</v>
      </c>
      <c r="I191" s="198"/>
      <c r="L191" s="194"/>
      <c r="M191" s="199"/>
      <c r="N191" s="200"/>
      <c r="O191" s="200"/>
      <c r="P191" s="200"/>
      <c r="Q191" s="200"/>
      <c r="R191" s="200"/>
      <c r="S191" s="200"/>
      <c r="T191" s="201"/>
      <c r="AT191" s="195" t="s">
        <v>186</v>
      </c>
      <c r="AU191" s="195" t="s">
        <v>83</v>
      </c>
      <c r="AV191" s="12" t="s">
        <v>185</v>
      </c>
      <c r="AW191" s="12" t="s">
        <v>37</v>
      </c>
      <c r="AX191" s="12" t="s">
        <v>81</v>
      </c>
      <c r="AY191" s="195" t="s">
        <v>178</v>
      </c>
    </row>
    <row r="192" spans="2:65" s="1" customFormat="1" ht="16.5" customHeight="1">
      <c r="B192" s="172"/>
      <c r="C192" s="202" t="s">
        <v>263</v>
      </c>
      <c r="D192" s="202" t="s">
        <v>271</v>
      </c>
      <c r="E192" s="203" t="s">
        <v>1460</v>
      </c>
      <c r="F192" s="204" t="s">
        <v>1461</v>
      </c>
      <c r="G192" s="205" t="s">
        <v>183</v>
      </c>
      <c r="H192" s="206">
        <v>82.804</v>
      </c>
      <c r="I192" s="207"/>
      <c r="J192" s="208">
        <f>ROUND(I192*H192,2)</f>
        <v>0</v>
      </c>
      <c r="K192" s="204" t="s">
        <v>267</v>
      </c>
      <c r="L192" s="209"/>
      <c r="M192" s="210" t="s">
        <v>5</v>
      </c>
      <c r="N192" s="211" t="s">
        <v>44</v>
      </c>
      <c r="O192" s="40"/>
      <c r="P192" s="182">
        <f>O192*H192</f>
        <v>0</v>
      </c>
      <c r="Q192" s="182">
        <v>0</v>
      </c>
      <c r="R192" s="182">
        <f>Q192*H192</f>
        <v>0</v>
      </c>
      <c r="S192" s="182">
        <v>0</v>
      </c>
      <c r="T192" s="183">
        <f>S192*H192</f>
        <v>0</v>
      </c>
      <c r="AR192" s="22" t="s">
        <v>202</v>
      </c>
      <c r="AT192" s="22" t="s">
        <v>271</v>
      </c>
      <c r="AU192" s="22" t="s">
        <v>83</v>
      </c>
      <c r="AY192" s="22" t="s">
        <v>178</v>
      </c>
      <c r="BE192" s="184">
        <f>IF(N192="základní",J192,0)</f>
        <v>0</v>
      </c>
      <c r="BF192" s="184">
        <f>IF(N192="snížená",J192,0)</f>
        <v>0</v>
      </c>
      <c r="BG192" s="184">
        <f>IF(N192="zákl. přenesená",J192,0)</f>
        <v>0</v>
      </c>
      <c r="BH192" s="184">
        <f>IF(N192="sníž. přenesená",J192,0)</f>
        <v>0</v>
      </c>
      <c r="BI192" s="184">
        <f>IF(N192="nulová",J192,0)</f>
        <v>0</v>
      </c>
      <c r="BJ192" s="22" t="s">
        <v>81</v>
      </c>
      <c r="BK192" s="184">
        <f>ROUND(I192*H192,2)</f>
        <v>0</v>
      </c>
      <c r="BL192" s="22" t="s">
        <v>185</v>
      </c>
      <c r="BM192" s="22" t="s">
        <v>339</v>
      </c>
    </row>
    <row r="193" spans="2:51" s="11" customFormat="1" ht="13.5">
      <c r="B193" s="185"/>
      <c r="D193" s="186" t="s">
        <v>186</v>
      </c>
      <c r="E193" s="187" t="s">
        <v>5</v>
      </c>
      <c r="F193" s="188" t="s">
        <v>1462</v>
      </c>
      <c r="H193" s="189">
        <v>82.804</v>
      </c>
      <c r="I193" s="190"/>
      <c r="L193" s="185"/>
      <c r="M193" s="191"/>
      <c r="N193" s="192"/>
      <c r="O193" s="192"/>
      <c r="P193" s="192"/>
      <c r="Q193" s="192"/>
      <c r="R193" s="192"/>
      <c r="S193" s="192"/>
      <c r="T193" s="193"/>
      <c r="AT193" s="187" t="s">
        <v>186</v>
      </c>
      <c r="AU193" s="187" t="s">
        <v>83</v>
      </c>
      <c r="AV193" s="11" t="s">
        <v>83</v>
      </c>
      <c r="AW193" s="11" t="s">
        <v>37</v>
      </c>
      <c r="AX193" s="11" t="s">
        <v>73</v>
      </c>
      <c r="AY193" s="187" t="s">
        <v>178</v>
      </c>
    </row>
    <row r="194" spans="2:51" s="12" customFormat="1" ht="13.5">
      <c r="B194" s="194"/>
      <c r="D194" s="186" t="s">
        <v>186</v>
      </c>
      <c r="E194" s="195" t="s">
        <v>5</v>
      </c>
      <c r="F194" s="196" t="s">
        <v>188</v>
      </c>
      <c r="H194" s="197">
        <v>82.804</v>
      </c>
      <c r="I194" s="198"/>
      <c r="L194" s="194"/>
      <c r="M194" s="199"/>
      <c r="N194" s="200"/>
      <c r="O194" s="200"/>
      <c r="P194" s="200"/>
      <c r="Q194" s="200"/>
      <c r="R194" s="200"/>
      <c r="S194" s="200"/>
      <c r="T194" s="201"/>
      <c r="AT194" s="195" t="s">
        <v>186</v>
      </c>
      <c r="AU194" s="195" t="s">
        <v>83</v>
      </c>
      <c r="AV194" s="12" t="s">
        <v>185</v>
      </c>
      <c r="AW194" s="12" t="s">
        <v>37</v>
      </c>
      <c r="AX194" s="12" t="s">
        <v>81</v>
      </c>
      <c r="AY194" s="195" t="s">
        <v>178</v>
      </c>
    </row>
    <row r="195" spans="2:65" s="1" customFormat="1" ht="25.5" customHeight="1">
      <c r="B195" s="172"/>
      <c r="C195" s="173" t="s">
        <v>341</v>
      </c>
      <c r="D195" s="173" t="s">
        <v>180</v>
      </c>
      <c r="E195" s="174" t="s">
        <v>351</v>
      </c>
      <c r="F195" s="175" t="s">
        <v>352</v>
      </c>
      <c r="G195" s="176" t="s">
        <v>183</v>
      </c>
      <c r="H195" s="177">
        <v>1060.91</v>
      </c>
      <c r="I195" s="178"/>
      <c r="J195" s="179">
        <f>ROUND(I195*H195,2)</f>
        <v>0</v>
      </c>
      <c r="K195" s="175" t="s">
        <v>267</v>
      </c>
      <c r="L195" s="39"/>
      <c r="M195" s="180" t="s">
        <v>5</v>
      </c>
      <c r="N195" s="181" t="s">
        <v>44</v>
      </c>
      <c r="O195" s="40"/>
      <c r="P195" s="182">
        <f>O195*H195</f>
        <v>0</v>
      </c>
      <c r="Q195" s="182">
        <v>0</v>
      </c>
      <c r="R195" s="182">
        <f>Q195*H195</f>
        <v>0</v>
      </c>
      <c r="S195" s="182">
        <v>0</v>
      </c>
      <c r="T195" s="183">
        <f>S195*H195</f>
        <v>0</v>
      </c>
      <c r="AR195" s="22" t="s">
        <v>185</v>
      </c>
      <c r="AT195" s="22" t="s">
        <v>180</v>
      </c>
      <c r="AU195" s="22" t="s">
        <v>83</v>
      </c>
      <c r="AY195" s="22" t="s">
        <v>178</v>
      </c>
      <c r="BE195" s="184">
        <f>IF(N195="základní",J195,0)</f>
        <v>0</v>
      </c>
      <c r="BF195" s="184">
        <f>IF(N195="snížená",J195,0)</f>
        <v>0</v>
      </c>
      <c r="BG195" s="184">
        <f>IF(N195="zákl. přenesená",J195,0)</f>
        <v>0</v>
      </c>
      <c r="BH195" s="184">
        <f>IF(N195="sníž. přenesená",J195,0)</f>
        <v>0</v>
      </c>
      <c r="BI195" s="184">
        <f>IF(N195="nulová",J195,0)</f>
        <v>0</v>
      </c>
      <c r="BJ195" s="22" t="s">
        <v>81</v>
      </c>
      <c r="BK195" s="184">
        <f>ROUND(I195*H195,2)</f>
        <v>0</v>
      </c>
      <c r="BL195" s="22" t="s">
        <v>185</v>
      </c>
      <c r="BM195" s="22" t="s">
        <v>345</v>
      </c>
    </row>
    <row r="196" spans="2:51" s="11" customFormat="1" ht="13.5">
      <c r="B196" s="185"/>
      <c r="D196" s="186" t="s">
        <v>186</v>
      </c>
      <c r="E196" s="187" t="s">
        <v>5</v>
      </c>
      <c r="F196" s="188" t="s">
        <v>1463</v>
      </c>
      <c r="H196" s="189">
        <v>968.14</v>
      </c>
      <c r="I196" s="190"/>
      <c r="L196" s="185"/>
      <c r="M196" s="191"/>
      <c r="N196" s="192"/>
      <c r="O196" s="192"/>
      <c r="P196" s="192"/>
      <c r="Q196" s="192"/>
      <c r="R196" s="192"/>
      <c r="S196" s="192"/>
      <c r="T196" s="193"/>
      <c r="AT196" s="187" t="s">
        <v>186</v>
      </c>
      <c r="AU196" s="187" t="s">
        <v>83</v>
      </c>
      <c r="AV196" s="11" t="s">
        <v>83</v>
      </c>
      <c r="AW196" s="11" t="s">
        <v>37</v>
      </c>
      <c r="AX196" s="11" t="s">
        <v>73</v>
      </c>
      <c r="AY196" s="187" t="s">
        <v>178</v>
      </c>
    </row>
    <row r="197" spans="2:51" s="11" customFormat="1" ht="13.5">
      <c r="B197" s="185"/>
      <c r="D197" s="186" t="s">
        <v>186</v>
      </c>
      <c r="E197" s="187" t="s">
        <v>5</v>
      </c>
      <c r="F197" s="188" t="s">
        <v>1464</v>
      </c>
      <c r="H197" s="189">
        <v>35.97</v>
      </c>
      <c r="I197" s="190"/>
      <c r="L197" s="185"/>
      <c r="M197" s="191"/>
      <c r="N197" s="192"/>
      <c r="O197" s="192"/>
      <c r="P197" s="192"/>
      <c r="Q197" s="192"/>
      <c r="R197" s="192"/>
      <c r="S197" s="192"/>
      <c r="T197" s="193"/>
      <c r="AT197" s="187" t="s">
        <v>186</v>
      </c>
      <c r="AU197" s="187" t="s">
        <v>83</v>
      </c>
      <c r="AV197" s="11" t="s">
        <v>83</v>
      </c>
      <c r="AW197" s="11" t="s">
        <v>37</v>
      </c>
      <c r="AX197" s="11" t="s">
        <v>73</v>
      </c>
      <c r="AY197" s="187" t="s">
        <v>178</v>
      </c>
    </row>
    <row r="198" spans="2:51" s="11" customFormat="1" ht="13.5">
      <c r="B198" s="185"/>
      <c r="D198" s="186" t="s">
        <v>186</v>
      </c>
      <c r="E198" s="187" t="s">
        <v>5</v>
      </c>
      <c r="F198" s="188" t="s">
        <v>1465</v>
      </c>
      <c r="H198" s="189">
        <v>56.8</v>
      </c>
      <c r="I198" s="190"/>
      <c r="L198" s="185"/>
      <c r="M198" s="191"/>
      <c r="N198" s="192"/>
      <c r="O198" s="192"/>
      <c r="P198" s="192"/>
      <c r="Q198" s="192"/>
      <c r="R198" s="192"/>
      <c r="S198" s="192"/>
      <c r="T198" s="193"/>
      <c r="AT198" s="187" t="s">
        <v>186</v>
      </c>
      <c r="AU198" s="187" t="s">
        <v>83</v>
      </c>
      <c r="AV198" s="11" t="s">
        <v>83</v>
      </c>
      <c r="AW198" s="11" t="s">
        <v>37</v>
      </c>
      <c r="AX198" s="11" t="s">
        <v>73</v>
      </c>
      <c r="AY198" s="187" t="s">
        <v>178</v>
      </c>
    </row>
    <row r="199" spans="2:51" s="12" customFormat="1" ht="13.5">
      <c r="B199" s="194"/>
      <c r="D199" s="186" t="s">
        <v>186</v>
      </c>
      <c r="E199" s="195" t="s">
        <v>5</v>
      </c>
      <c r="F199" s="196" t="s">
        <v>188</v>
      </c>
      <c r="H199" s="197">
        <v>1060.91</v>
      </c>
      <c r="I199" s="198"/>
      <c r="L199" s="194"/>
      <c r="M199" s="199"/>
      <c r="N199" s="200"/>
      <c r="O199" s="200"/>
      <c r="P199" s="200"/>
      <c r="Q199" s="200"/>
      <c r="R199" s="200"/>
      <c r="S199" s="200"/>
      <c r="T199" s="201"/>
      <c r="AT199" s="195" t="s">
        <v>186</v>
      </c>
      <c r="AU199" s="195" t="s">
        <v>83</v>
      </c>
      <c r="AV199" s="12" t="s">
        <v>185</v>
      </c>
      <c r="AW199" s="12" t="s">
        <v>37</v>
      </c>
      <c r="AX199" s="12" t="s">
        <v>81</v>
      </c>
      <c r="AY199" s="195" t="s">
        <v>178</v>
      </c>
    </row>
    <row r="200" spans="2:65" s="1" customFormat="1" ht="16.5" customHeight="1">
      <c r="B200" s="172"/>
      <c r="C200" s="202" t="s">
        <v>268</v>
      </c>
      <c r="D200" s="202" t="s">
        <v>271</v>
      </c>
      <c r="E200" s="203" t="s">
        <v>355</v>
      </c>
      <c r="F200" s="204" t="s">
        <v>356</v>
      </c>
      <c r="G200" s="205" t="s">
        <v>183</v>
      </c>
      <c r="H200" s="206">
        <v>986.483</v>
      </c>
      <c r="I200" s="207"/>
      <c r="J200" s="208">
        <f>ROUND(I200*H200,2)</f>
        <v>0</v>
      </c>
      <c r="K200" s="204" t="s">
        <v>267</v>
      </c>
      <c r="L200" s="209"/>
      <c r="M200" s="210" t="s">
        <v>5</v>
      </c>
      <c r="N200" s="211" t="s">
        <v>44</v>
      </c>
      <c r="O200" s="40"/>
      <c r="P200" s="182">
        <f>O200*H200</f>
        <v>0</v>
      </c>
      <c r="Q200" s="182">
        <v>0</v>
      </c>
      <c r="R200" s="182">
        <f>Q200*H200</f>
        <v>0</v>
      </c>
      <c r="S200" s="182">
        <v>0</v>
      </c>
      <c r="T200" s="183">
        <f>S200*H200</f>
        <v>0</v>
      </c>
      <c r="AR200" s="22" t="s">
        <v>202</v>
      </c>
      <c r="AT200" s="22" t="s">
        <v>271</v>
      </c>
      <c r="AU200" s="22" t="s">
        <v>83</v>
      </c>
      <c r="AY200" s="22" t="s">
        <v>178</v>
      </c>
      <c r="BE200" s="184">
        <f>IF(N200="základní",J200,0)</f>
        <v>0</v>
      </c>
      <c r="BF200" s="184">
        <f>IF(N200="snížená",J200,0)</f>
        <v>0</v>
      </c>
      <c r="BG200" s="184">
        <f>IF(N200="zákl. přenesená",J200,0)</f>
        <v>0</v>
      </c>
      <c r="BH200" s="184">
        <f>IF(N200="sníž. přenesená",J200,0)</f>
        <v>0</v>
      </c>
      <c r="BI200" s="184">
        <f>IF(N200="nulová",J200,0)</f>
        <v>0</v>
      </c>
      <c r="BJ200" s="22" t="s">
        <v>81</v>
      </c>
      <c r="BK200" s="184">
        <f>ROUND(I200*H200,2)</f>
        <v>0</v>
      </c>
      <c r="BL200" s="22" t="s">
        <v>185</v>
      </c>
      <c r="BM200" s="22" t="s">
        <v>349</v>
      </c>
    </row>
    <row r="201" spans="2:51" s="11" customFormat="1" ht="13.5">
      <c r="B201" s="185"/>
      <c r="D201" s="186" t="s">
        <v>186</v>
      </c>
      <c r="E201" s="187" t="s">
        <v>5</v>
      </c>
      <c r="F201" s="188" t="s">
        <v>1466</v>
      </c>
      <c r="H201" s="189">
        <v>986.483</v>
      </c>
      <c r="I201" s="190"/>
      <c r="L201" s="185"/>
      <c r="M201" s="191"/>
      <c r="N201" s="192"/>
      <c r="O201" s="192"/>
      <c r="P201" s="192"/>
      <c r="Q201" s="192"/>
      <c r="R201" s="192"/>
      <c r="S201" s="192"/>
      <c r="T201" s="193"/>
      <c r="AT201" s="187" t="s">
        <v>186</v>
      </c>
      <c r="AU201" s="187" t="s">
        <v>83</v>
      </c>
      <c r="AV201" s="11" t="s">
        <v>83</v>
      </c>
      <c r="AW201" s="11" t="s">
        <v>37</v>
      </c>
      <c r="AX201" s="11" t="s">
        <v>73</v>
      </c>
      <c r="AY201" s="187" t="s">
        <v>178</v>
      </c>
    </row>
    <row r="202" spans="2:51" s="12" customFormat="1" ht="13.5">
      <c r="B202" s="194"/>
      <c r="D202" s="186" t="s">
        <v>186</v>
      </c>
      <c r="E202" s="195" t="s">
        <v>5</v>
      </c>
      <c r="F202" s="196" t="s">
        <v>188</v>
      </c>
      <c r="H202" s="197">
        <v>986.483</v>
      </c>
      <c r="I202" s="198"/>
      <c r="L202" s="194"/>
      <c r="M202" s="199"/>
      <c r="N202" s="200"/>
      <c r="O202" s="200"/>
      <c r="P202" s="200"/>
      <c r="Q202" s="200"/>
      <c r="R202" s="200"/>
      <c r="S202" s="200"/>
      <c r="T202" s="201"/>
      <c r="AT202" s="195" t="s">
        <v>186</v>
      </c>
      <c r="AU202" s="195" t="s">
        <v>83</v>
      </c>
      <c r="AV202" s="12" t="s">
        <v>185</v>
      </c>
      <c r="AW202" s="12" t="s">
        <v>37</v>
      </c>
      <c r="AX202" s="12" t="s">
        <v>81</v>
      </c>
      <c r="AY202" s="195" t="s">
        <v>178</v>
      </c>
    </row>
    <row r="203" spans="2:65" s="1" customFormat="1" ht="25.5" customHeight="1">
      <c r="B203" s="172"/>
      <c r="C203" s="202" t="s">
        <v>350</v>
      </c>
      <c r="D203" s="202" t="s">
        <v>271</v>
      </c>
      <c r="E203" s="203" t="s">
        <v>347</v>
      </c>
      <c r="F203" s="204" t="s">
        <v>1467</v>
      </c>
      <c r="G203" s="205" t="s">
        <v>196</v>
      </c>
      <c r="H203" s="206">
        <v>16.699</v>
      </c>
      <c r="I203" s="207"/>
      <c r="J203" s="208">
        <f>ROUND(I203*H203,2)</f>
        <v>0</v>
      </c>
      <c r="K203" s="204" t="s">
        <v>191</v>
      </c>
      <c r="L203" s="209"/>
      <c r="M203" s="210" t="s">
        <v>5</v>
      </c>
      <c r="N203" s="211" t="s">
        <v>44</v>
      </c>
      <c r="O203" s="40"/>
      <c r="P203" s="182">
        <f>O203*H203</f>
        <v>0</v>
      </c>
      <c r="Q203" s="182">
        <v>0</v>
      </c>
      <c r="R203" s="182">
        <f>Q203*H203</f>
        <v>0</v>
      </c>
      <c r="S203" s="182">
        <v>0</v>
      </c>
      <c r="T203" s="183">
        <f>S203*H203</f>
        <v>0</v>
      </c>
      <c r="AR203" s="22" t="s">
        <v>202</v>
      </c>
      <c r="AT203" s="22" t="s">
        <v>271</v>
      </c>
      <c r="AU203" s="22" t="s">
        <v>83</v>
      </c>
      <c r="AY203" s="22" t="s">
        <v>178</v>
      </c>
      <c r="BE203" s="184">
        <f>IF(N203="základní",J203,0)</f>
        <v>0</v>
      </c>
      <c r="BF203" s="184">
        <f>IF(N203="snížená",J203,0)</f>
        <v>0</v>
      </c>
      <c r="BG203" s="184">
        <f>IF(N203="zákl. přenesená",J203,0)</f>
        <v>0</v>
      </c>
      <c r="BH203" s="184">
        <f>IF(N203="sníž. přenesená",J203,0)</f>
        <v>0</v>
      </c>
      <c r="BI203" s="184">
        <f>IF(N203="nulová",J203,0)</f>
        <v>0</v>
      </c>
      <c r="BJ203" s="22" t="s">
        <v>81</v>
      </c>
      <c r="BK203" s="184">
        <f>ROUND(I203*H203,2)</f>
        <v>0</v>
      </c>
      <c r="BL203" s="22" t="s">
        <v>185</v>
      </c>
      <c r="BM203" s="22" t="s">
        <v>353</v>
      </c>
    </row>
    <row r="204" spans="2:51" s="11" customFormat="1" ht="13.5">
      <c r="B204" s="185"/>
      <c r="D204" s="186" t="s">
        <v>186</v>
      </c>
      <c r="E204" s="187" t="s">
        <v>5</v>
      </c>
      <c r="F204" s="188" t="s">
        <v>1468</v>
      </c>
      <c r="H204" s="189">
        <v>16.699</v>
      </c>
      <c r="I204" s="190"/>
      <c r="L204" s="185"/>
      <c r="M204" s="191"/>
      <c r="N204" s="192"/>
      <c r="O204" s="192"/>
      <c r="P204" s="192"/>
      <c r="Q204" s="192"/>
      <c r="R204" s="192"/>
      <c r="S204" s="192"/>
      <c r="T204" s="193"/>
      <c r="AT204" s="187" t="s">
        <v>186</v>
      </c>
      <c r="AU204" s="187" t="s">
        <v>83</v>
      </c>
      <c r="AV204" s="11" t="s">
        <v>83</v>
      </c>
      <c r="AW204" s="11" t="s">
        <v>37</v>
      </c>
      <c r="AX204" s="11" t="s">
        <v>73</v>
      </c>
      <c r="AY204" s="187" t="s">
        <v>178</v>
      </c>
    </row>
    <row r="205" spans="2:51" s="12" customFormat="1" ht="13.5">
      <c r="B205" s="194"/>
      <c r="D205" s="186" t="s">
        <v>186</v>
      </c>
      <c r="E205" s="195" t="s">
        <v>5</v>
      </c>
      <c r="F205" s="196" t="s">
        <v>188</v>
      </c>
      <c r="H205" s="197">
        <v>16.699</v>
      </c>
      <c r="I205" s="198"/>
      <c r="L205" s="194"/>
      <c r="M205" s="199"/>
      <c r="N205" s="200"/>
      <c r="O205" s="200"/>
      <c r="P205" s="200"/>
      <c r="Q205" s="200"/>
      <c r="R205" s="200"/>
      <c r="S205" s="200"/>
      <c r="T205" s="201"/>
      <c r="AT205" s="195" t="s">
        <v>186</v>
      </c>
      <c r="AU205" s="195" t="s">
        <v>83</v>
      </c>
      <c r="AV205" s="12" t="s">
        <v>185</v>
      </c>
      <c r="AW205" s="12" t="s">
        <v>37</v>
      </c>
      <c r="AX205" s="12" t="s">
        <v>81</v>
      </c>
      <c r="AY205" s="195" t="s">
        <v>178</v>
      </c>
    </row>
    <row r="206" spans="2:65" s="1" customFormat="1" ht="25.5" customHeight="1">
      <c r="B206" s="172"/>
      <c r="C206" s="173" t="s">
        <v>274</v>
      </c>
      <c r="D206" s="173" t="s">
        <v>180</v>
      </c>
      <c r="E206" s="174" t="s">
        <v>1469</v>
      </c>
      <c r="F206" s="175" t="s">
        <v>1470</v>
      </c>
      <c r="G206" s="176" t="s">
        <v>183</v>
      </c>
      <c r="H206" s="177">
        <v>23.595</v>
      </c>
      <c r="I206" s="178"/>
      <c r="J206" s="179">
        <f>ROUND(I206*H206,2)</f>
        <v>0</v>
      </c>
      <c r="K206" s="175" t="s">
        <v>191</v>
      </c>
      <c r="L206" s="39"/>
      <c r="M206" s="180" t="s">
        <v>5</v>
      </c>
      <c r="N206" s="181" t="s">
        <v>44</v>
      </c>
      <c r="O206" s="40"/>
      <c r="P206" s="182">
        <f>O206*H206</f>
        <v>0</v>
      </c>
      <c r="Q206" s="182">
        <v>0</v>
      </c>
      <c r="R206" s="182">
        <f>Q206*H206</f>
        <v>0</v>
      </c>
      <c r="S206" s="182">
        <v>0</v>
      </c>
      <c r="T206" s="183">
        <f>S206*H206</f>
        <v>0</v>
      </c>
      <c r="AR206" s="22" t="s">
        <v>185</v>
      </c>
      <c r="AT206" s="22" t="s">
        <v>180</v>
      </c>
      <c r="AU206" s="22" t="s">
        <v>83</v>
      </c>
      <c r="AY206" s="22" t="s">
        <v>178</v>
      </c>
      <c r="BE206" s="184">
        <f>IF(N206="základní",J206,0)</f>
        <v>0</v>
      </c>
      <c r="BF206" s="184">
        <f>IF(N206="snížená",J206,0)</f>
        <v>0</v>
      </c>
      <c r="BG206" s="184">
        <f>IF(N206="zákl. přenesená",J206,0)</f>
        <v>0</v>
      </c>
      <c r="BH206" s="184">
        <f>IF(N206="sníž. přenesená",J206,0)</f>
        <v>0</v>
      </c>
      <c r="BI206" s="184">
        <f>IF(N206="nulová",J206,0)</f>
        <v>0</v>
      </c>
      <c r="BJ206" s="22" t="s">
        <v>81</v>
      </c>
      <c r="BK206" s="184">
        <f>ROUND(I206*H206,2)</f>
        <v>0</v>
      </c>
      <c r="BL206" s="22" t="s">
        <v>185</v>
      </c>
      <c r="BM206" s="22" t="s">
        <v>357</v>
      </c>
    </row>
    <row r="207" spans="2:51" s="11" customFormat="1" ht="13.5">
      <c r="B207" s="185"/>
      <c r="D207" s="186" t="s">
        <v>186</v>
      </c>
      <c r="E207" s="187" t="s">
        <v>5</v>
      </c>
      <c r="F207" s="188" t="s">
        <v>1471</v>
      </c>
      <c r="H207" s="189">
        <v>23.595</v>
      </c>
      <c r="I207" s="190"/>
      <c r="L207" s="185"/>
      <c r="M207" s="191"/>
      <c r="N207" s="192"/>
      <c r="O207" s="192"/>
      <c r="P207" s="192"/>
      <c r="Q207" s="192"/>
      <c r="R207" s="192"/>
      <c r="S207" s="192"/>
      <c r="T207" s="193"/>
      <c r="AT207" s="187" t="s">
        <v>186</v>
      </c>
      <c r="AU207" s="187" t="s">
        <v>83</v>
      </c>
      <c r="AV207" s="11" t="s">
        <v>83</v>
      </c>
      <c r="AW207" s="11" t="s">
        <v>37</v>
      </c>
      <c r="AX207" s="11" t="s">
        <v>73</v>
      </c>
      <c r="AY207" s="187" t="s">
        <v>178</v>
      </c>
    </row>
    <row r="208" spans="2:51" s="12" customFormat="1" ht="13.5">
      <c r="B208" s="194"/>
      <c r="D208" s="186" t="s">
        <v>186</v>
      </c>
      <c r="E208" s="195" t="s">
        <v>5</v>
      </c>
      <c r="F208" s="196" t="s">
        <v>188</v>
      </c>
      <c r="H208" s="197">
        <v>23.595</v>
      </c>
      <c r="I208" s="198"/>
      <c r="L208" s="194"/>
      <c r="M208" s="199"/>
      <c r="N208" s="200"/>
      <c r="O208" s="200"/>
      <c r="P208" s="200"/>
      <c r="Q208" s="200"/>
      <c r="R208" s="200"/>
      <c r="S208" s="200"/>
      <c r="T208" s="201"/>
      <c r="AT208" s="195" t="s">
        <v>186</v>
      </c>
      <c r="AU208" s="195" t="s">
        <v>83</v>
      </c>
      <c r="AV208" s="12" t="s">
        <v>185</v>
      </c>
      <c r="AW208" s="12" t="s">
        <v>37</v>
      </c>
      <c r="AX208" s="12" t="s">
        <v>81</v>
      </c>
      <c r="AY208" s="195" t="s">
        <v>178</v>
      </c>
    </row>
    <row r="209" spans="2:65" s="1" customFormat="1" ht="51" customHeight="1">
      <c r="B209" s="172"/>
      <c r="C209" s="202" t="s">
        <v>358</v>
      </c>
      <c r="D209" s="202" t="s">
        <v>271</v>
      </c>
      <c r="E209" s="203" t="s">
        <v>272</v>
      </c>
      <c r="F209" s="204" t="s">
        <v>1446</v>
      </c>
      <c r="G209" s="205" t="s">
        <v>183</v>
      </c>
      <c r="H209" s="206">
        <v>24.067</v>
      </c>
      <c r="I209" s="207"/>
      <c r="J209" s="208">
        <f>ROUND(I209*H209,2)</f>
        <v>0</v>
      </c>
      <c r="K209" s="204" t="s">
        <v>191</v>
      </c>
      <c r="L209" s="209"/>
      <c r="M209" s="210" t="s">
        <v>5</v>
      </c>
      <c r="N209" s="211" t="s">
        <v>44</v>
      </c>
      <c r="O209" s="40"/>
      <c r="P209" s="182">
        <f>O209*H209</f>
        <v>0</v>
      </c>
      <c r="Q209" s="182">
        <v>0</v>
      </c>
      <c r="R209" s="182">
        <f>Q209*H209</f>
        <v>0</v>
      </c>
      <c r="S209" s="182">
        <v>0</v>
      </c>
      <c r="T209" s="183">
        <f>S209*H209</f>
        <v>0</v>
      </c>
      <c r="AR209" s="22" t="s">
        <v>202</v>
      </c>
      <c r="AT209" s="22" t="s">
        <v>271</v>
      </c>
      <c r="AU209" s="22" t="s">
        <v>83</v>
      </c>
      <c r="AY209" s="22" t="s">
        <v>178</v>
      </c>
      <c r="BE209" s="184">
        <f>IF(N209="základní",J209,0)</f>
        <v>0</v>
      </c>
      <c r="BF209" s="184">
        <f>IF(N209="snížená",J209,0)</f>
        <v>0</v>
      </c>
      <c r="BG209" s="184">
        <f>IF(N209="zákl. přenesená",J209,0)</f>
        <v>0</v>
      </c>
      <c r="BH209" s="184">
        <f>IF(N209="sníž. přenesená",J209,0)</f>
        <v>0</v>
      </c>
      <c r="BI209" s="184">
        <f>IF(N209="nulová",J209,0)</f>
        <v>0</v>
      </c>
      <c r="BJ209" s="22" t="s">
        <v>81</v>
      </c>
      <c r="BK209" s="184">
        <f>ROUND(I209*H209,2)</f>
        <v>0</v>
      </c>
      <c r="BL209" s="22" t="s">
        <v>185</v>
      </c>
      <c r="BM209" s="22" t="s">
        <v>359</v>
      </c>
    </row>
    <row r="210" spans="2:51" s="11" customFormat="1" ht="13.5">
      <c r="B210" s="185"/>
      <c r="D210" s="186" t="s">
        <v>186</v>
      </c>
      <c r="E210" s="187" t="s">
        <v>5</v>
      </c>
      <c r="F210" s="188" t="s">
        <v>1472</v>
      </c>
      <c r="H210" s="189">
        <v>24.067</v>
      </c>
      <c r="I210" s="190"/>
      <c r="L210" s="185"/>
      <c r="M210" s="191"/>
      <c r="N210" s="192"/>
      <c r="O210" s="192"/>
      <c r="P210" s="192"/>
      <c r="Q210" s="192"/>
      <c r="R210" s="192"/>
      <c r="S210" s="192"/>
      <c r="T210" s="193"/>
      <c r="AT210" s="187" t="s">
        <v>186</v>
      </c>
      <c r="AU210" s="187" t="s">
        <v>83</v>
      </c>
      <c r="AV210" s="11" t="s">
        <v>83</v>
      </c>
      <c r="AW210" s="11" t="s">
        <v>37</v>
      </c>
      <c r="AX210" s="11" t="s">
        <v>73</v>
      </c>
      <c r="AY210" s="187" t="s">
        <v>178</v>
      </c>
    </row>
    <row r="211" spans="2:51" s="12" customFormat="1" ht="13.5">
      <c r="B211" s="194"/>
      <c r="D211" s="186" t="s">
        <v>186</v>
      </c>
      <c r="E211" s="195" t="s">
        <v>5</v>
      </c>
      <c r="F211" s="196" t="s">
        <v>188</v>
      </c>
      <c r="H211" s="197">
        <v>24.067</v>
      </c>
      <c r="I211" s="198"/>
      <c r="L211" s="194"/>
      <c r="M211" s="199"/>
      <c r="N211" s="200"/>
      <c r="O211" s="200"/>
      <c r="P211" s="200"/>
      <c r="Q211" s="200"/>
      <c r="R211" s="200"/>
      <c r="S211" s="200"/>
      <c r="T211" s="201"/>
      <c r="AT211" s="195" t="s">
        <v>186</v>
      </c>
      <c r="AU211" s="195" t="s">
        <v>83</v>
      </c>
      <c r="AV211" s="12" t="s">
        <v>185</v>
      </c>
      <c r="AW211" s="12" t="s">
        <v>37</v>
      </c>
      <c r="AX211" s="12" t="s">
        <v>81</v>
      </c>
      <c r="AY211" s="195" t="s">
        <v>178</v>
      </c>
    </row>
    <row r="212" spans="2:65" s="1" customFormat="1" ht="25.5" customHeight="1">
      <c r="B212" s="172"/>
      <c r="C212" s="173" t="s">
        <v>278</v>
      </c>
      <c r="D212" s="173" t="s">
        <v>180</v>
      </c>
      <c r="E212" s="174" t="s">
        <v>371</v>
      </c>
      <c r="F212" s="175" t="s">
        <v>372</v>
      </c>
      <c r="G212" s="176" t="s">
        <v>183</v>
      </c>
      <c r="H212" s="177">
        <v>10.54</v>
      </c>
      <c r="I212" s="178"/>
      <c r="J212" s="179">
        <f>ROUND(I212*H212,2)</f>
        <v>0</v>
      </c>
      <c r="K212" s="175" t="s">
        <v>267</v>
      </c>
      <c r="L212" s="39"/>
      <c r="M212" s="180" t="s">
        <v>5</v>
      </c>
      <c r="N212" s="181" t="s">
        <v>44</v>
      </c>
      <c r="O212" s="40"/>
      <c r="P212" s="182">
        <f>O212*H212</f>
        <v>0</v>
      </c>
      <c r="Q212" s="182">
        <v>0</v>
      </c>
      <c r="R212" s="182">
        <f>Q212*H212</f>
        <v>0</v>
      </c>
      <c r="S212" s="182">
        <v>0</v>
      </c>
      <c r="T212" s="183">
        <f>S212*H212</f>
        <v>0</v>
      </c>
      <c r="AR212" s="22" t="s">
        <v>185</v>
      </c>
      <c r="AT212" s="22" t="s">
        <v>180</v>
      </c>
      <c r="AU212" s="22" t="s">
        <v>83</v>
      </c>
      <c r="AY212" s="22" t="s">
        <v>178</v>
      </c>
      <c r="BE212" s="184">
        <f>IF(N212="základní",J212,0)</f>
        <v>0</v>
      </c>
      <c r="BF212" s="184">
        <f>IF(N212="snížená",J212,0)</f>
        <v>0</v>
      </c>
      <c r="BG212" s="184">
        <f>IF(N212="zákl. přenesená",J212,0)</f>
        <v>0</v>
      </c>
      <c r="BH212" s="184">
        <f>IF(N212="sníž. přenesená",J212,0)</f>
        <v>0</v>
      </c>
      <c r="BI212" s="184">
        <f>IF(N212="nulová",J212,0)</f>
        <v>0</v>
      </c>
      <c r="BJ212" s="22" t="s">
        <v>81</v>
      </c>
      <c r="BK212" s="184">
        <f>ROUND(I212*H212,2)</f>
        <v>0</v>
      </c>
      <c r="BL212" s="22" t="s">
        <v>185</v>
      </c>
      <c r="BM212" s="22" t="s">
        <v>364</v>
      </c>
    </row>
    <row r="213" spans="2:51" s="11" customFormat="1" ht="13.5">
      <c r="B213" s="185"/>
      <c r="D213" s="186" t="s">
        <v>186</v>
      </c>
      <c r="E213" s="187" t="s">
        <v>5</v>
      </c>
      <c r="F213" s="188" t="s">
        <v>1473</v>
      </c>
      <c r="H213" s="189">
        <v>10.54</v>
      </c>
      <c r="I213" s="190"/>
      <c r="L213" s="185"/>
      <c r="M213" s="191"/>
      <c r="N213" s="192"/>
      <c r="O213" s="192"/>
      <c r="P213" s="192"/>
      <c r="Q213" s="192"/>
      <c r="R213" s="192"/>
      <c r="S213" s="192"/>
      <c r="T213" s="193"/>
      <c r="AT213" s="187" t="s">
        <v>186</v>
      </c>
      <c r="AU213" s="187" t="s">
        <v>83</v>
      </c>
      <c r="AV213" s="11" t="s">
        <v>83</v>
      </c>
      <c r="AW213" s="11" t="s">
        <v>37</v>
      </c>
      <c r="AX213" s="11" t="s">
        <v>73</v>
      </c>
      <c r="AY213" s="187" t="s">
        <v>178</v>
      </c>
    </row>
    <row r="214" spans="2:51" s="12" customFormat="1" ht="13.5">
      <c r="B214" s="194"/>
      <c r="D214" s="186" t="s">
        <v>186</v>
      </c>
      <c r="E214" s="195" t="s">
        <v>5</v>
      </c>
      <c r="F214" s="196" t="s">
        <v>188</v>
      </c>
      <c r="H214" s="197">
        <v>10.54</v>
      </c>
      <c r="I214" s="198"/>
      <c r="L214" s="194"/>
      <c r="M214" s="199"/>
      <c r="N214" s="200"/>
      <c r="O214" s="200"/>
      <c r="P214" s="200"/>
      <c r="Q214" s="200"/>
      <c r="R214" s="200"/>
      <c r="S214" s="200"/>
      <c r="T214" s="201"/>
      <c r="AT214" s="195" t="s">
        <v>186</v>
      </c>
      <c r="AU214" s="195" t="s">
        <v>83</v>
      </c>
      <c r="AV214" s="12" t="s">
        <v>185</v>
      </c>
      <c r="AW214" s="12" t="s">
        <v>37</v>
      </c>
      <c r="AX214" s="12" t="s">
        <v>81</v>
      </c>
      <c r="AY214" s="195" t="s">
        <v>178</v>
      </c>
    </row>
    <row r="215" spans="2:65" s="1" customFormat="1" ht="25.5" customHeight="1">
      <c r="B215" s="172"/>
      <c r="C215" s="173" t="s">
        <v>366</v>
      </c>
      <c r="D215" s="173" t="s">
        <v>180</v>
      </c>
      <c r="E215" s="174" t="s">
        <v>385</v>
      </c>
      <c r="F215" s="175" t="s">
        <v>386</v>
      </c>
      <c r="G215" s="176" t="s">
        <v>183</v>
      </c>
      <c r="H215" s="177">
        <v>1471.401</v>
      </c>
      <c r="I215" s="178"/>
      <c r="J215" s="179">
        <f>ROUND(I215*H215,2)</f>
        <v>0</v>
      </c>
      <c r="K215" s="175" t="s">
        <v>184</v>
      </c>
      <c r="L215" s="39"/>
      <c r="M215" s="180" t="s">
        <v>5</v>
      </c>
      <c r="N215" s="181" t="s">
        <v>44</v>
      </c>
      <c r="O215" s="40"/>
      <c r="P215" s="182">
        <f>O215*H215</f>
        <v>0</v>
      </c>
      <c r="Q215" s="182">
        <v>0</v>
      </c>
      <c r="R215" s="182">
        <f>Q215*H215</f>
        <v>0</v>
      </c>
      <c r="S215" s="182">
        <v>0</v>
      </c>
      <c r="T215" s="183">
        <f>S215*H215</f>
        <v>0</v>
      </c>
      <c r="AR215" s="22" t="s">
        <v>185</v>
      </c>
      <c r="AT215" s="22" t="s">
        <v>180</v>
      </c>
      <c r="AU215" s="22" t="s">
        <v>83</v>
      </c>
      <c r="AY215" s="22" t="s">
        <v>178</v>
      </c>
      <c r="BE215" s="184">
        <f>IF(N215="základní",J215,0)</f>
        <v>0</v>
      </c>
      <c r="BF215" s="184">
        <f>IF(N215="snížená",J215,0)</f>
        <v>0</v>
      </c>
      <c r="BG215" s="184">
        <f>IF(N215="zákl. přenesená",J215,0)</f>
        <v>0</v>
      </c>
      <c r="BH215" s="184">
        <f>IF(N215="sníž. přenesená",J215,0)</f>
        <v>0</v>
      </c>
      <c r="BI215" s="184">
        <f>IF(N215="nulová",J215,0)</f>
        <v>0</v>
      </c>
      <c r="BJ215" s="22" t="s">
        <v>81</v>
      </c>
      <c r="BK215" s="184">
        <f>ROUND(I215*H215,2)</f>
        <v>0</v>
      </c>
      <c r="BL215" s="22" t="s">
        <v>185</v>
      </c>
      <c r="BM215" s="22" t="s">
        <v>369</v>
      </c>
    </row>
    <row r="216" spans="2:65" s="1" customFormat="1" ht="25.5" customHeight="1">
      <c r="B216" s="172"/>
      <c r="C216" s="173" t="s">
        <v>282</v>
      </c>
      <c r="D216" s="173" t="s">
        <v>180</v>
      </c>
      <c r="E216" s="174" t="s">
        <v>1474</v>
      </c>
      <c r="F216" s="175" t="s">
        <v>1475</v>
      </c>
      <c r="G216" s="176" t="s">
        <v>183</v>
      </c>
      <c r="H216" s="177">
        <v>47.9</v>
      </c>
      <c r="I216" s="178"/>
      <c r="J216" s="179">
        <f>ROUND(I216*H216,2)</f>
        <v>0</v>
      </c>
      <c r="K216" s="175" t="s">
        <v>191</v>
      </c>
      <c r="L216" s="39"/>
      <c r="M216" s="180" t="s">
        <v>5</v>
      </c>
      <c r="N216" s="181" t="s">
        <v>44</v>
      </c>
      <c r="O216" s="40"/>
      <c r="P216" s="182">
        <f>O216*H216</f>
        <v>0</v>
      </c>
      <c r="Q216" s="182">
        <v>0</v>
      </c>
      <c r="R216" s="182">
        <f>Q216*H216</f>
        <v>0</v>
      </c>
      <c r="S216" s="182">
        <v>0</v>
      </c>
      <c r="T216" s="183">
        <f>S216*H216</f>
        <v>0</v>
      </c>
      <c r="AR216" s="22" t="s">
        <v>185</v>
      </c>
      <c r="AT216" s="22" t="s">
        <v>180</v>
      </c>
      <c r="AU216" s="22" t="s">
        <v>83</v>
      </c>
      <c r="AY216" s="22" t="s">
        <v>178</v>
      </c>
      <c r="BE216" s="184">
        <f>IF(N216="základní",J216,0)</f>
        <v>0</v>
      </c>
      <c r="BF216" s="184">
        <f>IF(N216="snížená",J216,0)</f>
        <v>0</v>
      </c>
      <c r="BG216" s="184">
        <f>IF(N216="zákl. přenesená",J216,0)</f>
        <v>0</v>
      </c>
      <c r="BH216" s="184">
        <f>IF(N216="sníž. přenesená",J216,0)</f>
        <v>0</v>
      </c>
      <c r="BI216" s="184">
        <f>IF(N216="nulová",J216,0)</f>
        <v>0</v>
      </c>
      <c r="BJ216" s="22" t="s">
        <v>81</v>
      </c>
      <c r="BK216" s="184">
        <f>ROUND(I216*H216,2)</f>
        <v>0</v>
      </c>
      <c r="BL216" s="22" t="s">
        <v>185</v>
      </c>
      <c r="BM216" s="22" t="s">
        <v>373</v>
      </c>
    </row>
    <row r="217" spans="2:51" s="11" customFormat="1" ht="13.5">
      <c r="B217" s="185"/>
      <c r="D217" s="186" t="s">
        <v>186</v>
      </c>
      <c r="E217" s="187" t="s">
        <v>5</v>
      </c>
      <c r="F217" s="188" t="s">
        <v>1476</v>
      </c>
      <c r="H217" s="189">
        <v>31.5</v>
      </c>
      <c r="I217" s="190"/>
      <c r="L217" s="185"/>
      <c r="M217" s="191"/>
      <c r="N217" s="192"/>
      <c r="O217" s="192"/>
      <c r="P217" s="192"/>
      <c r="Q217" s="192"/>
      <c r="R217" s="192"/>
      <c r="S217" s="192"/>
      <c r="T217" s="193"/>
      <c r="AT217" s="187" t="s">
        <v>186</v>
      </c>
      <c r="AU217" s="187" t="s">
        <v>83</v>
      </c>
      <c r="AV217" s="11" t="s">
        <v>83</v>
      </c>
      <c r="AW217" s="11" t="s">
        <v>37</v>
      </c>
      <c r="AX217" s="11" t="s">
        <v>73</v>
      </c>
      <c r="AY217" s="187" t="s">
        <v>178</v>
      </c>
    </row>
    <row r="218" spans="2:51" s="11" customFormat="1" ht="13.5">
      <c r="B218" s="185"/>
      <c r="D218" s="186" t="s">
        <v>186</v>
      </c>
      <c r="E218" s="187" t="s">
        <v>5</v>
      </c>
      <c r="F218" s="188" t="s">
        <v>1477</v>
      </c>
      <c r="H218" s="189">
        <v>16.4</v>
      </c>
      <c r="I218" s="190"/>
      <c r="L218" s="185"/>
      <c r="M218" s="191"/>
      <c r="N218" s="192"/>
      <c r="O218" s="192"/>
      <c r="P218" s="192"/>
      <c r="Q218" s="192"/>
      <c r="R218" s="192"/>
      <c r="S218" s="192"/>
      <c r="T218" s="193"/>
      <c r="AT218" s="187" t="s">
        <v>186</v>
      </c>
      <c r="AU218" s="187" t="s">
        <v>83</v>
      </c>
      <c r="AV218" s="11" t="s">
        <v>83</v>
      </c>
      <c r="AW218" s="11" t="s">
        <v>37</v>
      </c>
      <c r="AX218" s="11" t="s">
        <v>73</v>
      </c>
      <c r="AY218" s="187" t="s">
        <v>178</v>
      </c>
    </row>
    <row r="219" spans="2:51" s="12" customFormat="1" ht="13.5">
      <c r="B219" s="194"/>
      <c r="D219" s="186" t="s">
        <v>186</v>
      </c>
      <c r="E219" s="195" t="s">
        <v>5</v>
      </c>
      <c r="F219" s="196" t="s">
        <v>188</v>
      </c>
      <c r="H219" s="197">
        <v>47.9</v>
      </c>
      <c r="I219" s="198"/>
      <c r="L219" s="194"/>
      <c r="M219" s="199"/>
      <c r="N219" s="200"/>
      <c r="O219" s="200"/>
      <c r="P219" s="200"/>
      <c r="Q219" s="200"/>
      <c r="R219" s="200"/>
      <c r="S219" s="200"/>
      <c r="T219" s="201"/>
      <c r="AT219" s="195" t="s">
        <v>186</v>
      </c>
      <c r="AU219" s="195" t="s">
        <v>83</v>
      </c>
      <c r="AV219" s="12" t="s">
        <v>185</v>
      </c>
      <c r="AW219" s="12" t="s">
        <v>37</v>
      </c>
      <c r="AX219" s="12" t="s">
        <v>81</v>
      </c>
      <c r="AY219" s="195" t="s">
        <v>178</v>
      </c>
    </row>
    <row r="220" spans="2:65" s="1" customFormat="1" ht="25.5" customHeight="1">
      <c r="B220" s="172"/>
      <c r="C220" s="173" t="s">
        <v>374</v>
      </c>
      <c r="D220" s="173" t="s">
        <v>180</v>
      </c>
      <c r="E220" s="174" t="s">
        <v>388</v>
      </c>
      <c r="F220" s="175" t="s">
        <v>389</v>
      </c>
      <c r="G220" s="176" t="s">
        <v>183</v>
      </c>
      <c r="H220" s="177">
        <v>1083.455</v>
      </c>
      <c r="I220" s="178"/>
      <c r="J220" s="179">
        <f>ROUND(I220*H220,2)</f>
        <v>0</v>
      </c>
      <c r="K220" s="175" t="s">
        <v>344</v>
      </c>
      <c r="L220" s="39"/>
      <c r="M220" s="180" t="s">
        <v>5</v>
      </c>
      <c r="N220" s="181" t="s">
        <v>44</v>
      </c>
      <c r="O220" s="40"/>
      <c r="P220" s="182">
        <f>O220*H220</f>
        <v>0</v>
      </c>
      <c r="Q220" s="182">
        <v>0</v>
      </c>
      <c r="R220" s="182">
        <f>Q220*H220</f>
        <v>0</v>
      </c>
      <c r="S220" s="182">
        <v>0</v>
      </c>
      <c r="T220" s="183">
        <f>S220*H220</f>
        <v>0</v>
      </c>
      <c r="AR220" s="22" t="s">
        <v>185</v>
      </c>
      <c r="AT220" s="22" t="s">
        <v>180</v>
      </c>
      <c r="AU220" s="22" t="s">
        <v>83</v>
      </c>
      <c r="AY220" s="22" t="s">
        <v>178</v>
      </c>
      <c r="BE220" s="184">
        <f>IF(N220="základní",J220,0)</f>
        <v>0</v>
      </c>
      <c r="BF220" s="184">
        <f>IF(N220="snížená",J220,0)</f>
        <v>0</v>
      </c>
      <c r="BG220" s="184">
        <f>IF(N220="zákl. přenesená",J220,0)</f>
        <v>0</v>
      </c>
      <c r="BH220" s="184">
        <f>IF(N220="sníž. přenesená",J220,0)</f>
        <v>0</v>
      </c>
      <c r="BI220" s="184">
        <f>IF(N220="nulová",J220,0)</f>
        <v>0</v>
      </c>
      <c r="BJ220" s="22" t="s">
        <v>81</v>
      </c>
      <c r="BK220" s="184">
        <f>ROUND(I220*H220,2)</f>
        <v>0</v>
      </c>
      <c r="BL220" s="22" t="s">
        <v>185</v>
      </c>
      <c r="BM220" s="22" t="s">
        <v>377</v>
      </c>
    </row>
    <row r="221" spans="2:51" s="11" customFormat="1" ht="13.5">
      <c r="B221" s="185"/>
      <c r="D221" s="186" t="s">
        <v>186</v>
      </c>
      <c r="E221" s="187" t="s">
        <v>5</v>
      </c>
      <c r="F221" s="188" t="s">
        <v>1478</v>
      </c>
      <c r="H221" s="189">
        <v>1083.455</v>
      </c>
      <c r="I221" s="190"/>
      <c r="L221" s="185"/>
      <c r="M221" s="191"/>
      <c r="N221" s="192"/>
      <c r="O221" s="192"/>
      <c r="P221" s="192"/>
      <c r="Q221" s="192"/>
      <c r="R221" s="192"/>
      <c r="S221" s="192"/>
      <c r="T221" s="193"/>
      <c r="AT221" s="187" t="s">
        <v>186</v>
      </c>
      <c r="AU221" s="187" t="s">
        <v>83</v>
      </c>
      <c r="AV221" s="11" t="s">
        <v>83</v>
      </c>
      <c r="AW221" s="11" t="s">
        <v>37</v>
      </c>
      <c r="AX221" s="11" t="s">
        <v>73</v>
      </c>
      <c r="AY221" s="187" t="s">
        <v>178</v>
      </c>
    </row>
    <row r="222" spans="2:51" s="12" customFormat="1" ht="13.5">
      <c r="B222" s="194"/>
      <c r="D222" s="186" t="s">
        <v>186</v>
      </c>
      <c r="E222" s="195" t="s">
        <v>5</v>
      </c>
      <c r="F222" s="196" t="s">
        <v>188</v>
      </c>
      <c r="H222" s="197">
        <v>1083.455</v>
      </c>
      <c r="I222" s="198"/>
      <c r="L222" s="194"/>
      <c r="M222" s="199"/>
      <c r="N222" s="200"/>
      <c r="O222" s="200"/>
      <c r="P222" s="200"/>
      <c r="Q222" s="200"/>
      <c r="R222" s="200"/>
      <c r="S222" s="200"/>
      <c r="T222" s="201"/>
      <c r="AT222" s="195" t="s">
        <v>186</v>
      </c>
      <c r="AU222" s="195" t="s">
        <v>83</v>
      </c>
      <c r="AV222" s="12" t="s">
        <v>185</v>
      </c>
      <c r="AW222" s="12" t="s">
        <v>37</v>
      </c>
      <c r="AX222" s="12" t="s">
        <v>81</v>
      </c>
      <c r="AY222" s="195" t="s">
        <v>178</v>
      </c>
    </row>
    <row r="223" spans="2:65" s="1" customFormat="1" ht="25.5" customHeight="1">
      <c r="B223" s="172"/>
      <c r="C223" s="173" t="s">
        <v>285</v>
      </c>
      <c r="D223" s="173" t="s">
        <v>180</v>
      </c>
      <c r="E223" s="174" t="s">
        <v>393</v>
      </c>
      <c r="F223" s="175" t="s">
        <v>394</v>
      </c>
      <c r="G223" s="176" t="s">
        <v>183</v>
      </c>
      <c r="H223" s="177">
        <v>35.97</v>
      </c>
      <c r="I223" s="178"/>
      <c r="J223" s="179">
        <f>ROUND(I223*H223,2)</f>
        <v>0</v>
      </c>
      <c r="K223" s="175" t="s">
        <v>344</v>
      </c>
      <c r="L223" s="39"/>
      <c r="M223" s="180" t="s">
        <v>5</v>
      </c>
      <c r="N223" s="181" t="s">
        <v>44</v>
      </c>
      <c r="O223" s="40"/>
      <c r="P223" s="182">
        <f>O223*H223</f>
        <v>0</v>
      </c>
      <c r="Q223" s="182">
        <v>0</v>
      </c>
      <c r="R223" s="182">
        <f>Q223*H223</f>
        <v>0</v>
      </c>
      <c r="S223" s="182">
        <v>0</v>
      </c>
      <c r="T223" s="183">
        <f>S223*H223</f>
        <v>0</v>
      </c>
      <c r="AR223" s="22" t="s">
        <v>185</v>
      </c>
      <c r="AT223" s="22" t="s">
        <v>180</v>
      </c>
      <c r="AU223" s="22" t="s">
        <v>83</v>
      </c>
      <c r="AY223" s="22" t="s">
        <v>178</v>
      </c>
      <c r="BE223" s="184">
        <f>IF(N223="základní",J223,0)</f>
        <v>0</v>
      </c>
      <c r="BF223" s="184">
        <f>IF(N223="snížená",J223,0)</f>
        <v>0</v>
      </c>
      <c r="BG223" s="184">
        <f>IF(N223="zákl. přenesená",J223,0)</f>
        <v>0</v>
      </c>
      <c r="BH223" s="184">
        <f>IF(N223="sníž. přenesená",J223,0)</f>
        <v>0</v>
      </c>
      <c r="BI223" s="184">
        <f>IF(N223="nulová",J223,0)</f>
        <v>0</v>
      </c>
      <c r="BJ223" s="22" t="s">
        <v>81</v>
      </c>
      <c r="BK223" s="184">
        <f>ROUND(I223*H223,2)</f>
        <v>0</v>
      </c>
      <c r="BL223" s="22" t="s">
        <v>185</v>
      </c>
      <c r="BM223" s="22" t="s">
        <v>381</v>
      </c>
    </row>
    <row r="224" spans="2:51" s="11" customFormat="1" ht="13.5">
      <c r="B224" s="185"/>
      <c r="D224" s="186" t="s">
        <v>186</v>
      </c>
      <c r="E224" s="187" t="s">
        <v>5</v>
      </c>
      <c r="F224" s="188" t="s">
        <v>1479</v>
      </c>
      <c r="H224" s="189">
        <v>35.97</v>
      </c>
      <c r="I224" s="190"/>
      <c r="L224" s="185"/>
      <c r="M224" s="191"/>
      <c r="N224" s="192"/>
      <c r="O224" s="192"/>
      <c r="P224" s="192"/>
      <c r="Q224" s="192"/>
      <c r="R224" s="192"/>
      <c r="S224" s="192"/>
      <c r="T224" s="193"/>
      <c r="AT224" s="187" t="s">
        <v>186</v>
      </c>
      <c r="AU224" s="187" t="s">
        <v>83</v>
      </c>
      <c r="AV224" s="11" t="s">
        <v>83</v>
      </c>
      <c r="AW224" s="11" t="s">
        <v>37</v>
      </c>
      <c r="AX224" s="11" t="s">
        <v>73</v>
      </c>
      <c r="AY224" s="187" t="s">
        <v>178</v>
      </c>
    </row>
    <row r="225" spans="2:51" s="12" customFormat="1" ht="13.5">
      <c r="B225" s="194"/>
      <c r="D225" s="186" t="s">
        <v>186</v>
      </c>
      <c r="E225" s="195" t="s">
        <v>5</v>
      </c>
      <c r="F225" s="196" t="s">
        <v>188</v>
      </c>
      <c r="H225" s="197">
        <v>35.97</v>
      </c>
      <c r="I225" s="198"/>
      <c r="L225" s="194"/>
      <c r="M225" s="199"/>
      <c r="N225" s="200"/>
      <c r="O225" s="200"/>
      <c r="P225" s="200"/>
      <c r="Q225" s="200"/>
      <c r="R225" s="200"/>
      <c r="S225" s="200"/>
      <c r="T225" s="201"/>
      <c r="AT225" s="195" t="s">
        <v>186</v>
      </c>
      <c r="AU225" s="195" t="s">
        <v>83</v>
      </c>
      <c r="AV225" s="12" t="s">
        <v>185</v>
      </c>
      <c r="AW225" s="12" t="s">
        <v>37</v>
      </c>
      <c r="AX225" s="12" t="s">
        <v>81</v>
      </c>
      <c r="AY225" s="195" t="s">
        <v>178</v>
      </c>
    </row>
    <row r="226" spans="2:65" s="1" customFormat="1" ht="16.5" customHeight="1">
      <c r="B226" s="172"/>
      <c r="C226" s="173" t="s">
        <v>384</v>
      </c>
      <c r="D226" s="173" t="s">
        <v>180</v>
      </c>
      <c r="E226" s="174" t="s">
        <v>397</v>
      </c>
      <c r="F226" s="175" t="s">
        <v>398</v>
      </c>
      <c r="G226" s="176" t="s">
        <v>183</v>
      </c>
      <c r="H226" s="177">
        <v>133.75</v>
      </c>
      <c r="I226" s="178"/>
      <c r="J226" s="179">
        <f>ROUND(I226*H226,2)</f>
        <v>0</v>
      </c>
      <c r="K226" s="175" t="s">
        <v>197</v>
      </c>
      <c r="L226" s="39"/>
      <c r="M226" s="180" t="s">
        <v>5</v>
      </c>
      <c r="N226" s="181" t="s">
        <v>44</v>
      </c>
      <c r="O226" s="40"/>
      <c r="P226" s="182">
        <f>O226*H226</f>
        <v>0</v>
      </c>
      <c r="Q226" s="182">
        <v>0</v>
      </c>
      <c r="R226" s="182">
        <f>Q226*H226</f>
        <v>0</v>
      </c>
      <c r="S226" s="182">
        <v>0</v>
      </c>
      <c r="T226" s="183">
        <f>S226*H226</f>
        <v>0</v>
      </c>
      <c r="AR226" s="22" t="s">
        <v>185</v>
      </c>
      <c r="AT226" s="22" t="s">
        <v>180</v>
      </c>
      <c r="AU226" s="22" t="s">
        <v>83</v>
      </c>
      <c r="AY226" s="22" t="s">
        <v>178</v>
      </c>
      <c r="BE226" s="184">
        <f>IF(N226="základní",J226,0)</f>
        <v>0</v>
      </c>
      <c r="BF226" s="184">
        <f>IF(N226="snížená",J226,0)</f>
        <v>0</v>
      </c>
      <c r="BG226" s="184">
        <f>IF(N226="zákl. přenesená",J226,0)</f>
        <v>0</v>
      </c>
      <c r="BH226" s="184">
        <f>IF(N226="sníž. přenesená",J226,0)</f>
        <v>0</v>
      </c>
      <c r="BI226" s="184">
        <f>IF(N226="nulová",J226,0)</f>
        <v>0</v>
      </c>
      <c r="BJ226" s="22" t="s">
        <v>81</v>
      </c>
      <c r="BK226" s="184">
        <f>ROUND(I226*H226,2)</f>
        <v>0</v>
      </c>
      <c r="BL226" s="22" t="s">
        <v>185</v>
      </c>
      <c r="BM226" s="22" t="s">
        <v>387</v>
      </c>
    </row>
    <row r="227" spans="2:51" s="11" customFormat="1" ht="13.5">
      <c r="B227" s="185"/>
      <c r="D227" s="186" t="s">
        <v>186</v>
      </c>
      <c r="E227" s="187" t="s">
        <v>5</v>
      </c>
      <c r="F227" s="188" t="s">
        <v>1480</v>
      </c>
      <c r="H227" s="189">
        <v>133.75</v>
      </c>
      <c r="I227" s="190"/>
      <c r="L227" s="185"/>
      <c r="M227" s="191"/>
      <c r="N227" s="192"/>
      <c r="O227" s="192"/>
      <c r="P227" s="192"/>
      <c r="Q227" s="192"/>
      <c r="R227" s="192"/>
      <c r="S227" s="192"/>
      <c r="T227" s="193"/>
      <c r="AT227" s="187" t="s">
        <v>186</v>
      </c>
      <c r="AU227" s="187" t="s">
        <v>83</v>
      </c>
      <c r="AV227" s="11" t="s">
        <v>83</v>
      </c>
      <c r="AW227" s="11" t="s">
        <v>37</v>
      </c>
      <c r="AX227" s="11" t="s">
        <v>73</v>
      </c>
      <c r="AY227" s="187" t="s">
        <v>178</v>
      </c>
    </row>
    <row r="228" spans="2:51" s="12" customFormat="1" ht="13.5">
      <c r="B228" s="194"/>
      <c r="D228" s="186" t="s">
        <v>186</v>
      </c>
      <c r="E228" s="195" t="s">
        <v>5</v>
      </c>
      <c r="F228" s="196" t="s">
        <v>188</v>
      </c>
      <c r="H228" s="197">
        <v>133.75</v>
      </c>
      <c r="I228" s="198"/>
      <c r="L228" s="194"/>
      <c r="M228" s="199"/>
      <c r="N228" s="200"/>
      <c r="O228" s="200"/>
      <c r="P228" s="200"/>
      <c r="Q228" s="200"/>
      <c r="R228" s="200"/>
      <c r="S228" s="200"/>
      <c r="T228" s="201"/>
      <c r="AT228" s="195" t="s">
        <v>186</v>
      </c>
      <c r="AU228" s="195" t="s">
        <v>83</v>
      </c>
      <c r="AV228" s="12" t="s">
        <v>185</v>
      </c>
      <c r="AW228" s="12" t="s">
        <v>37</v>
      </c>
      <c r="AX228" s="12" t="s">
        <v>81</v>
      </c>
      <c r="AY228" s="195" t="s">
        <v>178</v>
      </c>
    </row>
    <row r="229" spans="2:65" s="1" customFormat="1" ht="25.5" customHeight="1">
      <c r="B229" s="172"/>
      <c r="C229" s="173" t="s">
        <v>291</v>
      </c>
      <c r="D229" s="173" t="s">
        <v>180</v>
      </c>
      <c r="E229" s="174" t="s">
        <v>1481</v>
      </c>
      <c r="F229" s="175" t="s">
        <v>1482</v>
      </c>
      <c r="G229" s="176" t="s">
        <v>196</v>
      </c>
      <c r="H229" s="177">
        <v>2.592</v>
      </c>
      <c r="I229" s="178"/>
      <c r="J229" s="179">
        <f>ROUND(I229*H229,2)</f>
        <v>0</v>
      </c>
      <c r="K229" s="175" t="s">
        <v>267</v>
      </c>
      <c r="L229" s="39"/>
      <c r="M229" s="180" t="s">
        <v>5</v>
      </c>
      <c r="N229" s="181" t="s">
        <v>44</v>
      </c>
      <c r="O229" s="40"/>
      <c r="P229" s="182">
        <f>O229*H229</f>
        <v>0</v>
      </c>
      <c r="Q229" s="182">
        <v>0</v>
      </c>
      <c r="R229" s="182">
        <f>Q229*H229</f>
        <v>0</v>
      </c>
      <c r="S229" s="182">
        <v>0</v>
      </c>
      <c r="T229" s="183">
        <f>S229*H229</f>
        <v>0</v>
      </c>
      <c r="AR229" s="22" t="s">
        <v>185</v>
      </c>
      <c r="AT229" s="22" t="s">
        <v>180</v>
      </c>
      <c r="AU229" s="22" t="s">
        <v>83</v>
      </c>
      <c r="AY229" s="22" t="s">
        <v>178</v>
      </c>
      <c r="BE229" s="184">
        <f>IF(N229="základní",J229,0)</f>
        <v>0</v>
      </c>
      <c r="BF229" s="184">
        <f>IF(N229="snížená",J229,0)</f>
        <v>0</v>
      </c>
      <c r="BG229" s="184">
        <f>IF(N229="zákl. přenesená",J229,0)</f>
        <v>0</v>
      </c>
      <c r="BH229" s="184">
        <f>IF(N229="sníž. přenesená",J229,0)</f>
        <v>0</v>
      </c>
      <c r="BI229" s="184">
        <f>IF(N229="nulová",J229,0)</f>
        <v>0</v>
      </c>
      <c r="BJ229" s="22" t="s">
        <v>81</v>
      </c>
      <c r="BK229" s="184">
        <f>ROUND(I229*H229,2)</f>
        <v>0</v>
      </c>
      <c r="BL229" s="22" t="s">
        <v>185</v>
      </c>
      <c r="BM229" s="22" t="s">
        <v>390</v>
      </c>
    </row>
    <row r="230" spans="2:51" s="11" customFormat="1" ht="13.5">
      <c r="B230" s="185"/>
      <c r="D230" s="186" t="s">
        <v>186</v>
      </c>
      <c r="E230" s="187" t="s">
        <v>5</v>
      </c>
      <c r="F230" s="188" t="s">
        <v>1483</v>
      </c>
      <c r="H230" s="189">
        <v>2.592</v>
      </c>
      <c r="I230" s="190"/>
      <c r="L230" s="185"/>
      <c r="M230" s="191"/>
      <c r="N230" s="192"/>
      <c r="O230" s="192"/>
      <c r="P230" s="192"/>
      <c r="Q230" s="192"/>
      <c r="R230" s="192"/>
      <c r="S230" s="192"/>
      <c r="T230" s="193"/>
      <c r="AT230" s="187" t="s">
        <v>186</v>
      </c>
      <c r="AU230" s="187" t="s">
        <v>83</v>
      </c>
      <c r="AV230" s="11" t="s">
        <v>83</v>
      </c>
      <c r="AW230" s="11" t="s">
        <v>37</v>
      </c>
      <c r="AX230" s="11" t="s">
        <v>73</v>
      </c>
      <c r="AY230" s="187" t="s">
        <v>178</v>
      </c>
    </row>
    <row r="231" spans="2:51" s="12" customFormat="1" ht="13.5">
      <c r="B231" s="194"/>
      <c r="D231" s="186" t="s">
        <v>186</v>
      </c>
      <c r="E231" s="195" t="s">
        <v>5</v>
      </c>
      <c r="F231" s="196" t="s">
        <v>188</v>
      </c>
      <c r="H231" s="197">
        <v>2.592</v>
      </c>
      <c r="I231" s="198"/>
      <c r="L231" s="194"/>
      <c r="M231" s="199"/>
      <c r="N231" s="200"/>
      <c r="O231" s="200"/>
      <c r="P231" s="200"/>
      <c r="Q231" s="200"/>
      <c r="R231" s="200"/>
      <c r="S231" s="200"/>
      <c r="T231" s="201"/>
      <c r="AT231" s="195" t="s">
        <v>186</v>
      </c>
      <c r="AU231" s="195" t="s">
        <v>83</v>
      </c>
      <c r="AV231" s="12" t="s">
        <v>185</v>
      </c>
      <c r="AW231" s="12" t="s">
        <v>37</v>
      </c>
      <c r="AX231" s="12" t="s">
        <v>81</v>
      </c>
      <c r="AY231" s="195" t="s">
        <v>178</v>
      </c>
    </row>
    <row r="232" spans="2:65" s="1" customFormat="1" ht="25.5" customHeight="1">
      <c r="B232" s="172"/>
      <c r="C232" s="173" t="s">
        <v>392</v>
      </c>
      <c r="D232" s="173" t="s">
        <v>180</v>
      </c>
      <c r="E232" s="174" t="s">
        <v>1484</v>
      </c>
      <c r="F232" s="175" t="s">
        <v>1485</v>
      </c>
      <c r="G232" s="176" t="s">
        <v>196</v>
      </c>
      <c r="H232" s="177">
        <v>2.592</v>
      </c>
      <c r="I232" s="178"/>
      <c r="J232" s="179">
        <f>ROUND(I232*H232,2)</f>
        <v>0</v>
      </c>
      <c r="K232" s="175" t="s">
        <v>267</v>
      </c>
      <c r="L232" s="39"/>
      <c r="M232" s="180" t="s">
        <v>5</v>
      </c>
      <c r="N232" s="181" t="s">
        <v>44</v>
      </c>
      <c r="O232" s="40"/>
      <c r="P232" s="182">
        <f>O232*H232</f>
        <v>0</v>
      </c>
      <c r="Q232" s="182">
        <v>0</v>
      </c>
      <c r="R232" s="182">
        <f>Q232*H232</f>
        <v>0</v>
      </c>
      <c r="S232" s="182">
        <v>0</v>
      </c>
      <c r="T232" s="183">
        <f>S232*H232</f>
        <v>0</v>
      </c>
      <c r="AR232" s="22" t="s">
        <v>185</v>
      </c>
      <c r="AT232" s="22" t="s">
        <v>180</v>
      </c>
      <c r="AU232" s="22" t="s">
        <v>83</v>
      </c>
      <c r="AY232" s="22" t="s">
        <v>178</v>
      </c>
      <c r="BE232" s="184">
        <f>IF(N232="základní",J232,0)</f>
        <v>0</v>
      </c>
      <c r="BF232" s="184">
        <f>IF(N232="snížená",J232,0)</f>
        <v>0</v>
      </c>
      <c r="BG232" s="184">
        <f>IF(N232="zákl. přenesená",J232,0)</f>
        <v>0</v>
      </c>
      <c r="BH232" s="184">
        <f>IF(N232="sníž. přenesená",J232,0)</f>
        <v>0</v>
      </c>
      <c r="BI232" s="184">
        <f>IF(N232="nulová",J232,0)</f>
        <v>0</v>
      </c>
      <c r="BJ232" s="22" t="s">
        <v>81</v>
      </c>
      <c r="BK232" s="184">
        <f>ROUND(I232*H232,2)</f>
        <v>0</v>
      </c>
      <c r="BL232" s="22" t="s">
        <v>185</v>
      </c>
      <c r="BM232" s="22" t="s">
        <v>395</v>
      </c>
    </row>
    <row r="233" spans="2:65" s="1" customFormat="1" ht="25.5" customHeight="1">
      <c r="B233" s="172"/>
      <c r="C233" s="173" t="s">
        <v>294</v>
      </c>
      <c r="D233" s="173" t="s">
        <v>180</v>
      </c>
      <c r="E233" s="174" t="s">
        <v>1486</v>
      </c>
      <c r="F233" s="175" t="s">
        <v>1487</v>
      </c>
      <c r="G233" s="176" t="s">
        <v>183</v>
      </c>
      <c r="H233" s="177">
        <v>4.788</v>
      </c>
      <c r="I233" s="178"/>
      <c r="J233" s="179">
        <f>ROUND(I233*H233,2)</f>
        <v>0</v>
      </c>
      <c r="K233" s="175" t="s">
        <v>191</v>
      </c>
      <c r="L233" s="39"/>
      <c r="M233" s="180" t="s">
        <v>5</v>
      </c>
      <c r="N233" s="181" t="s">
        <v>44</v>
      </c>
      <c r="O233" s="40"/>
      <c r="P233" s="182">
        <f>O233*H233</f>
        <v>0</v>
      </c>
      <c r="Q233" s="182">
        <v>0</v>
      </c>
      <c r="R233" s="182">
        <f>Q233*H233</f>
        <v>0</v>
      </c>
      <c r="S233" s="182">
        <v>0</v>
      </c>
      <c r="T233" s="183">
        <f>S233*H233</f>
        <v>0</v>
      </c>
      <c r="AR233" s="22" t="s">
        <v>185</v>
      </c>
      <c r="AT233" s="22" t="s">
        <v>180</v>
      </c>
      <c r="AU233" s="22" t="s">
        <v>83</v>
      </c>
      <c r="AY233" s="22" t="s">
        <v>178</v>
      </c>
      <c r="BE233" s="184">
        <f>IF(N233="základní",J233,0)</f>
        <v>0</v>
      </c>
      <c r="BF233" s="184">
        <f>IF(N233="snížená",J233,0)</f>
        <v>0</v>
      </c>
      <c r="BG233" s="184">
        <f>IF(N233="zákl. přenesená",J233,0)</f>
        <v>0</v>
      </c>
      <c r="BH233" s="184">
        <f>IF(N233="sníž. přenesená",J233,0)</f>
        <v>0</v>
      </c>
      <c r="BI233" s="184">
        <f>IF(N233="nulová",J233,0)</f>
        <v>0</v>
      </c>
      <c r="BJ233" s="22" t="s">
        <v>81</v>
      </c>
      <c r="BK233" s="184">
        <f>ROUND(I233*H233,2)</f>
        <v>0</v>
      </c>
      <c r="BL233" s="22" t="s">
        <v>185</v>
      </c>
      <c r="BM233" s="22" t="s">
        <v>399</v>
      </c>
    </row>
    <row r="234" spans="2:51" s="11" customFormat="1" ht="13.5">
      <c r="B234" s="185"/>
      <c r="D234" s="186" t="s">
        <v>186</v>
      </c>
      <c r="E234" s="187" t="s">
        <v>5</v>
      </c>
      <c r="F234" s="188" t="s">
        <v>1488</v>
      </c>
      <c r="H234" s="189">
        <v>3.938</v>
      </c>
      <c r="I234" s="190"/>
      <c r="L234" s="185"/>
      <c r="M234" s="191"/>
      <c r="N234" s="192"/>
      <c r="O234" s="192"/>
      <c r="P234" s="192"/>
      <c r="Q234" s="192"/>
      <c r="R234" s="192"/>
      <c r="S234" s="192"/>
      <c r="T234" s="193"/>
      <c r="AT234" s="187" t="s">
        <v>186</v>
      </c>
      <c r="AU234" s="187" t="s">
        <v>83</v>
      </c>
      <c r="AV234" s="11" t="s">
        <v>83</v>
      </c>
      <c r="AW234" s="11" t="s">
        <v>37</v>
      </c>
      <c r="AX234" s="11" t="s">
        <v>73</v>
      </c>
      <c r="AY234" s="187" t="s">
        <v>178</v>
      </c>
    </row>
    <row r="235" spans="2:51" s="11" customFormat="1" ht="13.5">
      <c r="B235" s="185"/>
      <c r="D235" s="186" t="s">
        <v>186</v>
      </c>
      <c r="E235" s="187" t="s">
        <v>5</v>
      </c>
      <c r="F235" s="188" t="s">
        <v>1489</v>
      </c>
      <c r="H235" s="189">
        <v>0.85</v>
      </c>
      <c r="I235" s="190"/>
      <c r="L235" s="185"/>
      <c r="M235" s="191"/>
      <c r="N235" s="192"/>
      <c r="O235" s="192"/>
      <c r="P235" s="192"/>
      <c r="Q235" s="192"/>
      <c r="R235" s="192"/>
      <c r="S235" s="192"/>
      <c r="T235" s="193"/>
      <c r="AT235" s="187" t="s">
        <v>186</v>
      </c>
      <c r="AU235" s="187" t="s">
        <v>83</v>
      </c>
      <c r="AV235" s="11" t="s">
        <v>83</v>
      </c>
      <c r="AW235" s="11" t="s">
        <v>37</v>
      </c>
      <c r="AX235" s="11" t="s">
        <v>73</v>
      </c>
      <c r="AY235" s="187" t="s">
        <v>178</v>
      </c>
    </row>
    <row r="236" spans="2:51" s="12" customFormat="1" ht="13.5">
      <c r="B236" s="194"/>
      <c r="D236" s="186" t="s">
        <v>186</v>
      </c>
      <c r="E236" s="195" t="s">
        <v>5</v>
      </c>
      <c r="F236" s="196" t="s">
        <v>188</v>
      </c>
      <c r="H236" s="197">
        <v>4.788</v>
      </c>
      <c r="I236" s="198"/>
      <c r="L236" s="194"/>
      <c r="M236" s="199"/>
      <c r="N236" s="200"/>
      <c r="O236" s="200"/>
      <c r="P236" s="200"/>
      <c r="Q236" s="200"/>
      <c r="R236" s="200"/>
      <c r="S236" s="200"/>
      <c r="T236" s="201"/>
      <c r="AT236" s="195" t="s">
        <v>186</v>
      </c>
      <c r="AU236" s="195" t="s">
        <v>83</v>
      </c>
      <c r="AV236" s="12" t="s">
        <v>185</v>
      </c>
      <c r="AW236" s="12" t="s">
        <v>37</v>
      </c>
      <c r="AX236" s="12" t="s">
        <v>81</v>
      </c>
      <c r="AY236" s="195" t="s">
        <v>178</v>
      </c>
    </row>
    <row r="237" spans="2:65" s="1" customFormat="1" ht="16.5" customHeight="1">
      <c r="B237" s="172"/>
      <c r="C237" s="173" t="s">
        <v>401</v>
      </c>
      <c r="D237" s="173" t="s">
        <v>180</v>
      </c>
      <c r="E237" s="174" t="s">
        <v>402</v>
      </c>
      <c r="F237" s="175" t="s">
        <v>403</v>
      </c>
      <c r="G237" s="176" t="s">
        <v>183</v>
      </c>
      <c r="H237" s="177">
        <v>56.318</v>
      </c>
      <c r="I237" s="178"/>
      <c r="J237" s="179">
        <f>ROUND(I237*H237,2)</f>
        <v>0</v>
      </c>
      <c r="K237" s="175" t="s">
        <v>191</v>
      </c>
      <c r="L237" s="39"/>
      <c r="M237" s="180" t="s">
        <v>5</v>
      </c>
      <c r="N237" s="181" t="s">
        <v>44</v>
      </c>
      <c r="O237" s="40"/>
      <c r="P237" s="182">
        <f>O237*H237</f>
        <v>0</v>
      </c>
      <c r="Q237" s="182">
        <v>0</v>
      </c>
      <c r="R237" s="182">
        <f>Q237*H237</f>
        <v>0</v>
      </c>
      <c r="S237" s="182">
        <v>0</v>
      </c>
      <c r="T237" s="183">
        <f>S237*H237</f>
        <v>0</v>
      </c>
      <c r="AR237" s="22" t="s">
        <v>185</v>
      </c>
      <c r="AT237" s="22" t="s">
        <v>180</v>
      </c>
      <c r="AU237" s="22" t="s">
        <v>83</v>
      </c>
      <c r="AY237" s="22" t="s">
        <v>178</v>
      </c>
      <c r="BE237" s="184">
        <f>IF(N237="základní",J237,0)</f>
        <v>0</v>
      </c>
      <c r="BF237" s="184">
        <f>IF(N237="snížená",J237,0)</f>
        <v>0</v>
      </c>
      <c r="BG237" s="184">
        <f>IF(N237="zákl. přenesená",J237,0)</f>
        <v>0</v>
      </c>
      <c r="BH237" s="184">
        <f>IF(N237="sníž. přenesená",J237,0)</f>
        <v>0</v>
      </c>
      <c r="BI237" s="184">
        <f>IF(N237="nulová",J237,0)</f>
        <v>0</v>
      </c>
      <c r="BJ237" s="22" t="s">
        <v>81</v>
      </c>
      <c r="BK237" s="184">
        <f>ROUND(I237*H237,2)</f>
        <v>0</v>
      </c>
      <c r="BL237" s="22" t="s">
        <v>185</v>
      </c>
      <c r="BM237" s="22" t="s">
        <v>404</v>
      </c>
    </row>
    <row r="238" spans="2:51" s="11" customFormat="1" ht="13.5">
      <c r="B238" s="185"/>
      <c r="D238" s="186" t="s">
        <v>186</v>
      </c>
      <c r="E238" s="187" t="s">
        <v>5</v>
      </c>
      <c r="F238" s="188" t="s">
        <v>1490</v>
      </c>
      <c r="H238" s="189">
        <v>56.318</v>
      </c>
      <c r="I238" s="190"/>
      <c r="L238" s="185"/>
      <c r="M238" s="191"/>
      <c r="N238" s="192"/>
      <c r="O238" s="192"/>
      <c r="P238" s="192"/>
      <c r="Q238" s="192"/>
      <c r="R238" s="192"/>
      <c r="S238" s="192"/>
      <c r="T238" s="193"/>
      <c r="AT238" s="187" t="s">
        <v>186</v>
      </c>
      <c r="AU238" s="187" t="s">
        <v>83</v>
      </c>
      <c r="AV238" s="11" t="s">
        <v>83</v>
      </c>
      <c r="AW238" s="11" t="s">
        <v>37</v>
      </c>
      <c r="AX238" s="11" t="s">
        <v>73</v>
      </c>
      <c r="AY238" s="187" t="s">
        <v>178</v>
      </c>
    </row>
    <row r="239" spans="2:51" s="12" customFormat="1" ht="13.5">
      <c r="B239" s="194"/>
      <c r="D239" s="186" t="s">
        <v>186</v>
      </c>
      <c r="E239" s="195" t="s">
        <v>5</v>
      </c>
      <c r="F239" s="196" t="s">
        <v>188</v>
      </c>
      <c r="H239" s="197">
        <v>56.318</v>
      </c>
      <c r="I239" s="198"/>
      <c r="L239" s="194"/>
      <c r="M239" s="199"/>
      <c r="N239" s="200"/>
      <c r="O239" s="200"/>
      <c r="P239" s="200"/>
      <c r="Q239" s="200"/>
      <c r="R239" s="200"/>
      <c r="S239" s="200"/>
      <c r="T239" s="201"/>
      <c r="AT239" s="195" t="s">
        <v>186</v>
      </c>
      <c r="AU239" s="195" t="s">
        <v>83</v>
      </c>
      <c r="AV239" s="12" t="s">
        <v>185</v>
      </c>
      <c r="AW239" s="12" t="s">
        <v>37</v>
      </c>
      <c r="AX239" s="12" t="s">
        <v>81</v>
      </c>
      <c r="AY239" s="195" t="s">
        <v>178</v>
      </c>
    </row>
    <row r="240" spans="2:63" s="10" customFormat="1" ht="29.85" customHeight="1">
      <c r="B240" s="159"/>
      <c r="D240" s="160" t="s">
        <v>72</v>
      </c>
      <c r="E240" s="170" t="s">
        <v>220</v>
      </c>
      <c r="F240" s="170" t="s">
        <v>415</v>
      </c>
      <c r="I240" s="162"/>
      <c r="J240" s="171">
        <f>BK240</f>
        <v>0</v>
      </c>
      <c r="L240" s="159"/>
      <c r="M240" s="164"/>
      <c r="N240" s="165"/>
      <c r="O240" s="165"/>
      <c r="P240" s="166">
        <f>SUM(P241:P290)</f>
        <v>0</v>
      </c>
      <c r="Q240" s="165"/>
      <c r="R240" s="166">
        <f>SUM(R241:R290)</f>
        <v>0</v>
      </c>
      <c r="S240" s="165"/>
      <c r="T240" s="167">
        <f>SUM(T241:T290)</f>
        <v>0</v>
      </c>
      <c r="AR240" s="160" t="s">
        <v>81</v>
      </c>
      <c r="AT240" s="168" t="s">
        <v>72</v>
      </c>
      <c r="AU240" s="168" t="s">
        <v>81</v>
      </c>
      <c r="AY240" s="160" t="s">
        <v>178</v>
      </c>
      <c r="BK240" s="169">
        <f>SUM(BK241:BK290)</f>
        <v>0</v>
      </c>
    </row>
    <row r="241" spans="2:65" s="1" customFormat="1" ht="25.5" customHeight="1">
      <c r="B241" s="172"/>
      <c r="C241" s="173" t="s">
        <v>300</v>
      </c>
      <c r="D241" s="173" t="s">
        <v>180</v>
      </c>
      <c r="E241" s="174" t="s">
        <v>416</v>
      </c>
      <c r="F241" s="175" t="s">
        <v>417</v>
      </c>
      <c r="G241" s="176" t="s">
        <v>290</v>
      </c>
      <c r="H241" s="177">
        <v>107.85</v>
      </c>
      <c r="I241" s="178"/>
      <c r="J241" s="179">
        <f>ROUND(I241*H241,2)</f>
        <v>0</v>
      </c>
      <c r="K241" s="175" t="s">
        <v>191</v>
      </c>
      <c r="L241" s="39"/>
      <c r="M241" s="180" t="s">
        <v>5</v>
      </c>
      <c r="N241" s="181" t="s">
        <v>44</v>
      </c>
      <c r="O241" s="40"/>
      <c r="P241" s="182">
        <f>O241*H241</f>
        <v>0</v>
      </c>
      <c r="Q241" s="182">
        <v>0</v>
      </c>
      <c r="R241" s="182">
        <f>Q241*H241</f>
        <v>0</v>
      </c>
      <c r="S241" s="182">
        <v>0</v>
      </c>
      <c r="T241" s="183">
        <f>S241*H241</f>
        <v>0</v>
      </c>
      <c r="AR241" s="22" t="s">
        <v>185</v>
      </c>
      <c r="AT241" s="22" t="s">
        <v>180</v>
      </c>
      <c r="AU241" s="22" t="s">
        <v>83</v>
      </c>
      <c r="AY241" s="22" t="s">
        <v>178</v>
      </c>
      <c r="BE241" s="184">
        <f>IF(N241="základní",J241,0)</f>
        <v>0</v>
      </c>
      <c r="BF241" s="184">
        <f>IF(N241="snížená",J241,0)</f>
        <v>0</v>
      </c>
      <c r="BG241" s="184">
        <f>IF(N241="zákl. přenesená",J241,0)</f>
        <v>0</v>
      </c>
      <c r="BH241" s="184">
        <f>IF(N241="sníž. přenesená",J241,0)</f>
        <v>0</v>
      </c>
      <c r="BI241" s="184">
        <f>IF(N241="nulová",J241,0)</f>
        <v>0</v>
      </c>
      <c r="BJ241" s="22" t="s">
        <v>81</v>
      </c>
      <c r="BK241" s="184">
        <f>ROUND(I241*H241,2)</f>
        <v>0</v>
      </c>
      <c r="BL241" s="22" t="s">
        <v>185</v>
      </c>
      <c r="BM241" s="22" t="s">
        <v>408</v>
      </c>
    </row>
    <row r="242" spans="2:51" s="11" customFormat="1" ht="13.5">
      <c r="B242" s="185"/>
      <c r="D242" s="186" t="s">
        <v>186</v>
      </c>
      <c r="E242" s="187" t="s">
        <v>5</v>
      </c>
      <c r="F242" s="188" t="s">
        <v>1491</v>
      </c>
      <c r="H242" s="189">
        <v>107.85</v>
      </c>
      <c r="I242" s="190"/>
      <c r="L242" s="185"/>
      <c r="M242" s="191"/>
      <c r="N242" s="192"/>
      <c r="O242" s="192"/>
      <c r="P242" s="192"/>
      <c r="Q242" s="192"/>
      <c r="R242" s="192"/>
      <c r="S242" s="192"/>
      <c r="T242" s="193"/>
      <c r="AT242" s="187" t="s">
        <v>186</v>
      </c>
      <c r="AU242" s="187" t="s">
        <v>83</v>
      </c>
      <c r="AV242" s="11" t="s">
        <v>83</v>
      </c>
      <c r="AW242" s="11" t="s">
        <v>37</v>
      </c>
      <c r="AX242" s="11" t="s">
        <v>73</v>
      </c>
      <c r="AY242" s="187" t="s">
        <v>178</v>
      </c>
    </row>
    <row r="243" spans="2:51" s="12" customFormat="1" ht="13.5">
      <c r="B243" s="194"/>
      <c r="D243" s="186" t="s">
        <v>186</v>
      </c>
      <c r="E243" s="195" t="s">
        <v>5</v>
      </c>
      <c r="F243" s="196" t="s">
        <v>188</v>
      </c>
      <c r="H243" s="197">
        <v>107.85</v>
      </c>
      <c r="I243" s="198"/>
      <c r="L243" s="194"/>
      <c r="M243" s="199"/>
      <c r="N243" s="200"/>
      <c r="O243" s="200"/>
      <c r="P243" s="200"/>
      <c r="Q243" s="200"/>
      <c r="R243" s="200"/>
      <c r="S243" s="200"/>
      <c r="T243" s="201"/>
      <c r="AT243" s="195" t="s">
        <v>186</v>
      </c>
      <c r="AU243" s="195" t="s">
        <v>83</v>
      </c>
      <c r="AV243" s="12" t="s">
        <v>185</v>
      </c>
      <c r="AW243" s="12" t="s">
        <v>37</v>
      </c>
      <c r="AX243" s="12" t="s">
        <v>81</v>
      </c>
      <c r="AY243" s="195" t="s">
        <v>178</v>
      </c>
    </row>
    <row r="244" spans="2:65" s="1" customFormat="1" ht="38.25" customHeight="1">
      <c r="B244" s="172"/>
      <c r="C244" s="173" t="s">
        <v>410</v>
      </c>
      <c r="D244" s="173" t="s">
        <v>180</v>
      </c>
      <c r="E244" s="174" t="s">
        <v>421</v>
      </c>
      <c r="F244" s="175" t="s">
        <v>422</v>
      </c>
      <c r="G244" s="176" t="s">
        <v>183</v>
      </c>
      <c r="H244" s="177">
        <v>1378.018</v>
      </c>
      <c r="I244" s="178"/>
      <c r="J244" s="179">
        <f>ROUND(I244*H244,2)</f>
        <v>0</v>
      </c>
      <c r="K244" s="175" t="s">
        <v>184</v>
      </c>
      <c r="L244" s="39"/>
      <c r="M244" s="180" t="s">
        <v>5</v>
      </c>
      <c r="N244" s="181" t="s">
        <v>44</v>
      </c>
      <c r="O244" s="40"/>
      <c r="P244" s="182">
        <f>O244*H244</f>
        <v>0</v>
      </c>
      <c r="Q244" s="182">
        <v>0</v>
      </c>
      <c r="R244" s="182">
        <f>Q244*H244</f>
        <v>0</v>
      </c>
      <c r="S244" s="182">
        <v>0</v>
      </c>
      <c r="T244" s="183">
        <f>S244*H244</f>
        <v>0</v>
      </c>
      <c r="AR244" s="22" t="s">
        <v>185</v>
      </c>
      <c r="AT244" s="22" t="s">
        <v>180</v>
      </c>
      <c r="AU244" s="22" t="s">
        <v>83</v>
      </c>
      <c r="AY244" s="22" t="s">
        <v>178</v>
      </c>
      <c r="BE244" s="184">
        <f>IF(N244="základní",J244,0)</f>
        <v>0</v>
      </c>
      <c r="BF244" s="184">
        <f>IF(N244="snížená",J244,0)</f>
        <v>0</v>
      </c>
      <c r="BG244" s="184">
        <f>IF(N244="zákl. přenesená",J244,0)</f>
        <v>0</v>
      </c>
      <c r="BH244" s="184">
        <f>IF(N244="sníž. přenesená",J244,0)</f>
        <v>0</v>
      </c>
      <c r="BI244" s="184">
        <f>IF(N244="nulová",J244,0)</f>
        <v>0</v>
      </c>
      <c r="BJ244" s="22" t="s">
        <v>81</v>
      </c>
      <c r="BK244" s="184">
        <f>ROUND(I244*H244,2)</f>
        <v>0</v>
      </c>
      <c r="BL244" s="22" t="s">
        <v>185</v>
      </c>
      <c r="BM244" s="22" t="s">
        <v>413</v>
      </c>
    </row>
    <row r="245" spans="2:51" s="11" customFormat="1" ht="13.5">
      <c r="B245" s="185"/>
      <c r="D245" s="186" t="s">
        <v>186</v>
      </c>
      <c r="E245" s="187" t="s">
        <v>5</v>
      </c>
      <c r="F245" s="188" t="s">
        <v>1492</v>
      </c>
      <c r="H245" s="189">
        <v>1378.018</v>
      </c>
      <c r="I245" s="190"/>
      <c r="L245" s="185"/>
      <c r="M245" s="191"/>
      <c r="N245" s="192"/>
      <c r="O245" s="192"/>
      <c r="P245" s="192"/>
      <c r="Q245" s="192"/>
      <c r="R245" s="192"/>
      <c r="S245" s="192"/>
      <c r="T245" s="193"/>
      <c r="AT245" s="187" t="s">
        <v>186</v>
      </c>
      <c r="AU245" s="187" t="s">
        <v>83</v>
      </c>
      <c r="AV245" s="11" t="s">
        <v>83</v>
      </c>
      <c r="AW245" s="11" t="s">
        <v>37</v>
      </c>
      <c r="AX245" s="11" t="s">
        <v>73</v>
      </c>
      <c r="AY245" s="187" t="s">
        <v>178</v>
      </c>
    </row>
    <row r="246" spans="2:51" s="12" customFormat="1" ht="13.5">
      <c r="B246" s="194"/>
      <c r="D246" s="186" t="s">
        <v>186</v>
      </c>
      <c r="E246" s="195" t="s">
        <v>5</v>
      </c>
      <c r="F246" s="196" t="s">
        <v>188</v>
      </c>
      <c r="H246" s="197">
        <v>1378.018</v>
      </c>
      <c r="I246" s="198"/>
      <c r="L246" s="194"/>
      <c r="M246" s="199"/>
      <c r="N246" s="200"/>
      <c r="O246" s="200"/>
      <c r="P246" s="200"/>
      <c r="Q246" s="200"/>
      <c r="R246" s="200"/>
      <c r="S246" s="200"/>
      <c r="T246" s="201"/>
      <c r="AT246" s="195" t="s">
        <v>186</v>
      </c>
      <c r="AU246" s="195" t="s">
        <v>83</v>
      </c>
      <c r="AV246" s="12" t="s">
        <v>185</v>
      </c>
      <c r="AW246" s="12" t="s">
        <v>37</v>
      </c>
      <c r="AX246" s="12" t="s">
        <v>81</v>
      </c>
      <c r="AY246" s="195" t="s">
        <v>178</v>
      </c>
    </row>
    <row r="247" spans="2:65" s="1" customFormat="1" ht="38.25" customHeight="1">
      <c r="B247" s="172"/>
      <c r="C247" s="173" t="s">
        <v>304</v>
      </c>
      <c r="D247" s="173" t="s">
        <v>180</v>
      </c>
      <c r="E247" s="174" t="s">
        <v>425</v>
      </c>
      <c r="F247" s="175" t="s">
        <v>426</v>
      </c>
      <c r="G247" s="176" t="s">
        <v>183</v>
      </c>
      <c r="H247" s="177">
        <v>82681.08</v>
      </c>
      <c r="I247" s="178"/>
      <c r="J247" s="179">
        <f>ROUND(I247*H247,2)</f>
        <v>0</v>
      </c>
      <c r="K247" s="175" t="s">
        <v>184</v>
      </c>
      <c r="L247" s="39"/>
      <c r="M247" s="180" t="s">
        <v>5</v>
      </c>
      <c r="N247" s="181" t="s">
        <v>44</v>
      </c>
      <c r="O247" s="40"/>
      <c r="P247" s="182">
        <f>O247*H247</f>
        <v>0</v>
      </c>
      <c r="Q247" s="182">
        <v>0</v>
      </c>
      <c r="R247" s="182">
        <f>Q247*H247</f>
        <v>0</v>
      </c>
      <c r="S247" s="182">
        <v>0</v>
      </c>
      <c r="T247" s="183">
        <f>S247*H247</f>
        <v>0</v>
      </c>
      <c r="AR247" s="22" t="s">
        <v>185</v>
      </c>
      <c r="AT247" s="22" t="s">
        <v>180</v>
      </c>
      <c r="AU247" s="22" t="s">
        <v>83</v>
      </c>
      <c r="AY247" s="22" t="s">
        <v>178</v>
      </c>
      <c r="BE247" s="184">
        <f>IF(N247="základní",J247,0)</f>
        <v>0</v>
      </c>
      <c r="BF247" s="184">
        <f>IF(N247="snížená",J247,0)</f>
        <v>0</v>
      </c>
      <c r="BG247" s="184">
        <f>IF(N247="zákl. přenesená",J247,0)</f>
        <v>0</v>
      </c>
      <c r="BH247" s="184">
        <f>IF(N247="sníž. přenesená",J247,0)</f>
        <v>0</v>
      </c>
      <c r="BI247" s="184">
        <f>IF(N247="nulová",J247,0)</f>
        <v>0</v>
      </c>
      <c r="BJ247" s="22" t="s">
        <v>81</v>
      </c>
      <c r="BK247" s="184">
        <f>ROUND(I247*H247,2)</f>
        <v>0</v>
      </c>
      <c r="BL247" s="22" t="s">
        <v>185</v>
      </c>
      <c r="BM247" s="22" t="s">
        <v>418</v>
      </c>
    </row>
    <row r="248" spans="2:51" s="11" customFormat="1" ht="13.5">
      <c r="B248" s="185"/>
      <c r="D248" s="186" t="s">
        <v>186</v>
      </c>
      <c r="E248" s="187" t="s">
        <v>5</v>
      </c>
      <c r="F248" s="188" t="s">
        <v>1493</v>
      </c>
      <c r="H248" s="189">
        <v>82681.08</v>
      </c>
      <c r="I248" s="190"/>
      <c r="L248" s="185"/>
      <c r="M248" s="191"/>
      <c r="N248" s="192"/>
      <c r="O248" s="192"/>
      <c r="P248" s="192"/>
      <c r="Q248" s="192"/>
      <c r="R248" s="192"/>
      <c r="S248" s="192"/>
      <c r="T248" s="193"/>
      <c r="AT248" s="187" t="s">
        <v>186</v>
      </c>
      <c r="AU248" s="187" t="s">
        <v>83</v>
      </c>
      <c r="AV248" s="11" t="s">
        <v>83</v>
      </c>
      <c r="AW248" s="11" t="s">
        <v>37</v>
      </c>
      <c r="AX248" s="11" t="s">
        <v>73</v>
      </c>
      <c r="AY248" s="187" t="s">
        <v>178</v>
      </c>
    </row>
    <row r="249" spans="2:51" s="12" customFormat="1" ht="13.5">
      <c r="B249" s="194"/>
      <c r="D249" s="186" t="s">
        <v>186</v>
      </c>
      <c r="E249" s="195" t="s">
        <v>5</v>
      </c>
      <c r="F249" s="196" t="s">
        <v>188</v>
      </c>
      <c r="H249" s="197">
        <v>82681.08</v>
      </c>
      <c r="I249" s="198"/>
      <c r="L249" s="194"/>
      <c r="M249" s="199"/>
      <c r="N249" s="200"/>
      <c r="O249" s="200"/>
      <c r="P249" s="200"/>
      <c r="Q249" s="200"/>
      <c r="R249" s="200"/>
      <c r="S249" s="200"/>
      <c r="T249" s="201"/>
      <c r="AT249" s="195" t="s">
        <v>186</v>
      </c>
      <c r="AU249" s="195" t="s">
        <v>83</v>
      </c>
      <c r="AV249" s="12" t="s">
        <v>185</v>
      </c>
      <c r="AW249" s="12" t="s">
        <v>37</v>
      </c>
      <c r="AX249" s="12" t="s">
        <v>81</v>
      </c>
      <c r="AY249" s="195" t="s">
        <v>178</v>
      </c>
    </row>
    <row r="250" spans="2:65" s="1" customFormat="1" ht="38.25" customHeight="1">
      <c r="B250" s="172"/>
      <c r="C250" s="173" t="s">
        <v>420</v>
      </c>
      <c r="D250" s="173" t="s">
        <v>180</v>
      </c>
      <c r="E250" s="174" t="s">
        <v>430</v>
      </c>
      <c r="F250" s="175" t="s">
        <v>431</v>
      </c>
      <c r="G250" s="176" t="s">
        <v>183</v>
      </c>
      <c r="H250" s="177">
        <v>1378.018</v>
      </c>
      <c r="I250" s="178"/>
      <c r="J250" s="179">
        <f>ROUND(I250*H250,2)</f>
        <v>0</v>
      </c>
      <c r="K250" s="175" t="s">
        <v>184</v>
      </c>
      <c r="L250" s="39"/>
      <c r="M250" s="180" t="s">
        <v>5</v>
      </c>
      <c r="N250" s="181" t="s">
        <v>44</v>
      </c>
      <c r="O250" s="40"/>
      <c r="P250" s="182">
        <f>O250*H250</f>
        <v>0</v>
      </c>
      <c r="Q250" s="182">
        <v>0</v>
      </c>
      <c r="R250" s="182">
        <f>Q250*H250</f>
        <v>0</v>
      </c>
      <c r="S250" s="182">
        <v>0</v>
      </c>
      <c r="T250" s="183">
        <f>S250*H250</f>
        <v>0</v>
      </c>
      <c r="AR250" s="22" t="s">
        <v>185</v>
      </c>
      <c r="AT250" s="22" t="s">
        <v>180</v>
      </c>
      <c r="AU250" s="22" t="s">
        <v>83</v>
      </c>
      <c r="AY250" s="22" t="s">
        <v>178</v>
      </c>
      <c r="BE250" s="184">
        <f>IF(N250="základní",J250,0)</f>
        <v>0</v>
      </c>
      <c r="BF250" s="184">
        <f>IF(N250="snížená",J250,0)</f>
        <v>0</v>
      </c>
      <c r="BG250" s="184">
        <f>IF(N250="zákl. přenesená",J250,0)</f>
        <v>0</v>
      </c>
      <c r="BH250" s="184">
        <f>IF(N250="sníž. přenesená",J250,0)</f>
        <v>0</v>
      </c>
      <c r="BI250" s="184">
        <f>IF(N250="nulová",J250,0)</f>
        <v>0</v>
      </c>
      <c r="BJ250" s="22" t="s">
        <v>81</v>
      </c>
      <c r="BK250" s="184">
        <f>ROUND(I250*H250,2)</f>
        <v>0</v>
      </c>
      <c r="BL250" s="22" t="s">
        <v>185</v>
      </c>
      <c r="BM250" s="22" t="s">
        <v>423</v>
      </c>
    </row>
    <row r="251" spans="2:65" s="1" customFormat="1" ht="25.5" customHeight="1">
      <c r="B251" s="172"/>
      <c r="C251" s="173" t="s">
        <v>308</v>
      </c>
      <c r="D251" s="173" t="s">
        <v>180</v>
      </c>
      <c r="E251" s="174" t="s">
        <v>433</v>
      </c>
      <c r="F251" s="175" t="s">
        <v>434</v>
      </c>
      <c r="G251" s="176" t="s">
        <v>183</v>
      </c>
      <c r="H251" s="177">
        <v>1378.018</v>
      </c>
      <c r="I251" s="178"/>
      <c r="J251" s="179">
        <f>ROUND(I251*H251,2)</f>
        <v>0</v>
      </c>
      <c r="K251" s="175" t="s">
        <v>435</v>
      </c>
      <c r="L251" s="39"/>
      <c r="M251" s="180" t="s">
        <v>5</v>
      </c>
      <c r="N251" s="181" t="s">
        <v>44</v>
      </c>
      <c r="O251" s="40"/>
      <c r="P251" s="182">
        <f>O251*H251</f>
        <v>0</v>
      </c>
      <c r="Q251" s="182">
        <v>0</v>
      </c>
      <c r="R251" s="182">
        <f>Q251*H251</f>
        <v>0</v>
      </c>
      <c r="S251" s="182">
        <v>0</v>
      </c>
      <c r="T251" s="183">
        <f>S251*H251</f>
        <v>0</v>
      </c>
      <c r="AR251" s="22" t="s">
        <v>185</v>
      </c>
      <c r="AT251" s="22" t="s">
        <v>180</v>
      </c>
      <c r="AU251" s="22" t="s">
        <v>83</v>
      </c>
      <c r="AY251" s="22" t="s">
        <v>178</v>
      </c>
      <c r="BE251" s="184">
        <f>IF(N251="základní",J251,0)</f>
        <v>0</v>
      </c>
      <c r="BF251" s="184">
        <f>IF(N251="snížená",J251,0)</f>
        <v>0</v>
      </c>
      <c r="BG251" s="184">
        <f>IF(N251="zákl. přenesená",J251,0)</f>
        <v>0</v>
      </c>
      <c r="BH251" s="184">
        <f>IF(N251="sníž. přenesená",J251,0)</f>
        <v>0</v>
      </c>
      <c r="BI251" s="184">
        <f>IF(N251="nulová",J251,0)</f>
        <v>0</v>
      </c>
      <c r="BJ251" s="22" t="s">
        <v>81</v>
      </c>
      <c r="BK251" s="184">
        <f>ROUND(I251*H251,2)</f>
        <v>0</v>
      </c>
      <c r="BL251" s="22" t="s">
        <v>185</v>
      </c>
      <c r="BM251" s="22" t="s">
        <v>427</v>
      </c>
    </row>
    <row r="252" spans="2:65" s="1" customFormat="1" ht="25.5" customHeight="1">
      <c r="B252" s="172"/>
      <c r="C252" s="173" t="s">
        <v>429</v>
      </c>
      <c r="D252" s="173" t="s">
        <v>180</v>
      </c>
      <c r="E252" s="174" t="s">
        <v>439</v>
      </c>
      <c r="F252" s="175" t="s">
        <v>440</v>
      </c>
      <c r="G252" s="176" t="s">
        <v>183</v>
      </c>
      <c r="H252" s="177">
        <v>82681.08</v>
      </c>
      <c r="I252" s="178"/>
      <c r="J252" s="179">
        <f>ROUND(I252*H252,2)</f>
        <v>0</v>
      </c>
      <c r="K252" s="175" t="s">
        <v>435</v>
      </c>
      <c r="L252" s="39"/>
      <c r="M252" s="180" t="s">
        <v>5</v>
      </c>
      <c r="N252" s="181" t="s">
        <v>44</v>
      </c>
      <c r="O252" s="40"/>
      <c r="P252" s="182">
        <f>O252*H252</f>
        <v>0</v>
      </c>
      <c r="Q252" s="182">
        <v>0</v>
      </c>
      <c r="R252" s="182">
        <f>Q252*H252</f>
        <v>0</v>
      </c>
      <c r="S252" s="182">
        <v>0</v>
      </c>
      <c r="T252" s="183">
        <f>S252*H252</f>
        <v>0</v>
      </c>
      <c r="AR252" s="22" t="s">
        <v>185</v>
      </c>
      <c r="AT252" s="22" t="s">
        <v>180</v>
      </c>
      <c r="AU252" s="22" t="s">
        <v>83</v>
      </c>
      <c r="AY252" s="22" t="s">
        <v>178</v>
      </c>
      <c r="BE252" s="184">
        <f>IF(N252="základní",J252,0)</f>
        <v>0</v>
      </c>
      <c r="BF252" s="184">
        <f>IF(N252="snížená",J252,0)</f>
        <v>0</v>
      </c>
      <c r="BG252" s="184">
        <f>IF(N252="zákl. přenesená",J252,0)</f>
        <v>0</v>
      </c>
      <c r="BH252" s="184">
        <f>IF(N252="sníž. přenesená",J252,0)</f>
        <v>0</v>
      </c>
      <c r="BI252" s="184">
        <f>IF(N252="nulová",J252,0)</f>
        <v>0</v>
      </c>
      <c r="BJ252" s="22" t="s">
        <v>81</v>
      </c>
      <c r="BK252" s="184">
        <f>ROUND(I252*H252,2)</f>
        <v>0</v>
      </c>
      <c r="BL252" s="22" t="s">
        <v>185</v>
      </c>
      <c r="BM252" s="22" t="s">
        <v>432</v>
      </c>
    </row>
    <row r="253" spans="2:65" s="1" customFormat="1" ht="25.5" customHeight="1">
      <c r="B253" s="172"/>
      <c r="C253" s="173" t="s">
        <v>311</v>
      </c>
      <c r="D253" s="173" t="s">
        <v>180</v>
      </c>
      <c r="E253" s="174" t="s">
        <v>442</v>
      </c>
      <c r="F253" s="175" t="s">
        <v>443</v>
      </c>
      <c r="G253" s="176" t="s">
        <v>183</v>
      </c>
      <c r="H253" s="177">
        <v>1378.018</v>
      </c>
      <c r="I253" s="178"/>
      <c r="J253" s="179">
        <f>ROUND(I253*H253,2)</f>
        <v>0</v>
      </c>
      <c r="K253" s="175" t="s">
        <v>435</v>
      </c>
      <c r="L253" s="39"/>
      <c r="M253" s="180" t="s">
        <v>5</v>
      </c>
      <c r="N253" s="181" t="s">
        <v>44</v>
      </c>
      <c r="O253" s="40"/>
      <c r="P253" s="182">
        <f>O253*H253</f>
        <v>0</v>
      </c>
      <c r="Q253" s="182">
        <v>0</v>
      </c>
      <c r="R253" s="182">
        <f>Q253*H253</f>
        <v>0</v>
      </c>
      <c r="S253" s="182">
        <v>0</v>
      </c>
      <c r="T253" s="183">
        <f>S253*H253</f>
        <v>0</v>
      </c>
      <c r="AR253" s="22" t="s">
        <v>185</v>
      </c>
      <c r="AT253" s="22" t="s">
        <v>180</v>
      </c>
      <c r="AU253" s="22" t="s">
        <v>83</v>
      </c>
      <c r="AY253" s="22" t="s">
        <v>178</v>
      </c>
      <c r="BE253" s="184">
        <f>IF(N253="základní",J253,0)</f>
        <v>0</v>
      </c>
      <c r="BF253" s="184">
        <f>IF(N253="snížená",J253,0)</f>
        <v>0</v>
      </c>
      <c r="BG253" s="184">
        <f>IF(N253="zákl. přenesená",J253,0)</f>
        <v>0</v>
      </c>
      <c r="BH253" s="184">
        <f>IF(N253="sníž. přenesená",J253,0)</f>
        <v>0</v>
      </c>
      <c r="BI253" s="184">
        <f>IF(N253="nulová",J253,0)</f>
        <v>0</v>
      </c>
      <c r="BJ253" s="22" t="s">
        <v>81</v>
      </c>
      <c r="BK253" s="184">
        <f>ROUND(I253*H253,2)</f>
        <v>0</v>
      </c>
      <c r="BL253" s="22" t="s">
        <v>185</v>
      </c>
      <c r="BM253" s="22" t="s">
        <v>436</v>
      </c>
    </row>
    <row r="254" spans="2:65" s="1" customFormat="1" ht="63.75" customHeight="1">
      <c r="B254" s="172"/>
      <c r="C254" s="173" t="s">
        <v>438</v>
      </c>
      <c r="D254" s="173" t="s">
        <v>180</v>
      </c>
      <c r="E254" s="174" t="s">
        <v>446</v>
      </c>
      <c r="F254" s="175" t="s">
        <v>447</v>
      </c>
      <c r="G254" s="176" t="s">
        <v>183</v>
      </c>
      <c r="H254" s="177">
        <v>1494.4</v>
      </c>
      <c r="I254" s="178"/>
      <c r="J254" s="179">
        <f>ROUND(I254*H254,2)</f>
        <v>0</v>
      </c>
      <c r="K254" s="175" t="s">
        <v>435</v>
      </c>
      <c r="L254" s="39"/>
      <c r="M254" s="180" t="s">
        <v>5</v>
      </c>
      <c r="N254" s="181" t="s">
        <v>44</v>
      </c>
      <c r="O254" s="40"/>
      <c r="P254" s="182">
        <f>O254*H254</f>
        <v>0</v>
      </c>
      <c r="Q254" s="182">
        <v>0</v>
      </c>
      <c r="R254" s="182">
        <f>Q254*H254</f>
        <v>0</v>
      </c>
      <c r="S254" s="182">
        <v>0</v>
      </c>
      <c r="T254" s="183">
        <f>S254*H254</f>
        <v>0</v>
      </c>
      <c r="AR254" s="22" t="s">
        <v>185</v>
      </c>
      <c r="AT254" s="22" t="s">
        <v>180</v>
      </c>
      <c r="AU254" s="22" t="s">
        <v>83</v>
      </c>
      <c r="AY254" s="22" t="s">
        <v>178</v>
      </c>
      <c r="BE254" s="184">
        <f>IF(N254="základní",J254,0)</f>
        <v>0</v>
      </c>
      <c r="BF254" s="184">
        <f>IF(N254="snížená",J254,0)</f>
        <v>0</v>
      </c>
      <c r="BG254" s="184">
        <f>IF(N254="zákl. přenesená",J254,0)</f>
        <v>0</v>
      </c>
      <c r="BH254" s="184">
        <f>IF(N254="sníž. přenesená",J254,0)</f>
        <v>0</v>
      </c>
      <c r="BI254" s="184">
        <f>IF(N254="nulová",J254,0)</f>
        <v>0</v>
      </c>
      <c r="BJ254" s="22" t="s">
        <v>81</v>
      </c>
      <c r="BK254" s="184">
        <f>ROUND(I254*H254,2)</f>
        <v>0</v>
      </c>
      <c r="BL254" s="22" t="s">
        <v>185</v>
      </c>
      <c r="BM254" s="22" t="s">
        <v>441</v>
      </c>
    </row>
    <row r="255" spans="2:51" s="11" customFormat="1" ht="13.5">
      <c r="B255" s="185"/>
      <c r="D255" s="186" t="s">
        <v>186</v>
      </c>
      <c r="E255" s="187" t="s">
        <v>5</v>
      </c>
      <c r="F255" s="188" t="s">
        <v>1494</v>
      </c>
      <c r="H255" s="189">
        <v>433.1</v>
      </c>
      <c r="I255" s="190"/>
      <c r="L255" s="185"/>
      <c r="M255" s="191"/>
      <c r="N255" s="192"/>
      <c r="O255" s="192"/>
      <c r="P255" s="192"/>
      <c r="Q255" s="192"/>
      <c r="R255" s="192"/>
      <c r="S255" s="192"/>
      <c r="T255" s="193"/>
      <c r="AT255" s="187" t="s">
        <v>186</v>
      </c>
      <c r="AU255" s="187" t="s">
        <v>83</v>
      </c>
      <c r="AV255" s="11" t="s">
        <v>83</v>
      </c>
      <c r="AW255" s="11" t="s">
        <v>37</v>
      </c>
      <c r="AX255" s="11" t="s">
        <v>73</v>
      </c>
      <c r="AY255" s="187" t="s">
        <v>178</v>
      </c>
    </row>
    <row r="256" spans="2:51" s="11" customFormat="1" ht="13.5">
      <c r="B256" s="185"/>
      <c r="D256" s="186" t="s">
        <v>186</v>
      </c>
      <c r="E256" s="187" t="s">
        <v>5</v>
      </c>
      <c r="F256" s="188" t="s">
        <v>1495</v>
      </c>
      <c r="H256" s="189">
        <v>626.1</v>
      </c>
      <c r="I256" s="190"/>
      <c r="L256" s="185"/>
      <c r="M256" s="191"/>
      <c r="N256" s="192"/>
      <c r="O256" s="192"/>
      <c r="P256" s="192"/>
      <c r="Q256" s="192"/>
      <c r="R256" s="192"/>
      <c r="S256" s="192"/>
      <c r="T256" s="193"/>
      <c r="AT256" s="187" t="s">
        <v>186</v>
      </c>
      <c r="AU256" s="187" t="s">
        <v>83</v>
      </c>
      <c r="AV256" s="11" t="s">
        <v>83</v>
      </c>
      <c r="AW256" s="11" t="s">
        <v>37</v>
      </c>
      <c r="AX256" s="11" t="s">
        <v>73</v>
      </c>
      <c r="AY256" s="187" t="s">
        <v>178</v>
      </c>
    </row>
    <row r="257" spans="2:51" s="11" customFormat="1" ht="13.5">
      <c r="B257" s="185"/>
      <c r="D257" s="186" t="s">
        <v>186</v>
      </c>
      <c r="E257" s="187" t="s">
        <v>5</v>
      </c>
      <c r="F257" s="188" t="s">
        <v>1496</v>
      </c>
      <c r="H257" s="189">
        <v>435.2</v>
      </c>
      <c r="I257" s="190"/>
      <c r="L257" s="185"/>
      <c r="M257" s="191"/>
      <c r="N257" s="192"/>
      <c r="O257" s="192"/>
      <c r="P257" s="192"/>
      <c r="Q257" s="192"/>
      <c r="R257" s="192"/>
      <c r="S257" s="192"/>
      <c r="T257" s="193"/>
      <c r="AT257" s="187" t="s">
        <v>186</v>
      </c>
      <c r="AU257" s="187" t="s">
        <v>83</v>
      </c>
      <c r="AV257" s="11" t="s">
        <v>83</v>
      </c>
      <c r="AW257" s="11" t="s">
        <v>37</v>
      </c>
      <c r="AX257" s="11" t="s">
        <v>73</v>
      </c>
      <c r="AY257" s="187" t="s">
        <v>178</v>
      </c>
    </row>
    <row r="258" spans="2:51" s="12" customFormat="1" ht="13.5">
      <c r="B258" s="194"/>
      <c r="D258" s="186" t="s">
        <v>186</v>
      </c>
      <c r="E258" s="195" t="s">
        <v>5</v>
      </c>
      <c r="F258" s="196" t="s">
        <v>188</v>
      </c>
      <c r="H258" s="197">
        <v>1494.4</v>
      </c>
      <c r="I258" s="198"/>
      <c r="L258" s="194"/>
      <c r="M258" s="199"/>
      <c r="N258" s="200"/>
      <c r="O258" s="200"/>
      <c r="P258" s="200"/>
      <c r="Q258" s="200"/>
      <c r="R258" s="200"/>
      <c r="S258" s="200"/>
      <c r="T258" s="201"/>
      <c r="AT258" s="195" t="s">
        <v>186</v>
      </c>
      <c r="AU258" s="195" t="s">
        <v>83</v>
      </c>
      <c r="AV258" s="12" t="s">
        <v>185</v>
      </c>
      <c r="AW258" s="12" t="s">
        <v>37</v>
      </c>
      <c r="AX258" s="12" t="s">
        <v>81</v>
      </c>
      <c r="AY258" s="195" t="s">
        <v>178</v>
      </c>
    </row>
    <row r="259" spans="2:65" s="1" customFormat="1" ht="25.5" customHeight="1">
      <c r="B259" s="172"/>
      <c r="C259" s="173" t="s">
        <v>316</v>
      </c>
      <c r="D259" s="173" t="s">
        <v>180</v>
      </c>
      <c r="E259" s="174" t="s">
        <v>1497</v>
      </c>
      <c r="F259" s="175" t="s">
        <v>1498</v>
      </c>
      <c r="G259" s="176" t="s">
        <v>183</v>
      </c>
      <c r="H259" s="177">
        <v>623.15</v>
      </c>
      <c r="I259" s="178"/>
      <c r="J259" s="179">
        <f>ROUND(I259*H259,2)</f>
        <v>0</v>
      </c>
      <c r="K259" s="175" t="s">
        <v>191</v>
      </c>
      <c r="L259" s="39"/>
      <c r="M259" s="180" t="s">
        <v>5</v>
      </c>
      <c r="N259" s="181" t="s">
        <v>44</v>
      </c>
      <c r="O259" s="40"/>
      <c r="P259" s="182">
        <f>O259*H259</f>
        <v>0</v>
      </c>
      <c r="Q259" s="182">
        <v>0</v>
      </c>
      <c r="R259" s="182">
        <f>Q259*H259</f>
        <v>0</v>
      </c>
      <c r="S259" s="182">
        <v>0</v>
      </c>
      <c r="T259" s="183">
        <f>S259*H259</f>
        <v>0</v>
      </c>
      <c r="AR259" s="22" t="s">
        <v>185</v>
      </c>
      <c r="AT259" s="22" t="s">
        <v>180</v>
      </c>
      <c r="AU259" s="22" t="s">
        <v>83</v>
      </c>
      <c r="AY259" s="22" t="s">
        <v>178</v>
      </c>
      <c r="BE259" s="184">
        <f>IF(N259="základní",J259,0)</f>
        <v>0</v>
      </c>
      <c r="BF259" s="184">
        <f>IF(N259="snížená",J259,0)</f>
        <v>0</v>
      </c>
      <c r="BG259" s="184">
        <f>IF(N259="zákl. přenesená",J259,0)</f>
        <v>0</v>
      </c>
      <c r="BH259" s="184">
        <f>IF(N259="sníž. přenesená",J259,0)</f>
        <v>0</v>
      </c>
      <c r="BI259" s="184">
        <f>IF(N259="nulová",J259,0)</f>
        <v>0</v>
      </c>
      <c r="BJ259" s="22" t="s">
        <v>81</v>
      </c>
      <c r="BK259" s="184">
        <f>ROUND(I259*H259,2)</f>
        <v>0</v>
      </c>
      <c r="BL259" s="22" t="s">
        <v>185</v>
      </c>
      <c r="BM259" s="22" t="s">
        <v>444</v>
      </c>
    </row>
    <row r="260" spans="2:51" s="11" customFormat="1" ht="13.5">
      <c r="B260" s="185"/>
      <c r="D260" s="186" t="s">
        <v>186</v>
      </c>
      <c r="E260" s="187" t="s">
        <v>5</v>
      </c>
      <c r="F260" s="188" t="s">
        <v>1499</v>
      </c>
      <c r="H260" s="189">
        <v>623.15</v>
      </c>
      <c r="I260" s="190"/>
      <c r="L260" s="185"/>
      <c r="M260" s="191"/>
      <c r="N260" s="192"/>
      <c r="O260" s="192"/>
      <c r="P260" s="192"/>
      <c r="Q260" s="192"/>
      <c r="R260" s="192"/>
      <c r="S260" s="192"/>
      <c r="T260" s="193"/>
      <c r="AT260" s="187" t="s">
        <v>186</v>
      </c>
      <c r="AU260" s="187" t="s">
        <v>83</v>
      </c>
      <c r="AV260" s="11" t="s">
        <v>83</v>
      </c>
      <c r="AW260" s="11" t="s">
        <v>37</v>
      </c>
      <c r="AX260" s="11" t="s">
        <v>73</v>
      </c>
      <c r="AY260" s="187" t="s">
        <v>178</v>
      </c>
    </row>
    <row r="261" spans="2:51" s="12" customFormat="1" ht="13.5">
      <c r="B261" s="194"/>
      <c r="D261" s="186" t="s">
        <v>186</v>
      </c>
      <c r="E261" s="195" t="s">
        <v>5</v>
      </c>
      <c r="F261" s="196" t="s">
        <v>188</v>
      </c>
      <c r="H261" s="197">
        <v>623.15</v>
      </c>
      <c r="I261" s="198"/>
      <c r="L261" s="194"/>
      <c r="M261" s="199"/>
      <c r="N261" s="200"/>
      <c r="O261" s="200"/>
      <c r="P261" s="200"/>
      <c r="Q261" s="200"/>
      <c r="R261" s="200"/>
      <c r="S261" s="200"/>
      <c r="T261" s="201"/>
      <c r="AT261" s="195" t="s">
        <v>186</v>
      </c>
      <c r="AU261" s="195" t="s">
        <v>83</v>
      </c>
      <c r="AV261" s="12" t="s">
        <v>185</v>
      </c>
      <c r="AW261" s="12" t="s">
        <v>37</v>
      </c>
      <c r="AX261" s="12" t="s">
        <v>81</v>
      </c>
      <c r="AY261" s="195" t="s">
        <v>178</v>
      </c>
    </row>
    <row r="262" spans="2:65" s="1" customFormat="1" ht="25.5" customHeight="1">
      <c r="B262" s="172"/>
      <c r="C262" s="173" t="s">
        <v>445</v>
      </c>
      <c r="D262" s="173" t="s">
        <v>180</v>
      </c>
      <c r="E262" s="174" t="s">
        <v>1500</v>
      </c>
      <c r="F262" s="175" t="s">
        <v>1501</v>
      </c>
      <c r="G262" s="176" t="s">
        <v>196</v>
      </c>
      <c r="H262" s="177">
        <v>0.108</v>
      </c>
      <c r="I262" s="178"/>
      <c r="J262" s="179">
        <f>ROUND(I262*H262,2)</f>
        <v>0</v>
      </c>
      <c r="K262" s="175" t="s">
        <v>191</v>
      </c>
      <c r="L262" s="39"/>
      <c r="M262" s="180" t="s">
        <v>5</v>
      </c>
      <c r="N262" s="181" t="s">
        <v>44</v>
      </c>
      <c r="O262" s="40"/>
      <c r="P262" s="182">
        <f>O262*H262</f>
        <v>0</v>
      </c>
      <c r="Q262" s="182">
        <v>0</v>
      </c>
      <c r="R262" s="182">
        <f>Q262*H262</f>
        <v>0</v>
      </c>
      <c r="S262" s="182">
        <v>0</v>
      </c>
      <c r="T262" s="183">
        <f>S262*H262</f>
        <v>0</v>
      </c>
      <c r="AR262" s="22" t="s">
        <v>185</v>
      </c>
      <c r="AT262" s="22" t="s">
        <v>180</v>
      </c>
      <c r="AU262" s="22" t="s">
        <v>83</v>
      </c>
      <c r="AY262" s="22" t="s">
        <v>178</v>
      </c>
      <c r="BE262" s="184">
        <f>IF(N262="základní",J262,0)</f>
        <v>0</v>
      </c>
      <c r="BF262" s="184">
        <f>IF(N262="snížená",J262,0)</f>
        <v>0</v>
      </c>
      <c r="BG262" s="184">
        <f>IF(N262="zákl. přenesená",J262,0)</f>
        <v>0</v>
      </c>
      <c r="BH262" s="184">
        <f>IF(N262="sníž. přenesená",J262,0)</f>
        <v>0</v>
      </c>
      <c r="BI262" s="184">
        <f>IF(N262="nulová",J262,0)</f>
        <v>0</v>
      </c>
      <c r="BJ262" s="22" t="s">
        <v>81</v>
      </c>
      <c r="BK262" s="184">
        <f>ROUND(I262*H262,2)</f>
        <v>0</v>
      </c>
      <c r="BL262" s="22" t="s">
        <v>185</v>
      </c>
      <c r="BM262" s="22" t="s">
        <v>448</v>
      </c>
    </row>
    <row r="263" spans="2:51" s="11" customFormat="1" ht="13.5">
      <c r="B263" s="185"/>
      <c r="D263" s="186" t="s">
        <v>186</v>
      </c>
      <c r="E263" s="187" t="s">
        <v>5</v>
      </c>
      <c r="F263" s="188" t="s">
        <v>1502</v>
      </c>
      <c r="H263" s="189">
        <v>0.108</v>
      </c>
      <c r="I263" s="190"/>
      <c r="L263" s="185"/>
      <c r="M263" s="191"/>
      <c r="N263" s="192"/>
      <c r="O263" s="192"/>
      <c r="P263" s="192"/>
      <c r="Q263" s="192"/>
      <c r="R263" s="192"/>
      <c r="S263" s="192"/>
      <c r="T263" s="193"/>
      <c r="AT263" s="187" t="s">
        <v>186</v>
      </c>
      <c r="AU263" s="187" t="s">
        <v>83</v>
      </c>
      <c r="AV263" s="11" t="s">
        <v>83</v>
      </c>
      <c r="AW263" s="11" t="s">
        <v>37</v>
      </c>
      <c r="AX263" s="11" t="s">
        <v>73</v>
      </c>
      <c r="AY263" s="187" t="s">
        <v>178</v>
      </c>
    </row>
    <row r="264" spans="2:51" s="12" customFormat="1" ht="13.5">
      <c r="B264" s="194"/>
      <c r="D264" s="186" t="s">
        <v>186</v>
      </c>
      <c r="E264" s="195" t="s">
        <v>5</v>
      </c>
      <c r="F264" s="196" t="s">
        <v>188</v>
      </c>
      <c r="H264" s="197">
        <v>0.108</v>
      </c>
      <c r="I264" s="198"/>
      <c r="L264" s="194"/>
      <c r="M264" s="199"/>
      <c r="N264" s="200"/>
      <c r="O264" s="200"/>
      <c r="P264" s="200"/>
      <c r="Q264" s="200"/>
      <c r="R264" s="200"/>
      <c r="S264" s="200"/>
      <c r="T264" s="201"/>
      <c r="AT264" s="195" t="s">
        <v>186</v>
      </c>
      <c r="AU264" s="195" t="s">
        <v>83</v>
      </c>
      <c r="AV264" s="12" t="s">
        <v>185</v>
      </c>
      <c r="AW264" s="12" t="s">
        <v>37</v>
      </c>
      <c r="AX264" s="12" t="s">
        <v>81</v>
      </c>
      <c r="AY264" s="195" t="s">
        <v>178</v>
      </c>
    </row>
    <row r="265" spans="2:65" s="1" customFormat="1" ht="25.5" customHeight="1">
      <c r="B265" s="172"/>
      <c r="C265" s="173" t="s">
        <v>323</v>
      </c>
      <c r="D265" s="173" t="s">
        <v>180</v>
      </c>
      <c r="E265" s="174" t="s">
        <v>455</v>
      </c>
      <c r="F265" s="175" t="s">
        <v>456</v>
      </c>
      <c r="G265" s="176" t="s">
        <v>196</v>
      </c>
      <c r="H265" s="177">
        <v>6.584</v>
      </c>
      <c r="I265" s="178"/>
      <c r="J265" s="179">
        <f>ROUND(I265*H265,2)</f>
        <v>0</v>
      </c>
      <c r="K265" s="175" t="s">
        <v>344</v>
      </c>
      <c r="L265" s="39"/>
      <c r="M265" s="180" t="s">
        <v>5</v>
      </c>
      <c r="N265" s="181" t="s">
        <v>44</v>
      </c>
      <c r="O265" s="40"/>
      <c r="P265" s="182">
        <f>O265*H265</f>
        <v>0</v>
      </c>
      <c r="Q265" s="182">
        <v>0</v>
      </c>
      <c r="R265" s="182">
        <f>Q265*H265</f>
        <v>0</v>
      </c>
      <c r="S265" s="182">
        <v>0</v>
      </c>
      <c r="T265" s="183">
        <f>S265*H265</f>
        <v>0</v>
      </c>
      <c r="AR265" s="22" t="s">
        <v>185</v>
      </c>
      <c r="AT265" s="22" t="s">
        <v>180</v>
      </c>
      <c r="AU265" s="22" t="s">
        <v>83</v>
      </c>
      <c r="AY265" s="22" t="s">
        <v>178</v>
      </c>
      <c r="BE265" s="184">
        <f>IF(N265="základní",J265,0)</f>
        <v>0</v>
      </c>
      <c r="BF265" s="184">
        <f>IF(N265="snížená",J265,0)</f>
        <v>0</v>
      </c>
      <c r="BG265" s="184">
        <f>IF(N265="zákl. přenesená",J265,0)</f>
        <v>0</v>
      </c>
      <c r="BH265" s="184">
        <f>IF(N265="sníž. přenesená",J265,0)</f>
        <v>0</v>
      </c>
      <c r="BI265" s="184">
        <f>IF(N265="nulová",J265,0)</f>
        <v>0</v>
      </c>
      <c r="BJ265" s="22" t="s">
        <v>81</v>
      </c>
      <c r="BK265" s="184">
        <f>ROUND(I265*H265,2)</f>
        <v>0</v>
      </c>
      <c r="BL265" s="22" t="s">
        <v>185</v>
      </c>
      <c r="BM265" s="22" t="s">
        <v>452</v>
      </c>
    </row>
    <row r="266" spans="2:51" s="11" customFormat="1" ht="13.5">
      <c r="B266" s="185"/>
      <c r="D266" s="186" t="s">
        <v>186</v>
      </c>
      <c r="E266" s="187" t="s">
        <v>5</v>
      </c>
      <c r="F266" s="188" t="s">
        <v>1503</v>
      </c>
      <c r="H266" s="189">
        <v>2.696</v>
      </c>
      <c r="I266" s="190"/>
      <c r="L266" s="185"/>
      <c r="M266" s="191"/>
      <c r="N266" s="192"/>
      <c r="O266" s="192"/>
      <c r="P266" s="192"/>
      <c r="Q266" s="192"/>
      <c r="R266" s="192"/>
      <c r="S266" s="192"/>
      <c r="T266" s="193"/>
      <c r="AT266" s="187" t="s">
        <v>186</v>
      </c>
      <c r="AU266" s="187" t="s">
        <v>83</v>
      </c>
      <c r="AV266" s="11" t="s">
        <v>83</v>
      </c>
      <c r="AW266" s="11" t="s">
        <v>37</v>
      </c>
      <c r="AX266" s="11" t="s">
        <v>73</v>
      </c>
      <c r="AY266" s="187" t="s">
        <v>178</v>
      </c>
    </row>
    <row r="267" spans="2:51" s="11" customFormat="1" ht="13.5">
      <c r="B267" s="185"/>
      <c r="D267" s="186" t="s">
        <v>186</v>
      </c>
      <c r="E267" s="187" t="s">
        <v>5</v>
      </c>
      <c r="F267" s="188" t="s">
        <v>1504</v>
      </c>
      <c r="H267" s="189">
        <v>3.888</v>
      </c>
      <c r="I267" s="190"/>
      <c r="L267" s="185"/>
      <c r="M267" s="191"/>
      <c r="N267" s="192"/>
      <c r="O267" s="192"/>
      <c r="P267" s="192"/>
      <c r="Q267" s="192"/>
      <c r="R267" s="192"/>
      <c r="S267" s="192"/>
      <c r="T267" s="193"/>
      <c r="AT267" s="187" t="s">
        <v>186</v>
      </c>
      <c r="AU267" s="187" t="s">
        <v>83</v>
      </c>
      <c r="AV267" s="11" t="s">
        <v>83</v>
      </c>
      <c r="AW267" s="11" t="s">
        <v>37</v>
      </c>
      <c r="AX267" s="11" t="s">
        <v>73</v>
      </c>
      <c r="AY267" s="187" t="s">
        <v>178</v>
      </c>
    </row>
    <row r="268" spans="2:51" s="12" customFormat="1" ht="13.5">
      <c r="B268" s="194"/>
      <c r="D268" s="186" t="s">
        <v>186</v>
      </c>
      <c r="E268" s="195" t="s">
        <v>5</v>
      </c>
      <c r="F268" s="196" t="s">
        <v>188</v>
      </c>
      <c r="H268" s="197">
        <v>6.584</v>
      </c>
      <c r="I268" s="198"/>
      <c r="L268" s="194"/>
      <c r="M268" s="199"/>
      <c r="N268" s="200"/>
      <c r="O268" s="200"/>
      <c r="P268" s="200"/>
      <c r="Q268" s="200"/>
      <c r="R268" s="200"/>
      <c r="S268" s="200"/>
      <c r="T268" s="201"/>
      <c r="AT268" s="195" t="s">
        <v>186</v>
      </c>
      <c r="AU268" s="195" t="s">
        <v>83</v>
      </c>
      <c r="AV268" s="12" t="s">
        <v>185</v>
      </c>
      <c r="AW268" s="12" t="s">
        <v>37</v>
      </c>
      <c r="AX268" s="12" t="s">
        <v>81</v>
      </c>
      <c r="AY268" s="195" t="s">
        <v>178</v>
      </c>
    </row>
    <row r="269" spans="2:65" s="1" customFormat="1" ht="16.5" customHeight="1">
      <c r="B269" s="172"/>
      <c r="C269" s="173" t="s">
        <v>454</v>
      </c>
      <c r="D269" s="173" t="s">
        <v>180</v>
      </c>
      <c r="E269" s="174" t="s">
        <v>467</v>
      </c>
      <c r="F269" s="175" t="s">
        <v>468</v>
      </c>
      <c r="G269" s="176" t="s">
        <v>183</v>
      </c>
      <c r="H269" s="177">
        <v>1.575</v>
      </c>
      <c r="I269" s="178"/>
      <c r="J269" s="179">
        <f>ROUND(I269*H269,2)</f>
        <v>0</v>
      </c>
      <c r="K269" s="175" t="s">
        <v>197</v>
      </c>
      <c r="L269" s="39"/>
      <c r="M269" s="180" t="s">
        <v>5</v>
      </c>
      <c r="N269" s="181" t="s">
        <v>44</v>
      </c>
      <c r="O269" s="40"/>
      <c r="P269" s="182">
        <f>O269*H269</f>
        <v>0</v>
      </c>
      <c r="Q269" s="182">
        <v>0</v>
      </c>
      <c r="R269" s="182">
        <f>Q269*H269</f>
        <v>0</v>
      </c>
      <c r="S269" s="182">
        <v>0</v>
      </c>
      <c r="T269" s="183">
        <f>S269*H269</f>
        <v>0</v>
      </c>
      <c r="AR269" s="22" t="s">
        <v>185</v>
      </c>
      <c r="AT269" s="22" t="s">
        <v>180</v>
      </c>
      <c r="AU269" s="22" t="s">
        <v>83</v>
      </c>
      <c r="AY269" s="22" t="s">
        <v>178</v>
      </c>
      <c r="BE269" s="184">
        <f>IF(N269="základní",J269,0)</f>
        <v>0</v>
      </c>
      <c r="BF269" s="184">
        <f>IF(N269="snížená",J269,0)</f>
        <v>0</v>
      </c>
      <c r="BG269" s="184">
        <f>IF(N269="zákl. přenesená",J269,0)</f>
        <v>0</v>
      </c>
      <c r="BH269" s="184">
        <f>IF(N269="sníž. přenesená",J269,0)</f>
        <v>0</v>
      </c>
      <c r="BI269" s="184">
        <f>IF(N269="nulová",J269,0)</f>
        <v>0</v>
      </c>
      <c r="BJ269" s="22" t="s">
        <v>81</v>
      </c>
      <c r="BK269" s="184">
        <f>ROUND(I269*H269,2)</f>
        <v>0</v>
      </c>
      <c r="BL269" s="22" t="s">
        <v>185</v>
      </c>
      <c r="BM269" s="22" t="s">
        <v>457</v>
      </c>
    </row>
    <row r="270" spans="2:51" s="11" customFormat="1" ht="13.5">
      <c r="B270" s="185"/>
      <c r="D270" s="186" t="s">
        <v>186</v>
      </c>
      <c r="E270" s="187" t="s">
        <v>5</v>
      </c>
      <c r="F270" s="188" t="s">
        <v>1505</v>
      </c>
      <c r="H270" s="189">
        <v>1.575</v>
      </c>
      <c r="I270" s="190"/>
      <c r="L270" s="185"/>
      <c r="M270" s="191"/>
      <c r="N270" s="192"/>
      <c r="O270" s="192"/>
      <c r="P270" s="192"/>
      <c r="Q270" s="192"/>
      <c r="R270" s="192"/>
      <c r="S270" s="192"/>
      <c r="T270" s="193"/>
      <c r="AT270" s="187" t="s">
        <v>186</v>
      </c>
      <c r="AU270" s="187" t="s">
        <v>83</v>
      </c>
      <c r="AV270" s="11" t="s">
        <v>83</v>
      </c>
      <c r="AW270" s="11" t="s">
        <v>37</v>
      </c>
      <c r="AX270" s="11" t="s">
        <v>73</v>
      </c>
      <c r="AY270" s="187" t="s">
        <v>178</v>
      </c>
    </row>
    <row r="271" spans="2:51" s="12" customFormat="1" ht="13.5">
      <c r="B271" s="194"/>
      <c r="D271" s="186" t="s">
        <v>186</v>
      </c>
      <c r="E271" s="195" t="s">
        <v>5</v>
      </c>
      <c r="F271" s="196" t="s">
        <v>188</v>
      </c>
      <c r="H271" s="197">
        <v>1.575</v>
      </c>
      <c r="I271" s="198"/>
      <c r="L271" s="194"/>
      <c r="M271" s="199"/>
      <c r="N271" s="200"/>
      <c r="O271" s="200"/>
      <c r="P271" s="200"/>
      <c r="Q271" s="200"/>
      <c r="R271" s="200"/>
      <c r="S271" s="200"/>
      <c r="T271" s="201"/>
      <c r="AT271" s="195" t="s">
        <v>186</v>
      </c>
      <c r="AU271" s="195" t="s">
        <v>83</v>
      </c>
      <c r="AV271" s="12" t="s">
        <v>185</v>
      </c>
      <c r="AW271" s="12" t="s">
        <v>37</v>
      </c>
      <c r="AX271" s="12" t="s">
        <v>81</v>
      </c>
      <c r="AY271" s="195" t="s">
        <v>178</v>
      </c>
    </row>
    <row r="272" spans="2:65" s="1" customFormat="1" ht="16.5" customHeight="1">
      <c r="B272" s="172"/>
      <c r="C272" s="173" t="s">
        <v>327</v>
      </c>
      <c r="D272" s="173" t="s">
        <v>180</v>
      </c>
      <c r="E272" s="174" t="s">
        <v>472</v>
      </c>
      <c r="F272" s="175" t="s">
        <v>473</v>
      </c>
      <c r="G272" s="176" t="s">
        <v>183</v>
      </c>
      <c r="H272" s="177">
        <v>42.36</v>
      </c>
      <c r="I272" s="178"/>
      <c r="J272" s="179">
        <f>ROUND(I272*H272,2)</f>
        <v>0</v>
      </c>
      <c r="K272" s="175" t="s">
        <v>197</v>
      </c>
      <c r="L272" s="39"/>
      <c r="M272" s="180" t="s">
        <v>5</v>
      </c>
      <c r="N272" s="181" t="s">
        <v>44</v>
      </c>
      <c r="O272" s="40"/>
      <c r="P272" s="182">
        <f>O272*H272</f>
        <v>0</v>
      </c>
      <c r="Q272" s="182">
        <v>0</v>
      </c>
      <c r="R272" s="182">
        <f>Q272*H272</f>
        <v>0</v>
      </c>
      <c r="S272" s="182">
        <v>0</v>
      </c>
      <c r="T272" s="183">
        <f>S272*H272</f>
        <v>0</v>
      </c>
      <c r="AR272" s="22" t="s">
        <v>185</v>
      </c>
      <c r="AT272" s="22" t="s">
        <v>180</v>
      </c>
      <c r="AU272" s="22" t="s">
        <v>83</v>
      </c>
      <c r="AY272" s="22" t="s">
        <v>178</v>
      </c>
      <c r="BE272" s="184">
        <f>IF(N272="základní",J272,0)</f>
        <v>0</v>
      </c>
      <c r="BF272" s="184">
        <f>IF(N272="snížená",J272,0)</f>
        <v>0</v>
      </c>
      <c r="BG272" s="184">
        <f>IF(N272="zákl. přenesená",J272,0)</f>
        <v>0</v>
      </c>
      <c r="BH272" s="184">
        <f>IF(N272="sníž. přenesená",J272,0)</f>
        <v>0</v>
      </c>
      <c r="BI272" s="184">
        <f>IF(N272="nulová",J272,0)</f>
        <v>0</v>
      </c>
      <c r="BJ272" s="22" t="s">
        <v>81</v>
      </c>
      <c r="BK272" s="184">
        <f>ROUND(I272*H272,2)</f>
        <v>0</v>
      </c>
      <c r="BL272" s="22" t="s">
        <v>185</v>
      </c>
      <c r="BM272" s="22" t="s">
        <v>461</v>
      </c>
    </row>
    <row r="273" spans="2:51" s="11" customFormat="1" ht="13.5">
      <c r="B273" s="185"/>
      <c r="D273" s="186" t="s">
        <v>186</v>
      </c>
      <c r="E273" s="187" t="s">
        <v>5</v>
      </c>
      <c r="F273" s="188" t="s">
        <v>1506</v>
      </c>
      <c r="H273" s="189">
        <v>42.36</v>
      </c>
      <c r="I273" s="190"/>
      <c r="L273" s="185"/>
      <c r="M273" s="191"/>
      <c r="N273" s="192"/>
      <c r="O273" s="192"/>
      <c r="P273" s="192"/>
      <c r="Q273" s="192"/>
      <c r="R273" s="192"/>
      <c r="S273" s="192"/>
      <c r="T273" s="193"/>
      <c r="AT273" s="187" t="s">
        <v>186</v>
      </c>
      <c r="AU273" s="187" t="s">
        <v>83</v>
      </c>
      <c r="AV273" s="11" t="s">
        <v>83</v>
      </c>
      <c r="AW273" s="11" t="s">
        <v>37</v>
      </c>
      <c r="AX273" s="11" t="s">
        <v>73</v>
      </c>
      <c r="AY273" s="187" t="s">
        <v>178</v>
      </c>
    </row>
    <row r="274" spans="2:51" s="12" customFormat="1" ht="13.5">
      <c r="B274" s="194"/>
      <c r="D274" s="186" t="s">
        <v>186</v>
      </c>
      <c r="E274" s="195" t="s">
        <v>5</v>
      </c>
      <c r="F274" s="196" t="s">
        <v>188</v>
      </c>
      <c r="H274" s="197">
        <v>42.36</v>
      </c>
      <c r="I274" s="198"/>
      <c r="L274" s="194"/>
      <c r="M274" s="199"/>
      <c r="N274" s="200"/>
      <c r="O274" s="200"/>
      <c r="P274" s="200"/>
      <c r="Q274" s="200"/>
      <c r="R274" s="200"/>
      <c r="S274" s="200"/>
      <c r="T274" s="201"/>
      <c r="AT274" s="195" t="s">
        <v>186</v>
      </c>
      <c r="AU274" s="195" t="s">
        <v>83</v>
      </c>
      <c r="AV274" s="12" t="s">
        <v>185</v>
      </c>
      <c r="AW274" s="12" t="s">
        <v>37</v>
      </c>
      <c r="AX274" s="12" t="s">
        <v>81</v>
      </c>
      <c r="AY274" s="195" t="s">
        <v>178</v>
      </c>
    </row>
    <row r="275" spans="2:65" s="1" customFormat="1" ht="16.5" customHeight="1">
      <c r="B275" s="172"/>
      <c r="C275" s="173" t="s">
        <v>462</v>
      </c>
      <c r="D275" s="173" t="s">
        <v>180</v>
      </c>
      <c r="E275" s="174" t="s">
        <v>476</v>
      </c>
      <c r="F275" s="175" t="s">
        <v>477</v>
      </c>
      <c r="G275" s="176" t="s">
        <v>183</v>
      </c>
      <c r="H275" s="177">
        <v>213.56</v>
      </c>
      <c r="I275" s="178"/>
      <c r="J275" s="179">
        <f>ROUND(I275*H275,2)</f>
        <v>0</v>
      </c>
      <c r="K275" s="175" t="s">
        <v>197</v>
      </c>
      <c r="L275" s="39"/>
      <c r="M275" s="180" t="s">
        <v>5</v>
      </c>
      <c r="N275" s="181" t="s">
        <v>44</v>
      </c>
      <c r="O275" s="40"/>
      <c r="P275" s="182">
        <f>O275*H275</f>
        <v>0</v>
      </c>
      <c r="Q275" s="182">
        <v>0</v>
      </c>
      <c r="R275" s="182">
        <f>Q275*H275</f>
        <v>0</v>
      </c>
      <c r="S275" s="182">
        <v>0</v>
      </c>
      <c r="T275" s="183">
        <f>S275*H275</f>
        <v>0</v>
      </c>
      <c r="AR275" s="22" t="s">
        <v>185</v>
      </c>
      <c r="AT275" s="22" t="s">
        <v>180</v>
      </c>
      <c r="AU275" s="22" t="s">
        <v>83</v>
      </c>
      <c r="AY275" s="22" t="s">
        <v>178</v>
      </c>
      <c r="BE275" s="184">
        <f>IF(N275="základní",J275,0)</f>
        <v>0</v>
      </c>
      <c r="BF275" s="184">
        <f>IF(N275="snížená",J275,0)</f>
        <v>0</v>
      </c>
      <c r="BG275" s="184">
        <f>IF(N275="zákl. přenesená",J275,0)</f>
        <v>0</v>
      </c>
      <c r="BH275" s="184">
        <f>IF(N275="sníž. přenesená",J275,0)</f>
        <v>0</v>
      </c>
      <c r="BI275" s="184">
        <f>IF(N275="nulová",J275,0)</f>
        <v>0</v>
      </c>
      <c r="BJ275" s="22" t="s">
        <v>81</v>
      </c>
      <c r="BK275" s="184">
        <f>ROUND(I275*H275,2)</f>
        <v>0</v>
      </c>
      <c r="BL275" s="22" t="s">
        <v>185</v>
      </c>
      <c r="BM275" s="22" t="s">
        <v>465</v>
      </c>
    </row>
    <row r="276" spans="2:51" s="11" customFormat="1" ht="13.5">
      <c r="B276" s="185"/>
      <c r="D276" s="186" t="s">
        <v>186</v>
      </c>
      <c r="E276" s="187" t="s">
        <v>5</v>
      </c>
      <c r="F276" s="188" t="s">
        <v>1507</v>
      </c>
      <c r="H276" s="189">
        <v>213.56</v>
      </c>
      <c r="I276" s="190"/>
      <c r="L276" s="185"/>
      <c r="M276" s="191"/>
      <c r="N276" s="192"/>
      <c r="O276" s="192"/>
      <c r="P276" s="192"/>
      <c r="Q276" s="192"/>
      <c r="R276" s="192"/>
      <c r="S276" s="192"/>
      <c r="T276" s="193"/>
      <c r="AT276" s="187" t="s">
        <v>186</v>
      </c>
      <c r="AU276" s="187" t="s">
        <v>83</v>
      </c>
      <c r="AV276" s="11" t="s">
        <v>83</v>
      </c>
      <c r="AW276" s="11" t="s">
        <v>37</v>
      </c>
      <c r="AX276" s="11" t="s">
        <v>73</v>
      </c>
      <c r="AY276" s="187" t="s">
        <v>178</v>
      </c>
    </row>
    <row r="277" spans="2:51" s="12" customFormat="1" ht="13.5">
      <c r="B277" s="194"/>
      <c r="D277" s="186" t="s">
        <v>186</v>
      </c>
      <c r="E277" s="195" t="s">
        <v>5</v>
      </c>
      <c r="F277" s="196" t="s">
        <v>188</v>
      </c>
      <c r="H277" s="197">
        <v>213.56</v>
      </c>
      <c r="I277" s="198"/>
      <c r="L277" s="194"/>
      <c r="M277" s="199"/>
      <c r="N277" s="200"/>
      <c r="O277" s="200"/>
      <c r="P277" s="200"/>
      <c r="Q277" s="200"/>
      <c r="R277" s="200"/>
      <c r="S277" s="200"/>
      <c r="T277" s="201"/>
      <c r="AT277" s="195" t="s">
        <v>186</v>
      </c>
      <c r="AU277" s="195" t="s">
        <v>83</v>
      </c>
      <c r="AV277" s="12" t="s">
        <v>185</v>
      </c>
      <c r="AW277" s="12" t="s">
        <v>37</v>
      </c>
      <c r="AX277" s="12" t="s">
        <v>81</v>
      </c>
      <c r="AY277" s="195" t="s">
        <v>178</v>
      </c>
    </row>
    <row r="278" spans="2:65" s="1" customFormat="1" ht="25.5" customHeight="1">
      <c r="B278" s="172"/>
      <c r="C278" s="173" t="s">
        <v>330</v>
      </c>
      <c r="D278" s="173" t="s">
        <v>180</v>
      </c>
      <c r="E278" s="174" t="s">
        <v>1224</v>
      </c>
      <c r="F278" s="175" t="s">
        <v>1225</v>
      </c>
      <c r="G278" s="176" t="s">
        <v>183</v>
      </c>
      <c r="H278" s="177">
        <v>23.51</v>
      </c>
      <c r="I278" s="178"/>
      <c r="J278" s="179">
        <f>ROUND(I278*H278,2)</f>
        <v>0</v>
      </c>
      <c r="K278" s="175" t="s">
        <v>191</v>
      </c>
      <c r="L278" s="39"/>
      <c r="M278" s="180" t="s">
        <v>5</v>
      </c>
      <c r="N278" s="181" t="s">
        <v>44</v>
      </c>
      <c r="O278" s="40"/>
      <c r="P278" s="182">
        <f>O278*H278</f>
        <v>0</v>
      </c>
      <c r="Q278" s="182">
        <v>0</v>
      </c>
      <c r="R278" s="182">
        <f>Q278*H278</f>
        <v>0</v>
      </c>
      <c r="S278" s="182">
        <v>0</v>
      </c>
      <c r="T278" s="183">
        <f>S278*H278</f>
        <v>0</v>
      </c>
      <c r="AR278" s="22" t="s">
        <v>185</v>
      </c>
      <c r="AT278" s="22" t="s">
        <v>180</v>
      </c>
      <c r="AU278" s="22" t="s">
        <v>83</v>
      </c>
      <c r="AY278" s="22" t="s">
        <v>178</v>
      </c>
      <c r="BE278" s="184">
        <f>IF(N278="základní",J278,0)</f>
        <v>0</v>
      </c>
      <c r="BF278" s="184">
        <f>IF(N278="snížená",J278,0)</f>
        <v>0</v>
      </c>
      <c r="BG278" s="184">
        <f>IF(N278="zákl. přenesená",J278,0)</f>
        <v>0</v>
      </c>
      <c r="BH278" s="184">
        <f>IF(N278="sníž. přenesená",J278,0)</f>
        <v>0</v>
      </c>
      <c r="BI278" s="184">
        <f>IF(N278="nulová",J278,0)</f>
        <v>0</v>
      </c>
      <c r="BJ278" s="22" t="s">
        <v>81</v>
      </c>
      <c r="BK278" s="184">
        <f>ROUND(I278*H278,2)</f>
        <v>0</v>
      </c>
      <c r="BL278" s="22" t="s">
        <v>185</v>
      </c>
      <c r="BM278" s="22" t="s">
        <v>469</v>
      </c>
    </row>
    <row r="279" spans="2:51" s="11" customFormat="1" ht="13.5">
      <c r="B279" s="185"/>
      <c r="D279" s="186" t="s">
        <v>186</v>
      </c>
      <c r="E279" s="187" t="s">
        <v>5</v>
      </c>
      <c r="F279" s="188" t="s">
        <v>1508</v>
      </c>
      <c r="H279" s="189">
        <v>23.51</v>
      </c>
      <c r="I279" s="190"/>
      <c r="L279" s="185"/>
      <c r="M279" s="191"/>
      <c r="N279" s="192"/>
      <c r="O279" s="192"/>
      <c r="P279" s="192"/>
      <c r="Q279" s="192"/>
      <c r="R279" s="192"/>
      <c r="S279" s="192"/>
      <c r="T279" s="193"/>
      <c r="AT279" s="187" t="s">
        <v>186</v>
      </c>
      <c r="AU279" s="187" t="s">
        <v>83</v>
      </c>
      <c r="AV279" s="11" t="s">
        <v>83</v>
      </c>
      <c r="AW279" s="11" t="s">
        <v>37</v>
      </c>
      <c r="AX279" s="11" t="s">
        <v>73</v>
      </c>
      <c r="AY279" s="187" t="s">
        <v>178</v>
      </c>
    </row>
    <row r="280" spans="2:51" s="12" customFormat="1" ht="13.5">
      <c r="B280" s="194"/>
      <c r="D280" s="186" t="s">
        <v>186</v>
      </c>
      <c r="E280" s="195" t="s">
        <v>5</v>
      </c>
      <c r="F280" s="196" t="s">
        <v>188</v>
      </c>
      <c r="H280" s="197">
        <v>23.51</v>
      </c>
      <c r="I280" s="198"/>
      <c r="L280" s="194"/>
      <c r="M280" s="199"/>
      <c r="N280" s="200"/>
      <c r="O280" s="200"/>
      <c r="P280" s="200"/>
      <c r="Q280" s="200"/>
      <c r="R280" s="200"/>
      <c r="S280" s="200"/>
      <c r="T280" s="201"/>
      <c r="AT280" s="195" t="s">
        <v>186</v>
      </c>
      <c r="AU280" s="195" t="s">
        <v>83</v>
      </c>
      <c r="AV280" s="12" t="s">
        <v>185</v>
      </c>
      <c r="AW280" s="12" t="s">
        <v>37</v>
      </c>
      <c r="AX280" s="12" t="s">
        <v>81</v>
      </c>
      <c r="AY280" s="195" t="s">
        <v>178</v>
      </c>
    </row>
    <row r="281" spans="2:65" s="1" customFormat="1" ht="38.25" customHeight="1">
      <c r="B281" s="172"/>
      <c r="C281" s="173" t="s">
        <v>471</v>
      </c>
      <c r="D281" s="173" t="s">
        <v>180</v>
      </c>
      <c r="E281" s="174" t="s">
        <v>1509</v>
      </c>
      <c r="F281" s="175" t="s">
        <v>1510</v>
      </c>
      <c r="G281" s="176" t="s">
        <v>227</v>
      </c>
      <c r="H281" s="177">
        <v>1</v>
      </c>
      <c r="I281" s="178"/>
      <c r="J281" s="179">
        <f>ROUND(I281*H281,2)</f>
        <v>0</v>
      </c>
      <c r="K281" s="175" t="s">
        <v>5</v>
      </c>
      <c r="L281" s="39"/>
      <c r="M281" s="180" t="s">
        <v>5</v>
      </c>
      <c r="N281" s="181" t="s">
        <v>44</v>
      </c>
      <c r="O281" s="40"/>
      <c r="P281" s="182">
        <f>O281*H281</f>
        <v>0</v>
      </c>
      <c r="Q281" s="182">
        <v>0</v>
      </c>
      <c r="R281" s="182">
        <f>Q281*H281</f>
        <v>0</v>
      </c>
      <c r="S281" s="182">
        <v>0</v>
      </c>
      <c r="T281" s="183">
        <f>S281*H281</f>
        <v>0</v>
      </c>
      <c r="AR281" s="22" t="s">
        <v>185</v>
      </c>
      <c r="AT281" s="22" t="s">
        <v>180</v>
      </c>
      <c r="AU281" s="22" t="s">
        <v>83</v>
      </c>
      <c r="AY281" s="22" t="s">
        <v>178</v>
      </c>
      <c r="BE281" s="184">
        <f>IF(N281="základní",J281,0)</f>
        <v>0</v>
      </c>
      <c r="BF281" s="184">
        <f>IF(N281="snížená",J281,0)</f>
        <v>0</v>
      </c>
      <c r="BG281" s="184">
        <f>IF(N281="zákl. přenesená",J281,0)</f>
        <v>0</v>
      </c>
      <c r="BH281" s="184">
        <f>IF(N281="sníž. přenesená",J281,0)</f>
        <v>0</v>
      </c>
      <c r="BI281" s="184">
        <f>IF(N281="nulová",J281,0)</f>
        <v>0</v>
      </c>
      <c r="BJ281" s="22" t="s">
        <v>81</v>
      </c>
      <c r="BK281" s="184">
        <f>ROUND(I281*H281,2)</f>
        <v>0</v>
      </c>
      <c r="BL281" s="22" t="s">
        <v>185</v>
      </c>
      <c r="BM281" s="22" t="s">
        <v>474</v>
      </c>
    </row>
    <row r="282" spans="2:51" s="11" customFormat="1" ht="13.5">
      <c r="B282" s="185"/>
      <c r="D282" s="186" t="s">
        <v>186</v>
      </c>
      <c r="E282" s="187" t="s">
        <v>5</v>
      </c>
      <c r="F282" s="188" t="s">
        <v>81</v>
      </c>
      <c r="H282" s="189">
        <v>1</v>
      </c>
      <c r="I282" s="190"/>
      <c r="L282" s="185"/>
      <c r="M282" s="191"/>
      <c r="N282" s="192"/>
      <c r="O282" s="192"/>
      <c r="P282" s="192"/>
      <c r="Q282" s="192"/>
      <c r="R282" s="192"/>
      <c r="S282" s="192"/>
      <c r="T282" s="193"/>
      <c r="AT282" s="187" t="s">
        <v>186</v>
      </c>
      <c r="AU282" s="187" t="s">
        <v>83</v>
      </c>
      <c r="AV282" s="11" t="s">
        <v>83</v>
      </c>
      <c r="AW282" s="11" t="s">
        <v>37</v>
      </c>
      <c r="AX282" s="11" t="s">
        <v>81</v>
      </c>
      <c r="AY282" s="187" t="s">
        <v>178</v>
      </c>
    </row>
    <row r="283" spans="2:65" s="1" customFormat="1" ht="38.25" customHeight="1">
      <c r="B283" s="172"/>
      <c r="C283" s="173" t="s">
        <v>335</v>
      </c>
      <c r="D283" s="173" t="s">
        <v>180</v>
      </c>
      <c r="E283" s="174" t="s">
        <v>1511</v>
      </c>
      <c r="F283" s="175" t="s">
        <v>1512</v>
      </c>
      <c r="G283" s="176" t="s">
        <v>299</v>
      </c>
      <c r="H283" s="177">
        <v>23</v>
      </c>
      <c r="I283" s="178"/>
      <c r="J283" s="179">
        <f>ROUND(I283*H283,2)</f>
        <v>0</v>
      </c>
      <c r="K283" s="175" t="s">
        <v>191</v>
      </c>
      <c r="L283" s="39"/>
      <c r="M283" s="180" t="s">
        <v>5</v>
      </c>
      <c r="N283" s="181" t="s">
        <v>44</v>
      </c>
      <c r="O283" s="40"/>
      <c r="P283" s="182">
        <f>O283*H283</f>
        <v>0</v>
      </c>
      <c r="Q283" s="182">
        <v>0</v>
      </c>
      <c r="R283" s="182">
        <f>Q283*H283</f>
        <v>0</v>
      </c>
      <c r="S283" s="182">
        <v>0</v>
      </c>
      <c r="T283" s="183">
        <f>S283*H283</f>
        <v>0</v>
      </c>
      <c r="AR283" s="22" t="s">
        <v>185</v>
      </c>
      <c r="AT283" s="22" t="s">
        <v>180</v>
      </c>
      <c r="AU283" s="22" t="s">
        <v>83</v>
      </c>
      <c r="AY283" s="22" t="s">
        <v>178</v>
      </c>
      <c r="BE283" s="184">
        <f>IF(N283="základní",J283,0)</f>
        <v>0</v>
      </c>
      <c r="BF283" s="184">
        <f>IF(N283="snížená",J283,0)</f>
        <v>0</v>
      </c>
      <c r="BG283" s="184">
        <f>IF(N283="zákl. přenesená",J283,0)</f>
        <v>0</v>
      </c>
      <c r="BH283" s="184">
        <f>IF(N283="sníž. přenesená",J283,0)</f>
        <v>0</v>
      </c>
      <c r="BI283" s="184">
        <f>IF(N283="nulová",J283,0)</f>
        <v>0</v>
      </c>
      <c r="BJ283" s="22" t="s">
        <v>81</v>
      </c>
      <c r="BK283" s="184">
        <f>ROUND(I283*H283,2)</f>
        <v>0</v>
      </c>
      <c r="BL283" s="22" t="s">
        <v>185</v>
      </c>
      <c r="BM283" s="22" t="s">
        <v>478</v>
      </c>
    </row>
    <row r="284" spans="2:65" s="1" customFormat="1" ht="38.25" customHeight="1">
      <c r="B284" s="172"/>
      <c r="C284" s="173" t="s">
        <v>480</v>
      </c>
      <c r="D284" s="173" t="s">
        <v>180</v>
      </c>
      <c r="E284" s="174" t="s">
        <v>1513</v>
      </c>
      <c r="F284" s="175" t="s">
        <v>1514</v>
      </c>
      <c r="G284" s="176" t="s">
        <v>299</v>
      </c>
      <c r="H284" s="177">
        <v>15</v>
      </c>
      <c r="I284" s="178"/>
      <c r="J284" s="179">
        <f>ROUND(I284*H284,2)</f>
        <v>0</v>
      </c>
      <c r="K284" s="175" t="s">
        <v>191</v>
      </c>
      <c r="L284" s="39"/>
      <c r="M284" s="180" t="s">
        <v>5</v>
      </c>
      <c r="N284" s="181" t="s">
        <v>44</v>
      </c>
      <c r="O284" s="40"/>
      <c r="P284" s="182">
        <f>O284*H284</f>
        <v>0</v>
      </c>
      <c r="Q284" s="182">
        <v>0</v>
      </c>
      <c r="R284" s="182">
        <f>Q284*H284</f>
        <v>0</v>
      </c>
      <c r="S284" s="182">
        <v>0</v>
      </c>
      <c r="T284" s="183">
        <f>S284*H284</f>
        <v>0</v>
      </c>
      <c r="AR284" s="22" t="s">
        <v>185</v>
      </c>
      <c r="AT284" s="22" t="s">
        <v>180</v>
      </c>
      <c r="AU284" s="22" t="s">
        <v>83</v>
      </c>
      <c r="AY284" s="22" t="s">
        <v>178</v>
      </c>
      <c r="BE284" s="184">
        <f>IF(N284="základní",J284,0)</f>
        <v>0</v>
      </c>
      <c r="BF284" s="184">
        <f>IF(N284="snížená",J284,0)</f>
        <v>0</v>
      </c>
      <c r="BG284" s="184">
        <f>IF(N284="zákl. přenesená",J284,0)</f>
        <v>0</v>
      </c>
      <c r="BH284" s="184">
        <f>IF(N284="sníž. přenesená",J284,0)</f>
        <v>0</v>
      </c>
      <c r="BI284" s="184">
        <f>IF(N284="nulová",J284,0)</f>
        <v>0</v>
      </c>
      <c r="BJ284" s="22" t="s">
        <v>81</v>
      </c>
      <c r="BK284" s="184">
        <f>ROUND(I284*H284,2)</f>
        <v>0</v>
      </c>
      <c r="BL284" s="22" t="s">
        <v>185</v>
      </c>
      <c r="BM284" s="22" t="s">
        <v>483</v>
      </c>
    </row>
    <row r="285" spans="2:51" s="11" customFormat="1" ht="13.5">
      <c r="B285" s="185"/>
      <c r="D285" s="186" t="s">
        <v>186</v>
      </c>
      <c r="E285" s="187" t="s">
        <v>5</v>
      </c>
      <c r="F285" s="188" t="s">
        <v>1515</v>
      </c>
      <c r="H285" s="189">
        <v>15</v>
      </c>
      <c r="I285" s="190"/>
      <c r="L285" s="185"/>
      <c r="M285" s="191"/>
      <c r="N285" s="192"/>
      <c r="O285" s="192"/>
      <c r="P285" s="192"/>
      <c r="Q285" s="192"/>
      <c r="R285" s="192"/>
      <c r="S285" s="192"/>
      <c r="T285" s="193"/>
      <c r="AT285" s="187" t="s">
        <v>186</v>
      </c>
      <c r="AU285" s="187" t="s">
        <v>83</v>
      </c>
      <c r="AV285" s="11" t="s">
        <v>83</v>
      </c>
      <c r="AW285" s="11" t="s">
        <v>37</v>
      </c>
      <c r="AX285" s="11" t="s">
        <v>73</v>
      </c>
      <c r="AY285" s="187" t="s">
        <v>178</v>
      </c>
    </row>
    <row r="286" spans="2:51" s="12" customFormat="1" ht="13.5">
      <c r="B286" s="194"/>
      <c r="D286" s="186" t="s">
        <v>186</v>
      </c>
      <c r="E286" s="195" t="s">
        <v>5</v>
      </c>
      <c r="F286" s="196" t="s">
        <v>188</v>
      </c>
      <c r="H286" s="197">
        <v>15</v>
      </c>
      <c r="I286" s="198"/>
      <c r="L286" s="194"/>
      <c r="M286" s="199"/>
      <c r="N286" s="200"/>
      <c r="O286" s="200"/>
      <c r="P286" s="200"/>
      <c r="Q286" s="200"/>
      <c r="R286" s="200"/>
      <c r="S286" s="200"/>
      <c r="T286" s="201"/>
      <c r="AT286" s="195" t="s">
        <v>186</v>
      </c>
      <c r="AU286" s="195" t="s">
        <v>83</v>
      </c>
      <c r="AV286" s="12" t="s">
        <v>185</v>
      </c>
      <c r="AW286" s="12" t="s">
        <v>37</v>
      </c>
      <c r="AX286" s="12" t="s">
        <v>81</v>
      </c>
      <c r="AY286" s="195" t="s">
        <v>178</v>
      </c>
    </row>
    <row r="287" spans="2:65" s="1" customFormat="1" ht="38.25" customHeight="1">
      <c r="B287" s="172"/>
      <c r="C287" s="173" t="s">
        <v>339</v>
      </c>
      <c r="D287" s="173" t="s">
        <v>180</v>
      </c>
      <c r="E287" s="174" t="s">
        <v>1516</v>
      </c>
      <c r="F287" s="175" t="s">
        <v>1517</v>
      </c>
      <c r="G287" s="176" t="s">
        <v>299</v>
      </c>
      <c r="H287" s="177">
        <v>1</v>
      </c>
      <c r="I287" s="178"/>
      <c r="J287" s="179">
        <f>ROUND(I287*H287,2)</f>
        <v>0</v>
      </c>
      <c r="K287" s="175" t="s">
        <v>191</v>
      </c>
      <c r="L287" s="39"/>
      <c r="M287" s="180" t="s">
        <v>5</v>
      </c>
      <c r="N287" s="181" t="s">
        <v>44</v>
      </c>
      <c r="O287" s="40"/>
      <c r="P287" s="182">
        <f>O287*H287</f>
        <v>0</v>
      </c>
      <c r="Q287" s="182">
        <v>0</v>
      </c>
      <c r="R287" s="182">
        <f>Q287*H287</f>
        <v>0</v>
      </c>
      <c r="S287" s="182">
        <v>0</v>
      </c>
      <c r="T287" s="183">
        <f>S287*H287</f>
        <v>0</v>
      </c>
      <c r="AR287" s="22" t="s">
        <v>185</v>
      </c>
      <c r="AT287" s="22" t="s">
        <v>180</v>
      </c>
      <c r="AU287" s="22" t="s">
        <v>83</v>
      </c>
      <c r="AY287" s="22" t="s">
        <v>178</v>
      </c>
      <c r="BE287" s="184">
        <f>IF(N287="základní",J287,0)</f>
        <v>0</v>
      </c>
      <c r="BF287" s="184">
        <f>IF(N287="snížená",J287,0)</f>
        <v>0</v>
      </c>
      <c r="BG287" s="184">
        <f>IF(N287="zákl. přenesená",J287,0)</f>
        <v>0</v>
      </c>
      <c r="BH287" s="184">
        <f>IF(N287="sníž. přenesená",J287,0)</f>
        <v>0</v>
      </c>
      <c r="BI287" s="184">
        <f>IF(N287="nulová",J287,0)</f>
        <v>0</v>
      </c>
      <c r="BJ287" s="22" t="s">
        <v>81</v>
      </c>
      <c r="BK287" s="184">
        <f>ROUND(I287*H287,2)</f>
        <v>0</v>
      </c>
      <c r="BL287" s="22" t="s">
        <v>185</v>
      </c>
      <c r="BM287" s="22" t="s">
        <v>487</v>
      </c>
    </row>
    <row r="288" spans="2:65" s="1" customFormat="1" ht="38.25" customHeight="1">
      <c r="B288" s="172"/>
      <c r="C288" s="173" t="s">
        <v>489</v>
      </c>
      <c r="D288" s="173" t="s">
        <v>180</v>
      </c>
      <c r="E288" s="174" t="s">
        <v>1227</v>
      </c>
      <c r="F288" s="175" t="s">
        <v>1228</v>
      </c>
      <c r="G288" s="176" t="s">
        <v>196</v>
      </c>
      <c r="H288" s="177">
        <v>1.08</v>
      </c>
      <c r="I288" s="178"/>
      <c r="J288" s="179">
        <f>ROUND(I288*H288,2)</f>
        <v>0</v>
      </c>
      <c r="K288" s="175" t="s">
        <v>191</v>
      </c>
      <c r="L288" s="39"/>
      <c r="M288" s="180" t="s">
        <v>5</v>
      </c>
      <c r="N288" s="181" t="s">
        <v>44</v>
      </c>
      <c r="O288" s="40"/>
      <c r="P288" s="182">
        <f>O288*H288</f>
        <v>0</v>
      </c>
      <c r="Q288" s="182">
        <v>0</v>
      </c>
      <c r="R288" s="182">
        <f>Q288*H288</f>
        <v>0</v>
      </c>
      <c r="S288" s="182">
        <v>0</v>
      </c>
      <c r="T288" s="183">
        <f>S288*H288</f>
        <v>0</v>
      </c>
      <c r="AR288" s="22" t="s">
        <v>185</v>
      </c>
      <c r="AT288" s="22" t="s">
        <v>180</v>
      </c>
      <c r="AU288" s="22" t="s">
        <v>83</v>
      </c>
      <c r="AY288" s="22" t="s">
        <v>178</v>
      </c>
      <c r="BE288" s="184">
        <f>IF(N288="základní",J288,0)</f>
        <v>0</v>
      </c>
      <c r="BF288" s="184">
        <f>IF(N288="snížená",J288,0)</f>
        <v>0</v>
      </c>
      <c r="BG288" s="184">
        <f>IF(N288="zákl. přenesená",J288,0)</f>
        <v>0</v>
      </c>
      <c r="BH288" s="184">
        <f>IF(N288="sníž. přenesená",J288,0)</f>
        <v>0</v>
      </c>
      <c r="BI288" s="184">
        <f>IF(N288="nulová",J288,0)</f>
        <v>0</v>
      </c>
      <c r="BJ288" s="22" t="s">
        <v>81</v>
      </c>
      <c r="BK288" s="184">
        <f>ROUND(I288*H288,2)</f>
        <v>0</v>
      </c>
      <c r="BL288" s="22" t="s">
        <v>185</v>
      </c>
      <c r="BM288" s="22" t="s">
        <v>492</v>
      </c>
    </row>
    <row r="289" spans="2:51" s="11" customFormat="1" ht="13.5">
      <c r="B289" s="185"/>
      <c r="D289" s="186" t="s">
        <v>186</v>
      </c>
      <c r="E289" s="187" t="s">
        <v>5</v>
      </c>
      <c r="F289" s="188" t="s">
        <v>1518</v>
      </c>
      <c r="H289" s="189">
        <v>1.08</v>
      </c>
      <c r="I289" s="190"/>
      <c r="L289" s="185"/>
      <c r="M289" s="191"/>
      <c r="N289" s="192"/>
      <c r="O289" s="192"/>
      <c r="P289" s="192"/>
      <c r="Q289" s="192"/>
      <c r="R289" s="192"/>
      <c r="S289" s="192"/>
      <c r="T289" s="193"/>
      <c r="AT289" s="187" t="s">
        <v>186</v>
      </c>
      <c r="AU289" s="187" t="s">
        <v>83</v>
      </c>
      <c r="AV289" s="11" t="s">
        <v>83</v>
      </c>
      <c r="AW289" s="11" t="s">
        <v>37</v>
      </c>
      <c r="AX289" s="11" t="s">
        <v>73</v>
      </c>
      <c r="AY289" s="187" t="s">
        <v>178</v>
      </c>
    </row>
    <row r="290" spans="2:51" s="12" customFormat="1" ht="13.5">
      <c r="B290" s="194"/>
      <c r="D290" s="186" t="s">
        <v>186</v>
      </c>
      <c r="E290" s="195" t="s">
        <v>5</v>
      </c>
      <c r="F290" s="196" t="s">
        <v>188</v>
      </c>
      <c r="H290" s="197">
        <v>1.08</v>
      </c>
      <c r="I290" s="198"/>
      <c r="L290" s="194"/>
      <c r="M290" s="199"/>
      <c r="N290" s="200"/>
      <c r="O290" s="200"/>
      <c r="P290" s="200"/>
      <c r="Q290" s="200"/>
      <c r="R290" s="200"/>
      <c r="S290" s="200"/>
      <c r="T290" s="201"/>
      <c r="AT290" s="195" t="s">
        <v>186</v>
      </c>
      <c r="AU290" s="195" t="s">
        <v>83</v>
      </c>
      <c r="AV290" s="12" t="s">
        <v>185</v>
      </c>
      <c r="AW290" s="12" t="s">
        <v>37</v>
      </c>
      <c r="AX290" s="12" t="s">
        <v>81</v>
      </c>
      <c r="AY290" s="195" t="s">
        <v>178</v>
      </c>
    </row>
    <row r="291" spans="2:63" s="10" customFormat="1" ht="29.85" customHeight="1">
      <c r="B291" s="159"/>
      <c r="D291" s="160" t="s">
        <v>72</v>
      </c>
      <c r="E291" s="170" t="s">
        <v>494</v>
      </c>
      <c r="F291" s="170" t="s">
        <v>495</v>
      </c>
      <c r="I291" s="162"/>
      <c r="J291" s="171">
        <f>BK291</f>
        <v>0</v>
      </c>
      <c r="L291" s="159"/>
      <c r="M291" s="164"/>
      <c r="N291" s="165"/>
      <c r="O291" s="165"/>
      <c r="P291" s="166">
        <f>SUM(P292:P310)</f>
        <v>0</v>
      </c>
      <c r="Q291" s="165"/>
      <c r="R291" s="166">
        <f>SUM(R292:R310)</f>
        <v>0</v>
      </c>
      <c r="S291" s="165"/>
      <c r="T291" s="167">
        <f>SUM(T292:T310)</f>
        <v>0</v>
      </c>
      <c r="AR291" s="160" t="s">
        <v>81</v>
      </c>
      <c r="AT291" s="168" t="s">
        <v>72</v>
      </c>
      <c r="AU291" s="168" t="s">
        <v>81</v>
      </c>
      <c r="AY291" s="160" t="s">
        <v>178</v>
      </c>
      <c r="BK291" s="169">
        <f>SUM(BK292:BK310)</f>
        <v>0</v>
      </c>
    </row>
    <row r="292" spans="2:65" s="1" customFormat="1" ht="25.5" customHeight="1">
      <c r="B292" s="172"/>
      <c r="C292" s="173" t="s">
        <v>345</v>
      </c>
      <c r="D292" s="173" t="s">
        <v>180</v>
      </c>
      <c r="E292" s="174" t="s">
        <v>496</v>
      </c>
      <c r="F292" s="175" t="s">
        <v>497</v>
      </c>
      <c r="G292" s="176" t="s">
        <v>217</v>
      </c>
      <c r="H292" s="177">
        <v>119.5</v>
      </c>
      <c r="I292" s="178"/>
      <c r="J292" s="179">
        <f>ROUND(I292*H292,2)</f>
        <v>0</v>
      </c>
      <c r="K292" s="175" t="s">
        <v>435</v>
      </c>
      <c r="L292" s="39"/>
      <c r="M292" s="180" t="s">
        <v>5</v>
      </c>
      <c r="N292" s="181" t="s">
        <v>44</v>
      </c>
      <c r="O292" s="40"/>
      <c r="P292" s="182">
        <f>O292*H292</f>
        <v>0</v>
      </c>
      <c r="Q292" s="182">
        <v>0</v>
      </c>
      <c r="R292" s="182">
        <f>Q292*H292</f>
        <v>0</v>
      </c>
      <c r="S292" s="182">
        <v>0</v>
      </c>
      <c r="T292" s="183">
        <f>S292*H292</f>
        <v>0</v>
      </c>
      <c r="AR292" s="22" t="s">
        <v>185</v>
      </c>
      <c r="AT292" s="22" t="s">
        <v>180</v>
      </c>
      <c r="AU292" s="22" t="s">
        <v>83</v>
      </c>
      <c r="AY292" s="22" t="s">
        <v>178</v>
      </c>
      <c r="BE292" s="184">
        <f>IF(N292="základní",J292,0)</f>
        <v>0</v>
      </c>
      <c r="BF292" s="184">
        <f>IF(N292="snížená",J292,0)</f>
        <v>0</v>
      </c>
      <c r="BG292" s="184">
        <f>IF(N292="zákl. přenesená",J292,0)</f>
        <v>0</v>
      </c>
      <c r="BH292" s="184">
        <f>IF(N292="sníž. přenesená",J292,0)</f>
        <v>0</v>
      </c>
      <c r="BI292" s="184">
        <f>IF(N292="nulová",J292,0)</f>
        <v>0</v>
      </c>
      <c r="BJ292" s="22" t="s">
        <v>81</v>
      </c>
      <c r="BK292" s="184">
        <f>ROUND(I292*H292,2)</f>
        <v>0</v>
      </c>
      <c r="BL292" s="22" t="s">
        <v>185</v>
      </c>
      <c r="BM292" s="22" t="s">
        <v>498</v>
      </c>
    </row>
    <row r="293" spans="2:51" s="11" customFormat="1" ht="13.5">
      <c r="B293" s="185"/>
      <c r="D293" s="186" t="s">
        <v>186</v>
      </c>
      <c r="E293" s="187" t="s">
        <v>5</v>
      </c>
      <c r="F293" s="188" t="s">
        <v>1519</v>
      </c>
      <c r="H293" s="189">
        <v>119.5</v>
      </c>
      <c r="I293" s="190"/>
      <c r="L293" s="185"/>
      <c r="M293" s="191"/>
      <c r="N293" s="192"/>
      <c r="O293" s="192"/>
      <c r="P293" s="192"/>
      <c r="Q293" s="192"/>
      <c r="R293" s="192"/>
      <c r="S293" s="192"/>
      <c r="T293" s="193"/>
      <c r="AT293" s="187" t="s">
        <v>186</v>
      </c>
      <c r="AU293" s="187" t="s">
        <v>83</v>
      </c>
      <c r="AV293" s="11" t="s">
        <v>83</v>
      </c>
      <c r="AW293" s="11" t="s">
        <v>37</v>
      </c>
      <c r="AX293" s="11" t="s">
        <v>73</v>
      </c>
      <c r="AY293" s="187" t="s">
        <v>178</v>
      </c>
    </row>
    <row r="294" spans="2:51" s="12" customFormat="1" ht="13.5">
      <c r="B294" s="194"/>
      <c r="D294" s="186" t="s">
        <v>186</v>
      </c>
      <c r="E294" s="195" t="s">
        <v>5</v>
      </c>
      <c r="F294" s="196" t="s">
        <v>188</v>
      </c>
      <c r="H294" s="197">
        <v>119.5</v>
      </c>
      <c r="I294" s="198"/>
      <c r="L294" s="194"/>
      <c r="M294" s="199"/>
      <c r="N294" s="200"/>
      <c r="O294" s="200"/>
      <c r="P294" s="200"/>
      <c r="Q294" s="200"/>
      <c r="R294" s="200"/>
      <c r="S294" s="200"/>
      <c r="T294" s="201"/>
      <c r="AT294" s="195" t="s">
        <v>186</v>
      </c>
      <c r="AU294" s="195" t="s">
        <v>83</v>
      </c>
      <c r="AV294" s="12" t="s">
        <v>185</v>
      </c>
      <c r="AW294" s="12" t="s">
        <v>37</v>
      </c>
      <c r="AX294" s="12" t="s">
        <v>81</v>
      </c>
      <c r="AY294" s="195" t="s">
        <v>178</v>
      </c>
    </row>
    <row r="295" spans="2:65" s="1" customFormat="1" ht="25.5" customHeight="1">
      <c r="B295" s="172"/>
      <c r="C295" s="173" t="s">
        <v>500</v>
      </c>
      <c r="D295" s="173" t="s">
        <v>180</v>
      </c>
      <c r="E295" s="174" t="s">
        <v>501</v>
      </c>
      <c r="F295" s="175" t="s">
        <v>502</v>
      </c>
      <c r="G295" s="176" t="s">
        <v>217</v>
      </c>
      <c r="H295" s="177">
        <v>118.807</v>
      </c>
      <c r="I295" s="178"/>
      <c r="J295" s="179">
        <f>ROUND(I295*H295,2)</f>
        <v>0</v>
      </c>
      <c r="K295" s="175" t="s">
        <v>435</v>
      </c>
      <c r="L295" s="39"/>
      <c r="M295" s="180" t="s">
        <v>5</v>
      </c>
      <c r="N295" s="181" t="s">
        <v>44</v>
      </c>
      <c r="O295" s="40"/>
      <c r="P295" s="182">
        <f>O295*H295</f>
        <v>0</v>
      </c>
      <c r="Q295" s="182">
        <v>0</v>
      </c>
      <c r="R295" s="182">
        <f>Q295*H295</f>
        <v>0</v>
      </c>
      <c r="S295" s="182">
        <v>0</v>
      </c>
      <c r="T295" s="183">
        <f>S295*H295</f>
        <v>0</v>
      </c>
      <c r="AR295" s="22" t="s">
        <v>185</v>
      </c>
      <c r="AT295" s="22" t="s">
        <v>180</v>
      </c>
      <c r="AU295" s="22" t="s">
        <v>83</v>
      </c>
      <c r="AY295" s="22" t="s">
        <v>178</v>
      </c>
      <c r="BE295" s="184">
        <f>IF(N295="základní",J295,0)</f>
        <v>0</v>
      </c>
      <c r="BF295" s="184">
        <f>IF(N295="snížená",J295,0)</f>
        <v>0</v>
      </c>
      <c r="BG295" s="184">
        <f>IF(N295="zákl. přenesená",J295,0)</f>
        <v>0</v>
      </c>
      <c r="BH295" s="184">
        <f>IF(N295="sníž. přenesená",J295,0)</f>
        <v>0</v>
      </c>
      <c r="BI295" s="184">
        <f>IF(N295="nulová",J295,0)</f>
        <v>0</v>
      </c>
      <c r="BJ295" s="22" t="s">
        <v>81</v>
      </c>
      <c r="BK295" s="184">
        <f>ROUND(I295*H295,2)</f>
        <v>0</v>
      </c>
      <c r="BL295" s="22" t="s">
        <v>185</v>
      </c>
      <c r="BM295" s="22" t="s">
        <v>503</v>
      </c>
    </row>
    <row r="296" spans="2:65" s="1" customFormat="1" ht="25.5" customHeight="1">
      <c r="B296" s="172"/>
      <c r="C296" s="173" t="s">
        <v>349</v>
      </c>
      <c r="D296" s="173" t="s">
        <v>180</v>
      </c>
      <c r="E296" s="174" t="s">
        <v>504</v>
      </c>
      <c r="F296" s="175" t="s">
        <v>505</v>
      </c>
      <c r="G296" s="176" t="s">
        <v>217</v>
      </c>
      <c r="H296" s="177">
        <v>478</v>
      </c>
      <c r="I296" s="178"/>
      <c r="J296" s="179">
        <f>ROUND(I296*H296,2)</f>
        <v>0</v>
      </c>
      <c r="K296" s="175" t="s">
        <v>435</v>
      </c>
      <c r="L296" s="39"/>
      <c r="M296" s="180" t="s">
        <v>5</v>
      </c>
      <c r="N296" s="181" t="s">
        <v>44</v>
      </c>
      <c r="O296" s="40"/>
      <c r="P296" s="182">
        <f>O296*H296</f>
        <v>0</v>
      </c>
      <c r="Q296" s="182">
        <v>0</v>
      </c>
      <c r="R296" s="182">
        <f>Q296*H296</f>
        <v>0</v>
      </c>
      <c r="S296" s="182">
        <v>0</v>
      </c>
      <c r="T296" s="183">
        <f>S296*H296</f>
        <v>0</v>
      </c>
      <c r="AR296" s="22" t="s">
        <v>185</v>
      </c>
      <c r="AT296" s="22" t="s">
        <v>180</v>
      </c>
      <c r="AU296" s="22" t="s">
        <v>83</v>
      </c>
      <c r="AY296" s="22" t="s">
        <v>178</v>
      </c>
      <c r="BE296" s="184">
        <f>IF(N296="základní",J296,0)</f>
        <v>0</v>
      </c>
      <c r="BF296" s="184">
        <f>IF(N296="snížená",J296,0)</f>
        <v>0</v>
      </c>
      <c r="BG296" s="184">
        <f>IF(N296="zákl. přenesená",J296,0)</f>
        <v>0</v>
      </c>
      <c r="BH296" s="184">
        <f>IF(N296="sníž. přenesená",J296,0)</f>
        <v>0</v>
      </c>
      <c r="BI296" s="184">
        <f>IF(N296="nulová",J296,0)</f>
        <v>0</v>
      </c>
      <c r="BJ296" s="22" t="s">
        <v>81</v>
      </c>
      <c r="BK296" s="184">
        <f>ROUND(I296*H296,2)</f>
        <v>0</v>
      </c>
      <c r="BL296" s="22" t="s">
        <v>185</v>
      </c>
      <c r="BM296" s="22" t="s">
        <v>506</v>
      </c>
    </row>
    <row r="297" spans="2:51" s="11" customFormat="1" ht="13.5">
      <c r="B297" s="185"/>
      <c r="D297" s="186" t="s">
        <v>186</v>
      </c>
      <c r="E297" s="187" t="s">
        <v>5</v>
      </c>
      <c r="F297" s="188" t="s">
        <v>1520</v>
      </c>
      <c r="H297" s="189">
        <v>478</v>
      </c>
      <c r="I297" s="190"/>
      <c r="L297" s="185"/>
      <c r="M297" s="191"/>
      <c r="N297" s="192"/>
      <c r="O297" s="192"/>
      <c r="P297" s="192"/>
      <c r="Q297" s="192"/>
      <c r="R297" s="192"/>
      <c r="S297" s="192"/>
      <c r="T297" s="193"/>
      <c r="AT297" s="187" t="s">
        <v>186</v>
      </c>
      <c r="AU297" s="187" t="s">
        <v>83</v>
      </c>
      <c r="AV297" s="11" t="s">
        <v>83</v>
      </c>
      <c r="AW297" s="11" t="s">
        <v>37</v>
      </c>
      <c r="AX297" s="11" t="s">
        <v>73</v>
      </c>
      <c r="AY297" s="187" t="s">
        <v>178</v>
      </c>
    </row>
    <row r="298" spans="2:51" s="12" customFormat="1" ht="13.5">
      <c r="B298" s="194"/>
      <c r="D298" s="186" t="s">
        <v>186</v>
      </c>
      <c r="E298" s="195" t="s">
        <v>5</v>
      </c>
      <c r="F298" s="196" t="s">
        <v>188</v>
      </c>
      <c r="H298" s="197">
        <v>478</v>
      </c>
      <c r="I298" s="198"/>
      <c r="L298" s="194"/>
      <c r="M298" s="199"/>
      <c r="N298" s="200"/>
      <c r="O298" s="200"/>
      <c r="P298" s="200"/>
      <c r="Q298" s="200"/>
      <c r="R298" s="200"/>
      <c r="S298" s="200"/>
      <c r="T298" s="201"/>
      <c r="AT298" s="195" t="s">
        <v>186</v>
      </c>
      <c r="AU298" s="195" t="s">
        <v>83</v>
      </c>
      <c r="AV298" s="12" t="s">
        <v>185</v>
      </c>
      <c r="AW298" s="12" t="s">
        <v>37</v>
      </c>
      <c r="AX298" s="12" t="s">
        <v>81</v>
      </c>
      <c r="AY298" s="195" t="s">
        <v>178</v>
      </c>
    </row>
    <row r="299" spans="2:65" s="1" customFormat="1" ht="16.5" customHeight="1">
      <c r="B299" s="172"/>
      <c r="C299" s="173" t="s">
        <v>508</v>
      </c>
      <c r="D299" s="173" t="s">
        <v>180</v>
      </c>
      <c r="E299" s="174" t="s">
        <v>1521</v>
      </c>
      <c r="F299" s="175" t="s">
        <v>1522</v>
      </c>
      <c r="G299" s="176" t="s">
        <v>217</v>
      </c>
      <c r="H299" s="177">
        <v>11.005</v>
      </c>
      <c r="I299" s="178"/>
      <c r="J299" s="179">
        <f>ROUND(I299*H299,2)</f>
        <v>0</v>
      </c>
      <c r="K299" s="175" t="s">
        <v>267</v>
      </c>
      <c r="L299" s="39"/>
      <c r="M299" s="180" t="s">
        <v>5</v>
      </c>
      <c r="N299" s="181" t="s">
        <v>44</v>
      </c>
      <c r="O299" s="40"/>
      <c r="P299" s="182">
        <f>O299*H299</f>
        <v>0</v>
      </c>
      <c r="Q299" s="182">
        <v>0</v>
      </c>
      <c r="R299" s="182">
        <f>Q299*H299</f>
        <v>0</v>
      </c>
      <c r="S299" s="182">
        <v>0</v>
      </c>
      <c r="T299" s="183">
        <f>S299*H299</f>
        <v>0</v>
      </c>
      <c r="AR299" s="22" t="s">
        <v>185</v>
      </c>
      <c r="AT299" s="22" t="s">
        <v>180</v>
      </c>
      <c r="AU299" s="22" t="s">
        <v>83</v>
      </c>
      <c r="AY299" s="22" t="s">
        <v>178</v>
      </c>
      <c r="BE299" s="184">
        <f>IF(N299="základní",J299,0)</f>
        <v>0</v>
      </c>
      <c r="BF299" s="184">
        <f>IF(N299="snížená",J299,0)</f>
        <v>0</v>
      </c>
      <c r="BG299" s="184">
        <f>IF(N299="zákl. přenesená",J299,0)</f>
        <v>0</v>
      </c>
      <c r="BH299" s="184">
        <f>IF(N299="sníž. přenesená",J299,0)</f>
        <v>0</v>
      </c>
      <c r="BI299" s="184">
        <f>IF(N299="nulová",J299,0)</f>
        <v>0</v>
      </c>
      <c r="BJ299" s="22" t="s">
        <v>81</v>
      </c>
      <c r="BK299" s="184">
        <f>ROUND(I299*H299,2)</f>
        <v>0</v>
      </c>
      <c r="BL299" s="22" t="s">
        <v>185</v>
      </c>
      <c r="BM299" s="22" t="s">
        <v>511</v>
      </c>
    </row>
    <row r="300" spans="2:51" s="11" customFormat="1" ht="13.5">
      <c r="B300" s="185"/>
      <c r="D300" s="186" t="s">
        <v>186</v>
      </c>
      <c r="E300" s="187" t="s">
        <v>5</v>
      </c>
      <c r="F300" s="188" t="s">
        <v>1523</v>
      </c>
      <c r="H300" s="189">
        <v>11.005</v>
      </c>
      <c r="I300" s="190"/>
      <c r="L300" s="185"/>
      <c r="M300" s="191"/>
      <c r="N300" s="192"/>
      <c r="O300" s="192"/>
      <c r="P300" s="192"/>
      <c r="Q300" s="192"/>
      <c r="R300" s="192"/>
      <c r="S300" s="192"/>
      <c r="T300" s="193"/>
      <c r="AT300" s="187" t="s">
        <v>186</v>
      </c>
      <c r="AU300" s="187" t="s">
        <v>83</v>
      </c>
      <c r="AV300" s="11" t="s">
        <v>83</v>
      </c>
      <c r="AW300" s="11" t="s">
        <v>37</v>
      </c>
      <c r="AX300" s="11" t="s">
        <v>73</v>
      </c>
      <c r="AY300" s="187" t="s">
        <v>178</v>
      </c>
    </row>
    <row r="301" spans="2:51" s="12" customFormat="1" ht="13.5">
      <c r="B301" s="194"/>
      <c r="D301" s="186" t="s">
        <v>186</v>
      </c>
      <c r="E301" s="195" t="s">
        <v>5</v>
      </c>
      <c r="F301" s="196" t="s">
        <v>188</v>
      </c>
      <c r="H301" s="197">
        <v>11.005</v>
      </c>
      <c r="I301" s="198"/>
      <c r="L301" s="194"/>
      <c r="M301" s="199"/>
      <c r="N301" s="200"/>
      <c r="O301" s="200"/>
      <c r="P301" s="200"/>
      <c r="Q301" s="200"/>
      <c r="R301" s="200"/>
      <c r="S301" s="200"/>
      <c r="T301" s="201"/>
      <c r="AT301" s="195" t="s">
        <v>186</v>
      </c>
      <c r="AU301" s="195" t="s">
        <v>83</v>
      </c>
      <c r="AV301" s="12" t="s">
        <v>185</v>
      </c>
      <c r="AW301" s="12" t="s">
        <v>37</v>
      </c>
      <c r="AX301" s="12" t="s">
        <v>81</v>
      </c>
      <c r="AY301" s="195" t="s">
        <v>178</v>
      </c>
    </row>
    <row r="302" spans="2:65" s="1" customFormat="1" ht="25.5" customHeight="1">
      <c r="B302" s="172"/>
      <c r="C302" s="173" t="s">
        <v>353</v>
      </c>
      <c r="D302" s="173" t="s">
        <v>180</v>
      </c>
      <c r="E302" s="174" t="s">
        <v>1234</v>
      </c>
      <c r="F302" s="175" t="s">
        <v>1235</v>
      </c>
      <c r="G302" s="176" t="s">
        <v>217</v>
      </c>
      <c r="H302" s="177">
        <v>6.98</v>
      </c>
      <c r="I302" s="178"/>
      <c r="J302" s="179">
        <f>ROUND(I302*H302,2)</f>
        <v>0</v>
      </c>
      <c r="K302" s="175" t="s">
        <v>191</v>
      </c>
      <c r="L302" s="39"/>
      <c r="M302" s="180" t="s">
        <v>5</v>
      </c>
      <c r="N302" s="181" t="s">
        <v>44</v>
      </c>
      <c r="O302" s="40"/>
      <c r="P302" s="182">
        <f>O302*H302</f>
        <v>0</v>
      </c>
      <c r="Q302" s="182">
        <v>0</v>
      </c>
      <c r="R302" s="182">
        <f>Q302*H302</f>
        <v>0</v>
      </c>
      <c r="S302" s="182">
        <v>0</v>
      </c>
      <c r="T302" s="183">
        <f>S302*H302</f>
        <v>0</v>
      </c>
      <c r="AR302" s="22" t="s">
        <v>185</v>
      </c>
      <c r="AT302" s="22" t="s">
        <v>180</v>
      </c>
      <c r="AU302" s="22" t="s">
        <v>83</v>
      </c>
      <c r="AY302" s="22" t="s">
        <v>178</v>
      </c>
      <c r="BE302" s="184">
        <f>IF(N302="základní",J302,0)</f>
        <v>0</v>
      </c>
      <c r="BF302" s="184">
        <f>IF(N302="snížená",J302,0)</f>
        <v>0</v>
      </c>
      <c r="BG302" s="184">
        <f>IF(N302="zákl. přenesená",J302,0)</f>
        <v>0</v>
      </c>
      <c r="BH302" s="184">
        <f>IF(N302="sníž. přenesená",J302,0)</f>
        <v>0</v>
      </c>
      <c r="BI302" s="184">
        <f>IF(N302="nulová",J302,0)</f>
        <v>0</v>
      </c>
      <c r="BJ302" s="22" t="s">
        <v>81</v>
      </c>
      <c r="BK302" s="184">
        <f>ROUND(I302*H302,2)</f>
        <v>0</v>
      </c>
      <c r="BL302" s="22" t="s">
        <v>185</v>
      </c>
      <c r="BM302" s="22" t="s">
        <v>516</v>
      </c>
    </row>
    <row r="303" spans="2:51" s="11" customFormat="1" ht="13.5">
      <c r="B303" s="185"/>
      <c r="D303" s="186" t="s">
        <v>186</v>
      </c>
      <c r="E303" s="187" t="s">
        <v>5</v>
      </c>
      <c r="F303" s="188" t="s">
        <v>1524</v>
      </c>
      <c r="H303" s="189">
        <v>6.98</v>
      </c>
      <c r="I303" s="190"/>
      <c r="L303" s="185"/>
      <c r="M303" s="191"/>
      <c r="N303" s="192"/>
      <c r="O303" s="192"/>
      <c r="P303" s="192"/>
      <c r="Q303" s="192"/>
      <c r="R303" s="192"/>
      <c r="S303" s="192"/>
      <c r="T303" s="193"/>
      <c r="AT303" s="187" t="s">
        <v>186</v>
      </c>
      <c r="AU303" s="187" t="s">
        <v>83</v>
      </c>
      <c r="AV303" s="11" t="s">
        <v>83</v>
      </c>
      <c r="AW303" s="11" t="s">
        <v>37</v>
      </c>
      <c r="AX303" s="11" t="s">
        <v>73</v>
      </c>
      <c r="AY303" s="187" t="s">
        <v>178</v>
      </c>
    </row>
    <row r="304" spans="2:51" s="12" customFormat="1" ht="13.5">
      <c r="B304" s="194"/>
      <c r="D304" s="186" t="s">
        <v>186</v>
      </c>
      <c r="E304" s="195" t="s">
        <v>5</v>
      </c>
      <c r="F304" s="196" t="s">
        <v>188</v>
      </c>
      <c r="H304" s="197">
        <v>6.98</v>
      </c>
      <c r="I304" s="198"/>
      <c r="L304" s="194"/>
      <c r="M304" s="199"/>
      <c r="N304" s="200"/>
      <c r="O304" s="200"/>
      <c r="P304" s="200"/>
      <c r="Q304" s="200"/>
      <c r="R304" s="200"/>
      <c r="S304" s="200"/>
      <c r="T304" s="201"/>
      <c r="AT304" s="195" t="s">
        <v>186</v>
      </c>
      <c r="AU304" s="195" t="s">
        <v>83</v>
      </c>
      <c r="AV304" s="12" t="s">
        <v>185</v>
      </c>
      <c r="AW304" s="12" t="s">
        <v>37</v>
      </c>
      <c r="AX304" s="12" t="s">
        <v>81</v>
      </c>
      <c r="AY304" s="195" t="s">
        <v>178</v>
      </c>
    </row>
    <row r="305" spans="2:65" s="1" customFormat="1" ht="16.5" customHeight="1">
      <c r="B305" s="172"/>
      <c r="C305" s="173" t="s">
        <v>521</v>
      </c>
      <c r="D305" s="173" t="s">
        <v>180</v>
      </c>
      <c r="E305" s="174" t="s">
        <v>1525</v>
      </c>
      <c r="F305" s="175" t="s">
        <v>1526</v>
      </c>
      <c r="G305" s="176" t="s">
        <v>217</v>
      </c>
      <c r="H305" s="177">
        <v>0.756</v>
      </c>
      <c r="I305" s="178"/>
      <c r="J305" s="179">
        <f>ROUND(I305*H305,2)</f>
        <v>0</v>
      </c>
      <c r="K305" s="175" t="s">
        <v>267</v>
      </c>
      <c r="L305" s="39"/>
      <c r="M305" s="180" t="s">
        <v>5</v>
      </c>
      <c r="N305" s="181" t="s">
        <v>44</v>
      </c>
      <c r="O305" s="40"/>
      <c r="P305" s="182">
        <f>O305*H305</f>
        <v>0</v>
      </c>
      <c r="Q305" s="182">
        <v>0</v>
      </c>
      <c r="R305" s="182">
        <f>Q305*H305</f>
        <v>0</v>
      </c>
      <c r="S305" s="182">
        <v>0</v>
      </c>
      <c r="T305" s="183">
        <f>S305*H305</f>
        <v>0</v>
      </c>
      <c r="AR305" s="22" t="s">
        <v>185</v>
      </c>
      <c r="AT305" s="22" t="s">
        <v>180</v>
      </c>
      <c r="AU305" s="22" t="s">
        <v>83</v>
      </c>
      <c r="AY305" s="22" t="s">
        <v>178</v>
      </c>
      <c r="BE305" s="184">
        <f>IF(N305="základní",J305,0)</f>
        <v>0</v>
      </c>
      <c r="BF305" s="184">
        <f>IF(N305="snížená",J305,0)</f>
        <v>0</v>
      </c>
      <c r="BG305" s="184">
        <f>IF(N305="zákl. přenesená",J305,0)</f>
        <v>0</v>
      </c>
      <c r="BH305" s="184">
        <f>IF(N305="sníž. přenesená",J305,0)</f>
        <v>0</v>
      </c>
      <c r="BI305" s="184">
        <f>IF(N305="nulová",J305,0)</f>
        <v>0</v>
      </c>
      <c r="BJ305" s="22" t="s">
        <v>81</v>
      </c>
      <c r="BK305" s="184">
        <f>ROUND(I305*H305,2)</f>
        <v>0</v>
      </c>
      <c r="BL305" s="22" t="s">
        <v>185</v>
      </c>
      <c r="BM305" s="22" t="s">
        <v>524</v>
      </c>
    </row>
    <row r="306" spans="2:65" s="1" customFormat="1" ht="25.5" customHeight="1">
      <c r="B306" s="172"/>
      <c r="C306" s="173" t="s">
        <v>357</v>
      </c>
      <c r="D306" s="173" t="s">
        <v>180</v>
      </c>
      <c r="E306" s="174" t="s">
        <v>1237</v>
      </c>
      <c r="F306" s="175" t="s">
        <v>1238</v>
      </c>
      <c r="G306" s="176" t="s">
        <v>217</v>
      </c>
      <c r="H306" s="177">
        <v>7.624</v>
      </c>
      <c r="I306" s="178"/>
      <c r="J306" s="179">
        <f>ROUND(I306*H306,2)</f>
        <v>0</v>
      </c>
      <c r="K306" s="175" t="s">
        <v>191</v>
      </c>
      <c r="L306" s="39"/>
      <c r="M306" s="180" t="s">
        <v>5</v>
      </c>
      <c r="N306" s="181" t="s">
        <v>44</v>
      </c>
      <c r="O306" s="40"/>
      <c r="P306" s="182">
        <f>O306*H306</f>
        <v>0</v>
      </c>
      <c r="Q306" s="182">
        <v>0</v>
      </c>
      <c r="R306" s="182">
        <f>Q306*H306</f>
        <v>0</v>
      </c>
      <c r="S306" s="182">
        <v>0</v>
      </c>
      <c r="T306" s="183">
        <f>S306*H306</f>
        <v>0</v>
      </c>
      <c r="AR306" s="22" t="s">
        <v>185</v>
      </c>
      <c r="AT306" s="22" t="s">
        <v>180</v>
      </c>
      <c r="AU306" s="22" t="s">
        <v>83</v>
      </c>
      <c r="AY306" s="22" t="s">
        <v>178</v>
      </c>
      <c r="BE306" s="184">
        <f>IF(N306="základní",J306,0)</f>
        <v>0</v>
      </c>
      <c r="BF306" s="184">
        <f>IF(N306="snížená",J306,0)</f>
        <v>0</v>
      </c>
      <c r="BG306" s="184">
        <f>IF(N306="zákl. přenesená",J306,0)</f>
        <v>0</v>
      </c>
      <c r="BH306" s="184">
        <f>IF(N306="sníž. přenesená",J306,0)</f>
        <v>0</v>
      </c>
      <c r="BI306" s="184">
        <f>IF(N306="nulová",J306,0)</f>
        <v>0</v>
      </c>
      <c r="BJ306" s="22" t="s">
        <v>81</v>
      </c>
      <c r="BK306" s="184">
        <f>ROUND(I306*H306,2)</f>
        <v>0</v>
      </c>
      <c r="BL306" s="22" t="s">
        <v>185</v>
      </c>
      <c r="BM306" s="22" t="s">
        <v>528</v>
      </c>
    </row>
    <row r="307" spans="2:65" s="1" customFormat="1" ht="16.5" customHeight="1">
      <c r="B307" s="172"/>
      <c r="C307" s="173" t="s">
        <v>530</v>
      </c>
      <c r="D307" s="173" t="s">
        <v>180</v>
      </c>
      <c r="E307" s="174" t="s">
        <v>509</v>
      </c>
      <c r="F307" s="175" t="s">
        <v>510</v>
      </c>
      <c r="G307" s="176" t="s">
        <v>217</v>
      </c>
      <c r="H307" s="177">
        <v>93.135</v>
      </c>
      <c r="I307" s="178"/>
      <c r="J307" s="179">
        <f>ROUND(I307*H307,2)</f>
        <v>0</v>
      </c>
      <c r="K307" s="175" t="s">
        <v>197</v>
      </c>
      <c r="L307" s="39"/>
      <c r="M307" s="180" t="s">
        <v>5</v>
      </c>
      <c r="N307" s="181" t="s">
        <v>44</v>
      </c>
      <c r="O307" s="40"/>
      <c r="P307" s="182">
        <f>O307*H307</f>
        <v>0</v>
      </c>
      <c r="Q307" s="182">
        <v>0</v>
      </c>
      <c r="R307" s="182">
        <f>Q307*H307</f>
        <v>0</v>
      </c>
      <c r="S307" s="182">
        <v>0</v>
      </c>
      <c r="T307" s="183">
        <f>S307*H307</f>
        <v>0</v>
      </c>
      <c r="AR307" s="22" t="s">
        <v>185</v>
      </c>
      <c r="AT307" s="22" t="s">
        <v>180</v>
      </c>
      <c r="AU307" s="22" t="s">
        <v>83</v>
      </c>
      <c r="AY307" s="22" t="s">
        <v>178</v>
      </c>
      <c r="BE307" s="184">
        <f>IF(N307="základní",J307,0)</f>
        <v>0</v>
      </c>
      <c r="BF307" s="184">
        <f>IF(N307="snížená",J307,0)</f>
        <v>0</v>
      </c>
      <c r="BG307" s="184">
        <f>IF(N307="zákl. přenesená",J307,0)</f>
        <v>0</v>
      </c>
      <c r="BH307" s="184">
        <f>IF(N307="sníž. přenesená",J307,0)</f>
        <v>0</v>
      </c>
      <c r="BI307" s="184">
        <f>IF(N307="nulová",J307,0)</f>
        <v>0</v>
      </c>
      <c r="BJ307" s="22" t="s">
        <v>81</v>
      </c>
      <c r="BK307" s="184">
        <f>ROUND(I307*H307,2)</f>
        <v>0</v>
      </c>
      <c r="BL307" s="22" t="s">
        <v>185</v>
      </c>
      <c r="BM307" s="22" t="s">
        <v>533</v>
      </c>
    </row>
    <row r="308" spans="2:51" s="11" customFormat="1" ht="13.5">
      <c r="B308" s="185"/>
      <c r="D308" s="186" t="s">
        <v>186</v>
      </c>
      <c r="E308" s="187" t="s">
        <v>5</v>
      </c>
      <c r="F308" s="188" t="s">
        <v>1527</v>
      </c>
      <c r="H308" s="189">
        <v>93.135</v>
      </c>
      <c r="I308" s="190"/>
      <c r="L308" s="185"/>
      <c r="M308" s="191"/>
      <c r="N308" s="192"/>
      <c r="O308" s="192"/>
      <c r="P308" s="192"/>
      <c r="Q308" s="192"/>
      <c r="R308" s="192"/>
      <c r="S308" s="192"/>
      <c r="T308" s="193"/>
      <c r="AT308" s="187" t="s">
        <v>186</v>
      </c>
      <c r="AU308" s="187" t="s">
        <v>83</v>
      </c>
      <c r="AV308" s="11" t="s">
        <v>83</v>
      </c>
      <c r="AW308" s="11" t="s">
        <v>37</v>
      </c>
      <c r="AX308" s="11" t="s">
        <v>73</v>
      </c>
      <c r="AY308" s="187" t="s">
        <v>178</v>
      </c>
    </row>
    <row r="309" spans="2:51" s="12" customFormat="1" ht="13.5">
      <c r="B309" s="194"/>
      <c r="D309" s="186" t="s">
        <v>186</v>
      </c>
      <c r="E309" s="195" t="s">
        <v>5</v>
      </c>
      <c r="F309" s="196" t="s">
        <v>188</v>
      </c>
      <c r="H309" s="197">
        <v>93.135</v>
      </c>
      <c r="I309" s="198"/>
      <c r="L309" s="194"/>
      <c r="M309" s="199"/>
      <c r="N309" s="200"/>
      <c r="O309" s="200"/>
      <c r="P309" s="200"/>
      <c r="Q309" s="200"/>
      <c r="R309" s="200"/>
      <c r="S309" s="200"/>
      <c r="T309" s="201"/>
      <c r="AT309" s="195" t="s">
        <v>186</v>
      </c>
      <c r="AU309" s="195" t="s">
        <v>83</v>
      </c>
      <c r="AV309" s="12" t="s">
        <v>185</v>
      </c>
      <c r="AW309" s="12" t="s">
        <v>37</v>
      </c>
      <c r="AX309" s="12" t="s">
        <v>81</v>
      </c>
      <c r="AY309" s="195" t="s">
        <v>178</v>
      </c>
    </row>
    <row r="310" spans="2:65" s="1" customFormat="1" ht="25.5" customHeight="1">
      <c r="B310" s="172"/>
      <c r="C310" s="173" t="s">
        <v>359</v>
      </c>
      <c r="D310" s="173" t="s">
        <v>180</v>
      </c>
      <c r="E310" s="174" t="s">
        <v>1528</v>
      </c>
      <c r="F310" s="175" t="s">
        <v>1529</v>
      </c>
      <c r="G310" s="176" t="s">
        <v>299</v>
      </c>
      <c r="H310" s="177">
        <v>1</v>
      </c>
      <c r="I310" s="178"/>
      <c r="J310" s="179">
        <f>ROUND(I310*H310,2)</f>
        <v>0</v>
      </c>
      <c r="K310" s="175" t="s">
        <v>5</v>
      </c>
      <c r="L310" s="39"/>
      <c r="M310" s="180" t="s">
        <v>5</v>
      </c>
      <c r="N310" s="181" t="s">
        <v>44</v>
      </c>
      <c r="O310" s="40"/>
      <c r="P310" s="182">
        <f>O310*H310</f>
        <v>0</v>
      </c>
      <c r="Q310" s="182">
        <v>0</v>
      </c>
      <c r="R310" s="182">
        <f>Q310*H310</f>
        <v>0</v>
      </c>
      <c r="S310" s="182">
        <v>0</v>
      </c>
      <c r="T310" s="183">
        <f>S310*H310</f>
        <v>0</v>
      </c>
      <c r="AR310" s="22" t="s">
        <v>185</v>
      </c>
      <c r="AT310" s="22" t="s">
        <v>180</v>
      </c>
      <c r="AU310" s="22" t="s">
        <v>83</v>
      </c>
      <c r="AY310" s="22" t="s">
        <v>178</v>
      </c>
      <c r="BE310" s="184">
        <f>IF(N310="základní",J310,0)</f>
        <v>0</v>
      </c>
      <c r="BF310" s="184">
        <f>IF(N310="snížená",J310,0)</f>
        <v>0</v>
      </c>
      <c r="BG310" s="184">
        <f>IF(N310="zákl. přenesená",J310,0)</f>
        <v>0</v>
      </c>
      <c r="BH310" s="184">
        <f>IF(N310="sníž. přenesená",J310,0)</f>
        <v>0</v>
      </c>
      <c r="BI310" s="184">
        <f>IF(N310="nulová",J310,0)</f>
        <v>0</v>
      </c>
      <c r="BJ310" s="22" t="s">
        <v>81</v>
      </c>
      <c r="BK310" s="184">
        <f>ROUND(I310*H310,2)</f>
        <v>0</v>
      </c>
      <c r="BL310" s="22" t="s">
        <v>185</v>
      </c>
      <c r="BM310" s="22" t="s">
        <v>537</v>
      </c>
    </row>
    <row r="311" spans="2:63" s="10" customFormat="1" ht="29.85" customHeight="1">
      <c r="B311" s="159"/>
      <c r="D311" s="160" t="s">
        <v>72</v>
      </c>
      <c r="E311" s="170" t="s">
        <v>512</v>
      </c>
      <c r="F311" s="170" t="s">
        <v>513</v>
      </c>
      <c r="I311" s="162"/>
      <c r="J311" s="171">
        <f>BK311</f>
        <v>0</v>
      </c>
      <c r="L311" s="159"/>
      <c r="M311" s="164"/>
      <c r="N311" s="165"/>
      <c r="O311" s="165"/>
      <c r="P311" s="166">
        <f>P312</f>
        <v>0</v>
      </c>
      <c r="Q311" s="165"/>
      <c r="R311" s="166">
        <f>R312</f>
        <v>0</v>
      </c>
      <c r="S311" s="165"/>
      <c r="T311" s="167">
        <f>T312</f>
        <v>0</v>
      </c>
      <c r="AR311" s="160" t="s">
        <v>81</v>
      </c>
      <c r="AT311" s="168" t="s">
        <v>72</v>
      </c>
      <c r="AU311" s="168" t="s">
        <v>81</v>
      </c>
      <c r="AY311" s="160" t="s">
        <v>178</v>
      </c>
      <c r="BK311" s="169">
        <f>BK312</f>
        <v>0</v>
      </c>
    </row>
    <row r="312" spans="2:65" s="1" customFormat="1" ht="38.25" customHeight="1">
      <c r="B312" s="172"/>
      <c r="C312" s="173" t="s">
        <v>538</v>
      </c>
      <c r="D312" s="173" t="s">
        <v>180</v>
      </c>
      <c r="E312" s="174" t="s">
        <v>514</v>
      </c>
      <c r="F312" s="175" t="s">
        <v>515</v>
      </c>
      <c r="G312" s="176" t="s">
        <v>217</v>
      </c>
      <c r="H312" s="177">
        <v>62.377</v>
      </c>
      <c r="I312" s="178"/>
      <c r="J312" s="179">
        <f>ROUND(I312*H312,2)</f>
        <v>0</v>
      </c>
      <c r="K312" s="175" t="s">
        <v>267</v>
      </c>
      <c r="L312" s="39"/>
      <c r="M312" s="180" t="s">
        <v>5</v>
      </c>
      <c r="N312" s="181" t="s">
        <v>44</v>
      </c>
      <c r="O312" s="40"/>
      <c r="P312" s="182">
        <f>O312*H312</f>
        <v>0</v>
      </c>
      <c r="Q312" s="182">
        <v>0</v>
      </c>
      <c r="R312" s="182">
        <f>Q312*H312</f>
        <v>0</v>
      </c>
      <c r="S312" s="182">
        <v>0</v>
      </c>
      <c r="T312" s="183">
        <f>S312*H312</f>
        <v>0</v>
      </c>
      <c r="AR312" s="22" t="s">
        <v>185</v>
      </c>
      <c r="AT312" s="22" t="s">
        <v>180</v>
      </c>
      <c r="AU312" s="22" t="s">
        <v>83</v>
      </c>
      <c r="AY312" s="22" t="s">
        <v>178</v>
      </c>
      <c r="BE312" s="184">
        <f>IF(N312="základní",J312,0)</f>
        <v>0</v>
      </c>
      <c r="BF312" s="184">
        <f>IF(N312="snížená",J312,0)</f>
        <v>0</v>
      </c>
      <c r="BG312" s="184">
        <f>IF(N312="zákl. přenesená",J312,0)</f>
        <v>0</v>
      </c>
      <c r="BH312" s="184">
        <f>IF(N312="sníž. přenesená",J312,0)</f>
        <v>0</v>
      </c>
      <c r="BI312" s="184">
        <f>IF(N312="nulová",J312,0)</f>
        <v>0</v>
      </c>
      <c r="BJ312" s="22" t="s">
        <v>81</v>
      </c>
      <c r="BK312" s="184">
        <f>ROUND(I312*H312,2)</f>
        <v>0</v>
      </c>
      <c r="BL312" s="22" t="s">
        <v>185</v>
      </c>
      <c r="BM312" s="22" t="s">
        <v>539</v>
      </c>
    </row>
    <row r="313" spans="2:63" s="10" customFormat="1" ht="37.35" customHeight="1">
      <c r="B313" s="159"/>
      <c r="D313" s="160" t="s">
        <v>72</v>
      </c>
      <c r="E313" s="161" t="s">
        <v>517</v>
      </c>
      <c r="F313" s="161" t="s">
        <v>518</v>
      </c>
      <c r="I313" s="162"/>
      <c r="J313" s="163">
        <f>BK313</f>
        <v>0</v>
      </c>
      <c r="L313" s="159"/>
      <c r="M313" s="164"/>
      <c r="N313" s="165"/>
      <c r="O313" s="165"/>
      <c r="P313" s="166">
        <f>P314+P350+P389+P392+P400+P421+P442+P446+P467+P478+P485+P499+P505</f>
        <v>0</v>
      </c>
      <c r="Q313" s="165"/>
      <c r="R313" s="166">
        <f>R314+R350+R389+R392+R400+R421+R442+R446+R467+R478+R485+R499+R505</f>
        <v>0.8555884999999999</v>
      </c>
      <c r="S313" s="165"/>
      <c r="T313" s="167">
        <f>T314+T350+T389+T392+T400+T421+T442+T446+T467+T478+T485+T499+T505</f>
        <v>0</v>
      </c>
      <c r="AR313" s="160" t="s">
        <v>83</v>
      </c>
      <c r="AT313" s="168" t="s">
        <v>72</v>
      </c>
      <c r="AU313" s="168" t="s">
        <v>73</v>
      </c>
      <c r="AY313" s="160" t="s">
        <v>178</v>
      </c>
      <c r="BK313" s="169">
        <f>BK314+BK350+BK389+BK392+BK400+BK421+BK442+BK446+BK467+BK478+BK485+BK499+BK505</f>
        <v>0</v>
      </c>
    </row>
    <row r="314" spans="2:63" s="10" customFormat="1" ht="19.9" customHeight="1">
      <c r="B314" s="159"/>
      <c r="D314" s="160" t="s">
        <v>72</v>
      </c>
      <c r="E314" s="170" t="s">
        <v>1244</v>
      </c>
      <c r="F314" s="170" t="s">
        <v>1245</v>
      </c>
      <c r="I314" s="162"/>
      <c r="J314" s="171">
        <f>BK314</f>
        <v>0</v>
      </c>
      <c r="L314" s="159"/>
      <c r="M314" s="164"/>
      <c r="N314" s="165"/>
      <c r="O314" s="165"/>
      <c r="P314" s="166">
        <f>SUM(P315:P349)</f>
        <v>0</v>
      </c>
      <c r="Q314" s="165"/>
      <c r="R314" s="166">
        <f>SUM(R315:R349)</f>
        <v>0</v>
      </c>
      <c r="S314" s="165"/>
      <c r="T314" s="167">
        <f>SUM(T315:T349)</f>
        <v>0</v>
      </c>
      <c r="AR314" s="160" t="s">
        <v>83</v>
      </c>
      <c r="AT314" s="168" t="s">
        <v>72</v>
      </c>
      <c r="AU314" s="168" t="s">
        <v>81</v>
      </c>
      <c r="AY314" s="160" t="s">
        <v>178</v>
      </c>
      <c r="BK314" s="169">
        <f>SUM(BK315:BK349)</f>
        <v>0</v>
      </c>
    </row>
    <row r="315" spans="2:65" s="1" customFormat="1" ht="25.5" customHeight="1">
      <c r="B315" s="172"/>
      <c r="C315" s="298" t="s">
        <v>364</v>
      </c>
      <c r="D315" s="173" t="s">
        <v>180</v>
      </c>
      <c r="E315" s="174" t="s">
        <v>1530</v>
      </c>
      <c r="F315" s="175" t="s">
        <v>1531</v>
      </c>
      <c r="G315" s="176" t="s">
        <v>183</v>
      </c>
      <c r="H315" s="177">
        <v>681.65</v>
      </c>
      <c r="I315" s="178"/>
      <c r="J315" s="179">
        <f>ROUND(I315*H315,2)</f>
        <v>0</v>
      </c>
      <c r="K315" s="175" t="s">
        <v>344</v>
      </c>
      <c r="L315" s="39"/>
      <c r="M315" s="180" t="s">
        <v>5</v>
      </c>
      <c r="N315" s="181" t="s">
        <v>44</v>
      </c>
      <c r="O315" s="40"/>
      <c r="P315" s="182">
        <f>O315*H315</f>
        <v>0</v>
      </c>
      <c r="Q315" s="182">
        <v>0</v>
      </c>
      <c r="R315" s="182">
        <f>Q315*H315</f>
        <v>0</v>
      </c>
      <c r="S315" s="182">
        <v>0</v>
      </c>
      <c r="T315" s="183">
        <f>S315*H315</f>
        <v>0</v>
      </c>
      <c r="AR315" s="22" t="s">
        <v>218</v>
      </c>
      <c r="AT315" s="22" t="s">
        <v>180</v>
      </c>
      <c r="AU315" s="22" t="s">
        <v>83</v>
      </c>
      <c r="AY315" s="22" t="s">
        <v>178</v>
      </c>
      <c r="BE315" s="184">
        <f>IF(N315="základní",J315,0)</f>
        <v>0</v>
      </c>
      <c r="BF315" s="184">
        <f>IF(N315="snížená",J315,0)</f>
        <v>0</v>
      </c>
      <c r="BG315" s="184">
        <f>IF(N315="zákl. přenesená",J315,0)</f>
        <v>0</v>
      </c>
      <c r="BH315" s="184">
        <f>IF(N315="sníž. přenesená",J315,0)</f>
        <v>0</v>
      </c>
      <c r="BI315" s="184">
        <f>IF(N315="nulová",J315,0)</f>
        <v>0</v>
      </c>
      <c r="BJ315" s="22" t="s">
        <v>81</v>
      </c>
      <c r="BK315" s="184">
        <f>ROUND(I315*H315,2)</f>
        <v>0</v>
      </c>
      <c r="BL315" s="22" t="s">
        <v>218</v>
      </c>
      <c r="BM315" s="22" t="s">
        <v>542</v>
      </c>
    </row>
    <row r="316" spans="2:51" s="11" customFormat="1" ht="13.5">
      <c r="B316" s="185"/>
      <c r="C316" s="299"/>
      <c r="D316" s="186" t="s">
        <v>186</v>
      </c>
      <c r="E316" s="187" t="s">
        <v>5</v>
      </c>
      <c r="F316" s="188" t="s">
        <v>1532</v>
      </c>
      <c r="H316" s="189">
        <v>681.65</v>
      </c>
      <c r="I316" s="190"/>
      <c r="L316" s="185"/>
      <c r="M316" s="191"/>
      <c r="N316" s="192"/>
      <c r="O316" s="192"/>
      <c r="P316" s="192"/>
      <c r="Q316" s="192"/>
      <c r="R316" s="192"/>
      <c r="S316" s="192"/>
      <c r="T316" s="193"/>
      <c r="AT316" s="187" t="s">
        <v>186</v>
      </c>
      <c r="AU316" s="187" t="s">
        <v>83</v>
      </c>
      <c r="AV316" s="11" t="s">
        <v>83</v>
      </c>
      <c r="AW316" s="11" t="s">
        <v>37</v>
      </c>
      <c r="AX316" s="11" t="s">
        <v>81</v>
      </c>
      <c r="AY316" s="187" t="s">
        <v>178</v>
      </c>
    </row>
    <row r="317" spans="2:65" s="1" customFormat="1" ht="25.5" customHeight="1">
      <c r="B317" s="172"/>
      <c r="C317" s="300" t="s">
        <v>544</v>
      </c>
      <c r="D317" s="202" t="s">
        <v>271</v>
      </c>
      <c r="E317" s="203" t="s">
        <v>1533</v>
      </c>
      <c r="F317" s="204" t="s">
        <v>1534</v>
      </c>
      <c r="G317" s="205" t="s">
        <v>183</v>
      </c>
      <c r="H317" s="206">
        <v>783.898</v>
      </c>
      <c r="I317" s="207"/>
      <c r="J317" s="208">
        <f>ROUND(I317*H317,2)</f>
        <v>0</v>
      </c>
      <c r="K317" s="204" t="s">
        <v>344</v>
      </c>
      <c r="L317" s="209"/>
      <c r="M317" s="210" t="s">
        <v>5</v>
      </c>
      <c r="N317" s="211" t="s">
        <v>44</v>
      </c>
      <c r="O317" s="40"/>
      <c r="P317" s="182">
        <f>O317*H317</f>
        <v>0</v>
      </c>
      <c r="Q317" s="182">
        <v>0</v>
      </c>
      <c r="R317" s="182">
        <f>Q317*H317</f>
        <v>0</v>
      </c>
      <c r="S317" s="182">
        <v>0</v>
      </c>
      <c r="T317" s="183">
        <f>S317*H317</f>
        <v>0</v>
      </c>
      <c r="AR317" s="22" t="s">
        <v>256</v>
      </c>
      <c r="AT317" s="22" t="s">
        <v>271</v>
      </c>
      <c r="AU317" s="22" t="s">
        <v>83</v>
      </c>
      <c r="AY317" s="22" t="s">
        <v>178</v>
      </c>
      <c r="BE317" s="184">
        <f>IF(N317="základní",J317,0)</f>
        <v>0</v>
      </c>
      <c r="BF317" s="184">
        <f>IF(N317="snížená",J317,0)</f>
        <v>0</v>
      </c>
      <c r="BG317" s="184">
        <f>IF(N317="zákl. přenesená",J317,0)</f>
        <v>0</v>
      </c>
      <c r="BH317" s="184">
        <f>IF(N317="sníž. přenesená",J317,0)</f>
        <v>0</v>
      </c>
      <c r="BI317" s="184">
        <f>IF(N317="nulová",J317,0)</f>
        <v>0</v>
      </c>
      <c r="BJ317" s="22" t="s">
        <v>81</v>
      </c>
      <c r="BK317" s="184">
        <f>ROUND(I317*H317,2)</f>
        <v>0</v>
      </c>
      <c r="BL317" s="22" t="s">
        <v>218</v>
      </c>
      <c r="BM317" s="22" t="s">
        <v>547</v>
      </c>
    </row>
    <row r="318" spans="2:51" s="11" customFormat="1" ht="13.5">
      <c r="B318" s="185"/>
      <c r="D318" s="186" t="s">
        <v>186</v>
      </c>
      <c r="E318" s="187" t="s">
        <v>5</v>
      </c>
      <c r="F318" s="188" t="s">
        <v>1535</v>
      </c>
      <c r="H318" s="189">
        <v>783.898</v>
      </c>
      <c r="I318" s="190"/>
      <c r="L318" s="185"/>
      <c r="M318" s="191"/>
      <c r="N318" s="192"/>
      <c r="O318" s="192"/>
      <c r="P318" s="192"/>
      <c r="Q318" s="192"/>
      <c r="R318" s="192"/>
      <c r="S318" s="192"/>
      <c r="T318" s="193"/>
      <c r="AT318" s="187" t="s">
        <v>186</v>
      </c>
      <c r="AU318" s="187" t="s">
        <v>83</v>
      </c>
      <c r="AV318" s="11" t="s">
        <v>83</v>
      </c>
      <c r="AW318" s="11" t="s">
        <v>37</v>
      </c>
      <c r="AX318" s="11" t="s">
        <v>73</v>
      </c>
      <c r="AY318" s="187" t="s">
        <v>178</v>
      </c>
    </row>
    <row r="319" spans="2:51" s="12" customFormat="1" ht="13.5">
      <c r="B319" s="194"/>
      <c r="D319" s="186" t="s">
        <v>186</v>
      </c>
      <c r="E319" s="195" t="s">
        <v>5</v>
      </c>
      <c r="F319" s="196" t="s">
        <v>188</v>
      </c>
      <c r="H319" s="197">
        <v>783.898</v>
      </c>
      <c r="I319" s="198"/>
      <c r="L319" s="194"/>
      <c r="M319" s="199"/>
      <c r="N319" s="200"/>
      <c r="O319" s="200"/>
      <c r="P319" s="200"/>
      <c r="Q319" s="200"/>
      <c r="R319" s="200"/>
      <c r="S319" s="200"/>
      <c r="T319" s="201"/>
      <c r="AT319" s="195" t="s">
        <v>186</v>
      </c>
      <c r="AU319" s="195" t="s">
        <v>83</v>
      </c>
      <c r="AV319" s="12" t="s">
        <v>185</v>
      </c>
      <c r="AW319" s="12" t="s">
        <v>37</v>
      </c>
      <c r="AX319" s="12" t="s">
        <v>81</v>
      </c>
      <c r="AY319" s="195" t="s">
        <v>178</v>
      </c>
    </row>
    <row r="320" spans="2:65" s="1" customFormat="1" ht="25.5" customHeight="1">
      <c r="B320" s="172"/>
      <c r="C320" s="173" t="s">
        <v>369</v>
      </c>
      <c r="D320" s="173" t="s">
        <v>180</v>
      </c>
      <c r="E320" s="174" t="s">
        <v>1536</v>
      </c>
      <c r="F320" s="175" t="s">
        <v>1537</v>
      </c>
      <c r="G320" s="176" t="s">
        <v>290</v>
      </c>
      <c r="H320" s="177">
        <v>619.08</v>
      </c>
      <c r="I320" s="178"/>
      <c r="J320" s="179">
        <f>ROUND(I320*H320,2)</f>
        <v>0</v>
      </c>
      <c r="K320" s="175" t="s">
        <v>344</v>
      </c>
      <c r="L320" s="39"/>
      <c r="M320" s="180" t="s">
        <v>5</v>
      </c>
      <c r="N320" s="181" t="s">
        <v>44</v>
      </c>
      <c r="O320" s="40"/>
      <c r="P320" s="182">
        <f>O320*H320</f>
        <v>0</v>
      </c>
      <c r="Q320" s="182">
        <v>0</v>
      </c>
      <c r="R320" s="182">
        <f>Q320*H320</f>
        <v>0</v>
      </c>
      <c r="S320" s="182">
        <v>0</v>
      </c>
      <c r="T320" s="183">
        <f>S320*H320</f>
        <v>0</v>
      </c>
      <c r="AR320" s="22" t="s">
        <v>218</v>
      </c>
      <c r="AT320" s="22" t="s">
        <v>180</v>
      </c>
      <c r="AU320" s="22" t="s">
        <v>83</v>
      </c>
      <c r="AY320" s="22" t="s">
        <v>178</v>
      </c>
      <c r="BE320" s="184">
        <f>IF(N320="základní",J320,0)</f>
        <v>0</v>
      </c>
      <c r="BF320" s="184">
        <f>IF(N320="snížená",J320,0)</f>
        <v>0</v>
      </c>
      <c r="BG320" s="184">
        <f>IF(N320="zákl. přenesená",J320,0)</f>
        <v>0</v>
      </c>
      <c r="BH320" s="184">
        <f>IF(N320="sníž. přenesená",J320,0)</f>
        <v>0</v>
      </c>
      <c r="BI320" s="184">
        <f>IF(N320="nulová",J320,0)</f>
        <v>0</v>
      </c>
      <c r="BJ320" s="22" t="s">
        <v>81</v>
      </c>
      <c r="BK320" s="184">
        <f>ROUND(I320*H320,2)</f>
        <v>0</v>
      </c>
      <c r="BL320" s="22" t="s">
        <v>218</v>
      </c>
      <c r="BM320" s="22" t="s">
        <v>551</v>
      </c>
    </row>
    <row r="321" spans="2:51" s="11" customFormat="1" ht="13.5">
      <c r="B321" s="185"/>
      <c r="D321" s="186" t="s">
        <v>186</v>
      </c>
      <c r="E321" s="187" t="s">
        <v>5</v>
      </c>
      <c r="F321" s="188" t="s">
        <v>1538</v>
      </c>
      <c r="H321" s="189">
        <v>619.08</v>
      </c>
      <c r="I321" s="190"/>
      <c r="L321" s="185"/>
      <c r="M321" s="191"/>
      <c r="N321" s="192"/>
      <c r="O321" s="192"/>
      <c r="P321" s="192"/>
      <c r="Q321" s="192"/>
      <c r="R321" s="192"/>
      <c r="S321" s="192"/>
      <c r="T321" s="193"/>
      <c r="AT321" s="187" t="s">
        <v>186</v>
      </c>
      <c r="AU321" s="187" t="s">
        <v>83</v>
      </c>
      <c r="AV321" s="11" t="s">
        <v>83</v>
      </c>
      <c r="AW321" s="11" t="s">
        <v>37</v>
      </c>
      <c r="AX321" s="11" t="s">
        <v>73</v>
      </c>
      <c r="AY321" s="187" t="s">
        <v>178</v>
      </c>
    </row>
    <row r="322" spans="2:51" s="12" customFormat="1" ht="13.5">
      <c r="B322" s="194"/>
      <c r="D322" s="186" t="s">
        <v>186</v>
      </c>
      <c r="E322" s="195" t="s">
        <v>5</v>
      </c>
      <c r="F322" s="196" t="s">
        <v>188</v>
      </c>
      <c r="H322" s="197">
        <v>619.08</v>
      </c>
      <c r="I322" s="198"/>
      <c r="L322" s="194"/>
      <c r="M322" s="199"/>
      <c r="N322" s="200"/>
      <c r="O322" s="200"/>
      <c r="P322" s="200"/>
      <c r="Q322" s="200"/>
      <c r="R322" s="200"/>
      <c r="S322" s="200"/>
      <c r="T322" s="201"/>
      <c r="AT322" s="195" t="s">
        <v>186</v>
      </c>
      <c r="AU322" s="195" t="s">
        <v>83</v>
      </c>
      <c r="AV322" s="12" t="s">
        <v>185</v>
      </c>
      <c r="AW322" s="12" t="s">
        <v>37</v>
      </c>
      <c r="AX322" s="12" t="s">
        <v>81</v>
      </c>
      <c r="AY322" s="195" t="s">
        <v>178</v>
      </c>
    </row>
    <row r="323" spans="2:65" s="1" customFormat="1" ht="16.5" customHeight="1">
      <c r="B323" s="172"/>
      <c r="C323" s="300" t="s">
        <v>553</v>
      </c>
      <c r="D323" s="202" t="s">
        <v>271</v>
      </c>
      <c r="E323" s="203" t="s">
        <v>1539</v>
      </c>
      <c r="F323" s="204" t="s">
        <v>1540</v>
      </c>
      <c r="G323" s="205" t="s">
        <v>722</v>
      </c>
      <c r="H323" s="206">
        <v>30.954</v>
      </c>
      <c r="I323" s="207"/>
      <c r="J323" s="208">
        <f>ROUND(I323*H323,2)</f>
        <v>0</v>
      </c>
      <c r="K323" s="204" t="s">
        <v>5</v>
      </c>
      <c r="L323" s="209"/>
      <c r="M323" s="210" t="s">
        <v>5</v>
      </c>
      <c r="N323" s="211" t="s">
        <v>44</v>
      </c>
      <c r="O323" s="40"/>
      <c r="P323" s="182">
        <f>O323*H323</f>
        <v>0</v>
      </c>
      <c r="Q323" s="182">
        <v>0</v>
      </c>
      <c r="R323" s="182">
        <f>Q323*H323</f>
        <v>0</v>
      </c>
      <c r="S323" s="182">
        <v>0</v>
      </c>
      <c r="T323" s="183">
        <f>S323*H323</f>
        <v>0</v>
      </c>
      <c r="AR323" s="22" t="s">
        <v>256</v>
      </c>
      <c r="AT323" s="22" t="s">
        <v>271</v>
      </c>
      <c r="AU323" s="22" t="s">
        <v>83</v>
      </c>
      <c r="AY323" s="22" t="s">
        <v>178</v>
      </c>
      <c r="BE323" s="184">
        <f>IF(N323="základní",J323,0)</f>
        <v>0</v>
      </c>
      <c r="BF323" s="184">
        <f>IF(N323="snížená",J323,0)</f>
        <v>0</v>
      </c>
      <c r="BG323" s="184">
        <f>IF(N323="zákl. přenesená",J323,0)</f>
        <v>0</v>
      </c>
      <c r="BH323" s="184">
        <f>IF(N323="sníž. přenesená",J323,0)</f>
        <v>0</v>
      </c>
      <c r="BI323" s="184">
        <f>IF(N323="nulová",J323,0)</f>
        <v>0</v>
      </c>
      <c r="BJ323" s="22" t="s">
        <v>81</v>
      </c>
      <c r="BK323" s="184">
        <f>ROUND(I323*H323,2)</f>
        <v>0</v>
      </c>
      <c r="BL323" s="22" t="s">
        <v>218</v>
      </c>
      <c r="BM323" s="22" t="s">
        <v>556</v>
      </c>
    </row>
    <row r="324" spans="2:51" s="11" customFormat="1" ht="13.5">
      <c r="B324" s="185"/>
      <c r="D324" s="186" t="s">
        <v>186</v>
      </c>
      <c r="E324" s="187" t="s">
        <v>5</v>
      </c>
      <c r="F324" s="188" t="s">
        <v>1541</v>
      </c>
      <c r="H324" s="189">
        <v>30.954</v>
      </c>
      <c r="I324" s="190"/>
      <c r="L324" s="185"/>
      <c r="M324" s="191"/>
      <c r="N324" s="192"/>
      <c r="O324" s="192"/>
      <c r="P324" s="192"/>
      <c r="Q324" s="192"/>
      <c r="R324" s="192"/>
      <c r="S324" s="192"/>
      <c r="T324" s="193"/>
      <c r="AT324" s="187" t="s">
        <v>186</v>
      </c>
      <c r="AU324" s="187" t="s">
        <v>83</v>
      </c>
      <c r="AV324" s="11" t="s">
        <v>83</v>
      </c>
      <c r="AW324" s="11" t="s">
        <v>37</v>
      </c>
      <c r="AX324" s="11" t="s">
        <v>73</v>
      </c>
      <c r="AY324" s="187" t="s">
        <v>178</v>
      </c>
    </row>
    <row r="325" spans="2:51" s="12" customFormat="1" ht="13.5">
      <c r="B325" s="194"/>
      <c r="D325" s="186" t="s">
        <v>186</v>
      </c>
      <c r="E325" s="195" t="s">
        <v>5</v>
      </c>
      <c r="F325" s="196" t="s">
        <v>188</v>
      </c>
      <c r="H325" s="197">
        <v>30.954</v>
      </c>
      <c r="I325" s="198"/>
      <c r="L325" s="194"/>
      <c r="M325" s="199"/>
      <c r="N325" s="200"/>
      <c r="O325" s="200"/>
      <c r="P325" s="200"/>
      <c r="Q325" s="200"/>
      <c r="R325" s="200"/>
      <c r="S325" s="200"/>
      <c r="T325" s="201"/>
      <c r="AT325" s="195" t="s">
        <v>186</v>
      </c>
      <c r="AU325" s="195" t="s">
        <v>83</v>
      </c>
      <c r="AV325" s="12" t="s">
        <v>185</v>
      </c>
      <c r="AW325" s="12" t="s">
        <v>37</v>
      </c>
      <c r="AX325" s="12" t="s">
        <v>81</v>
      </c>
      <c r="AY325" s="195" t="s">
        <v>178</v>
      </c>
    </row>
    <row r="326" spans="2:65" s="1" customFormat="1" ht="38.25" customHeight="1">
      <c r="B326" s="172"/>
      <c r="C326" s="173" t="s">
        <v>373</v>
      </c>
      <c r="D326" s="173" t="s">
        <v>180</v>
      </c>
      <c r="E326" s="174" t="s">
        <v>1542</v>
      </c>
      <c r="F326" s="175" t="s">
        <v>1543</v>
      </c>
      <c r="G326" s="176" t="s">
        <v>299</v>
      </c>
      <c r="H326" s="177">
        <v>3150</v>
      </c>
      <c r="I326" s="178"/>
      <c r="J326" s="179">
        <f>ROUND(I326*H326,2)</f>
        <v>0</v>
      </c>
      <c r="K326" s="175" t="s">
        <v>344</v>
      </c>
      <c r="L326" s="39"/>
      <c r="M326" s="180" t="s">
        <v>5</v>
      </c>
      <c r="N326" s="181" t="s">
        <v>44</v>
      </c>
      <c r="O326" s="40"/>
      <c r="P326" s="182">
        <f>O326*H326</f>
        <v>0</v>
      </c>
      <c r="Q326" s="182">
        <v>0</v>
      </c>
      <c r="R326" s="182">
        <f>Q326*H326</f>
        <v>0</v>
      </c>
      <c r="S326" s="182">
        <v>0</v>
      </c>
      <c r="T326" s="183">
        <f>S326*H326</f>
        <v>0</v>
      </c>
      <c r="AR326" s="22" t="s">
        <v>218</v>
      </c>
      <c r="AT326" s="22" t="s">
        <v>180</v>
      </c>
      <c r="AU326" s="22" t="s">
        <v>83</v>
      </c>
      <c r="AY326" s="22" t="s">
        <v>178</v>
      </c>
      <c r="BE326" s="184">
        <f>IF(N326="základní",J326,0)</f>
        <v>0</v>
      </c>
      <c r="BF326" s="184">
        <f>IF(N326="snížená",J326,0)</f>
        <v>0</v>
      </c>
      <c r="BG326" s="184">
        <f>IF(N326="zákl. přenesená",J326,0)</f>
        <v>0</v>
      </c>
      <c r="BH326" s="184">
        <f>IF(N326="sníž. přenesená",J326,0)</f>
        <v>0</v>
      </c>
      <c r="BI326" s="184">
        <f>IF(N326="nulová",J326,0)</f>
        <v>0</v>
      </c>
      <c r="BJ326" s="22" t="s">
        <v>81</v>
      </c>
      <c r="BK326" s="184">
        <f>ROUND(I326*H326,2)</f>
        <v>0</v>
      </c>
      <c r="BL326" s="22" t="s">
        <v>218</v>
      </c>
      <c r="BM326" s="22" t="s">
        <v>561</v>
      </c>
    </row>
    <row r="327" spans="2:51" s="11" customFormat="1" ht="13.5">
      <c r="B327" s="185"/>
      <c r="D327" s="186" t="s">
        <v>186</v>
      </c>
      <c r="E327" s="187" t="s">
        <v>5</v>
      </c>
      <c r="F327" s="188" t="s">
        <v>1544</v>
      </c>
      <c r="H327" s="189">
        <v>3150</v>
      </c>
      <c r="I327" s="190"/>
      <c r="L327" s="185"/>
      <c r="M327" s="191"/>
      <c r="N327" s="192"/>
      <c r="O327" s="192"/>
      <c r="P327" s="192"/>
      <c r="Q327" s="192"/>
      <c r="R327" s="192"/>
      <c r="S327" s="192"/>
      <c r="T327" s="193"/>
      <c r="AT327" s="187" t="s">
        <v>186</v>
      </c>
      <c r="AU327" s="187" t="s">
        <v>83</v>
      </c>
      <c r="AV327" s="11" t="s">
        <v>83</v>
      </c>
      <c r="AW327" s="11" t="s">
        <v>37</v>
      </c>
      <c r="AX327" s="11" t="s">
        <v>81</v>
      </c>
      <c r="AY327" s="187" t="s">
        <v>178</v>
      </c>
    </row>
    <row r="328" spans="2:65" s="1" customFormat="1" ht="38.25" customHeight="1">
      <c r="B328" s="172"/>
      <c r="C328" s="202" t="s">
        <v>564</v>
      </c>
      <c r="D328" s="202" t="s">
        <v>271</v>
      </c>
      <c r="E328" s="203" t="s">
        <v>1545</v>
      </c>
      <c r="F328" s="204" t="s">
        <v>1546</v>
      </c>
      <c r="G328" s="205" t="s">
        <v>299</v>
      </c>
      <c r="H328" s="206">
        <v>3307.5</v>
      </c>
      <c r="I328" s="207"/>
      <c r="J328" s="208">
        <f>ROUND(I328*H328,2)</f>
        <v>0</v>
      </c>
      <c r="K328" s="204" t="s">
        <v>344</v>
      </c>
      <c r="L328" s="209"/>
      <c r="M328" s="210" t="s">
        <v>5</v>
      </c>
      <c r="N328" s="211" t="s">
        <v>44</v>
      </c>
      <c r="O328" s="40"/>
      <c r="P328" s="182">
        <f>O328*H328</f>
        <v>0</v>
      </c>
      <c r="Q328" s="182">
        <v>0</v>
      </c>
      <c r="R328" s="182">
        <f>Q328*H328</f>
        <v>0</v>
      </c>
      <c r="S328" s="182">
        <v>0</v>
      </c>
      <c r="T328" s="183">
        <f>S328*H328</f>
        <v>0</v>
      </c>
      <c r="AR328" s="22" t="s">
        <v>256</v>
      </c>
      <c r="AT328" s="22" t="s">
        <v>271</v>
      </c>
      <c r="AU328" s="22" t="s">
        <v>83</v>
      </c>
      <c r="AY328" s="22" t="s">
        <v>178</v>
      </c>
      <c r="BE328" s="184">
        <f>IF(N328="základní",J328,0)</f>
        <v>0</v>
      </c>
      <c r="BF328" s="184">
        <f>IF(N328="snížená",J328,0)</f>
        <v>0</v>
      </c>
      <c r="BG328" s="184">
        <f>IF(N328="zákl. přenesená",J328,0)</f>
        <v>0</v>
      </c>
      <c r="BH328" s="184">
        <f>IF(N328="sníž. přenesená",J328,0)</f>
        <v>0</v>
      </c>
      <c r="BI328" s="184">
        <f>IF(N328="nulová",J328,0)</f>
        <v>0</v>
      </c>
      <c r="BJ328" s="22" t="s">
        <v>81</v>
      </c>
      <c r="BK328" s="184">
        <f>ROUND(I328*H328,2)</f>
        <v>0</v>
      </c>
      <c r="BL328" s="22" t="s">
        <v>218</v>
      </c>
      <c r="BM328" s="22" t="s">
        <v>567</v>
      </c>
    </row>
    <row r="329" spans="2:51" s="11" customFormat="1" ht="13.5">
      <c r="B329" s="185"/>
      <c r="D329" s="186" t="s">
        <v>186</v>
      </c>
      <c r="E329" s="187" t="s">
        <v>5</v>
      </c>
      <c r="F329" s="188" t="s">
        <v>1547</v>
      </c>
      <c r="H329" s="189">
        <v>3307.5</v>
      </c>
      <c r="I329" s="190"/>
      <c r="L329" s="185"/>
      <c r="M329" s="191"/>
      <c r="N329" s="192"/>
      <c r="O329" s="192"/>
      <c r="P329" s="192"/>
      <c r="Q329" s="192"/>
      <c r="R329" s="192"/>
      <c r="S329" s="192"/>
      <c r="T329" s="193"/>
      <c r="AT329" s="187" t="s">
        <v>186</v>
      </c>
      <c r="AU329" s="187" t="s">
        <v>83</v>
      </c>
      <c r="AV329" s="11" t="s">
        <v>83</v>
      </c>
      <c r="AW329" s="11" t="s">
        <v>37</v>
      </c>
      <c r="AX329" s="11" t="s">
        <v>73</v>
      </c>
      <c r="AY329" s="187" t="s">
        <v>178</v>
      </c>
    </row>
    <row r="330" spans="2:51" s="12" customFormat="1" ht="13.5">
      <c r="B330" s="194"/>
      <c r="D330" s="186" t="s">
        <v>186</v>
      </c>
      <c r="E330" s="195" t="s">
        <v>5</v>
      </c>
      <c r="F330" s="196" t="s">
        <v>188</v>
      </c>
      <c r="H330" s="197">
        <v>3307.5</v>
      </c>
      <c r="I330" s="198"/>
      <c r="L330" s="194"/>
      <c r="M330" s="199"/>
      <c r="N330" s="200"/>
      <c r="O330" s="200"/>
      <c r="P330" s="200"/>
      <c r="Q330" s="200"/>
      <c r="R330" s="200"/>
      <c r="S330" s="200"/>
      <c r="T330" s="201"/>
      <c r="AT330" s="195" t="s">
        <v>186</v>
      </c>
      <c r="AU330" s="195" t="s">
        <v>83</v>
      </c>
      <c r="AV330" s="12" t="s">
        <v>185</v>
      </c>
      <c r="AW330" s="12" t="s">
        <v>37</v>
      </c>
      <c r="AX330" s="12" t="s">
        <v>81</v>
      </c>
      <c r="AY330" s="195" t="s">
        <v>178</v>
      </c>
    </row>
    <row r="331" spans="2:65" s="1" customFormat="1" ht="51" customHeight="1">
      <c r="B331" s="172"/>
      <c r="C331" s="173" t="s">
        <v>377</v>
      </c>
      <c r="D331" s="173" t="s">
        <v>180</v>
      </c>
      <c r="E331" s="174" t="s">
        <v>1548</v>
      </c>
      <c r="F331" s="175" t="s">
        <v>1549</v>
      </c>
      <c r="G331" s="176" t="s">
        <v>299</v>
      </c>
      <c r="H331" s="177">
        <v>3150</v>
      </c>
      <c r="I331" s="178"/>
      <c r="J331" s="179">
        <f>ROUND(I331*H331,2)</f>
        <v>0</v>
      </c>
      <c r="K331" s="175" t="s">
        <v>5</v>
      </c>
      <c r="L331" s="39"/>
      <c r="M331" s="180" t="s">
        <v>5</v>
      </c>
      <c r="N331" s="181" t="s">
        <v>44</v>
      </c>
      <c r="O331" s="40"/>
      <c r="P331" s="182">
        <f>O331*H331</f>
        <v>0</v>
      </c>
      <c r="Q331" s="182">
        <v>0</v>
      </c>
      <c r="R331" s="182">
        <f>Q331*H331</f>
        <v>0</v>
      </c>
      <c r="S331" s="182">
        <v>0</v>
      </c>
      <c r="T331" s="183">
        <f>S331*H331</f>
        <v>0</v>
      </c>
      <c r="AR331" s="22" t="s">
        <v>218</v>
      </c>
      <c r="AT331" s="22" t="s">
        <v>180</v>
      </c>
      <c r="AU331" s="22" t="s">
        <v>83</v>
      </c>
      <c r="AY331" s="22" t="s">
        <v>178</v>
      </c>
      <c r="BE331" s="184">
        <f>IF(N331="základní",J331,0)</f>
        <v>0</v>
      </c>
      <c r="BF331" s="184">
        <f>IF(N331="snížená",J331,0)</f>
        <v>0</v>
      </c>
      <c r="BG331" s="184">
        <f>IF(N331="zákl. přenesená",J331,0)</f>
        <v>0</v>
      </c>
      <c r="BH331" s="184">
        <f>IF(N331="sníž. přenesená",J331,0)</f>
        <v>0</v>
      </c>
      <c r="BI331" s="184">
        <f>IF(N331="nulová",J331,0)</f>
        <v>0</v>
      </c>
      <c r="BJ331" s="22" t="s">
        <v>81</v>
      </c>
      <c r="BK331" s="184">
        <f>ROUND(I331*H331,2)</f>
        <v>0</v>
      </c>
      <c r="BL331" s="22" t="s">
        <v>218</v>
      </c>
      <c r="BM331" s="22" t="s">
        <v>570</v>
      </c>
    </row>
    <row r="332" spans="2:65" s="1" customFormat="1" ht="51" customHeight="1">
      <c r="B332" s="172"/>
      <c r="C332" s="173" t="s">
        <v>571</v>
      </c>
      <c r="D332" s="173" t="s">
        <v>180</v>
      </c>
      <c r="E332" s="174" t="s">
        <v>1550</v>
      </c>
      <c r="F332" s="175" t="s">
        <v>1551</v>
      </c>
      <c r="G332" s="176" t="s">
        <v>299</v>
      </c>
      <c r="H332" s="177">
        <v>54</v>
      </c>
      <c r="I332" s="178"/>
      <c r="J332" s="179">
        <f>ROUND(I332*H332,2)</f>
        <v>0</v>
      </c>
      <c r="K332" s="175" t="s">
        <v>344</v>
      </c>
      <c r="L332" s="39"/>
      <c r="M332" s="180" t="s">
        <v>5</v>
      </c>
      <c r="N332" s="181" t="s">
        <v>44</v>
      </c>
      <c r="O332" s="40"/>
      <c r="P332" s="182">
        <f>O332*H332</f>
        <v>0</v>
      </c>
      <c r="Q332" s="182">
        <v>0</v>
      </c>
      <c r="R332" s="182">
        <f>Q332*H332</f>
        <v>0</v>
      </c>
      <c r="S332" s="182">
        <v>0</v>
      </c>
      <c r="T332" s="183">
        <f>S332*H332</f>
        <v>0</v>
      </c>
      <c r="AR332" s="22" t="s">
        <v>218</v>
      </c>
      <c r="AT332" s="22" t="s">
        <v>180</v>
      </c>
      <c r="AU332" s="22" t="s">
        <v>83</v>
      </c>
      <c r="AY332" s="22" t="s">
        <v>178</v>
      </c>
      <c r="BE332" s="184">
        <f>IF(N332="základní",J332,0)</f>
        <v>0</v>
      </c>
      <c r="BF332" s="184">
        <f>IF(N332="snížená",J332,0)</f>
        <v>0</v>
      </c>
      <c r="BG332" s="184">
        <f>IF(N332="zákl. přenesená",J332,0)</f>
        <v>0</v>
      </c>
      <c r="BH332" s="184">
        <f>IF(N332="sníž. přenesená",J332,0)</f>
        <v>0</v>
      </c>
      <c r="BI332" s="184">
        <f>IF(N332="nulová",J332,0)</f>
        <v>0</v>
      </c>
      <c r="BJ332" s="22" t="s">
        <v>81</v>
      </c>
      <c r="BK332" s="184">
        <f>ROUND(I332*H332,2)</f>
        <v>0</v>
      </c>
      <c r="BL332" s="22" t="s">
        <v>218</v>
      </c>
      <c r="BM332" s="22" t="s">
        <v>574</v>
      </c>
    </row>
    <row r="333" spans="2:51" s="11" customFormat="1" ht="13.5">
      <c r="B333" s="185"/>
      <c r="D333" s="186" t="s">
        <v>186</v>
      </c>
      <c r="E333" s="187" t="s">
        <v>5</v>
      </c>
      <c r="F333" s="188" t="s">
        <v>1552</v>
      </c>
      <c r="H333" s="189">
        <v>54</v>
      </c>
      <c r="I333" s="190"/>
      <c r="L333" s="185"/>
      <c r="M333" s="191"/>
      <c r="N333" s="192"/>
      <c r="O333" s="192"/>
      <c r="P333" s="192"/>
      <c r="Q333" s="192"/>
      <c r="R333" s="192"/>
      <c r="S333" s="192"/>
      <c r="T333" s="193"/>
      <c r="AT333" s="187" t="s">
        <v>186</v>
      </c>
      <c r="AU333" s="187" t="s">
        <v>83</v>
      </c>
      <c r="AV333" s="11" t="s">
        <v>83</v>
      </c>
      <c r="AW333" s="11" t="s">
        <v>37</v>
      </c>
      <c r="AX333" s="11" t="s">
        <v>73</v>
      </c>
      <c r="AY333" s="187" t="s">
        <v>178</v>
      </c>
    </row>
    <row r="334" spans="2:51" s="12" customFormat="1" ht="13.5">
      <c r="B334" s="194"/>
      <c r="D334" s="186" t="s">
        <v>186</v>
      </c>
      <c r="E334" s="195" t="s">
        <v>5</v>
      </c>
      <c r="F334" s="196" t="s">
        <v>188</v>
      </c>
      <c r="H334" s="197">
        <v>54</v>
      </c>
      <c r="I334" s="198"/>
      <c r="L334" s="194"/>
      <c r="M334" s="199"/>
      <c r="N334" s="200"/>
      <c r="O334" s="200"/>
      <c r="P334" s="200"/>
      <c r="Q334" s="200"/>
      <c r="R334" s="200"/>
      <c r="S334" s="200"/>
      <c r="T334" s="201"/>
      <c r="AT334" s="195" t="s">
        <v>186</v>
      </c>
      <c r="AU334" s="195" t="s">
        <v>83</v>
      </c>
      <c r="AV334" s="12" t="s">
        <v>185</v>
      </c>
      <c r="AW334" s="12" t="s">
        <v>37</v>
      </c>
      <c r="AX334" s="12" t="s">
        <v>81</v>
      </c>
      <c r="AY334" s="195" t="s">
        <v>178</v>
      </c>
    </row>
    <row r="335" spans="2:65" s="1" customFormat="1" ht="25.5" customHeight="1">
      <c r="B335" s="172"/>
      <c r="C335" s="202" t="s">
        <v>381</v>
      </c>
      <c r="D335" s="202" t="s">
        <v>271</v>
      </c>
      <c r="E335" s="203" t="s">
        <v>1553</v>
      </c>
      <c r="F335" s="204" t="s">
        <v>1554</v>
      </c>
      <c r="G335" s="205" t="s">
        <v>299</v>
      </c>
      <c r="H335" s="206">
        <v>32</v>
      </c>
      <c r="I335" s="207"/>
      <c r="J335" s="208">
        <f>ROUND(I335*H335,2)</f>
        <v>0</v>
      </c>
      <c r="K335" s="204" t="s">
        <v>344</v>
      </c>
      <c r="L335" s="209"/>
      <c r="M335" s="210" t="s">
        <v>5</v>
      </c>
      <c r="N335" s="211" t="s">
        <v>44</v>
      </c>
      <c r="O335" s="40"/>
      <c r="P335" s="182">
        <f>O335*H335</f>
        <v>0</v>
      </c>
      <c r="Q335" s="182">
        <v>0</v>
      </c>
      <c r="R335" s="182">
        <f>Q335*H335</f>
        <v>0</v>
      </c>
      <c r="S335" s="182">
        <v>0</v>
      </c>
      <c r="T335" s="183">
        <f>S335*H335</f>
        <v>0</v>
      </c>
      <c r="AR335" s="22" t="s">
        <v>256</v>
      </c>
      <c r="AT335" s="22" t="s">
        <v>271</v>
      </c>
      <c r="AU335" s="22" t="s">
        <v>83</v>
      </c>
      <c r="AY335" s="22" t="s">
        <v>178</v>
      </c>
      <c r="BE335" s="184">
        <f>IF(N335="základní",J335,0)</f>
        <v>0</v>
      </c>
      <c r="BF335" s="184">
        <f>IF(N335="snížená",J335,0)</f>
        <v>0</v>
      </c>
      <c r="BG335" s="184">
        <f>IF(N335="zákl. přenesená",J335,0)</f>
        <v>0</v>
      </c>
      <c r="BH335" s="184">
        <f>IF(N335="sníž. přenesená",J335,0)</f>
        <v>0</v>
      </c>
      <c r="BI335" s="184">
        <f>IF(N335="nulová",J335,0)</f>
        <v>0</v>
      </c>
      <c r="BJ335" s="22" t="s">
        <v>81</v>
      </c>
      <c r="BK335" s="184">
        <f>ROUND(I335*H335,2)</f>
        <v>0</v>
      </c>
      <c r="BL335" s="22" t="s">
        <v>218</v>
      </c>
      <c r="BM335" s="22" t="s">
        <v>577</v>
      </c>
    </row>
    <row r="336" spans="2:65" s="1" customFormat="1" ht="25.5" customHeight="1">
      <c r="B336" s="172"/>
      <c r="C336" s="202" t="s">
        <v>578</v>
      </c>
      <c r="D336" s="202" t="s">
        <v>271</v>
      </c>
      <c r="E336" s="203" t="s">
        <v>1555</v>
      </c>
      <c r="F336" s="204" t="s">
        <v>1556</v>
      </c>
      <c r="G336" s="205" t="s">
        <v>299</v>
      </c>
      <c r="H336" s="206">
        <v>22</v>
      </c>
      <c r="I336" s="207"/>
      <c r="J336" s="208">
        <f>ROUND(I336*H336,2)</f>
        <v>0</v>
      </c>
      <c r="K336" s="204" t="s">
        <v>344</v>
      </c>
      <c r="L336" s="209"/>
      <c r="M336" s="210" t="s">
        <v>5</v>
      </c>
      <c r="N336" s="211" t="s">
        <v>44</v>
      </c>
      <c r="O336" s="40"/>
      <c r="P336" s="182">
        <f>O336*H336</f>
        <v>0</v>
      </c>
      <c r="Q336" s="182">
        <v>0</v>
      </c>
      <c r="R336" s="182">
        <f>Q336*H336</f>
        <v>0</v>
      </c>
      <c r="S336" s="182">
        <v>0</v>
      </c>
      <c r="T336" s="183">
        <f>S336*H336</f>
        <v>0</v>
      </c>
      <c r="AR336" s="22" t="s">
        <v>256</v>
      </c>
      <c r="AT336" s="22" t="s">
        <v>271</v>
      </c>
      <c r="AU336" s="22" t="s">
        <v>83</v>
      </c>
      <c r="AY336" s="22" t="s">
        <v>178</v>
      </c>
      <c r="BE336" s="184">
        <f>IF(N336="základní",J336,0)</f>
        <v>0</v>
      </c>
      <c r="BF336" s="184">
        <f>IF(N336="snížená",J336,0)</f>
        <v>0</v>
      </c>
      <c r="BG336" s="184">
        <f>IF(N336="zákl. přenesená",J336,0)</f>
        <v>0</v>
      </c>
      <c r="BH336" s="184">
        <f>IF(N336="sníž. přenesená",J336,0)</f>
        <v>0</v>
      </c>
      <c r="BI336" s="184">
        <f>IF(N336="nulová",J336,0)</f>
        <v>0</v>
      </c>
      <c r="BJ336" s="22" t="s">
        <v>81</v>
      </c>
      <c r="BK336" s="184">
        <f>ROUND(I336*H336,2)</f>
        <v>0</v>
      </c>
      <c r="BL336" s="22" t="s">
        <v>218</v>
      </c>
      <c r="BM336" s="22" t="s">
        <v>581</v>
      </c>
    </row>
    <row r="337" spans="2:65" s="1" customFormat="1" ht="38.25" customHeight="1">
      <c r="B337" s="172"/>
      <c r="C337" s="173" t="s">
        <v>387</v>
      </c>
      <c r="D337" s="173" t="s">
        <v>180</v>
      </c>
      <c r="E337" s="174" t="s">
        <v>1557</v>
      </c>
      <c r="F337" s="175" t="s">
        <v>1558</v>
      </c>
      <c r="G337" s="176" t="s">
        <v>290</v>
      </c>
      <c r="H337" s="177">
        <v>139.18</v>
      </c>
      <c r="I337" s="178"/>
      <c r="J337" s="179">
        <f>ROUND(I337*H337,2)</f>
        <v>0</v>
      </c>
      <c r="K337" s="175" t="s">
        <v>344</v>
      </c>
      <c r="L337" s="39"/>
      <c r="M337" s="180" t="s">
        <v>5</v>
      </c>
      <c r="N337" s="181" t="s">
        <v>44</v>
      </c>
      <c r="O337" s="40"/>
      <c r="P337" s="182">
        <f>O337*H337</f>
        <v>0</v>
      </c>
      <c r="Q337" s="182">
        <v>0</v>
      </c>
      <c r="R337" s="182">
        <f>Q337*H337</f>
        <v>0</v>
      </c>
      <c r="S337" s="182">
        <v>0</v>
      </c>
      <c r="T337" s="183">
        <f>S337*H337</f>
        <v>0</v>
      </c>
      <c r="AR337" s="22" t="s">
        <v>218</v>
      </c>
      <c r="AT337" s="22" t="s">
        <v>180</v>
      </c>
      <c r="AU337" s="22" t="s">
        <v>83</v>
      </c>
      <c r="AY337" s="22" t="s">
        <v>178</v>
      </c>
      <c r="BE337" s="184">
        <f>IF(N337="základní",J337,0)</f>
        <v>0</v>
      </c>
      <c r="BF337" s="184">
        <f>IF(N337="snížená",J337,0)</f>
        <v>0</v>
      </c>
      <c r="BG337" s="184">
        <f>IF(N337="zákl. přenesená",J337,0)</f>
        <v>0</v>
      </c>
      <c r="BH337" s="184">
        <f>IF(N337="sníž. přenesená",J337,0)</f>
        <v>0</v>
      </c>
      <c r="BI337" s="184">
        <f>IF(N337="nulová",J337,0)</f>
        <v>0</v>
      </c>
      <c r="BJ337" s="22" t="s">
        <v>81</v>
      </c>
      <c r="BK337" s="184">
        <f>ROUND(I337*H337,2)</f>
        <v>0</v>
      </c>
      <c r="BL337" s="22" t="s">
        <v>218</v>
      </c>
      <c r="BM337" s="22" t="s">
        <v>586</v>
      </c>
    </row>
    <row r="338" spans="2:51" s="11" customFormat="1" ht="13.5">
      <c r="B338" s="185"/>
      <c r="D338" s="186" t="s">
        <v>186</v>
      </c>
      <c r="E338" s="187" t="s">
        <v>5</v>
      </c>
      <c r="F338" s="188" t="s">
        <v>1559</v>
      </c>
      <c r="H338" s="189">
        <v>139.18</v>
      </c>
      <c r="I338" s="190"/>
      <c r="L338" s="185"/>
      <c r="M338" s="191"/>
      <c r="N338" s="192"/>
      <c r="O338" s="192"/>
      <c r="P338" s="192"/>
      <c r="Q338" s="192"/>
      <c r="R338" s="192"/>
      <c r="S338" s="192"/>
      <c r="T338" s="193"/>
      <c r="AT338" s="187" t="s">
        <v>186</v>
      </c>
      <c r="AU338" s="187" t="s">
        <v>83</v>
      </c>
      <c r="AV338" s="11" t="s">
        <v>83</v>
      </c>
      <c r="AW338" s="11" t="s">
        <v>37</v>
      </c>
      <c r="AX338" s="11" t="s">
        <v>73</v>
      </c>
      <c r="AY338" s="187" t="s">
        <v>178</v>
      </c>
    </row>
    <row r="339" spans="2:51" s="12" customFormat="1" ht="13.5">
      <c r="B339" s="194"/>
      <c r="D339" s="186" t="s">
        <v>186</v>
      </c>
      <c r="E339" s="195" t="s">
        <v>5</v>
      </c>
      <c r="F339" s="196" t="s">
        <v>188</v>
      </c>
      <c r="H339" s="197">
        <v>139.18</v>
      </c>
      <c r="I339" s="198"/>
      <c r="L339" s="194"/>
      <c r="M339" s="199"/>
      <c r="N339" s="200"/>
      <c r="O339" s="200"/>
      <c r="P339" s="200"/>
      <c r="Q339" s="200"/>
      <c r="R339" s="200"/>
      <c r="S339" s="200"/>
      <c r="T339" s="201"/>
      <c r="AT339" s="195" t="s">
        <v>186</v>
      </c>
      <c r="AU339" s="195" t="s">
        <v>83</v>
      </c>
      <c r="AV339" s="12" t="s">
        <v>185</v>
      </c>
      <c r="AW339" s="12" t="s">
        <v>37</v>
      </c>
      <c r="AX339" s="12" t="s">
        <v>81</v>
      </c>
      <c r="AY339" s="195" t="s">
        <v>178</v>
      </c>
    </row>
    <row r="340" spans="2:65" s="1" customFormat="1" ht="16.5" customHeight="1">
      <c r="B340" s="172"/>
      <c r="C340" s="202" t="s">
        <v>587</v>
      </c>
      <c r="D340" s="202" t="s">
        <v>271</v>
      </c>
      <c r="E340" s="203" t="s">
        <v>1560</v>
      </c>
      <c r="F340" s="204" t="s">
        <v>1561</v>
      </c>
      <c r="G340" s="205" t="s">
        <v>290</v>
      </c>
      <c r="H340" s="206">
        <v>139.18</v>
      </c>
      <c r="I340" s="207"/>
      <c r="J340" s="208">
        <f>ROUND(I340*H340,2)</f>
        <v>0</v>
      </c>
      <c r="K340" s="204" t="s">
        <v>5</v>
      </c>
      <c r="L340" s="209"/>
      <c r="M340" s="210" t="s">
        <v>5</v>
      </c>
      <c r="N340" s="211" t="s">
        <v>44</v>
      </c>
      <c r="O340" s="40"/>
      <c r="P340" s="182">
        <f>O340*H340</f>
        <v>0</v>
      </c>
      <c r="Q340" s="182">
        <v>0</v>
      </c>
      <c r="R340" s="182">
        <f>Q340*H340</f>
        <v>0</v>
      </c>
      <c r="S340" s="182">
        <v>0</v>
      </c>
      <c r="T340" s="183">
        <f>S340*H340</f>
        <v>0</v>
      </c>
      <c r="AR340" s="22" t="s">
        <v>256</v>
      </c>
      <c r="AT340" s="22" t="s">
        <v>271</v>
      </c>
      <c r="AU340" s="22" t="s">
        <v>83</v>
      </c>
      <c r="AY340" s="22" t="s">
        <v>178</v>
      </c>
      <c r="BE340" s="184">
        <f>IF(N340="základní",J340,0)</f>
        <v>0</v>
      </c>
      <c r="BF340" s="184">
        <f>IF(N340="snížená",J340,0)</f>
        <v>0</v>
      </c>
      <c r="BG340" s="184">
        <f>IF(N340="zákl. přenesená",J340,0)</f>
        <v>0</v>
      </c>
      <c r="BH340" s="184">
        <f>IF(N340="sníž. přenesená",J340,0)</f>
        <v>0</v>
      </c>
      <c r="BI340" s="184">
        <f>IF(N340="nulová",J340,0)</f>
        <v>0</v>
      </c>
      <c r="BJ340" s="22" t="s">
        <v>81</v>
      </c>
      <c r="BK340" s="184">
        <f>ROUND(I340*H340,2)</f>
        <v>0</v>
      </c>
      <c r="BL340" s="22" t="s">
        <v>218</v>
      </c>
      <c r="BM340" s="22" t="s">
        <v>590</v>
      </c>
    </row>
    <row r="341" spans="2:65" s="1" customFormat="1" ht="25.5" customHeight="1">
      <c r="B341" s="172"/>
      <c r="C341" s="298" t="s">
        <v>390</v>
      </c>
      <c r="D341" s="173" t="s">
        <v>180</v>
      </c>
      <c r="E341" s="174" t="s">
        <v>1562</v>
      </c>
      <c r="F341" s="175" t="s">
        <v>1563</v>
      </c>
      <c r="G341" s="176" t="s">
        <v>183</v>
      </c>
      <c r="H341" s="177">
        <v>681.65</v>
      </c>
      <c r="I341" s="178"/>
      <c r="J341" s="179">
        <f>ROUND(I341*H341,2)</f>
        <v>0</v>
      </c>
      <c r="K341" s="175" t="s">
        <v>344</v>
      </c>
      <c r="L341" s="39"/>
      <c r="M341" s="180" t="s">
        <v>5</v>
      </c>
      <c r="N341" s="181" t="s">
        <v>44</v>
      </c>
      <c r="O341" s="40"/>
      <c r="P341" s="182">
        <f>O341*H341</f>
        <v>0</v>
      </c>
      <c r="Q341" s="182">
        <v>0</v>
      </c>
      <c r="R341" s="182">
        <f>Q341*H341</f>
        <v>0</v>
      </c>
      <c r="S341" s="182">
        <v>0</v>
      </c>
      <c r="T341" s="183">
        <f>S341*H341</f>
        <v>0</v>
      </c>
      <c r="AR341" s="22" t="s">
        <v>218</v>
      </c>
      <c r="AT341" s="22" t="s">
        <v>180</v>
      </c>
      <c r="AU341" s="22" t="s">
        <v>83</v>
      </c>
      <c r="AY341" s="22" t="s">
        <v>178</v>
      </c>
      <c r="BE341" s="184">
        <f>IF(N341="základní",J341,0)</f>
        <v>0</v>
      </c>
      <c r="BF341" s="184">
        <f>IF(N341="snížená",J341,0)</f>
        <v>0</v>
      </c>
      <c r="BG341" s="184">
        <f>IF(N341="zákl. přenesená",J341,0)</f>
        <v>0</v>
      </c>
      <c r="BH341" s="184">
        <f>IF(N341="sníž. přenesená",J341,0)</f>
        <v>0</v>
      </c>
      <c r="BI341" s="184">
        <f>IF(N341="nulová",J341,0)</f>
        <v>0</v>
      </c>
      <c r="BJ341" s="22" t="s">
        <v>81</v>
      </c>
      <c r="BK341" s="184">
        <f>ROUND(I341*H341,2)</f>
        <v>0</v>
      </c>
      <c r="BL341" s="22" t="s">
        <v>218</v>
      </c>
      <c r="BM341" s="22" t="s">
        <v>595</v>
      </c>
    </row>
    <row r="342" spans="2:65" s="1" customFormat="1" ht="16.5" customHeight="1">
      <c r="B342" s="172"/>
      <c r="C342" s="300" t="s">
        <v>602</v>
      </c>
      <c r="D342" s="202" t="s">
        <v>271</v>
      </c>
      <c r="E342" s="203" t="s">
        <v>1564</v>
      </c>
      <c r="F342" s="204" t="s">
        <v>1565</v>
      </c>
      <c r="G342" s="205" t="s">
        <v>183</v>
      </c>
      <c r="H342" s="206">
        <v>783.898</v>
      </c>
      <c r="I342" s="207"/>
      <c r="J342" s="208">
        <f>ROUND(I342*H342,2)</f>
        <v>0</v>
      </c>
      <c r="K342" s="204" t="s">
        <v>5</v>
      </c>
      <c r="L342" s="209"/>
      <c r="M342" s="210" t="s">
        <v>5</v>
      </c>
      <c r="N342" s="211" t="s">
        <v>44</v>
      </c>
      <c r="O342" s="40"/>
      <c r="P342" s="182">
        <f>O342*H342</f>
        <v>0</v>
      </c>
      <c r="Q342" s="182">
        <v>0</v>
      </c>
      <c r="R342" s="182">
        <f>Q342*H342</f>
        <v>0</v>
      </c>
      <c r="S342" s="182">
        <v>0</v>
      </c>
      <c r="T342" s="183">
        <f>S342*H342</f>
        <v>0</v>
      </c>
      <c r="AR342" s="22" t="s">
        <v>256</v>
      </c>
      <c r="AT342" s="22" t="s">
        <v>271</v>
      </c>
      <c r="AU342" s="22" t="s">
        <v>83</v>
      </c>
      <c r="AY342" s="22" t="s">
        <v>178</v>
      </c>
      <c r="BE342" s="184">
        <f>IF(N342="základní",J342,0)</f>
        <v>0</v>
      </c>
      <c r="BF342" s="184">
        <f>IF(N342="snížená",J342,0)</f>
        <v>0</v>
      </c>
      <c r="BG342" s="184">
        <f>IF(N342="zákl. přenesená",J342,0)</f>
        <v>0</v>
      </c>
      <c r="BH342" s="184">
        <f>IF(N342="sníž. přenesená",J342,0)</f>
        <v>0</v>
      </c>
      <c r="BI342" s="184">
        <f>IF(N342="nulová",J342,0)</f>
        <v>0</v>
      </c>
      <c r="BJ342" s="22" t="s">
        <v>81</v>
      </c>
      <c r="BK342" s="184">
        <f>ROUND(I342*H342,2)</f>
        <v>0</v>
      </c>
      <c r="BL342" s="22" t="s">
        <v>218</v>
      </c>
      <c r="BM342" s="22" t="s">
        <v>604</v>
      </c>
    </row>
    <row r="343" spans="2:51" s="11" customFormat="1" ht="13.5">
      <c r="B343" s="185"/>
      <c r="C343" s="299"/>
      <c r="D343" s="186" t="s">
        <v>186</v>
      </c>
      <c r="F343" s="188" t="s">
        <v>1566</v>
      </c>
      <c r="H343" s="189">
        <v>783.898</v>
      </c>
      <c r="I343" s="190"/>
      <c r="L343" s="185"/>
      <c r="M343" s="191"/>
      <c r="N343" s="192"/>
      <c r="O343" s="192"/>
      <c r="P343" s="192"/>
      <c r="Q343" s="192"/>
      <c r="R343" s="192"/>
      <c r="S343" s="192"/>
      <c r="T343" s="193"/>
      <c r="AT343" s="187" t="s">
        <v>186</v>
      </c>
      <c r="AU343" s="187" t="s">
        <v>83</v>
      </c>
      <c r="AV343" s="11" t="s">
        <v>83</v>
      </c>
      <c r="AW343" s="11" t="s">
        <v>6</v>
      </c>
      <c r="AX343" s="11" t="s">
        <v>81</v>
      </c>
      <c r="AY343" s="187" t="s">
        <v>178</v>
      </c>
    </row>
    <row r="344" spans="2:65" s="1" customFormat="1" ht="25.5" customHeight="1">
      <c r="B344" s="172"/>
      <c r="C344" s="298" t="s">
        <v>395</v>
      </c>
      <c r="D344" s="173" t="s">
        <v>180</v>
      </c>
      <c r="E344" s="174" t="s">
        <v>1567</v>
      </c>
      <c r="F344" s="175" t="s">
        <v>1568</v>
      </c>
      <c r="G344" s="176" t="s">
        <v>183</v>
      </c>
      <c r="H344" s="177">
        <v>0.001</v>
      </c>
      <c r="I344" s="178"/>
      <c r="J344" s="179">
        <f aca="true" t="shared" si="0" ref="J344:J349">ROUND(I344*H344,2)</f>
        <v>0</v>
      </c>
      <c r="K344" s="175" t="s">
        <v>344</v>
      </c>
      <c r="L344" s="39"/>
      <c r="M344" s="180" t="s">
        <v>5</v>
      </c>
      <c r="N344" s="181" t="s">
        <v>44</v>
      </c>
      <c r="O344" s="40"/>
      <c r="P344" s="182">
        <f aca="true" t="shared" si="1" ref="P344:P349">O344*H344</f>
        <v>0</v>
      </c>
      <c r="Q344" s="182">
        <v>0</v>
      </c>
      <c r="R344" s="182">
        <f aca="true" t="shared" si="2" ref="R344:R349">Q344*H344</f>
        <v>0</v>
      </c>
      <c r="S344" s="182">
        <v>0</v>
      </c>
      <c r="T344" s="183">
        <f aca="true" t="shared" si="3" ref="T344:T349">S344*H344</f>
        <v>0</v>
      </c>
      <c r="AR344" s="22" t="s">
        <v>218</v>
      </c>
      <c r="AT344" s="22" t="s">
        <v>180</v>
      </c>
      <c r="AU344" s="22" t="s">
        <v>83</v>
      </c>
      <c r="AY344" s="22" t="s">
        <v>178</v>
      </c>
      <c r="BE344" s="184">
        <f aca="true" t="shared" si="4" ref="BE344:BE349">IF(N344="základní",J344,0)</f>
        <v>0</v>
      </c>
      <c r="BF344" s="184">
        <f aca="true" t="shared" si="5" ref="BF344:BF349">IF(N344="snížená",J344,0)</f>
        <v>0</v>
      </c>
      <c r="BG344" s="184">
        <f aca="true" t="shared" si="6" ref="BG344:BG349">IF(N344="zákl. přenesená",J344,0)</f>
        <v>0</v>
      </c>
      <c r="BH344" s="184">
        <f aca="true" t="shared" si="7" ref="BH344:BH349">IF(N344="sníž. přenesená",J344,0)</f>
        <v>0</v>
      </c>
      <c r="BI344" s="184">
        <f aca="true" t="shared" si="8" ref="BI344:BI349">IF(N344="nulová",J344,0)</f>
        <v>0</v>
      </c>
      <c r="BJ344" s="22" t="s">
        <v>81</v>
      </c>
      <c r="BK344" s="184">
        <f aca="true" t="shared" si="9" ref="BK344:BK349">ROUND(I344*H344,2)</f>
        <v>0</v>
      </c>
      <c r="BL344" s="22" t="s">
        <v>218</v>
      </c>
      <c r="BM344" s="22" t="s">
        <v>607</v>
      </c>
    </row>
    <row r="345" spans="2:65" s="1" customFormat="1" ht="16.5" customHeight="1">
      <c r="B345" s="172"/>
      <c r="C345" s="300" t="s">
        <v>608</v>
      </c>
      <c r="D345" s="202" t="s">
        <v>271</v>
      </c>
      <c r="E345" s="203" t="s">
        <v>1569</v>
      </c>
      <c r="F345" s="204" t="s">
        <v>1570</v>
      </c>
      <c r="G345" s="205" t="s">
        <v>183</v>
      </c>
      <c r="H345" s="206">
        <v>0.001</v>
      </c>
      <c r="I345" s="207"/>
      <c r="J345" s="208">
        <f t="shared" si="0"/>
        <v>0</v>
      </c>
      <c r="K345" s="204" t="s">
        <v>5</v>
      </c>
      <c r="L345" s="209"/>
      <c r="M345" s="210" t="s">
        <v>5</v>
      </c>
      <c r="N345" s="211" t="s">
        <v>44</v>
      </c>
      <c r="O345" s="40"/>
      <c r="P345" s="182">
        <f t="shared" si="1"/>
        <v>0</v>
      </c>
      <c r="Q345" s="182">
        <v>0</v>
      </c>
      <c r="R345" s="182">
        <f t="shared" si="2"/>
        <v>0</v>
      </c>
      <c r="S345" s="182">
        <v>0</v>
      </c>
      <c r="T345" s="183">
        <f t="shared" si="3"/>
        <v>0</v>
      </c>
      <c r="AR345" s="22" t="s">
        <v>256</v>
      </c>
      <c r="AT345" s="22" t="s">
        <v>271</v>
      </c>
      <c r="AU345" s="22" t="s">
        <v>83</v>
      </c>
      <c r="AY345" s="22" t="s">
        <v>178</v>
      </c>
      <c r="BE345" s="184">
        <f t="shared" si="4"/>
        <v>0</v>
      </c>
      <c r="BF345" s="184">
        <f t="shared" si="5"/>
        <v>0</v>
      </c>
      <c r="BG345" s="184">
        <f t="shared" si="6"/>
        <v>0</v>
      </c>
      <c r="BH345" s="184">
        <f t="shared" si="7"/>
        <v>0</v>
      </c>
      <c r="BI345" s="184">
        <f t="shared" si="8"/>
        <v>0</v>
      </c>
      <c r="BJ345" s="22" t="s">
        <v>81</v>
      </c>
      <c r="BK345" s="184">
        <f t="shared" si="9"/>
        <v>0</v>
      </c>
      <c r="BL345" s="22" t="s">
        <v>218</v>
      </c>
      <c r="BM345" s="22" t="s">
        <v>609</v>
      </c>
    </row>
    <row r="346" spans="2:65" s="1" customFormat="1" ht="25.5" customHeight="1">
      <c r="B346" s="172"/>
      <c r="C346" s="173" t="s">
        <v>399</v>
      </c>
      <c r="D346" s="173" t="s">
        <v>180</v>
      </c>
      <c r="E346" s="174" t="s">
        <v>1571</v>
      </c>
      <c r="F346" s="175" t="s">
        <v>1572</v>
      </c>
      <c r="G346" s="176" t="s">
        <v>183</v>
      </c>
      <c r="H346" s="177">
        <v>647.265</v>
      </c>
      <c r="I346" s="178"/>
      <c r="J346" s="179">
        <f t="shared" si="0"/>
        <v>0</v>
      </c>
      <c r="K346" s="175" t="s">
        <v>191</v>
      </c>
      <c r="L346" s="39"/>
      <c r="M346" s="180" t="s">
        <v>5</v>
      </c>
      <c r="N346" s="181" t="s">
        <v>44</v>
      </c>
      <c r="O346" s="40"/>
      <c r="P346" s="182">
        <f t="shared" si="1"/>
        <v>0</v>
      </c>
      <c r="Q346" s="182">
        <v>0</v>
      </c>
      <c r="R346" s="182">
        <f t="shared" si="2"/>
        <v>0</v>
      </c>
      <c r="S346" s="182">
        <v>0</v>
      </c>
      <c r="T346" s="183">
        <f t="shared" si="3"/>
        <v>0</v>
      </c>
      <c r="AR346" s="22" t="s">
        <v>218</v>
      </c>
      <c r="AT346" s="22" t="s">
        <v>180</v>
      </c>
      <c r="AU346" s="22" t="s">
        <v>83</v>
      </c>
      <c r="AY346" s="22" t="s">
        <v>178</v>
      </c>
      <c r="BE346" s="184">
        <f t="shared" si="4"/>
        <v>0</v>
      </c>
      <c r="BF346" s="184">
        <f t="shared" si="5"/>
        <v>0</v>
      </c>
      <c r="BG346" s="184">
        <f t="shared" si="6"/>
        <v>0</v>
      </c>
      <c r="BH346" s="184">
        <f t="shared" si="7"/>
        <v>0</v>
      </c>
      <c r="BI346" s="184">
        <f t="shared" si="8"/>
        <v>0</v>
      </c>
      <c r="BJ346" s="22" t="s">
        <v>81</v>
      </c>
      <c r="BK346" s="184">
        <f t="shared" si="9"/>
        <v>0</v>
      </c>
      <c r="BL346" s="22" t="s">
        <v>218</v>
      </c>
      <c r="BM346" s="22" t="s">
        <v>612</v>
      </c>
    </row>
    <row r="347" spans="2:65" s="1" customFormat="1" ht="25.5" customHeight="1">
      <c r="B347" s="172"/>
      <c r="C347" s="173" t="s">
        <v>614</v>
      </c>
      <c r="D347" s="173" t="s">
        <v>180</v>
      </c>
      <c r="E347" s="174" t="s">
        <v>1573</v>
      </c>
      <c r="F347" s="175" t="s">
        <v>1574</v>
      </c>
      <c r="G347" s="176" t="s">
        <v>299</v>
      </c>
      <c r="H347" s="177">
        <v>4</v>
      </c>
      <c r="I347" s="178"/>
      <c r="J347" s="179">
        <f t="shared" si="0"/>
        <v>0</v>
      </c>
      <c r="K347" s="175" t="s">
        <v>191</v>
      </c>
      <c r="L347" s="39"/>
      <c r="M347" s="180" t="s">
        <v>5</v>
      </c>
      <c r="N347" s="181" t="s">
        <v>44</v>
      </c>
      <c r="O347" s="40"/>
      <c r="P347" s="182">
        <f t="shared" si="1"/>
        <v>0</v>
      </c>
      <c r="Q347" s="182">
        <v>0</v>
      </c>
      <c r="R347" s="182">
        <f t="shared" si="2"/>
        <v>0</v>
      </c>
      <c r="S347" s="182">
        <v>0</v>
      </c>
      <c r="T347" s="183">
        <f t="shared" si="3"/>
        <v>0</v>
      </c>
      <c r="AR347" s="22" t="s">
        <v>218</v>
      </c>
      <c r="AT347" s="22" t="s">
        <v>180</v>
      </c>
      <c r="AU347" s="22" t="s">
        <v>83</v>
      </c>
      <c r="AY347" s="22" t="s">
        <v>178</v>
      </c>
      <c r="BE347" s="184">
        <f t="shared" si="4"/>
        <v>0</v>
      </c>
      <c r="BF347" s="184">
        <f t="shared" si="5"/>
        <v>0</v>
      </c>
      <c r="BG347" s="184">
        <f t="shared" si="6"/>
        <v>0</v>
      </c>
      <c r="BH347" s="184">
        <f t="shared" si="7"/>
        <v>0</v>
      </c>
      <c r="BI347" s="184">
        <f t="shared" si="8"/>
        <v>0</v>
      </c>
      <c r="BJ347" s="22" t="s">
        <v>81</v>
      </c>
      <c r="BK347" s="184">
        <f t="shared" si="9"/>
        <v>0</v>
      </c>
      <c r="BL347" s="22" t="s">
        <v>218</v>
      </c>
      <c r="BM347" s="22" t="s">
        <v>617</v>
      </c>
    </row>
    <row r="348" spans="2:65" s="1" customFormat="1" ht="25.5" customHeight="1">
      <c r="B348" s="172"/>
      <c r="C348" s="173" t="s">
        <v>404</v>
      </c>
      <c r="D348" s="173" t="s">
        <v>180</v>
      </c>
      <c r="E348" s="174" t="s">
        <v>1575</v>
      </c>
      <c r="F348" s="175" t="s">
        <v>1572</v>
      </c>
      <c r="G348" s="176" t="s">
        <v>183</v>
      </c>
      <c r="H348" s="177">
        <v>623.15</v>
      </c>
      <c r="I348" s="178"/>
      <c r="J348" s="179">
        <f t="shared" si="0"/>
        <v>0</v>
      </c>
      <c r="K348" s="175" t="s">
        <v>5</v>
      </c>
      <c r="L348" s="39"/>
      <c r="M348" s="180" t="s">
        <v>5</v>
      </c>
      <c r="N348" s="181" t="s">
        <v>44</v>
      </c>
      <c r="O348" s="40"/>
      <c r="P348" s="182">
        <f t="shared" si="1"/>
        <v>0</v>
      </c>
      <c r="Q348" s="182">
        <v>0</v>
      </c>
      <c r="R348" s="182">
        <f t="shared" si="2"/>
        <v>0</v>
      </c>
      <c r="S348" s="182">
        <v>0</v>
      </c>
      <c r="T348" s="183">
        <f t="shared" si="3"/>
        <v>0</v>
      </c>
      <c r="AR348" s="22" t="s">
        <v>218</v>
      </c>
      <c r="AT348" s="22" t="s">
        <v>180</v>
      </c>
      <c r="AU348" s="22" t="s">
        <v>83</v>
      </c>
      <c r="AY348" s="22" t="s">
        <v>178</v>
      </c>
      <c r="BE348" s="184">
        <f t="shared" si="4"/>
        <v>0</v>
      </c>
      <c r="BF348" s="184">
        <f t="shared" si="5"/>
        <v>0</v>
      </c>
      <c r="BG348" s="184">
        <f t="shared" si="6"/>
        <v>0</v>
      </c>
      <c r="BH348" s="184">
        <f t="shared" si="7"/>
        <v>0</v>
      </c>
      <c r="BI348" s="184">
        <f t="shared" si="8"/>
        <v>0</v>
      </c>
      <c r="BJ348" s="22" t="s">
        <v>81</v>
      </c>
      <c r="BK348" s="184">
        <f t="shared" si="9"/>
        <v>0</v>
      </c>
      <c r="BL348" s="22" t="s">
        <v>218</v>
      </c>
      <c r="BM348" s="22" t="s">
        <v>622</v>
      </c>
    </row>
    <row r="349" spans="2:65" s="1" customFormat="1" ht="38.25" customHeight="1">
      <c r="B349" s="172"/>
      <c r="C349" s="173" t="s">
        <v>623</v>
      </c>
      <c r="D349" s="173" t="s">
        <v>180</v>
      </c>
      <c r="E349" s="174" t="s">
        <v>1257</v>
      </c>
      <c r="F349" s="175" t="s">
        <v>1576</v>
      </c>
      <c r="G349" s="176" t="s">
        <v>560</v>
      </c>
      <c r="H349" s="212"/>
      <c r="I349" s="178"/>
      <c r="J349" s="179">
        <f t="shared" si="0"/>
        <v>0</v>
      </c>
      <c r="K349" s="175" t="s">
        <v>267</v>
      </c>
      <c r="L349" s="39"/>
      <c r="M349" s="180" t="s">
        <v>5</v>
      </c>
      <c r="N349" s="181" t="s">
        <v>44</v>
      </c>
      <c r="O349" s="40"/>
      <c r="P349" s="182">
        <f t="shared" si="1"/>
        <v>0</v>
      </c>
      <c r="Q349" s="182">
        <v>0</v>
      </c>
      <c r="R349" s="182">
        <f t="shared" si="2"/>
        <v>0</v>
      </c>
      <c r="S349" s="182">
        <v>0</v>
      </c>
      <c r="T349" s="183">
        <f t="shared" si="3"/>
        <v>0</v>
      </c>
      <c r="AR349" s="22" t="s">
        <v>218</v>
      </c>
      <c r="AT349" s="22" t="s">
        <v>180</v>
      </c>
      <c r="AU349" s="22" t="s">
        <v>83</v>
      </c>
      <c r="AY349" s="22" t="s">
        <v>178</v>
      </c>
      <c r="BE349" s="184">
        <f t="shared" si="4"/>
        <v>0</v>
      </c>
      <c r="BF349" s="184">
        <f t="shared" si="5"/>
        <v>0</v>
      </c>
      <c r="BG349" s="184">
        <f t="shared" si="6"/>
        <v>0</v>
      </c>
      <c r="BH349" s="184">
        <f t="shared" si="7"/>
        <v>0</v>
      </c>
      <c r="BI349" s="184">
        <f t="shared" si="8"/>
        <v>0</v>
      </c>
      <c r="BJ349" s="22" t="s">
        <v>81</v>
      </c>
      <c r="BK349" s="184">
        <f t="shared" si="9"/>
        <v>0</v>
      </c>
      <c r="BL349" s="22" t="s">
        <v>218</v>
      </c>
      <c r="BM349" s="22" t="s">
        <v>626</v>
      </c>
    </row>
    <row r="350" spans="2:63" s="10" customFormat="1" ht="29.85" customHeight="1">
      <c r="B350" s="159"/>
      <c r="D350" s="160" t="s">
        <v>72</v>
      </c>
      <c r="E350" s="170" t="s">
        <v>519</v>
      </c>
      <c r="F350" s="170" t="s">
        <v>520</v>
      </c>
      <c r="I350" s="162"/>
      <c r="J350" s="171">
        <f>BK350</f>
        <v>0</v>
      </c>
      <c r="L350" s="159"/>
      <c r="M350" s="164"/>
      <c r="N350" s="165"/>
      <c r="O350" s="165"/>
      <c r="P350" s="166">
        <f>SUM(P351:P388)</f>
        <v>0</v>
      </c>
      <c r="Q350" s="165"/>
      <c r="R350" s="166">
        <f>SUM(R351:R388)</f>
        <v>0</v>
      </c>
      <c r="S350" s="165"/>
      <c r="T350" s="167">
        <f>SUM(T351:T388)</f>
        <v>0</v>
      </c>
      <c r="AR350" s="160" t="s">
        <v>83</v>
      </c>
      <c r="AT350" s="168" t="s">
        <v>72</v>
      </c>
      <c r="AU350" s="168" t="s">
        <v>81</v>
      </c>
      <c r="AY350" s="160" t="s">
        <v>178</v>
      </c>
      <c r="BK350" s="169">
        <f>SUM(BK351:BK388)</f>
        <v>0</v>
      </c>
    </row>
    <row r="351" spans="2:65" s="1" customFormat="1" ht="38.25" customHeight="1">
      <c r="B351" s="172"/>
      <c r="C351" s="173" t="s">
        <v>408</v>
      </c>
      <c r="D351" s="173" t="s">
        <v>180</v>
      </c>
      <c r="E351" s="174" t="s">
        <v>1261</v>
      </c>
      <c r="F351" s="175" t="s">
        <v>1262</v>
      </c>
      <c r="G351" s="176" t="s">
        <v>183</v>
      </c>
      <c r="H351" s="177">
        <v>623.15</v>
      </c>
      <c r="I351" s="178"/>
      <c r="J351" s="179">
        <f>ROUND(I351*H351,2)</f>
        <v>0</v>
      </c>
      <c r="K351" s="175" t="s">
        <v>191</v>
      </c>
      <c r="L351" s="39"/>
      <c r="M351" s="180" t="s">
        <v>5</v>
      </c>
      <c r="N351" s="181" t="s">
        <v>44</v>
      </c>
      <c r="O351" s="40"/>
      <c r="P351" s="182">
        <f>O351*H351</f>
        <v>0</v>
      </c>
      <c r="Q351" s="182">
        <v>0</v>
      </c>
      <c r="R351" s="182">
        <f>Q351*H351</f>
        <v>0</v>
      </c>
      <c r="S351" s="182">
        <v>0</v>
      </c>
      <c r="T351" s="183">
        <f>S351*H351</f>
        <v>0</v>
      </c>
      <c r="AR351" s="22" t="s">
        <v>218</v>
      </c>
      <c r="AT351" s="22" t="s">
        <v>180</v>
      </c>
      <c r="AU351" s="22" t="s">
        <v>83</v>
      </c>
      <c r="AY351" s="22" t="s">
        <v>178</v>
      </c>
      <c r="BE351" s="184">
        <f>IF(N351="základní",J351,0)</f>
        <v>0</v>
      </c>
      <c r="BF351" s="184">
        <f>IF(N351="snížená",J351,0)</f>
        <v>0</v>
      </c>
      <c r="BG351" s="184">
        <f>IF(N351="zákl. přenesená",J351,0)</f>
        <v>0</v>
      </c>
      <c r="BH351" s="184">
        <f>IF(N351="sníž. přenesená",J351,0)</f>
        <v>0</v>
      </c>
      <c r="BI351" s="184">
        <f>IF(N351="nulová",J351,0)</f>
        <v>0</v>
      </c>
      <c r="BJ351" s="22" t="s">
        <v>81</v>
      </c>
      <c r="BK351" s="184">
        <f>ROUND(I351*H351,2)</f>
        <v>0</v>
      </c>
      <c r="BL351" s="22" t="s">
        <v>218</v>
      </c>
      <c r="BM351" s="22" t="s">
        <v>630</v>
      </c>
    </row>
    <row r="352" spans="2:65" s="1" customFormat="1" ht="38.25" customHeight="1">
      <c r="B352" s="172"/>
      <c r="C352" s="173" t="s">
        <v>632</v>
      </c>
      <c r="D352" s="173" t="s">
        <v>180</v>
      </c>
      <c r="E352" s="174" t="s">
        <v>1577</v>
      </c>
      <c r="F352" s="175" t="s">
        <v>1578</v>
      </c>
      <c r="G352" s="176" t="s">
        <v>183</v>
      </c>
      <c r="H352" s="177">
        <v>1246.3</v>
      </c>
      <c r="I352" s="178"/>
      <c r="J352" s="179">
        <f>ROUND(I352*H352,2)</f>
        <v>0</v>
      </c>
      <c r="K352" s="175" t="s">
        <v>191</v>
      </c>
      <c r="L352" s="39"/>
      <c r="M352" s="180" t="s">
        <v>5</v>
      </c>
      <c r="N352" s="181" t="s">
        <v>44</v>
      </c>
      <c r="O352" s="40"/>
      <c r="P352" s="182">
        <f>O352*H352</f>
        <v>0</v>
      </c>
      <c r="Q352" s="182">
        <v>0</v>
      </c>
      <c r="R352" s="182">
        <f>Q352*H352</f>
        <v>0</v>
      </c>
      <c r="S352" s="182">
        <v>0</v>
      </c>
      <c r="T352" s="183">
        <f>S352*H352</f>
        <v>0</v>
      </c>
      <c r="AR352" s="22" t="s">
        <v>218</v>
      </c>
      <c r="AT352" s="22" t="s">
        <v>180</v>
      </c>
      <c r="AU352" s="22" t="s">
        <v>83</v>
      </c>
      <c r="AY352" s="22" t="s">
        <v>178</v>
      </c>
      <c r="BE352" s="184">
        <f>IF(N352="základní",J352,0)</f>
        <v>0</v>
      </c>
      <c r="BF352" s="184">
        <f>IF(N352="snížená",J352,0)</f>
        <v>0</v>
      </c>
      <c r="BG352" s="184">
        <f>IF(N352="zákl. přenesená",J352,0)</f>
        <v>0</v>
      </c>
      <c r="BH352" s="184">
        <f>IF(N352="sníž. přenesená",J352,0)</f>
        <v>0</v>
      </c>
      <c r="BI352" s="184">
        <f>IF(N352="nulová",J352,0)</f>
        <v>0</v>
      </c>
      <c r="BJ352" s="22" t="s">
        <v>81</v>
      </c>
      <c r="BK352" s="184">
        <f>ROUND(I352*H352,2)</f>
        <v>0</v>
      </c>
      <c r="BL352" s="22" t="s">
        <v>218</v>
      </c>
      <c r="BM352" s="22" t="s">
        <v>635</v>
      </c>
    </row>
    <row r="353" spans="2:51" s="11" customFormat="1" ht="13.5">
      <c r="B353" s="185"/>
      <c r="D353" s="186" t="s">
        <v>186</v>
      </c>
      <c r="E353" s="187" t="s">
        <v>5</v>
      </c>
      <c r="F353" s="188" t="s">
        <v>1579</v>
      </c>
      <c r="H353" s="189">
        <v>1246.3</v>
      </c>
      <c r="I353" s="190"/>
      <c r="L353" s="185"/>
      <c r="M353" s="191"/>
      <c r="N353" s="192"/>
      <c r="O353" s="192"/>
      <c r="P353" s="192"/>
      <c r="Q353" s="192"/>
      <c r="R353" s="192"/>
      <c r="S353" s="192"/>
      <c r="T353" s="193"/>
      <c r="AT353" s="187" t="s">
        <v>186</v>
      </c>
      <c r="AU353" s="187" t="s">
        <v>83</v>
      </c>
      <c r="AV353" s="11" t="s">
        <v>83</v>
      </c>
      <c r="AW353" s="11" t="s">
        <v>37</v>
      </c>
      <c r="AX353" s="11" t="s">
        <v>73</v>
      </c>
      <c r="AY353" s="187" t="s">
        <v>178</v>
      </c>
    </row>
    <row r="354" spans="2:51" s="12" customFormat="1" ht="13.5">
      <c r="B354" s="194"/>
      <c r="D354" s="186" t="s">
        <v>186</v>
      </c>
      <c r="E354" s="195" t="s">
        <v>5</v>
      </c>
      <c r="F354" s="196" t="s">
        <v>188</v>
      </c>
      <c r="H354" s="197">
        <v>1246.3</v>
      </c>
      <c r="I354" s="198"/>
      <c r="L354" s="194"/>
      <c r="M354" s="199"/>
      <c r="N354" s="200"/>
      <c r="O354" s="200"/>
      <c r="P354" s="200"/>
      <c r="Q354" s="200"/>
      <c r="R354" s="200"/>
      <c r="S354" s="200"/>
      <c r="T354" s="201"/>
      <c r="AT354" s="195" t="s">
        <v>186</v>
      </c>
      <c r="AU354" s="195" t="s">
        <v>83</v>
      </c>
      <c r="AV354" s="12" t="s">
        <v>185</v>
      </c>
      <c r="AW354" s="12" t="s">
        <v>37</v>
      </c>
      <c r="AX354" s="12" t="s">
        <v>81</v>
      </c>
      <c r="AY354" s="195" t="s">
        <v>178</v>
      </c>
    </row>
    <row r="355" spans="2:65" s="1" customFormat="1" ht="25.5" customHeight="1">
      <c r="B355" s="172"/>
      <c r="C355" s="173" t="s">
        <v>413</v>
      </c>
      <c r="D355" s="173" t="s">
        <v>180</v>
      </c>
      <c r="E355" s="174" t="s">
        <v>526</v>
      </c>
      <c r="F355" s="175" t="s">
        <v>527</v>
      </c>
      <c r="G355" s="176" t="s">
        <v>183</v>
      </c>
      <c r="H355" s="177">
        <v>1869.45</v>
      </c>
      <c r="I355" s="178"/>
      <c r="J355" s="179">
        <f>ROUND(I355*H355,2)</f>
        <v>0</v>
      </c>
      <c r="K355" s="175" t="s">
        <v>184</v>
      </c>
      <c r="L355" s="39"/>
      <c r="M355" s="180" t="s">
        <v>5</v>
      </c>
      <c r="N355" s="181" t="s">
        <v>44</v>
      </c>
      <c r="O355" s="40"/>
      <c r="P355" s="182">
        <f>O355*H355</f>
        <v>0</v>
      </c>
      <c r="Q355" s="182">
        <v>0</v>
      </c>
      <c r="R355" s="182">
        <f>Q355*H355</f>
        <v>0</v>
      </c>
      <c r="S355" s="182">
        <v>0</v>
      </c>
      <c r="T355" s="183">
        <f>S355*H355</f>
        <v>0</v>
      </c>
      <c r="AR355" s="22" t="s">
        <v>218</v>
      </c>
      <c r="AT355" s="22" t="s">
        <v>180</v>
      </c>
      <c r="AU355" s="22" t="s">
        <v>83</v>
      </c>
      <c r="AY355" s="22" t="s">
        <v>178</v>
      </c>
      <c r="BE355" s="184">
        <f>IF(N355="základní",J355,0)</f>
        <v>0</v>
      </c>
      <c r="BF355" s="184">
        <f>IF(N355="snížená",J355,0)</f>
        <v>0</v>
      </c>
      <c r="BG355" s="184">
        <f>IF(N355="zákl. přenesená",J355,0)</f>
        <v>0</v>
      </c>
      <c r="BH355" s="184">
        <f>IF(N355="sníž. přenesená",J355,0)</f>
        <v>0</v>
      </c>
      <c r="BI355" s="184">
        <f>IF(N355="nulová",J355,0)</f>
        <v>0</v>
      </c>
      <c r="BJ355" s="22" t="s">
        <v>81</v>
      </c>
      <c r="BK355" s="184">
        <f>ROUND(I355*H355,2)</f>
        <v>0</v>
      </c>
      <c r="BL355" s="22" t="s">
        <v>218</v>
      </c>
      <c r="BM355" s="22" t="s">
        <v>639</v>
      </c>
    </row>
    <row r="356" spans="2:51" s="11" customFormat="1" ht="13.5">
      <c r="B356" s="185"/>
      <c r="D356" s="186" t="s">
        <v>186</v>
      </c>
      <c r="E356" s="187" t="s">
        <v>5</v>
      </c>
      <c r="F356" s="188" t="s">
        <v>1580</v>
      </c>
      <c r="H356" s="189">
        <v>1869.45</v>
      </c>
      <c r="I356" s="190"/>
      <c r="L356" s="185"/>
      <c r="M356" s="191"/>
      <c r="N356" s="192"/>
      <c r="O356" s="192"/>
      <c r="P356" s="192"/>
      <c r="Q356" s="192"/>
      <c r="R356" s="192"/>
      <c r="S356" s="192"/>
      <c r="T356" s="193"/>
      <c r="AT356" s="187" t="s">
        <v>186</v>
      </c>
      <c r="AU356" s="187" t="s">
        <v>83</v>
      </c>
      <c r="AV356" s="11" t="s">
        <v>83</v>
      </c>
      <c r="AW356" s="11" t="s">
        <v>37</v>
      </c>
      <c r="AX356" s="11" t="s">
        <v>73</v>
      </c>
      <c r="AY356" s="187" t="s">
        <v>178</v>
      </c>
    </row>
    <row r="357" spans="2:51" s="12" customFormat="1" ht="13.5">
      <c r="B357" s="194"/>
      <c r="D357" s="186" t="s">
        <v>186</v>
      </c>
      <c r="E357" s="195" t="s">
        <v>5</v>
      </c>
      <c r="F357" s="196" t="s">
        <v>188</v>
      </c>
      <c r="H357" s="197">
        <v>1869.45</v>
      </c>
      <c r="I357" s="198"/>
      <c r="L357" s="194"/>
      <c r="M357" s="199"/>
      <c r="N357" s="200"/>
      <c r="O357" s="200"/>
      <c r="P357" s="200"/>
      <c r="Q357" s="200"/>
      <c r="R357" s="200"/>
      <c r="S357" s="200"/>
      <c r="T357" s="201"/>
      <c r="AT357" s="195" t="s">
        <v>186</v>
      </c>
      <c r="AU357" s="195" t="s">
        <v>83</v>
      </c>
      <c r="AV357" s="12" t="s">
        <v>185</v>
      </c>
      <c r="AW357" s="12" t="s">
        <v>37</v>
      </c>
      <c r="AX357" s="12" t="s">
        <v>81</v>
      </c>
      <c r="AY357" s="195" t="s">
        <v>178</v>
      </c>
    </row>
    <row r="358" spans="2:65" s="1" customFormat="1" ht="16.5" customHeight="1">
      <c r="B358" s="172"/>
      <c r="C358" s="300" t="s">
        <v>640</v>
      </c>
      <c r="D358" s="202" t="s">
        <v>271</v>
      </c>
      <c r="E358" s="203" t="s">
        <v>1581</v>
      </c>
      <c r="F358" s="204" t="s">
        <v>1582</v>
      </c>
      <c r="G358" s="205" t="s">
        <v>183</v>
      </c>
      <c r="H358" s="206">
        <v>1906.839</v>
      </c>
      <c r="I358" s="207"/>
      <c r="J358" s="208">
        <f>ROUND(I358*H358,2)</f>
        <v>0</v>
      </c>
      <c r="K358" s="204" t="s">
        <v>5</v>
      </c>
      <c r="L358" s="209"/>
      <c r="M358" s="210" t="s">
        <v>5</v>
      </c>
      <c r="N358" s="211" t="s">
        <v>44</v>
      </c>
      <c r="O358" s="40"/>
      <c r="P358" s="182">
        <f>O358*H358</f>
        <v>0</v>
      </c>
      <c r="Q358" s="182">
        <v>0</v>
      </c>
      <c r="R358" s="182">
        <f>Q358*H358</f>
        <v>0</v>
      </c>
      <c r="S358" s="182">
        <v>0</v>
      </c>
      <c r="T358" s="183">
        <f>S358*H358</f>
        <v>0</v>
      </c>
      <c r="AR358" s="22" t="s">
        <v>256</v>
      </c>
      <c r="AT358" s="22" t="s">
        <v>271</v>
      </c>
      <c r="AU358" s="22" t="s">
        <v>83</v>
      </c>
      <c r="AY358" s="22" t="s">
        <v>178</v>
      </c>
      <c r="BE358" s="184">
        <f>IF(N358="základní",J358,0)</f>
        <v>0</v>
      </c>
      <c r="BF358" s="184">
        <f>IF(N358="snížená",J358,0)</f>
        <v>0</v>
      </c>
      <c r="BG358" s="184">
        <f>IF(N358="zákl. přenesená",J358,0)</f>
        <v>0</v>
      </c>
      <c r="BH358" s="184">
        <f>IF(N358="sníž. přenesená",J358,0)</f>
        <v>0</v>
      </c>
      <c r="BI358" s="184">
        <f>IF(N358="nulová",J358,0)</f>
        <v>0</v>
      </c>
      <c r="BJ358" s="22" t="s">
        <v>81</v>
      </c>
      <c r="BK358" s="184">
        <f>ROUND(I358*H358,2)</f>
        <v>0</v>
      </c>
      <c r="BL358" s="22" t="s">
        <v>218</v>
      </c>
      <c r="BM358" s="22" t="s">
        <v>643</v>
      </c>
    </row>
    <row r="359" spans="2:51" s="11" customFormat="1" ht="13.5">
      <c r="B359" s="185"/>
      <c r="D359" s="186" t="s">
        <v>186</v>
      </c>
      <c r="E359" s="187" t="s">
        <v>5</v>
      </c>
      <c r="F359" s="188" t="s">
        <v>1583</v>
      </c>
      <c r="H359" s="189">
        <v>1906.839</v>
      </c>
      <c r="I359" s="190"/>
      <c r="L359" s="185"/>
      <c r="M359" s="191"/>
      <c r="N359" s="192"/>
      <c r="O359" s="192"/>
      <c r="P359" s="192"/>
      <c r="Q359" s="192"/>
      <c r="R359" s="192"/>
      <c r="S359" s="192"/>
      <c r="T359" s="193"/>
      <c r="AT359" s="187" t="s">
        <v>186</v>
      </c>
      <c r="AU359" s="187" t="s">
        <v>83</v>
      </c>
      <c r="AV359" s="11" t="s">
        <v>83</v>
      </c>
      <c r="AW359" s="11" t="s">
        <v>37</v>
      </c>
      <c r="AX359" s="11" t="s">
        <v>73</v>
      </c>
      <c r="AY359" s="187" t="s">
        <v>178</v>
      </c>
    </row>
    <row r="360" spans="2:51" s="12" customFormat="1" ht="13.5">
      <c r="B360" s="194"/>
      <c r="D360" s="186" t="s">
        <v>186</v>
      </c>
      <c r="E360" s="195" t="s">
        <v>5</v>
      </c>
      <c r="F360" s="196" t="s">
        <v>188</v>
      </c>
      <c r="H360" s="197">
        <v>1906.839</v>
      </c>
      <c r="I360" s="198"/>
      <c r="L360" s="194"/>
      <c r="M360" s="199"/>
      <c r="N360" s="200"/>
      <c r="O360" s="200"/>
      <c r="P360" s="200"/>
      <c r="Q360" s="200"/>
      <c r="R360" s="200"/>
      <c r="S360" s="200"/>
      <c r="T360" s="201"/>
      <c r="AT360" s="195" t="s">
        <v>186</v>
      </c>
      <c r="AU360" s="195" t="s">
        <v>83</v>
      </c>
      <c r="AV360" s="12" t="s">
        <v>185</v>
      </c>
      <c r="AW360" s="12" t="s">
        <v>37</v>
      </c>
      <c r="AX360" s="12" t="s">
        <v>81</v>
      </c>
      <c r="AY360" s="195" t="s">
        <v>178</v>
      </c>
    </row>
    <row r="361" spans="2:65" s="1" customFormat="1" ht="25.5" customHeight="1">
      <c r="B361" s="172"/>
      <c r="C361" s="173" t="s">
        <v>418</v>
      </c>
      <c r="D361" s="173" t="s">
        <v>180</v>
      </c>
      <c r="E361" s="174" t="s">
        <v>526</v>
      </c>
      <c r="F361" s="175" t="s">
        <v>527</v>
      </c>
      <c r="G361" s="176" t="s">
        <v>183</v>
      </c>
      <c r="H361" s="177">
        <v>868.3</v>
      </c>
      <c r="I361" s="178"/>
      <c r="J361" s="179">
        <f>ROUND(I361*H361,2)</f>
        <v>0</v>
      </c>
      <c r="K361" s="175" t="s">
        <v>184</v>
      </c>
      <c r="L361" s="39"/>
      <c r="M361" s="180" t="s">
        <v>5</v>
      </c>
      <c r="N361" s="181" t="s">
        <v>44</v>
      </c>
      <c r="O361" s="40"/>
      <c r="P361" s="182">
        <f>O361*H361</f>
        <v>0</v>
      </c>
      <c r="Q361" s="182">
        <v>0</v>
      </c>
      <c r="R361" s="182">
        <f>Q361*H361</f>
        <v>0</v>
      </c>
      <c r="S361" s="182">
        <v>0</v>
      </c>
      <c r="T361" s="183">
        <f>S361*H361</f>
        <v>0</v>
      </c>
      <c r="AR361" s="22" t="s">
        <v>218</v>
      </c>
      <c r="AT361" s="22" t="s">
        <v>180</v>
      </c>
      <c r="AU361" s="22" t="s">
        <v>83</v>
      </c>
      <c r="AY361" s="22" t="s">
        <v>178</v>
      </c>
      <c r="BE361" s="184">
        <f>IF(N361="základní",J361,0)</f>
        <v>0</v>
      </c>
      <c r="BF361" s="184">
        <f>IF(N361="snížená",J361,0)</f>
        <v>0</v>
      </c>
      <c r="BG361" s="184">
        <f>IF(N361="zákl. přenesená",J361,0)</f>
        <v>0</v>
      </c>
      <c r="BH361" s="184">
        <f>IF(N361="sníž. přenesená",J361,0)</f>
        <v>0</v>
      </c>
      <c r="BI361" s="184">
        <f>IF(N361="nulová",J361,0)</f>
        <v>0</v>
      </c>
      <c r="BJ361" s="22" t="s">
        <v>81</v>
      </c>
      <c r="BK361" s="184">
        <f>ROUND(I361*H361,2)</f>
        <v>0</v>
      </c>
      <c r="BL361" s="22" t="s">
        <v>218</v>
      </c>
      <c r="BM361" s="22" t="s">
        <v>646</v>
      </c>
    </row>
    <row r="362" spans="2:51" s="11" customFormat="1" ht="13.5">
      <c r="B362" s="185"/>
      <c r="D362" s="186" t="s">
        <v>186</v>
      </c>
      <c r="E362" s="187" t="s">
        <v>5</v>
      </c>
      <c r="F362" s="188" t="s">
        <v>1584</v>
      </c>
      <c r="H362" s="189">
        <v>868.3</v>
      </c>
      <c r="I362" s="190"/>
      <c r="L362" s="185"/>
      <c r="M362" s="191"/>
      <c r="N362" s="192"/>
      <c r="O362" s="192"/>
      <c r="P362" s="192"/>
      <c r="Q362" s="192"/>
      <c r="R362" s="192"/>
      <c r="S362" s="192"/>
      <c r="T362" s="193"/>
      <c r="AT362" s="187" t="s">
        <v>186</v>
      </c>
      <c r="AU362" s="187" t="s">
        <v>83</v>
      </c>
      <c r="AV362" s="11" t="s">
        <v>83</v>
      </c>
      <c r="AW362" s="11" t="s">
        <v>37</v>
      </c>
      <c r="AX362" s="11" t="s">
        <v>73</v>
      </c>
      <c r="AY362" s="187" t="s">
        <v>178</v>
      </c>
    </row>
    <row r="363" spans="2:51" s="12" customFormat="1" ht="13.5">
      <c r="B363" s="194"/>
      <c r="D363" s="186" t="s">
        <v>186</v>
      </c>
      <c r="E363" s="195" t="s">
        <v>5</v>
      </c>
      <c r="F363" s="196" t="s">
        <v>188</v>
      </c>
      <c r="H363" s="197">
        <v>868.3</v>
      </c>
      <c r="I363" s="198"/>
      <c r="L363" s="194"/>
      <c r="M363" s="199"/>
      <c r="N363" s="200"/>
      <c r="O363" s="200"/>
      <c r="P363" s="200"/>
      <c r="Q363" s="200"/>
      <c r="R363" s="200"/>
      <c r="S363" s="200"/>
      <c r="T363" s="201"/>
      <c r="AT363" s="195" t="s">
        <v>186</v>
      </c>
      <c r="AU363" s="195" t="s">
        <v>83</v>
      </c>
      <c r="AV363" s="12" t="s">
        <v>185</v>
      </c>
      <c r="AW363" s="12" t="s">
        <v>37</v>
      </c>
      <c r="AX363" s="12" t="s">
        <v>81</v>
      </c>
      <c r="AY363" s="195" t="s">
        <v>178</v>
      </c>
    </row>
    <row r="364" spans="2:65" s="1" customFormat="1" ht="16.5" customHeight="1">
      <c r="B364" s="172"/>
      <c r="C364" s="202" t="s">
        <v>647</v>
      </c>
      <c r="D364" s="202" t="s">
        <v>271</v>
      </c>
      <c r="E364" s="203" t="s">
        <v>1585</v>
      </c>
      <c r="F364" s="204" t="s">
        <v>1586</v>
      </c>
      <c r="G364" s="205" t="s">
        <v>183</v>
      </c>
      <c r="H364" s="206">
        <v>885.666</v>
      </c>
      <c r="I364" s="207"/>
      <c r="J364" s="208">
        <f>ROUND(I364*H364,2)</f>
        <v>0</v>
      </c>
      <c r="K364" s="204" t="s">
        <v>267</v>
      </c>
      <c r="L364" s="209"/>
      <c r="M364" s="210" t="s">
        <v>5</v>
      </c>
      <c r="N364" s="211" t="s">
        <v>44</v>
      </c>
      <c r="O364" s="40"/>
      <c r="P364" s="182">
        <f>O364*H364</f>
        <v>0</v>
      </c>
      <c r="Q364" s="182">
        <v>0</v>
      </c>
      <c r="R364" s="182">
        <f>Q364*H364</f>
        <v>0</v>
      </c>
      <c r="S364" s="182">
        <v>0</v>
      </c>
      <c r="T364" s="183">
        <f>S364*H364</f>
        <v>0</v>
      </c>
      <c r="AR364" s="22" t="s">
        <v>256</v>
      </c>
      <c r="AT364" s="22" t="s">
        <v>271</v>
      </c>
      <c r="AU364" s="22" t="s">
        <v>83</v>
      </c>
      <c r="AY364" s="22" t="s">
        <v>178</v>
      </c>
      <c r="BE364" s="184">
        <f>IF(N364="základní",J364,0)</f>
        <v>0</v>
      </c>
      <c r="BF364" s="184">
        <f>IF(N364="snížená",J364,0)</f>
        <v>0</v>
      </c>
      <c r="BG364" s="184">
        <f>IF(N364="zákl. přenesená",J364,0)</f>
        <v>0</v>
      </c>
      <c r="BH364" s="184">
        <f>IF(N364="sníž. přenesená",J364,0)</f>
        <v>0</v>
      </c>
      <c r="BI364" s="184">
        <f>IF(N364="nulová",J364,0)</f>
        <v>0</v>
      </c>
      <c r="BJ364" s="22" t="s">
        <v>81</v>
      </c>
      <c r="BK364" s="184">
        <f>ROUND(I364*H364,2)</f>
        <v>0</v>
      </c>
      <c r="BL364" s="22" t="s">
        <v>218</v>
      </c>
      <c r="BM364" s="22" t="s">
        <v>650</v>
      </c>
    </row>
    <row r="365" spans="2:51" s="11" customFormat="1" ht="13.5">
      <c r="B365" s="185"/>
      <c r="D365" s="186" t="s">
        <v>186</v>
      </c>
      <c r="E365" s="187" t="s">
        <v>5</v>
      </c>
      <c r="F365" s="188" t="s">
        <v>1587</v>
      </c>
      <c r="H365" s="189">
        <v>885.666</v>
      </c>
      <c r="I365" s="190"/>
      <c r="L365" s="185"/>
      <c r="M365" s="191"/>
      <c r="N365" s="192"/>
      <c r="O365" s="192"/>
      <c r="P365" s="192"/>
      <c r="Q365" s="192"/>
      <c r="R365" s="192"/>
      <c r="S365" s="192"/>
      <c r="T365" s="193"/>
      <c r="AT365" s="187" t="s">
        <v>186</v>
      </c>
      <c r="AU365" s="187" t="s">
        <v>83</v>
      </c>
      <c r="AV365" s="11" t="s">
        <v>83</v>
      </c>
      <c r="AW365" s="11" t="s">
        <v>37</v>
      </c>
      <c r="AX365" s="11" t="s">
        <v>73</v>
      </c>
      <c r="AY365" s="187" t="s">
        <v>178</v>
      </c>
    </row>
    <row r="366" spans="2:51" s="12" customFormat="1" ht="13.5">
      <c r="B366" s="194"/>
      <c r="D366" s="186" t="s">
        <v>186</v>
      </c>
      <c r="E366" s="195" t="s">
        <v>5</v>
      </c>
      <c r="F366" s="196" t="s">
        <v>188</v>
      </c>
      <c r="H366" s="197">
        <v>885.666</v>
      </c>
      <c r="I366" s="198"/>
      <c r="L366" s="194"/>
      <c r="M366" s="199"/>
      <c r="N366" s="200"/>
      <c r="O366" s="200"/>
      <c r="P366" s="200"/>
      <c r="Q366" s="200"/>
      <c r="R366" s="200"/>
      <c r="S366" s="200"/>
      <c r="T366" s="201"/>
      <c r="AT366" s="195" t="s">
        <v>186</v>
      </c>
      <c r="AU366" s="195" t="s">
        <v>83</v>
      </c>
      <c r="AV366" s="12" t="s">
        <v>185</v>
      </c>
      <c r="AW366" s="12" t="s">
        <v>37</v>
      </c>
      <c r="AX366" s="12" t="s">
        <v>81</v>
      </c>
      <c r="AY366" s="195" t="s">
        <v>178</v>
      </c>
    </row>
    <row r="367" spans="2:65" s="1" customFormat="1" ht="25.5" customHeight="1">
      <c r="B367" s="172"/>
      <c r="C367" s="173" t="s">
        <v>423</v>
      </c>
      <c r="D367" s="173" t="s">
        <v>180</v>
      </c>
      <c r="E367" s="174" t="s">
        <v>535</v>
      </c>
      <c r="F367" s="175" t="s">
        <v>536</v>
      </c>
      <c r="G367" s="176" t="s">
        <v>183</v>
      </c>
      <c r="H367" s="177">
        <v>82.5</v>
      </c>
      <c r="I367" s="178"/>
      <c r="J367" s="179">
        <f>ROUND(I367*H367,2)</f>
        <v>0</v>
      </c>
      <c r="K367" s="175" t="s">
        <v>267</v>
      </c>
      <c r="L367" s="39"/>
      <c r="M367" s="180" t="s">
        <v>5</v>
      </c>
      <c r="N367" s="181" t="s">
        <v>44</v>
      </c>
      <c r="O367" s="40"/>
      <c r="P367" s="182">
        <f>O367*H367</f>
        <v>0</v>
      </c>
      <c r="Q367" s="182">
        <v>0</v>
      </c>
      <c r="R367" s="182">
        <f>Q367*H367</f>
        <v>0</v>
      </c>
      <c r="S367" s="182">
        <v>0</v>
      </c>
      <c r="T367" s="183">
        <f>S367*H367</f>
        <v>0</v>
      </c>
      <c r="AR367" s="22" t="s">
        <v>218</v>
      </c>
      <c r="AT367" s="22" t="s">
        <v>180</v>
      </c>
      <c r="AU367" s="22" t="s">
        <v>83</v>
      </c>
      <c r="AY367" s="22" t="s">
        <v>178</v>
      </c>
      <c r="BE367" s="184">
        <f>IF(N367="základní",J367,0)</f>
        <v>0</v>
      </c>
      <c r="BF367" s="184">
        <f>IF(N367="snížená",J367,0)</f>
        <v>0</v>
      </c>
      <c r="BG367" s="184">
        <f>IF(N367="zákl. přenesená",J367,0)</f>
        <v>0</v>
      </c>
      <c r="BH367" s="184">
        <f>IF(N367="sníž. přenesená",J367,0)</f>
        <v>0</v>
      </c>
      <c r="BI367" s="184">
        <f>IF(N367="nulová",J367,0)</f>
        <v>0</v>
      </c>
      <c r="BJ367" s="22" t="s">
        <v>81</v>
      </c>
      <c r="BK367" s="184">
        <f>ROUND(I367*H367,2)</f>
        <v>0</v>
      </c>
      <c r="BL367" s="22" t="s">
        <v>218</v>
      </c>
      <c r="BM367" s="22" t="s">
        <v>654</v>
      </c>
    </row>
    <row r="368" spans="2:65" s="1" customFormat="1" ht="16.5" customHeight="1">
      <c r="B368" s="172"/>
      <c r="C368" s="202" t="s">
        <v>656</v>
      </c>
      <c r="D368" s="202" t="s">
        <v>271</v>
      </c>
      <c r="E368" s="203" t="s">
        <v>1588</v>
      </c>
      <c r="F368" s="204" t="s">
        <v>1589</v>
      </c>
      <c r="G368" s="205" t="s">
        <v>183</v>
      </c>
      <c r="H368" s="206">
        <v>84.15</v>
      </c>
      <c r="I368" s="207"/>
      <c r="J368" s="208">
        <f>ROUND(I368*H368,2)</f>
        <v>0</v>
      </c>
      <c r="K368" s="204" t="s">
        <v>267</v>
      </c>
      <c r="L368" s="209"/>
      <c r="M368" s="210" t="s">
        <v>5</v>
      </c>
      <c r="N368" s="211" t="s">
        <v>44</v>
      </c>
      <c r="O368" s="40"/>
      <c r="P368" s="182">
        <f>O368*H368</f>
        <v>0</v>
      </c>
      <c r="Q368" s="182">
        <v>0</v>
      </c>
      <c r="R368" s="182">
        <f>Q368*H368</f>
        <v>0</v>
      </c>
      <c r="S368" s="182">
        <v>0</v>
      </c>
      <c r="T368" s="183">
        <f>S368*H368</f>
        <v>0</v>
      </c>
      <c r="AR368" s="22" t="s">
        <v>256</v>
      </c>
      <c r="AT368" s="22" t="s">
        <v>271</v>
      </c>
      <c r="AU368" s="22" t="s">
        <v>83</v>
      </c>
      <c r="AY368" s="22" t="s">
        <v>178</v>
      </c>
      <c r="BE368" s="184">
        <f>IF(N368="základní",J368,0)</f>
        <v>0</v>
      </c>
      <c r="BF368" s="184">
        <f>IF(N368="snížená",J368,0)</f>
        <v>0</v>
      </c>
      <c r="BG368" s="184">
        <f>IF(N368="zákl. přenesená",J368,0)</f>
        <v>0</v>
      </c>
      <c r="BH368" s="184">
        <f>IF(N368="sníž. přenesená",J368,0)</f>
        <v>0</v>
      </c>
      <c r="BI368" s="184">
        <f>IF(N368="nulová",J368,0)</f>
        <v>0</v>
      </c>
      <c r="BJ368" s="22" t="s">
        <v>81</v>
      </c>
      <c r="BK368" s="184">
        <f>ROUND(I368*H368,2)</f>
        <v>0</v>
      </c>
      <c r="BL368" s="22" t="s">
        <v>218</v>
      </c>
      <c r="BM368" s="22" t="s">
        <v>659</v>
      </c>
    </row>
    <row r="369" spans="2:51" s="11" customFormat="1" ht="13.5">
      <c r="B369" s="185"/>
      <c r="D369" s="186" t="s">
        <v>186</v>
      </c>
      <c r="E369" s="187" t="s">
        <v>5</v>
      </c>
      <c r="F369" s="188" t="s">
        <v>1590</v>
      </c>
      <c r="H369" s="189">
        <v>84.15</v>
      </c>
      <c r="I369" s="190"/>
      <c r="L369" s="185"/>
      <c r="M369" s="191"/>
      <c r="N369" s="192"/>
      <c r="O369" s="192"/>
      <c r="P369" s="192"/>
      <c r="Q369" s="192"/>
      <c r="R369" s="192"/>
      <c r="S369" s="192"/>
      <c r="T369" s="193"/>
      <c r="AT369" s="187" t="s">
        <v>186</v>
      </c>
      <c r="AU369" s="187" t="s">
        <v>83</v>
      </c>
      <c r="AV369" s="11" t="s">
        <v>83</v>
      </c>
      <c r="AW369" s="11" t="s">
        <v>37</v>
      </c>
      <c r="AX369" s="11" t="s">
        <v>73</v>
      </c>
      <c r="AY369" s="187" t="s">
        <v>178</v>
      </c>
    </row>
    <row r="370" spans="2:51" s="12" customFormat="1" ht="13.5">
      <c r="B370" s="194"/>
      <c r="D370" s="186" t="s">
        <v>186</v>
      </c>
      <c r="E370" s="195" t="s">
        <v>5</v>
      </c>
      <c r="F370" s="196" t="s">
        <v>188</v>
      </c>
      <c r="H370" s="197">
        <v>84.15</v>
      </c>
      <c r="I370" s="198"/>
      <c r="L370" s="194"/>
      <c r="M370" s="199"/>
      <c r="N370" s="200"/>
      <c r="O370" s="200"/>
      <c r="P370" s="200"/>
      <c r="Q370" s="200"/>
      <c r="R370" s="200"/>
      <c r="S370" s="200"/>
      <c r="T370" s="201"/>
      <c r="AT370" s="195" t="s">
        <v>186</v>
      </c>
      <c r="AU370" s="195" t="s">
        <v>83</v>
      </c>
      <c r="AV370" s="12" t="s">
        <v>185</v>
      </c>
      <c r="AW370" s="12" t="s">
        <v>37</v>
      </c>
      <c r="AX370" s="12" t="s">
        <v>81</v>
      </c>
      <c r="AY370" s="195" t="s">
        <v>178</v>
      </c>
    </row>
    <row r="371" spans="2:65" s="1" customFormat="1" ht="25.5" customHeight="1">
      <c r="B371" s="172"/>
      <c r="C371" s="173" t="s">
        <v>427</v>
      </c>
      <c r="D371" s="173" t="s">
        <v>180</v>
      </c>
      <c r="E371" s="174" t="s">
        <v>540</v>
      </c>
      <c r="F371" s="175" t="s">
        <v>541</v>
      </c>
      <c r="G371" s="176" t="s">
        <v>183</v>
      </c>
      <c r="H371" s="177">
        <v>74.53</v>
      </c>
      <c r="I371" s="178"/>
      <c r="J371" s="179">
        <f>ROUND(I371*H371,2)</f>
        <v>0</v>
      </c>
      <c r="K371" s="175" t="s">
        <v>191</v>
      </c>
      <c r="L371" s="39"/>
      <c r="M371" s="180" t="s">
        <v>5</v>
      </c>
      <c r="N371" s="181" t="s">
        <v>44</v>
      </c>
      <c r="O371" s="40"/>
      <c r="P371" s="182">
        <f>O371*H371</f>
        <v>0</v>
      </c>
      <c r="Q371" s="182">
        <v>0</v>
      </c>
      <c r="R371" s="182">
        <f>Q371*H371</f>
        <v>0</v>
      </c>
      <c r="S371" s="182">
        <v>0</v>
      </c>
      <c r="T371" s="183">
        <f>S371*H371</f>
        <v>0</v>
      </c>
      <c r="AR371" s="22" t="s">
        <v>218</v>
      </c>
      <c r="AT371" s="22" t="s">
        <v>180</v>
      </c>
      <c r="AU371" s="22" t="s">
        <v>83</v>
      </c>
      <c r="AY371" s="22" t="s">
        <v>178</v>
      </c>
      <c r="BE371" s="184">
        <f>IF(N371="základní",J371,0)</f>
        <v>0</v>
      </c>
      <c r="BF371" s="184">
        <f>IF(N371="snížená",J371,0)</f>
        <v>0</v>
      </c>
      <c r="BG371" s="184">
        <f>IF(N371="zákl. přenesená",J371,0)</f>
        <v>0</v>
      </c>
      <c r="BH371" s="184">
        <f>IF(N371="sníž. přenesená",J371,0)</f>
        <v>0</v>
      </c>
      <c r="BI371" s="184">
        <f>IF(N371="nulová",J371,0)</f>
        <v>0</v>
      </c>
      <c r="BJ371" s="22" t="s">
        <v>81</v>
      </c>
      <c r="BK371" s="184">
        <f>ROUND(I371*H371,2)</f>
        <v>0</v>
      </c>
      <c r="BL371" s="22" t="s">
        <v>218</v>
      </c>
      <c r="BM371" s="22" t="s">
        <v>663</v>
      </c>
    </row>
    <row r="372" spans="2:51" s="11" customFormat="1" ht="13.5">
      <c r="B372" s="185"/>
      <c r="D372" s="186" t="s">
        <v>186</v>
      </c>
      <c r="E372" s="187" t="s">
        <v>5</v>
      </c>
      <c r="F372" s="188" t="s">
        <v>1591</v>
      </c>
      <c r="H372" s="189">
        <v>74.53</v>
      </c>
      <c r="I372" s="190"/>
      <c r="L372" s="185"/>
      <c r="M372" s="191"/>
      <c r="N372" s="192"/>
      <c r="O372" s="192"/>
      <c r="P372" s="192"/>
      <c r="Q372" s="192"/>
      <c r="R372" s="192"/>
      <c r="S372" s="192"/>
      <c r="T372" s="193"/>
      <c r="AT372" s="187" t="s">
        <v>186</v>
      </c>
      <c r="AU372" s="187" t="s">
        <v>83</v>
      </c>
      <c r="AV372" s="11" t="s">
        <v>83</v>
      </c>
      <c r="AW372" s="11" t="s">
        <v>37</v>
      </c>
      <c r="AX372" s="11" t="s">
        <v>73</v>
      </c>
      <c r="AY372" s="187" t="s">
        <v>178</v>
      </c>
    </row>
    <row r="373" spans="2:51" s="12" customFormat="1" ht="13.5">
      <c r="B373" s="194"/>
      <c r="D373" s="186" t="s">
        <v>186</v>
      </c>
      <c r="E373" s="195" t="s">
        <v>5</v>
      </c>
      <c r="F373" s="196" t="s">
        <v>188</v>
      </c>
      <c r="H373" s="197">
        <v>74.53</v>
      </c>
      <c r="I373" s="198"/>
      <c r="L373" s="194"/>
      <c r="M373" s="199"/>
      <c r="N373" s="200"/>
      <c r="O373" s="200"/>
      <c r="P373" s="200"/>
      <c r="Q373" s="200"/>
      <c r="R373" s="200"/>
      <c r="S373" s="200"/>
      <c r="T373" s="201"/>
      <c r="AT373" s="195" t="s">
        <v>186</v>
      </c>
      <c r="AU373" s="195" t="s">
        <v>83</v>
      </c>
      <c r="AV373" s="12" t="s">
        <v>185</v>
      </c>
      <c r="AW373" s="12" t="s">
        <v>37</v>
      </c>
      <c r="AX373" s="12" t="s">
        <v>81</v>
      </c>
      <c r="AY373" s="195" t="s">
        <v>178</v>
      </c>
    </row>
    <row r="374" spans="2:65" s="1" customFormat="1" ht="25.5" customHeight="1">
      <c r="B374" s="172"/>
      <c r="C374" s="202" t="s">
        <v>664</v>
      </c>
      <c r="D374" s="202" t="s">
        <v>271</v>
      </c>
      <c r="E374" s="203" t="s">
        <v>347</v>
      </c>
      <c r="F374" s="204" t="s">
        <v>1467</v>
      </c>
      <c r="G374" s="205" t="s">
        <v>196</v>
      </c>
      <c r="H374" s="206">
        <v>3.727</v>
      </c>
      <c r="I374" s="207"/>
      <c r="J374" s="208">
        <f>ROUND(I374*H374,2)</f>
        <v>0</v>
      </c>
      <c r="K374" s="204" t="s">
        <v>191</v>
      </c>
      <c r="L374" s="209"/>
      <c r="M374" s="210" t="s">
        <v>5</v>
      </c>
      <c r="N374" s="211" t="s">
        <v>44</v>
      </c>
      <c r="O374" s="40"/>
      <c r="P374" s="182">
        <f>O374*H374</f>
        <v>0</v>
      </c>
      <c r="Q374" s="182">
        <v>0</v>
      </c>
      <c r="R374" s="182">
        <f>Q374*H374</f>
        <v>0</v>
      </c>
      <c r="S374" s="182">
        <v>0</v>
      </c>
      <c r="T374" s="183">
        <f>S374*H374</f>
        <v>0</v>
      </c>
      <c r="AR374" s="22" t="s">
        <v>256</v>
      </c>
      <c r="AT374" s="22" t="s">
        <v>271</v>
      </c>
      <c r="AU374" s="22" t="s">
        <v>83</v>
      </c>
      <c r="AY374" s="22" t="s">
        <v>178</v>
      </c>
      <c r="BE374" s="184">
        <f>IF(N374="základní",J374,0)</f>
        <v>0</v>
      </c>
      <c r="BF374" s="184">
        <f>IF(N374="snížená",J374,0)</f>
        <v>0</v>
      </c>
      <c r="BG374" s="184">
        <f>IF(N374="zákl. přenesená",J374,0)</f>
        <v>0</v>
      </c>
      <c r="BH374" s="184">
        <f>IF(N374="sníž. přenesená",J374,0)</f>
        <v>0</v>
      </c>
      <c r="BI374" s="184">
        <f>IF(N374="nulová",J374,0)</f>
        <v>0</v>
      </c>
      <c r="BJ374" s="22" t="s">
        <v>81</v>
      </c>
      <c r="BK374" s="184">
        <f>ROUND(I374*H374,2)</f>
        <v>0</v>
      </c>
      <c r="BL374" s="22" t="s">
        <v>218</v>
      </c>
      <c r="BM374" s="22" t="s">
        <v>667</v>
      </c>
    </row>
    <row r="375" spans="2:51" s="11" customFormat="1" ht="13.5">
      <c r="B375" s="185"/>
      <c r="D375" s="186" t="s">
        <v>186</v>
      </c>
      <c r="E375" s="187" t="s">
        <v>5</v>
      </c>
      <c r="F375" s="188" t="s">
        <v>1592</v>
      </c>
      <c r="H375" s="189">
        <v>3.727</v>
      </c>
      <c r="I375" s="190"/>
      <c r="L375" s="185"/>
      <c r="M375" s="191"/>
      <c r="N375" s="192"/>
      <c r="O375" s="192"/>
      <c r="P375" s="192"/>
      <c r="Q375" s="192"/>
      <c r="R375" s="192"/>
      <c r="S375" s="192"/>
      <c r="T375" s="193"/>
      <c r="AT375" s="187" t="s">
        <v>186</v>
      </c>
      <c r="AU375" s="187" t="s">
        <v>83</v>
      </c>
      <c r="AV375" s="11" t="s">
        <v>83</v>
      </c>
      <c r="AW375" s="11" t="s">
        <v>37</v>
      </c>
      <c r="AX375" s="11" t="s">
        <v>73</v>
      </c>
      <c r="AY375" s="187" t="s">
        <v>178</v>
      </c>
    </row>
    <row r="376" spans="2:51" s="12" customFormat="1" ht="13.5">
      <c r="B376" s="194"/>
      <c r="D376" s="186" t="s">
        <v>186</v>
      </c>
      <c r="E376" s="195" t="s">
        <v>5</v>
      </c>
      <c r="F376" s="196" t="s">
        <v>188</v>
      </c>
      <c r="H376" s="197">
        <v>3.727</v>
      </c>
      <c r="I376" s="198"/>
      <c r="L376" s="194"/>
      <c r="M376" s="199"/>
      <c r="N376" s="200"/>
      <c r="O376" s="200"/>
      <c r="P376" s="200"/>
      <c r="Q376" s="200"/>
      <c r="R376" s="200"/>
      <c r="S376" s="200"/>
      <c r="T376" s="201"/>
      <c r="AT376" s="195" t="s">
        <v>186</v>
      </c>
      <c r="AU376" s="195" t="s">
        <v>83</v>
      </c>
      <c r="AV376" s="12" t="s">
        <v>185</v>
      </c>
      <c r="AW376" s="12" t="s">
        <v>37</v>
      </c>
      <c r="AX376" s="12" t="s">
        <v>81</v>
      </c>
      <c r="AY376" s="195" t="s">
        <v>178</v>
      </c>
    </row>
    <row r="377" spans="2:65" s="1" customFormat="1" ht="16.5" customHeight="1">
      <c r="B377" s="172"/>
      <c r="C377" s="298" t="s">
        <v>432</v>
      </c>
      <c r="D377" s="173" t="s">
        <v>180</v>
      </c>
      <c r="E377" s="174" t="s">
        <v>1593</v>
      </c>
      <c r="F377" s="175" t="s">
        <v>1594</v>
      </c>
      <c r="G377" s="176" t="s">
        <v>290</v>
      </c>
      <c r="H377" s="177">
        <v>145.14</v>
      </c>
      <c r="I377" s="178"/>
      <c r="J377" s="179">
        <f>ROUND(I377*H377,2)</f>
        <v>0</v>
      </c>
      <c r="K377" s="175" t="s">
        <v>5</v>
      </c>
      <c r="L377" s="39"/>
      <c r="M377" s="180" t="s">
        <v>5</v>
      </c>
      <c r="N377" s="181" t="s">
        <v>44</v>
      </c>
      <c r="O377" s="40"/>
      <c r="P377" s="182">
        <f>O377*H377</f>
        <v>0</v>
      </c>
      <c r="Q377" s="182">
        <v>0</v>
      </c>
      <c r="R377" s="182">
        <f>Q377*H377</f>
        <v>0</v>
      </c>
      <c r="S377" s="182">
        <v>0</v>
      </c>
      <c r="T377" s="183">
        <f>S377*H377</f>
        <v>0</v>
      </c>
      <c r="AR377" s="22" t="s">
        <v>218</v>
      </c>
      <c r="AT377" s="22" t="s">
        <v>180</v>
      </c>
      <c r="AU377" s="22" t="s">
        <v>83</v>
      </c>
      <c r="AY377" s="22" t="s">
        <v>178</v>
      </c>
      <c r="BE377" s="184">
        <f>IF(N377="základní",J377,0)</f>
        <v>0</v>
      </c>
      <c r="BF377" s="184">
        <f>IF(N377="snížená",J377,0)</f>
        <v>0</v>
      </c>
      <c r="BG377" s="184">
        <f>IF(N377="zákl. přenesená",J377,0)</f>
        <v>0</v>
      </c>
      <c r="BH377" s="184">
        <f>IF(N377="sníž. přenesená",J377,0)</f>
        <v>0</v>
      </c>
      <c r="BI377" s="184">
        <f>IF(N377="nulová",J377,0)</f>
        <v>0</v>
      </c>
      <c r="BJ377" s="22" t="s">
        <v>81</v>
      </c>
      <c r="BK377" s="184">
        <f>ROUND(I377*H377,2)</f>
        <v>0</v>
      </c>
      <c r="BL377" s="22" t="s">
        <v>218</v>
      </c>
      <c r="BM377" s="22" t="s">
        <v>670</v>
      </c>
    </row>
    <row r="378" spans="2:51" s="11" customFormat="1" ht="13.5">
      <c r="B378" s="185"/>
      <c r="C378" s="299"/>
      <c r="D378" s="186" t="s">
        <v>186</v>
      </c>
      <c r="E378" s="187" t="s">
        <v>5</v>
      </c>
      <c r="F378" s="188" t="s">
        <v>1595</v>
      </c>
      <c r="H378" s="189">
        <v>145.14</v>
      </c>
      <c r="I378" s="190"/>
      <c r="L378" s="185"/>
      <c r="M378" s="191"/>
      <c r="N378" s="192"/>
      <c r="O378" s="192"/>
      <c r="P378" s="192"/>
      <c r="Q378" s="192"/>
      <c r="R378" s="192"/>
      <c r="S378" s="192"/>
      <c r="T378" s="193"/>
      <c r="AT378" s="187" t="s">
        <v>186</v>
      </c>
      <c r="AU378" s="187" t="s">
        <v>83</v>
      </c>
      <c r="AV378" s="11" t="s">
        <v>83</v>
      </c>
      <c r="AW378" s="11" t="s">
        <v>37</v>
      </c>
      <c r="AX378" s="11" t="s">
        <v>73</v>
      </c>
      <c r="AY378" s="187" t="s">
        <v>178</v>
      </c>
    </row>
    <row r="379" spans="2:51" s="12" customFormat="1" ht="13.5">
      <c r="B379" s="194"/>
      <c r="C379" s="301"/>
      <c r="D379" s="186" t="s">
        <v>186</v>
      </c>
      <c r="E379" s="195" t="s">
        <v>5</v>
      </c>
      <c r="F379" s="196" t="s">
        <v>188</v>
      </c>
      <c r="H379" s="197">
        <v>145.14</v>
      </c>
      <c r="I379" s="198"/>
      <c r="L379" s="194"/>
      <c r="M379" s="199"/>
      <c r="N379" s="200"/>
      <c r="O379" s="200"/>
      <c r="P379" s="200"/>
      <c r="Q379" s="200"/>
      <c r="R379" s="200"/>
      <c r="S379" s="200"/>
      <c r="T379" s="201"/>
      <c r="AT379" s="195" t="s">
        <v>186</v>
      </c>
      <c r="AU379" s="195" t="s">
        <v>83</v>
      </c>
      <c r="AV379" s="12" t="s">
        <v>185</v>
      </c>
      <c r="AW379" s="12" t="s">
        <v>37</v>
      </c>
      <c r="AX379" s="12" t="s">
        <v>81</v>
      </c>
      <c r="AY379" s="195" t="s">
        <v>178</v>
      </c>
    </row>
    <row r="380" spans="2:65" s="1" customFormat="1" ht="16.5" customHeight="1">
      <c r="B380" s="172"/>
      <c r="C380" s="300" t="s">
        <v>673</v>
      </c>
      <c r="D380" s="202" t="s">
        <v>271</v>
      </c>
      <c r="E380" s="203" t="s">
        <v>1596</v>
      </c>
      <c r="F380" s="204" t="s">
        <v>1597</v>
      </c>
      <c r="G380" s="205" t="s">
        <v>299</v>
      </c>
      <c r="H380" s="206">
        <v>145.14</v>
      </c>
      <c r="I380" s="207"/>
      <c r="J380" s="208">
        <f>ROUND(I380*H380,2)</f>
        <v>0</v>
      </c>
      <c r="K380" s="204" t="s">
        <v>5</v>
      </c>
      <c r="L380" s="209"/>
      <c r="M380" s="210" t="s">
        <v>5</v>
      </c>
      <c r="N380" s="211" t="s">
        <v>44</v>
      </c>
      <c r="O380" s="40"/>
      <c r="P380" s="182">
        <f>O380*H380</f>
        <v>0</v>
      </c>
      <c r="Q380" s="182">
        <v>0</v>
      </c>
      <c r="R380" s="182">
        <f>Q380*H380</f>
        <v>0</v>
      </c>
      <c r="S380" s="182">
        <v>0</v>
      </c>
      <c r="T380" s="183">
        <f>S380*H380</f>
        <v>0</v>
      </c>
      <c r="AR380" s="22" t="s">
        <v>256</v>
      </c>
      <c r="AT380" s="22" t="s">
        <v>271</v>
      </c>
      <c r="AU380" s="22" t="s">
        <v>83</v>
      </c>
      <c r="AY380" s="22" t="s">
        <v>178</v>
      </c>
      <c r="BE380" s="184">
        <f>IF(N380="základní",J380,0)</f>
        <v>0</v>
      </c>
      <c r="BF380" s="184">
        <f>IF(N380="snížená",J380,0)</f>
        <v>0</v>
      </c>
      <c r="BG380" s="184">
        <f>IF(N380="zákl. přenesená",J380,0)</f>
        <v>0</v>
      </c>
      <c r="BH380" s="184">
        <f>IF(N380="sníž. přenesená",J380,0)</f>
        <v>0</v>
      </c>
      <c r="BI380" s="184">
        <f>IF(N380="nulová",J380,0)</f>
        <v>0</v>
      </c>
      <c r="BJ380" s="22" t="s">
        <v>81</v>
      </c>
      <c r="BK380" s="184">
        <f>ROUND(I380*H380,2)</f>
        <v>0</v>
      </c>
      <c r="BL380" s="22" t="s">
        <v>218</v>
      </c>
      <c r="BM380" s="22" t="s">
        <v>676</v>
      </c>
    </row>
    <row r="381" spans="2:65" s="1" customFormat="1" ht="25.5" customHeight="1">
      <c r="B381" s="172"/>
      <c r="C381" s="173" t="s">
        <v>436</v>
      </c>
      <c r="D381" s="173" t="s">
        <v>180</v>
      </c>
      <c r="E381" s="174" t="s">
        <v>1598</v>
      </c>
      <c r="F381" s="175" t="s">
        <v>1599</v>
      </c>
      <c r="G381" s="176" t="s">
        <v>183</v>
      </c>
      <c r="H381" s="177">
        <v>1</v>
      </c>
      <c r="I381" s="178"/>
      <c r="J381" s="179">
        <f>ROUND(I381*H381,2)</f>
        <v>0</v>
      </c>
      <c r="K381" s="175" t="s">
        <v>267</v>
      </c>
      <c r="L381" s="39"/>
      <c r="M381" s="180" t="s">
        <v>5</v>
      </c>
      <c r="N381" s="181" t="s">
        <v>44</v>
      </c>
      <c r="O381" s="40"/>
      <c r="P381" s="182">
        <f>O381*H381</f>
        <v>0</v>
      </c>
      <c r="Q381" s="182">
        <v>0</v>
      </c>
      <c r="R381" s="182">
        <f>Q381*H381</f>
        <v>0</v>
      </c>
      <c r="S381" s="182">
        <v>0</v>
      </c>
      <c r="T381" s="183">
        <f>S381*H381</f>
        <v>0</v>
      </c>
      <c r="AR381" s="22" t="s">
        <v>218</v>
      </c>
      <c r="AT381" s="22" t="s">
        <v>180</v>
      </c>
      <c r="AU381" s="22" t="s">
        <v>83</v>
      </c>
      <c r="AY381" s="22" t="s">
        <v>178</v>
      </c>
      <c r="BE381" s="184">
        <f>IF(N381="základní",J381,0)</f>
        <v>0</v>
      </c>
      <c r="BF381" s="184">
        <f>IF(N381="snížená",J381,0)</f>
        <v>0</v>
      </c>
      <c r="BG381" s="184">
        <f>IF(N381="zákl. přenesená",J381,0)</f>
        <v>0</v>
      </c>
      <c r="BH381" s="184">
        <f>IF(N381="sníž. přenesená",J381,0)</f>
        <v>0</v>
      </c>
      <c r="BI381" s="184">
        <f>IF(N381="nulová",J381,0)</f>
        <v>0</v>
      </c>
      <c r="BJ381" s="22" t="s">
        <v>81</v>
      </c>
      <c r="BK381" s="184">
        <f>ROUND(I381*H381,2)</f>
        <v>0</v>
      </c>
      <c r="BL381" s="22" t="s">
        <v>218</v>
      </c>
      <c r="BM381" s="22" t="s">
        <v>679</v>
      </c>
    </row>
    <row r="382" spans="2:65" s="1" customFormat="1" ht="25.5" customHeight="1">
      <c r="B382" s="172"/>
      <c r="C382" s="298" t="s">
        <v>681</v>
      </c>
      <c r="D382" s="173" t="s">
        <v>180</v>
      </c>
      <c r="E382" s="174" t="s">
        <v>1600</v>
      </c>
      <c r="F382" s="175" t="s">
        <v>1601</v>
      </c>
      <c r="G382" s="176" t="s">
        <v>183</v>
      </c>
      <c r="H382" s="177">
        <v>1491.45</v>
      </c>
      <c r="I382" s="178"/>
      <c r="J382" s="179">
        <f>ROUND(I382*H382,2)</f>
        <v>0</v>
      </c>
      <c r="K382" s="175" t="s">
        <v>5</v>
      </c>
      <c r="L382" s="39"/>
      <c r="M382" s="180" t="s">
        <v>5</v>
      </c>
      <c r="N382" s="181" t="s">
        <v>44</v>
      </c>
      <c r="O382" s="40"/>
      <c r="P382" s="182">
        <f>O382*H382</f>
        <v>0</v>
      </c>
      <c r="Q382" s="182">
        <v>0</v>
      </c>
      <c r="R382" s="182">
        <f>Q382*H382</f>
        <v>0</v>
      </c>
      <c r="S382" s="182">
        <v>0</v>
      </c>
      <c r="T382" s="183">
        <f>S382*H382</f>
        <v>0</v>
      </c>
      <c r="AR382" s="22" t="s">
        <v>218</v>
      </c>
      <c r="AT382" s="22" t="s">
        <v>180</v>
      </c>
      <c r="AU382" s="22" t="s">
        <v>83</v>
      </c>
      <c r="AY382" s="22" t="s">
        <v>178</v>
      </c>
      <c r="BE382" s="184">
        <f>IF(N382="základní",J382,0)</f>
        <v>0</v>
      </c>
      <c r="BF382" s="184">
        <f>IF(N382="snížená",J382,0)</f>
        <v>0</v>
      </c>
      <c r="BG382" s="184">
        <f>IF(N382="zákl. přenesená",J382,0)</f>
        <v>0</v>
      </c>
      <c r="BH382" s="184">
        <f>IF(N382="sníž. přenesená",J382,0)</f>
        <v>0</v>
      </c>
      <c r="BI382" s="184">
        <f>IF(N382="nulová",J382,0)</f>
        <v>0</v>
      </c>
      <c r="BJ382" s="22" t="s">
        <v>81</v>
      </c>
      <c r="BK382" s="184">
        <f>ROUND(I382*H382,2)</f>
        <v>0</v>
      </c>
      <c r="BL382" s="22" t="s">
        <v>218</v>
      </c>
      <c r="BM382" s="22" t="s">
        <v>684</v>
      </c>
    </row>
    <row r="383" spans="2:51" s="11" customFormat="1" ht="13.5">
      <c r="B383" s="185"/>
      <c r="C383" s="299"/>
      <c r="D383" s="186" t="s">
        <v>186</v>
      </c>
      <c r="E383" s="187" t="s">
        <v>5</v>
      </c>
      <c r="F383" s="188" t="s">
        <v>1602</v>
      </c>
      <c r="H383" s="189">
        <v>1491.45</v>
      </c>
      <c r="I383" s="190"/>
      <c r="L383" s="185"/>
      <c r="M383" s="191"/>
      <c r="N383" s="192"/>
      <c r="O383" s="192"/>
      <c r="P383" s="192"/>
      <c r="Q383" s="192"/>
      <c r="R383" s="192"/>
      <c r="S383" s="192"/>
      <c r="T383" s="193"/>
      <c r="AT383" s="187" t="s">
        <v>186</v>
      </c>
      <c r="AU383" s="187" t="s">
        <v>83</v>
      </c>
      <c r="AV383" s="11" t="s">
        <v>83</v>
      </c>
      <c r="AW383" s="11" t="s">
        <v>37</v>
      </c>
      <c r="AX383" s="11" t="s">
        <v>73</v>
      </c>
      <c r="AY383" s="187" t="s">
        <v>178</v>
      </c>
    </row>
    <row r="384" spans="2:51" s="12" customFormat="1" ht="13.5">
      <c r="B384" s="194"/>
      <c r="C384" s="301"/>
      <c r="D384" s="186" t="s">
        <v>186</v>
      </c>
      <c r="E384" s="195" t="s">
        <v>5</v>
      </c>
      <c r="F384" s="196" t="s">
        <v>188</v>
      </c>
      <c r="H384" s="197">
        <v>1491.45</v>
      </c>
      <c r="I384" s="198"/>
      <c r="L384" s="194"/>
      <c r="M384" s="199"/>
      <c r="N384" s="200"/>
      <c r="O384" s="200"/>
      <c r="P384" s="200"/>
      <c r="Q384" s="200"/>
      <c r="R384" s="200"/>
      <c r="S384" s="200"/>
      <c r="T384" s="201"/>
      <c r="AT384" s="195" t="s">
        <v>186</v>
      </c>
      <c r="AU384" s="195" t="s">
        <v>83</v>
      </c>
      <c r="AV384" s="12" t="s">
        <v>185</v>
      </c>
      <c r="AW384" s="12" t="s">
        <v>37</v>
      </c>
      <c r="AX384" s="12" t="s">
        <v>81</v>
      </c>
      <c r="AY384" s="195" t="s">
        <v>178</v>
      </c>
    </row>
    <row r="385" spans="2:65" s="1" customFormat="1" ht="16.5" customHeight="1">
      <c r="B385" s="172"/>
      <c r="C385" s="300" t="s">
        <v>441</v>
      </c>
      <c r="D385" s="202" t="s">
        <v>271</v>
      </c>
      <c r="E385" s="203" t="s">
        <v>1603</v>
      </c>
      <c r="F385" s="204" t="s">
        <v>1604</v>
      </c>
      <c r="G385" s="205" t="s">
        <v>183</v>
      </c>
      <c r="H385" s="206">
        <v>1640.595</v>
      </c>
      <c r="I385" s="207"/>
      <c r="J385" s="208">
        <f>ROUND(I385*H385,2)</f>
        <v>0</v>
      </c>
      <c r="K385" s="204" t="s">
        <v>5</v>
      </c>
      <c r="L385" s="209"/>
      <c r="M385" s="210" t="s">
        <v>5</v>
      </c>
      <c r="N385" s="211" t="s">
        <v>44</v>
      </c>
      <c r="O385" s="40"/>
      <c r="P385" s="182">
        <f>O385*H385</f>
        <v>0</v>
      </c>
      <c r="Q385" s="182">
        <v>0</v>
      </c>
      <c r="R385" s="182">
        <f>Q385*H385</f>
        <v>0</v>
      </c>
      <c r="S385" s="182">
        <v>0</v>
      </c>
      <c r="T385" s="183">
        <f>S385*H385</f>
        <v>0</v>
      </c>
      <c r="AR385" s="22" t="s">
        <v>256</v>
      </c>
      <c r="AT385" s="22" t="s">
        <v>271</v>
      </c>
      <c r="AU385" s="22" t="s">
        <v>83</v>
      </c>
      <c r="AY385" s="22" t="s">
        <v>178</v>
      </c>
      <c r="BE385" s="184">
        <f>IF(N385="základní",J385,0)</f>
        <v>0</v>
      </c>
      <c r="BF385" s="184">
        <f>IF(N385="snížená",J385,0)</f>
        <v>0</v>
      </c>
      <c r="BG385" s="184">
        <f>IF(N385="zákl. přenesená",J385,0)</f>
        <v>0</v>
      </c>
      <c r="BH385" s="184">
        <f>IF(N385="sníž. přenesená",J385,0)</f>
        <v>0</v>
      </c>
      <c r="BI385" s="184">
        <f>IF(N385="nulová",J385,0)</f>
        <v>0</v>
      </c>
      <c r="BJ385" s="22" t="s">
        <v>81</v>
      </c>
      <c r="BK385" s="184">
        <f>ROUND(I385*H385,2)</f>
        <v>0</v>
      </c>
      <c r="BL385" s="22" t="s">
        <v>218</v>
      </c>
      <c r="BM385" s="22" t="s">
        <v>687</v>
      </c>
    </row>
    <row r="386" spans="2:51" s="11" customFormat="1" ht="13.5">
      <c r="B386" s="185"/>
      <c r="D386" s="186" t="s">
        <v>186</v>
      </c>
      <c r="E386" s="187" t="s">
        <v>5</v>
      </c>
      <c r="F386" s="188" t="s">
        <v>1605</v>
      </c>
      <c r="H386" s="189">
        <v>1640.595</v>
      </c>
      <c r="I386" s="190"/>
      <c r="L386" s="185"/>
      <c r="M386" s="191"/>
      <c r="N386" s="192"/>
      <c r="O386" s="192"/>
      <c r="P386" s="192"/>
      <c r="Q386" s="192"/>
      <c r="R386" s="192"/>
      <c r="S386" s="192"/>
      <c r="T386" s="193"/>
      <c r="AT386" s="187" t="s">
        <v>186</v>
      </c>
      <c r="AU386" s="187" t="s">
        <v>83</v>
      </c>
      <c r="AV386" s="11" t="s">
        <v>83</v>
      </c>
      <c r="AW386" s="11" t="s">
        <v>37</v>
      </c>
      <c r="AX386" s="11" t="s">
        <v>73</v>
      </c>
      <c r="AY386" s="187" t="s">
        <v>178</v>
      </c>
    </row>
    <row r="387" spans="2:51" s="12" customFormat="1" ht="13.5">
      <c r="B387" s="194"/>
      <c r="D387" s="186" t="s">
        <v>186</v>
      </c>
      <c r="E387" s="195" t="s">
        <v>5</v>
      </c>
      <c r="F387" s="196" t="s">
        <v>188</v>
      </c>
      <c r="H387" s="197">
        <v>1640.595</v>
      </c>
      <c r="I387" s="198"/>
      <c r="L387" s="194"/>
      <c r="M387" s="199"/>
      <c r="N387" s="200"/>
      <c r="O387" s="200"/>
      <c r="P387" s="200"/>
      <c r="Q387" s="200"/>
      <c r="R387" s="200"/>
      <c r="S387" s="200"/>
      <c r="T387" s="201"/>
      <c r="AT387" s="195" t="s">
        <v>186</v>
      </c>
      <c r="AU387" s="195" t="s">
        <v>83</v>
      </c>
      <c r="AV387" s="12" t="s">
        <v>185</v>
      </c>
      <c r="AW387" s="12" t="s">
        <v>37</v>
      </c>
      <c r="AX387" s="12" t="s">
        <v>81</v>
      </c>
      <c r="AY387" s="195" t="s">
        <v>178</v>
      </c>
    </row>
    <row r="388" spans="2:65" s="1" customFormat="1" ht="38.25" customHeight="1">
      <c r="B388" s="172"/>
      <c r="C388" s="173" t="s">
        <v>688</v>
      </c>
      <c r="D388" s="173" t="s">
        <v>180</v>
      </c>
      <c r="E388" s="174" t="s">
        <v>558</v>
      </c>
      <c r="F388" s="175" t="s">
        <v>559</v>
      </c>
      <c r="G388" s="176" t="s">
        <v>560</v>
      </c>
      <c r="H388" s="212"/>
      <c r="I388" s="178"/>
      <c r="J388" s="179">
        <f>ROUND(I388*H388,2)</f>
        <v>0</v>
      </c>
      <c r="K388" s="175" t="s">
        <v>191</v>
      </c>
      <c r="L388" s="39"/>
      <c r="M388" s="180" t="s">
        <v>5</v>
      </c>
      <c r="N388" s="181" t="s">
        <v>44</v>
      </c>
      <c r="O388" s="40"/>
      <c r="P388" s="182">
        <f>O388*H388</f>
        <v>0</v>
      </c>
      <c r="Q388" s="182">
        <v>0</v>
      </c>
      <c r="R388" s="182">
        <f>Q388*H388</f>
        <v>0</v>
      </c>
      <c r="S388" s="182">
        <v>0</v>
      </c>
      <c r="T388" s="183">
        <f>S388*H388</f>
        <v>0</v>
      </c>
      <c r="AR388" s="22" t="s">
        <v>218</v>
      </c>
      <c r="AT388" s="22" t="s">
        <v>180</v>
      </c>
      <c r="AU388" s="22" t="s">
        <v>83</v>
      </c>
      <c r="AY388" s="22" t="s">
        <v>178</v>
      </c>
      <c r="BE388" s="184">
        <f>IF(N388="základní",J388,0)</f>
        <v>0</v>
      </c>
      <c r="BF388" s="184">
        <f>IF(N388="snížená",J388,0)</f>
        <v>0</v>
      </c>
      <c r="BG388" s="184">
        <f>IF(N388="zákl. přenesená",J388,0)</f>
        <v>0</v>
      </c>
      <c r="BH388" s="184">
        <f>IF(N388="sníž. přenesená",J388,0)</f>
        <v>0</v>
      </c>
      <c r="BI388" s="184">
        <f>IF(N388="nulová",J388,0)</f>
        <v>0</v>
      </c>
      <c r="BJ388" s="22" t="s">
        <v>81</v>
      </c>
      <c r="BK388" s="184">
        <f>ROUND(I388*H388,2)</f>
        <v>0</v>
      </c>
      <c r="BL388" s="22" t="s">
        <v>218</v>
      </c>
      <c r="BM388" s="22" t="s">
        <v>691</v>
      </c>
    </row>
    <row r="389" spans="2:63" s="10" customFormat="1" ht="29.85" customHeight="1">
      <c r="B389" s="159"/>
      <c r="D389" s="160" t="s">
        <v>72</v>
      </c>
      <c r="E389" s="170" t="s">
        <v>562</v>
      </c>
      <c r="F389" s="170" t="s">
        <v>563</v>
      </c>
      <c r="I389" s="162"/>
      <c r="J389" s="171">
        <f>BK389</f>
        <v>0</v>
      </c>
      <c r="L389" s="159"/>
      <c r="M389" s="164"/>
      <c r="N389" s="165"/>
      <c r="O389" s="165"/>
      <c r="P389" s="166">
        <f>SUM(P390:P391)</f>
        <v>0</v>
      </c>
      <c r="Q389" s="165"/>
      <c r="R389" s="166">
        <f>SUM(R390:R391)</f>
        <v>0</v>
      </c>
      <c r="S389" s="165"/>
      <c r="T389" s="167">
        <f>SUM(T390:T391)</f>
        <v>0</v>
      </c>
      <c r="AR389" s="160" t="s">
        <v>83</v>
      </c>
      <c r="AT389" s="168" t="s">
        <v>72</v>
      </c>
      <c r="AU389" s="168" t="s">
        <v>81</v>
      </c>
      <c r="AY389" s="160" t="s">
        <v>178</v>
      </c>
      <c r="BK389" s="169">
        <f>SUM(BK390:BK391)</f>
        <v>0</v>
      </c>
    </row>
    <row r="390" spans="2:65" s="1" customFormat="1" ht="16.5" customHeight="1">
      <c r="B390" s="172"/>
      <c r="C390" s="298" t="s">
        <v>444</v>
      </c>
      <c r="D390" s="173" t="s">
        <v>180</v>
      </c>
      <c r="E390" s="174" t="s">
        <v>1606</v>
      </c>
      <c r="F390" s="175" t="s">
        <v>1607</v>
      </c>
      <c r="G390" s="176" t="s">
        <v>299</v>
      </c>
      <c r="H390" s="177">
        <v>6</v>
      </c>
      <c r="I390" s="178"/>
      <c r="J390" s="179">
        <f>ROUND(I390*H390,2)</f>
        <v>0</v>
      </c>
      <c r="K390" s="175" t="s">
        <v>5</v>
      </c>
      <c r="L390" s="39"/>
      <c r="M390" s="180" t="s">
        <v>5</v>
      </c>
      <c r="N390" s="181" t="s">
        <v>44</v>
      </c>
      <c r="O390" s="40"/>
      <c r="P390" s="182">
        <f>O390*H390</f>
        <v>0</v>
      </c>
      <c r="Q390" s="182">
        <v>0</v>
      </c>
      <c r="R390" s="182">
        <f>Q390*H390</f>
        <v>0</v>
      </c>
      <c r="S390" s="182">
        <v>0</v>
      </c>
      <c r="T390" s="183">
        <f>S390*H390</f>
        <v>0</v>
      </c>
      <c r="AR390" s="22" t="s">
        <v>218</v>
      </c>
      <c r="AT390" s="22" t="s">
        <v>180</v>
      </c>
      <c r="AU390" s="22" t="s">
        <v>83</v>
      </c>
      <c r="AY390" s="22" t="s">
        <v>178</v>
      </c>
      <c r="BE390" s="184">
        <f>IF(N390="základní",J390,0)</f>
        <v>0</v>
      </c>
      <c r="BF390" s="184">
        <f>IF(N390="snížená",J390,0)</f>
        <v>0</v>
      </c>
      <c r="BG390" s="184">
        <f>IF(N390="zákl. přenesená",J390,0)</f>
        <v>0</v>
      </c>
      <c r="BH390" s="184">
        <f>IF(N390="sníž. přenesená",J390,0)</f>
        <v>0</v>
      </c>
      <c r="BI390" s="184">
        <f>IF(N390="nulová",J390,0)</f>
        <v>0</v>
      </c>
      <c r="BJ390" s="22" t="s">
        <v>81</v>
      </c>
      <c r="BK390" s="184">
        <f>ROUND(I390*H390,2)</f>
        <v>0</v>
      </c>
      <c r="BL390" s="22" t="s">
        <v>218</v>
      </c>
      <c r="BM390" s="22" t="s">
        <v>694</v>
      </c>
    </row>
    <row r="391" spans="2:65" s="1" customFormat="1" ht="38.25" customHeight="1">
      <c r="B391" s="172"/>
      <c r="C391" s="173" t="s">
        <v>695</v>
      </c>
      <c r="D391" s="173" t="s">
        <v>180</v>
      </c>
      <c r="E391" s="174" t="s">
        <v>579</v>
      </c>
      <c r="F391" s="175" t="s">
        <v>580</v>
      </c>
      <c r="G391" s="176" t="s">
        <v>560</v>
      </c>
      <c r="H391" s="212"/>
      <c r="I391" s="178"/>
      <c r="J391" s="179">
        <f>ROUND(I391*H391,2)</f>
        <v>0</v>
      </c>
      <c r="K391" s="175" t="s">
        <v>191</v>
      </c>
      <c r="L391" s="39"/>
      <c r="M391" s="180" t="s">
        <v>5</v>
      </c>
      <c r="N391" s="181" t="s">
        <v>44</v>
      </c>
      <c r="O391" s="40"/>
      <c r="P391" s="182">
        <f>O391*H391</f>
        <v>0</v>
      </c>
      <c r="Q391" s="182">
        <v>0</v>
      </c>
      <c r="R391" s="182">
        <f>Q391*H391</f>
        <v>0</v>
      </c>
      <c r="S391" s="182">
        <v>0</v>
      </c>
      <c r="T391" s="183">
        <f>S391*H391</f>
        <v>0</v>
      </c>
      <c r="AR391" s="22" t="s">
        <v>218</v>
      </c>
      <c r="AT391" s="22" t="s">
        <v>180</v>
      </c>
      <c r="AU391" s="22" t="s">
        <v>83</v>
      </c>
      <c r="AY391" s="22" t="s">
        <v>178</v>
      </c>
      <c r="BE391" s="184">
        <f>IF(N391="základní",J391,0)</f>
        <v>0</v>
      </c>
      <c r="BF391" s="184">
        <f>IF(N391="snížená",J391,0)</f>
        <v>0</v>
      </c>
      <c r="BG391" s="184">
        <f>IF(N391="zákl. přenesená",J391,0)</f>
        <v>0</v>
      </c>
      <c r="BH391" s="184">
        <f>IF(N391="sníž. přenesená",J391,0)</f>
        <v>0</v>
      </c>
      <c r="BI391" s="184">
        <f>IF(N391="nulová",J391,0)</f>
        <v>0</v>
      </c>
      <c r="BJ391" s="22" t="s">
        <v>81</v>
      </c>
      <c r="BK391" s="184">
        <f>ROUND(I391*H391,2)</f>
        <v>0</v>
      </c>
      <c r="BL391" s="22" t="s">
        <v>218</v>
      </c>
      <c r="BM391" s="22" t="s">
        <v>698</v>
      </c>
    </row>
    <row r="392" spans="2:63" s="10" customFormat="1" ht="29.85" customHeight="1">
      <c r="B392" s="159"/>
      <c r="D392" s="160" t="s">
        <v>72</v>
      </c>
      <c r="E392" s="170" t="s">
        <v>591</v>
      </c>
      <c r="F392" s="170" t="s">
        <v>592</v>
      </c>
      <c r="I392" s="162"/>
      <c r="J392" s="171">
        <f>BK392</f>
        <v>0</v>
      </c>
      <c r="L392" s="159"/>
      <c r="M392" s="164"/>
      <c r="N392" s="165"/>
      <c r="O392" s="165"/>
      <c r="P392" s="166">
        <f>SUM(P393:P399)</f>
        <v>0</v>
      </c>
      <c r="Q392" s="165"/>
      <c r="R392" s="166">
        <f>SUM(R393:R399)</f>
        <v>0</v>
      </c>
      <c r="S392" s="165"/>
      <c r="T392" s="167">
        <f>SUM(T393:T399)</f>
        <v>0</v>
      </c>
      <c r="AR392" s="160" t="s">
        <v>83</v>
      </c>
      <c r="AT392" s="168" t="s">
        <v>72</v>
      </c>
      <c r="AU392" s="168" t="s">
        <v>81</v>
      </c>
      <c r="AY392" s="160" t="s">
        <v>178</v>
      </c>
      <c r="BK392" s="169">
        <f>SUM(BK393:BK399)</f>
        <v>0</v>
      </c>
    </row>
    <row r="393" spans="2:65" s="1" customFormat="1" ht="38.25" customHeight="1">
      <c r="B393" s="172"/>
      <c r="C393" s="173" t="s">
        <v>448</v>
      </c>
      <c r="D393" s="173" t="s">
        <v>180</v>
      </c>
      <c r="E393" s="174" t="s">
        <v>1608</v>
      </c>
      <c r="F393" s="175" t="s">
        <v>1609</v>
      </c>
      <c r="G393" s="176" t="s">
        <v>183</v>
      </c>
      <c r="H393" s="177">
        <v>647.265</v>
      </c>
      <c r="I393" s="178"/>
      <c r="J393" s="179">
        <f>ROUND(I393*H393,2)</f>
        <v>0</v>
      </c>
      <c r="K393" s="175" t="s">
        <v>191</v>
      </c>
      <c r="L393" s="39"/>
      <c r="M393" s="180" t="s">
        <v>5</v>
      </c>
      <c r="N393" s="181" t="s">
        <v>44</v>
      </c>
      <c r="O393" s="40"/>
      <c r="P393" s="182">
        <f>O393*H393</f>
        <v>0</v>
      </c>
      <c r="Q393" s="182">
        <v>0</v>
      </c>
      <c r="R393" s="182">
        <f>Q393*H393</f>
        <v>0</v>
      </c>
      <c r="S393" s="182">
        <v>0</v>
      </c>
      <c r="T393" s="183">
        <f>S393*H393</f>
        <v>0</v>
      </c>
      <c r="AR393" s="22" t="s">
        <v>218</v>
      </c>
      <c r="AT393" s="22" t="s">
        <v>180</v>
      </c>
      <c r="AU393" s="22" t="s">
        <v>83</v>
      </c>
      <c r="AY393" s="22" t="s">
        <v>178</v>
      </c>
      <c r="BE393" s="184">
        <f>IF(N393="základní",J393,0)</f>
        <v>0</v>
      </c>
      <c r="BF393" s="184">
        <f>IF(N393="snížená",J393,0)</f>
        <v>0</v>
      </c>
      <c r="BG393" s="184">
        <f>IF(N393="zákl. přenesená",J393,0)</f>
        <v>0</v>
      </c>
      <c r="BH393" s="184">
        <f>IF(N393="sníž. přenesená",J393,0)</f>
        <v>0</v>
      </c>
      <c r="BI393" s="184">
        <f>IF(N393="nulová",J393,0)</f>
        <v>0</v>
      </c>
      <c r="BJ393" s="22" t="s">
        <v>81</v>
      </c>
      <c r="BK393" s="184">
        <f>ROUND(I393*H393,2)</f>
        <v>0</v>
      </c>
      <c r="BL393" s="22" t="s">
        <v>218</v>
      </c>
      <c r="BM393" s="22" t="s">
        <v>701</v>
      </c>
    </row>
    <row r="394" spans="2:65" s="1" customFormat="1" ht="25.5" customHeight="1">
      <c r="B394" s="172"/>
      <c r="C394" s="298" t="s">
        <v>703</v>
      </c>
      <c r="D394" s="173" t="s">
        <v>180</v>
      </c>
      <c r="E394" s="174" t="s">
        <v>1610</v>
      </c>
      <c r="F394" s="175" t="s">
        <v>1611</v>
      </c>
      <c r="G394" s="176" t="s">
        <v>183</v>
      </c>
      <c r="H394" s="177">
        <v>68</v>
      </c>
      <c r="I394" s="178"/>
      <c r="J394" s="179">
        <f>ROUND(I394*H394,2)</f>
        <v>0</v>
      </c>
      <c r="K394" s="175" t="s">
        <v>267</v>
      </c>
      <c r="L394" s="39"/>
      <c r="M394" s="180" t="s">
        <v>5</v>
      </c>
      <c r="N394" s="181" t="s">
        <v>44</v>
      </c>
      <c r="O394" s="40"/>
      <c r="P394" s="182">
        <f>O394*H394</f>
        <v>0</v>
      </c>
      <c r="Q394" s="182">
        <v>0</v>
      </c>
      <c r="R394" s="182">
        <f>Q394*H394</f>
        <v>0</v>
      </c>
      <c r="S394" s="182">
        <v>0</v>
      </c>
      <c r="T394" s="183">
        <f>S394*H394</f>
        <v>0</v>
      </c>
      <c r="AR394" s="22" t="s">
        <v>218</v>
      </c>
      <c r="AT394" s="22" t="s">
        <v>180</v>
      </c>
      <c r="AU394" s="22" t="s">
        <v>83</v>
      </c>
      <c r="AY394" s="22" t="s">
        <v>178</v>
      </c>
      <c r="BE394" s="184">
        <f>IF(N394="základní",J394,0)</f>
        <v>0</v>
      </c>
      <c r="BF394" s="184">
        <f>IF(N394="snížená",J394,0)</f>
        <v>0</v>
      </c>
      <c r="BG394" s="184">
        <f>IF(N394="zákl. přenesená",J394,0)</f>
        <v>0</v>
      </c>
      <c r="BH394" s="184">
        <f>IF(N394="sníž. přenesená",J394,0)</f>
        <v>0</v>
      </c>
      <c r="BI394" s="184">
        <f>IF(N394="nulová",J394,0)</f>
        <v>0</v>
      </c>
      <c r="BJ394" s="22" t="s">
        <v>81</v>
      </c>
      <c r="BK394" s="184">
        <f>ROUND(I394*H394,2)</f>
        <v>0</v>
      </c>
      <c r="BL394" s="22" t="s">
        <v>218</v>
      </c>
      <c r="BM394" s="22" t="s">
        <v>706</v>
      </c>
    </row>
    <row r="395" spans="2:51" s="11" customFormat="1" ht="13.5">
      <c r="B395" s="185"/>
      <c r="C395" s="299"/>
      <c r="D395" s="186" t="s">
        <v>186</v>
      </c>
      <c r="E395" s="187" t="s">
        <v>5</v>
      </c>
      <c r="F395" s="188" t="s">
        <v>339</v>
      </c>
      <c r="H395" s="189">
        <v>68</v>
      </c>
      <c r="I395" s="190"/>
      <c r="L395" s="185"/>
      <c r="M395" s="191"/>
      <c r="N395" s="192"/>
      <c r="O395" s="192"/>
      <c r="P395" s="192"/>
      <c r="Q395" s="192"/>
      <c r="R395" s="192"/>
      <c r="S395" s="192"/>
      <c r="T395" s="193"/>
      <c r="AT395" s="187" t="s">
        <v>186</v>
      </c>
      <c r="AU395" s="187" t="s">
        <v>83</v>
      </c>
      <c r="AV395" s="11" t="s">
        <v>83</v>
      </c>
      <c r="AW395" s="11" t="s">
        <v>37</v>
      </c>
      <c r="AX395" s="11" t="s">
        <v>81</v>
      </c>
      <c r="AY395" s="187" t="s">
        <v>178</v>
      </c>
    </row>
    <row r="396" spans="2:65" s="1" customFormat="1" ht="16.5" customHeight="1">
      <c r="B396" s="172"/>
      <c r="C396" s="300" t="s">
        <v>452</v>
      </c>
      <c r="D396" s="202" t="s">
        <v>271</v>
      </c>
      <c r="E396" s="203" t="s">
        <v>1612</v>
      </c>
      <c r="F396" s="204" t="s">
        <v>1613</v>
      </c>
      <c r="G396" s="205" t="s">
        <v>183</v>
      </c>
      <c r="H396" s="206">
        <v>73.44</v>
      </c>
      <c r="I396" s="207"/>
      <c r="J396" s="208">
        <f>ROUND(I396*H396,2)</f>
        <v>0</v>
      </c>
      <c r="K396" s="204" t="s">
        <v>267</v>
      </c>
      <c r="L396" s="209"/>
      <c r="M396" s="210" t="s">
        <v>5</v>
      </c>
      <c r="N396" s="211" t="s">
        <v>44</v>
      </c>
      <c r="O396" s="40"/>
      <c r="P396" s="182">
        <f>O396*H396</f>
        <v>0</v>
      </c>
      <c r="Q396" s="182">
        <v>0</v>
      </c>
      <c r="R396" s="182">
        <f>Q396*H396</f>
        <v>0</v>
      </c>
      <c r="S396" s="182">
        <v>0</v>
      </c>
      <c r="T396" s="183">
        <f>S396*H396</f>
        <v>0</v>
      </c>
      <c r="AR396" s="22" t="s">
        <v>256</v>
      </c>
      <c r="AT396" s="22" t="s">
        <v>271</v>
      </c>
      <c r="AU396" s="22" t="s">
        <v>83</v>
      </c>
      <c r="AY396" s="22" t="s">
        <v>178</v>
      </c>
      <c r="BE396" s="184">
        <f>IF(N396="základní",J396,0)</f>
        <v>0</v>
      </c>
      <c r="BF396" s="184">
        <f>IF(N396="snížená",J396,0)</f>
        <v>0</v>
      </c>
      <c r="BG396" s="184">
        <f>IF(N396="zákl. přenesená",J396,0)</f>
        <v>0</v>
      </c>
      <c r="BH396" s="184">
        <f>IF(N396="sníž. přenesená",J396,0)</f>
        <v>0</v>
      </c>
      <c r="BI396" s="184">
        <f>IF(N396="nulová",J396,0)</f>
        <v>0</v>
      </c>
      <c r="BJ396" s="22" t="s">
        <v>81</v>
      </c>
      <c r="BK396" s="184">
        <f>ROUND(I396*H396,2)</f>
        <v>0</v>
      </c>
      <c r="BL396" s="22" t="s">
        <v>218</v>
      </c>
      <c r="BM396" s="22" t="s">
        <v>711</v>
      </c>
    </row>
    <row r="397" spans="2:51" s="11" customFormat="1" ht="13.5">
      <c r="B397" s="185"/>
      <c r="D397" s="186" t="s">
        <v>186</v>
      </c>
      <c r="E397" s="187" t="s">
        <v>5</v>
      </c>
      <c r="F397" s="188" t="s">
        <v>1614</v>
      </c>
      <c r="H397" s="189">
        <v>73.44</v>
      </c>
      <c r="I397" s="190"/>
      <c r="L397" s="185"/>
      <c r="M397" s="191"/>
      <c r="N397" s="192"/>
      <c r="O397" s="192"/>
      <c r="P397" s="192"/>
      <c r="Q397" s="192"/>
      <c r="R397" s="192"/>
      <c r="S397" s="192"/>
      <c r="T397" s="193"/>
      <c r="AT397" s="187" t="s">
        <v>186</v>
      </c>
      <c r="AU397" s="187" t="s">
        <v>83</v>
      </c>
      <c r="AV397" s="11" t="s">
        <v>83</v>
      </c>
      <c r="AW397" s="11" t="s">
        <v>37</v>
      </c>
      <c r="AX397" s="11" t="s">
        <v>73</v>
      </c>
      <c r="AY397" s="187" t="s">
        <v>178</v>
      </c>
    </row>
    <row r="398" spans="2:51" s="12" customFormat="1" ht="13.5">
      <c r="B398" s="194"/>
      <c r="D398" s="186" t="s">
        <v>186</v>
      </c>
      <c r="E398" s="195" t="s">
        <v>5</v>
      </c>
      <c r="F398" s="196" t="s">
        <v>188</v>
      </c>
      <c r="H398" s="197">
        <v>73.44</v>
      </c>
      <c r="I398" s="198"/>
      <c r="L398" s="194"/>
      <c r="M398" s="199"/>
      <c r="N398" s="200"/>
      <c r="O398" s="200"/>
      <c r="P398" s="200"/>
      <c r="Q398" s="200"/>
      <c r="R398" s="200"/>
      <c r="S398" s="200"/>
      <c r="T398" s="201"/>
      <c r="AT398" s="195" t="s">
        <v>186</v>
      </c>
      <c r="AU398" s="195" t="s">
        <v>83</v>
      </c>
      <c r="AV398" s="12" t="s">
        <v>185</v>
      </c>
      <c r="AW398" s="12" t="s">
        <v>37</v>
      </c>
      <c r="AX398" s="12" t="s">
        <v>81</v>
      </c>
      <c r="AY398" s="195" t="s">
        <v>178</v>
      </c>
    </row>
    <row r="399" spans="2:65" s="1" customFormat="1" ht="25.5" customHeight="1">
      <c r="B399" s="172"/>
      <c r="C399" s="173" t="s">
        <v>712</v>
      </c>
      <c r="D399" s="173" t="s">
        <v>180</v>
      </c>
      <c r="E399" s="174" t="s">
        <v>1615</v>
      </c>
      <c r="F399" s="175" t="s">
        <v>1616</v>
      </c>
      <c r="G399" s="176" t="s">
        <v>183</v>
      </c>
      <c r="H399" s="177">
        <v>43.2</v>
      </c>
      <c r="I399" s="178"/>
      <c r="J399" s="179">
        <f>ROUND(I399*H399,2)</f>
        <v>0</v>
      </c>
      <c r="K399" s="175" t="s">
        <v>267</v>
      </c>
      <c r="L399" s="39"/>
      <c r="M399" s="180" t="s">
        <v>5</v>
      </c>
      <c r="N399" s="181" t="s">
        <v>44</v>
      </c>
      <c r="O399" s="40"/>
      <c r="P399" s="182">
        <f>O399*H399</f>
        <v>0</v>
      </c>
      <c r="Q399" s="182">
        <v>0</v>
      </c>
      <c r="R399" s="182">
        <f>Q399*H399</f>
        <v>0</v>
      </c>
      <c r="S399" s="182">
        <v>0</v>
      </c>
      <c r="T399" s="183">
        <f>S399*H399</f>
        <v>0</v>
      </c>
      <c r="AR399" s="22" t="s">
        <v>218</v>
      </c>
      <c r="AT399" s="22" t="s">
        <v>180</v>
      </c>
      <c r="AU399" s="22" t="s">
        <v>83</v>
      </c>
      <c r="AY399" s="22" t="s">
        <v>178</v>
      </c>
      <c r="BE399" s="184">
        <f>IF(N399="základní",J399,0)</f>
        <v>0</v>
      </c>
      <c r="BF399" s="184">
        <f>IF(N399="snížená",J399,0)</f>
        <v>0</v>
      </c>
      <c r="BG399" s="184">
        <f>IF(N399="zákl. přenesená",J399,0)</f>
        <v>0</v>
      </c>
      <c r="BH399" s="184">
        <f>IF(N399="sníž. přenesená",J399,0)</f>
        <v>0</v>
      </c>
      <c r="BI399" s="184">
        <f>IF(N399="nulová",J399,0)</f>
        <v>0</v>
      </c>
      <c r="BJ399" s="22" t="s">
        <v>81</v>
      </c>
      <c r="BK399" s="184">
        <f>ROUND(I399*H399,2)</f>
        <v>0</v>
      </c>
      <c r="BL399" s="22" t="s">
        <v>218</v>
      </c>
      <c r="BM399" s="22" t="s">
        <v>715</v>
      </c>
    </row>
    <row r="400" spans="2:63" s="10" customFormat="1" ht="29.85" customHeight="1">
      <c r="B400" s="159"/>
      <c r="D400" s="160" t="s">
        <v>72</v>
      </c>
      <c r="E400" s="170" t="s">
        <v>1299</v>
      </c>
      <c r="F400" s="170" t="s">
        <v>1300</v>
      </c>
      <c r="I400" s="162"/>
      <c r="J400" s="171">
        <f>BK400</f>
        <v>0</v>
      </c>
      <c r="L400" s="159"/>
      <c r="M400" s="164"/>
      <c r="N400" s="165"/>
      <c r="O400" s="165"/>
      <c r="P400" s="166">
        <f>SUM(P401:P420)</f>
        <v>0</v>
      </c>
      <c r="Q400" s="165"/>
      <c r="R400" s="166">
        <f>SUM(R401:R420)</f>
        <v>0.8555884999999999</v>
      </c>
      <c r="S400" s="165"/>
      <c r="T400" s="167">
        <f>SUM(T401:T420)</f>
        <v>0</v>
      </c>
      <c r="AR400" s="160" t="s">
        <v>83</v>
      </c>
      <c r="AT400" s="168" t="s">
        <v>72</v>
      </c>
      <c r="AU400" s="168" t="s">
        <v>81</v>
      </c>
      <c r="AY400" s="160" t="s">
        <v>178</v>
      </c>
      <c r="BK400" s="169">
        <f>SUM(BK401:BK420)</f>
        <v>0</v>
      </c>
    </row>
    <row r="401" spans="2:65" s="1" customFormat="1" ht="38.25" customHeight="1">
      <c r="B401" s="172"/>
      <c r="C401" s="173" t="s">
        <v>457</v>
      </c>
      <c r="D401" s="173" t="s">
        <v>180</v>
      </c>
      <c r="E401" s="174" t="s">
        <v>1617</v>
      </c>
      <c r="F401" s="175" t="s">
        <v>1618</v>
      </c>
      <c r="G401" s="176" t="s">
        <v>183</v>
      </c>
      <c r="H401" s="177">
        <v>82.5</v>
      </c>
      <c r="I401" s="178"/>
      <c r="J401" s="179">
        <f>ROUND(I401*H401,2)</f>
        <v>0</v>
      </c>
      <c r="K401" s="175" t="s">
        <v>267</v>
      </c>
      <c r="L401" s="39"/>
      <c r="M401" s="180" t="s">
        <v>5</v>
      </c>
      <c r="N401" s="181" t="s">
        <v>44</v>
      </c>
      <c r="O401" s="40"/>
      <c r="P401" s="182">
        <f>O401*H401</f>
        <v>0</v>
      </c>
      <c r="Q401" s="182">
        <v>0</v>
      </c>
      <c r="R401" s="182">
        <f>Q401*H401</f>
        <v>0</v>
      </c>
      <c r="S401" s="182">
        <v>0</v>
      </c>
      <c r="T401" s="183">
        <f>S401*H401</f>
        <v>0</v>
      </c>
      <c r="AR401" s="22" t="s">
        <v>218</v>
      </c>
      <c r="AT401" s="22" t="s">
        <v>180</v>
      </c>
      <c r="AU401" s="22" t="s">
        <v>83</v>
      </c>
      <c r="AY401" s="22" t="s">
        <v>178</v>
      </c>
      <c r="BE401" s="184">
        <f>IF(N401="základní",J401,0)</f>
        <v>0</v>
      </c>
      <c r="BF401" s="184">
        <f>IF(N401="snížená",J401,0)</f>
        <v>0</v>
      </c>
      <c r="BG401" s="184">
        <f>IF(N401="zákl. přenesená",J401,0)</f>
        <v>0</v>
      </c>
      <c r="BH401" s="184">
        <f>IF(N401="sníž. přenesená",J401,0)</f>
        <v>0</v>
      </c>
      <c r="BI401" s="184">
        <f>IF(N401="nulová",J401,0)</f>
        <v>0</v>
      </c>
      <c r="BJ401" s="22" t="s">
        <v>81</v>
      </c>
      <c r="BK401" s="184">
        <f>ROUND(I401*H401,2)</f>
        <v>0</v>
      </c>
      <c r="BL401" s="22" t="s">
        <v>218</v>
      </c>
      <c r="BM401" s="22" t="s">
        <v>718</v>
      </c>
    </row>
    <row r="402" spans="2:65" s="1" customFormat="1" ht="25.5" customHeight="1">
      <c r="B402" s="172"/>
      <c r="C402" s="173" t="s">
        <v>719</v>
      </c>
      <c r="D402" s="173" t="s">
        <v>180</v>
      </c>
      <c r="E402" s="174" t="s">
        <v>1619</v>
      </c>
      <c r="F402" s="175" t="s">
        <v>1620</v>
      </c>
      <c r="G402" s="176" t="s">
        <v>183</v>
      </c>
      <c r="H402" s="177">
        <v>82.5</v>
      </c>
      <c r="I402" s="178"/>
      <c r="J402" s="179">
        <f>ROUND(I402*H402,2)</f>
        <v>0</v>
      </c>
      <c r="K402" s="175" t="s">
        <v>267</v>
      </c>
      <c r="L402" s="39"/>
      <c r="M402" s="180" t="s">
        <v>5</v>
      </c>
      <c r="N402" s="181" t="s">
        <v>44</v>
      </c>
      <c r="O402" s="40"/>
      <c r="P402" s="182">
        <f>O402*H402</f>
        <v>0</v>
      </c>
      <c r="Q402" s="182">
        <v>0</v>
      </c>
      <c r="R402" s="182">
        <f>Q402*H402</f>
        <v>0</v>
      </c>
      <c r="S402" s="182">
        <v>0</v>
      </c>
      <c r="T402" s="183">
        <f>S402*H402</f>
        <v>0</v>
      </c>
      <c r="AR402" s="22" t="s">
        <v>218</v>
      </c>
      <c r="AT402" s="22" t="s">
        <v>180</v>
      </c>
      <c r="AU402" s="22" t="s">
        <v>83</v>
      </c>
      <c r="AY402" s="22" t="s">
        <v>178</v>
      </c>
      <c r="BE402" s="184">
        <f>IF(N402="základní",J402,0)</f>
        <v>0</v>
      </c>
      <c r="BF402" s="184">
        <f>IF(N402="snížená",J402,0)</f>
        <v>0</v>
      </c>
      <c r="BG402" s="184">
        <f>IF(N402="zákl. přenesená",J402,0)</f>
        <v>0</v>
      </c>
      <c r="BH402" s="184">
        <f>IF(N402="sníž. přenesená",J402,0)</f>
        <v>0</v>
      </c>
      <c r="BI402" s="184">
        <f>IF(N402="nulová",J402,0)</f>
        <v>0</v>
      </c>
      <c r="BJ402" s="22" t="s">
        <v>81</v>
      </c>
      <c r="BK402" s="184">
        <f>ROUND(I402*H402,2)</f>
        <v>0</v>
      </c>
      <c r="BL402" s="22" t="s">
        <v>218</v>
      </c>
      <c r="BM402" s="22" t="s">
        <v>723</v>
      </c>
    </row>
    <row r="403" spans="2:65" s="1" customFormat="1" ht="38.25" customHeight="1">
      <c r="B403" s="172"/>
      <c r="C403" s="173" t="s">
        <v>461</v>
      </c>
      <c r="D403" s="173" t="s">
        <v>180</v>
      </c>
      <c r="E403" s="174" t="s">
        <v>1621</v>
      </c>
      <c r="F403" s="175" t="s">
        <v>1622</v>
      </c>
      <c r="G403" s="176" t="s">
        <v>183</v>
      </c>
      <c r="H403" s="177">
        <v>513.05</v>
      </c>
      <c r="I403" s="178"/>
      <c r="J403" s="179">
        <f>ROUND(I403*H403,2)</f>
        <v>0</v>
      </c>
      <c r="K403" s="175" t="s">
        <v>191</v>
      </c>
      <c r="L403" s="39"/>
      <c r="M403" s="180" t="s">
        <v>5</v>
      </c>
      <c r="N403" s="181" t="s">
        <v>44</v>
      </c>
      <c r="O403" s="40"/>
      <c r="P403" s="182">
        <f>O403*H403</f>
        <v>0</v>
      </c>
      <c r="Q403" s="182">
        <v>0</v>
      </c>
      <c r="R403" s="182">
        <f>Q403*H403</f>
        <v>0</v>
      </c>
      <c r="S403" s="182">
        <v>0</v>
      </c>
      <c r="T403" s="183">
        <f>S403*H403</f>
        <v>0</v>
      </c>
      <c r="AR403" s="22" t="s">
        <v>218</v>
      </c>
      <c r="AT403" s="22" t="s">
        <v>180</v>
      </c>
      <c r="AU403" s="22" t="s">
        <v>83</v>
      </c>
      <c r="AY403" s="22" t="s">
        <v>178</v>
      </c>
      <c r="BE403" s="184">
        <f>IF(N403="základní",J403,0)</f>
        <v>0</v>
      </c>
      <c r="BF403" s="184">
        <f>IF(N403="snížená",J403,0)</f>
        <v>0</v>
      </c>
      <c r="BG403" s="184">
        <f>IF(N403="zákl. přenesená",J403,0)</f>
        <v>0</v>
      </c>
      <c r="BH403" s="184">
        <f>IF(N403="sníž. přenesená",J403,0)</f>
        <v>0</v>
      </c>
      <c r="BI403" s="184">
        <f>IF(N403="nulová",J403,0)</f>
        <v>0</v>
      </c>
      <c r="BJ403" s="22" t="s">
        <v>81</v>
      </c>
      <c r="BK403" s="184">
        <f>ROUND(I403*H403,2)</f>
        <v>0</v>
      </c>
      <c r="BL403" s="22" t="s">
        <v>218</v>
      </c>
      <c r="BM403" s="22" t="s">
        <v>726</v>
      </c>
    </row>
    <row r="404" spans="2:51" s="11" customFormat="1" ht="13.5">
      <c r="B404" s="185"/>
      <c r="D404" s="186" t="s">
        <v>186</v>
      </c>
      <c r="E404" s="187" t="s">
        <v>5</v>
      </c>
      <c r="F404" s="188" t="s">
        <v>1623</v>
      </c>
      <c r="H404" s="189">
        <v>232.6</v>
      </c>
      <c r="I404" s="190"/>
      <c r="L404" s="185"/>
      <c r="M404" s="191"/>
      <c r="N404" s="192"/>
      <c r="O404" s="192"/>
      <c r="P404" s="192"/>
      <c r="Q404" s="192"/>
      <c r="R404" s="192"/>
      <c r="S404" s="192"/>
      <c r="T404" s="193"/>
      <c r="AT404" s="187" t="s">
        <v>186</v>
      </c>
      <c r="AU404" s="187" t="s">
        <v>83</v>
      </c>
      <c r="AV404" s="11" t="s">
        <v>83</v>
      </c>
      <c r="AW404" s="11" t="s">
        <v>37</v>
      </c>
      <c r="AX404" s="11" t="s">
        <v>73</v>
      </c>
      <c r="AY404" s="187" t="s">
        <v>178</v>
      </c>
    </row>
    <row r="405" spans="2:51" s="11" customFormat="1" ht="13.5">
      <c r="B405" s="185"/>
      <c r="D405" s="186" t="s">
        <v>186</v>
      </c>
      <c r="E405" s="187" t="s">
        <v>5</v>
      </c>
      <c r="F405" s="188" t="s">
        <v>1624</v>
      </c>
      <c r="H405" s="189">
        <v>121.8</v>
      </c>
      <c r="I405" s="190"/>
      <c r="L405" s="185"/>
      <c r="M405" s="191"/>
      <c r="N405" s="192"/>
      <c r="O405" s="192"/>
      <c r="P405" s="192"/>
      <c r="Q405" s="192"/>
      <c r="R405" s="192"/>
      <c r="S405" s="192"/>
      <c r="T405" s="193"/>
      <c r="AT405" s="187" t="s">
        <v>186</v>
      </c>
      <c r="AU405" s="187" t="s">
        <v>83</v>
      </c>
      <c r="AV405" s="11" t="s">
        <v>83</v>
      </c>
      <c r="AW405" s="11" t="s">
        <v>37</v>
      </c>
      <c r="AX405" s="11" t="s">
        <v>73</v>
      </c>
      <c r="AY405" s="187" t="s">
        <v>178</v>
      </c>
    </row>
    <row r="406" spans="2:51" s="11" customFormat="1" ht="13.5">
      <c r="B406" s="185"/>
      <c r="D406" s="186" t="s">
        <v>186</v>
      </c>
      <c r="E406" s="187" t="s">
        <v>5</v>
      </c>
      <c r="F406" s="188" t="s">
        <v>1625</v>
      </c>
      <c r="H406" s="189">
        <v>123.9</v>
      </c>
      <c r="I406" s="190"/>
      <c r="L406" s="185"/>
      <c r="M406" s="191"/>
      <c r="N406" s="192"/>
      <c r="O406" s="192"/>
      <c r="P406" s="192"/>
      <c r="Q406" s="192"/>
      <c r="R406" s="192"/>
      <c r="S406" s="192"/>
      <c r="T406" s="193"/>
      <c r="AT406" s="187" t="s">
        <v>186</v>
      </c>
      <c r="AU406" s="187" t="s">
        <v>83</v>
      </c>
      <c r="AV406" s="11" t="s">
        <v>83</v>
      </c>
      <c r="AW406" s="11" t="s">
        <v>37</v>
      </c>
      <c r="AX406" s="11" t="s">
        <v>73</v>
      </c>
      <c r="AY406" s="187" t="s">
        <v>178</v>
      </c>
    </row>
    <row r="407" spans="2:51" s="11" customFormat="1" ht="27">
      <c r="B407" s="185"/>
      <c r="D407" s="186" t="s">
        <v>186</v>
      </c>
      <c r="E407" s="187" t="s">
        <v>5</v>
      </c>
      <c r="F407" s="188" t="s">
        <v>1626</v>
      </c>
      <c r="H407" s="189">
        <v>34.75</v>
      </c>
      <c r="I407" s="190"/>
      <c r="L407" s="185"/>
      <c r="M407" s="191"/>
      <c r="N407" s="192"/>
      <c r="O407" s="192"/>
      <c r="P407" s="192"/>
      <c r="Q407" s="192"/>
      <c r="R407" s="192"/>
      <c r="S407" s="192"/>
      <c r="T407" s="193"/>
      <c r="AT407" s="187" t="s">
        <v>186</v>
      </c>
      <c r="AU407" s="187" t="s">
        <v>83</v>
      </c>
      <c r="AV407" s="11" t="s">
        <v>83</v>
      </c>
      <c r="AW407" s="11" t="s">
        <v>37</v>
      </c>
      <c r="AX407" s="11" t="s">
        <v>73</v>
      </c>
      <c r="AY407" s="187" t="s">
        <v>178</v>
      </c>
    </row>
    <row r="408" spans="2:51" s="12" customFormat="1" ht="13.5">
      <c r="B408" s="194"/>
      <c r="D408" s="186" t="s">
        <v>186</v>
      </c>
      <c r="E408" s="195" t="s">
        <v>5</v>
      </c>
      <c r="F408" s="196" t="s">
        <v>188</v>
      </c>
      <c r="H408" s="197">
        <v>513.05</v>
      </c>
      <c r="I408" s="198"/>
      <c r="L408" s="194"/>
      <c r="M408" s="199"/>
      <c r="N408" s="200"/>
      <c r="O408" s="200"/>
      <c r="P408" s="200"/>
      <c r="Q408" s="200"/>
      <c r="R408" s="200"/>
      <c r="S408" s="200"/>
      <c r="T408" s="201"/>
      <c r="AT408" s="195" t="s">
        <v>186</v>
      </c>
      <c r="AU408" s="195" t="s">
        <v>83</v>
      </c>
      <c r="AV408" s="12" t="s">
        <v>185</v>
      </c>
      <c r="AW408" s="12" t="s">
        <v>37</v>
      </c>
      <c r="AX408" s="12" t="s">
        <v>81</v>
      </c>
      <c r="AY408" s="195" t="s">
        <v>178</v>
      </c>
    </row>
    <row r="409" spans="2:65" s="1" customFormat="1" ht="38.25" customHeight="1">
      <c r="B409" s="172"/>
      <c r="C409" s="173" t="s">
        <v>729</v>
      </c>
      <c r="D409" s="173" t="s">
        <v>180</v>
      </c>
      <c r="E409" s="174" t="s">
        <v>1627</v>
      </c>
      <c r="F409" s="175" t="s">
        <v>1628</v>
      </c>
      <c r="G409" s="176" t="s">
        <v>183</v>
      </c>
      <c r="H409" s="177">
        <v>82.75</v>
      </c>
      <c r="I409" s="178"/>
      <c r="J409" s="179">
        <f>ROUND(I409*H409,2)</f>
        <v>0</v>
      </c>
      <c r="K409" s="175" t="s">
        <v>267</v>
      </c>
      <c r="L409" s="39"/>
      <c r="M409" s="180" t="s">
        <v>5</v>
      </c>
      <c r="N409" s="181" t="s">
        <v>44</v>
      </c>
      <c r="O409" s="40"/>
      <c r="P409" s="182">
        <f>O409*H409</f>
        <v>0</v>
      </c>
      <c r="Q409" s="182">
        <v>0</v>
      </c>
      <c r="R409" s="182">
        <f>Q409*H409</f>
        <v>0</v>
      </c>
      <c r="S409" s="182">
        <v>0</v>
      </c>
      <c r="T409" s="183">
        <f>S409*H409</f>
        <v>0</v>
      </c>
      <c r="AR409" s="22" t="s">
        <v>218</v>
      </c>
      <c r="AT409" s="22" t="s">
        <v>180</v>
      </c>
      <c r="AU409" s="22" t="s">
        <v>83</v>
      </c>
      <c r="AY409" s="22" t="s">
        <v>178</v>
      </c>
      <c r="BE409" s="184">
        <f>IF(N409="základní",J409,0)</f>
        <v>0</v>
      </c>
      <c r="BF409" s="184">
        <f>IF(N409="snížená",J409,0)</f>
        <v>0</v>
      </c>
      <c r="BG409" s="184">
        <f>IF(N409="zákl. přenesená",J409,0)</f>
        <v>0</v>
      </c>
      <c r="BH409" s="184">
        <f>IF(N409="sníž. přenesená",J409,0)</f>
        <v>0</v>
      </c>
      <c r="BI409" s="184">
        <f>IF(N409="nulová",J409,0)</f>
        <v>0</v>
      </c>
      <c r="BJ409" s="22" t="s">
        <v>81</v>
      </c>
      <c r="BK409" s="184">
        <f>ROUND(I409*H409,2)</f>
        <v>0</v>
      </c>
      <c r="BL409" s="22" t="s">
        <v>218</v>
      </c>
      <c r="BM409" s="22" t="s">
        <v>732</v>
      </c>
    </row>
    <row r="410" spans="2:51" s="11" customFormat="1" ht="13.5">
      <c r="B410" s="185"/>
      <c r="D410" s="186" t="s">
        <v>186</v>
      </c>
      <c r="E410" s="187" t="s">
        <v>5</v>
      </c>
      <c r="F410" s="188" t="s">
        <v>1629</v>
      </c>
      <c r="H410" s="189">
        <v>73</v>
      </c>
      <c r="I410" s="190"/>
      <c r="L410" s="185"/>
      <c r="M410" s="191"/>
      <c r="N410" s="192"/>
      <c r="O410" s="192"/>
      <c r="P410" s="192"/>
      <c r="Q410" s="192"/>
      <c r="R410" s="192"/>
      <c r="S410" s="192"/>
      <c r="T410" s="193"/>
      <c r="AT410" s="187" t="s">
        <v>186</v>
      </c>
      <c r="AU410" s="187" t="s">
        <v>83</v>
      </c>
      <c r="AV410" s="11" t="s">
        <v>83</v>
      </c>
      <c r="AW410" s="11" t="s">
        <v>37</v>
      </c>
      <c r="AX410" s="11" t="s">
        <v>73</v>
      </c>
      <c r="AY410" s="187" t="s">
        <v>178</v>
      </c>
    </row>
    <row r="411" spans="2:51" s="11" customFormat="1" ht="13.5">
      <c r="B411" s="185"/>
      <c r="D411" s="186" t="s">
        <v>186</v>
      </c>
      <c r="E411" s="187" t="s">
        <v>5</v>
      </c>
      <c r="F411" s="188" t="s">
        <v>1630</v>
      </c>
      <c r="H411" s="189">
        <v>9.75</v>
      </c>
      <c r="I411" s="190"/>
      <c r="L411" s="185"/>
      <c r="M411" s="191"/>
      <c r="N411" s="192"/>
      <c r="O411" s="192"/>
      <c r="P411" s="192"/>
      <c r="Q411" s="192"/>
      <c r="R411" s="192"/>
      <c r="S411" s="192"/>
      <c r="T411" s="193"/>
      <c r="AT411" s="187" t="s">
        <v>186</v>
      </c>
      <c r="AU411" s="187" t="s">
        <v>83</v>
      </c>
      <c r="AV411" s="11" t="s">
        <v>83</v>
      </c>
      <c r="AW411" s="11" t="s">
        <v>37</v>
      </c>
      <c r="AX411" s="11" t="s">
        <v>73</v>
      </c>
      <c r="AY411" s="187" t="s">
        <v>178</v>
      </c>
    </row>
    <row r="412" spans="2:51" s="12" customFormat="1" ht="13.5">
      <c r="B412" s="194"/>
      <c r="D412" s="186" t="s">
        <v>186</v>
      </c>
      <c r="E412" s="195" t="s">
        <v>5</v>
      </c>
      <c r="F412" s="196" t="s">
        <v>188</v>
      </c>
      <c r="H412" s="197">
        <v>82.75</v>
      </c>
      <c r="I412" s="198"/>
      <c r="L412" s="194"/>
      <c r="M412" s="199"/>
      <c r="N412" s="200"/>
      <c r="O412" s="200"/>
      <c r="P412" s="200"/>
      <c r="Q412" s="200"/>
      <c r="R412" s="200"/>
      <c r="S412" s="200"/>
      <c r="T412" s="201"/>
      <c r="AT412" s="195" t="s">
        <v>186</v>
      </c>
      <c r="AU412" s="195" t="s">
        <v>83</v>
      </c>
      <c r="AV412" s="12" t="s">
        <v>185</v>
      </c>
      <c r="AW412" s="12" t="s">
        <v>37</v>
      </c>
      <c r="AX412" s="12" t="s">
        <v>81</v>
      </c>
      <c r="AY412" s="195" t="s">
        <v>178</v>
      </c>
    </row>
    <row r="413" spans="2:65" s="1" customFormat="1" ht="38.25" customHeight="1">
      <c r="B413" s="172"/>
      <c r="C413" s="298" t="s">
        <v>465</v>
      </c>
      <c r="D413" s="173" t="s">
        <v>180</v>
      </c>
      <c r="E413" s="174" t="s">
        <v>1631</v>
      </c>
      <c r="F413" s="175" t="s">
        <v>1632</v>
      </c>
      <c r="G413" s="176" t="s">
        <v>227</v>
      </c>
      <c r="H413" s="177">
        <v>1</v>
      </c>
      <c r="I413" s="178"/>
      <c r="J413" s="179">
        <f>ROUND(I413*H413,2)</f>
        <v>0</v>
      </c>
      <c r="K413" s="175" t="s">
        <v>191</v>
      </c>
      <c r="L413" s="39"/>
      <c r="M413" s="180" t="s">
        <v>5</v>
      </c>
      <c r="N413" s="181" t="s">
        <v>44</v>
      </c>
      <c r="O413" s="40"/>
      <c r="P413" s="182">
        <f>O413*H413</f>
        <v>0</v>
      </c>
      <c r="Q413" s="182">
        <v>0</v>
      </c>
      <c r="R413" s="182">
        <f>Q413*H413</f>
        <v>0</v>
      </c>
      <c r="S413" s="182">
        <v>0</v>
      </c>
      <c r="T413" s="183">
        <f>S413*H413</f>
        <v>0</v>
      </c>
      <c r="AR413" s="22" t="s">
        <v>218</v>
      </c>
      <c r="AT413" s="22" t="s">
        <v>180</v>
      </c>
      <c r="AU413" s="22" t="s">
        <v>83</v>
      </c>
      <c r="AY413" s="22" t="s">
        <v>178</v>
      </c>
      <c r="BE413" s="184">
        <f>IF(N413="základní",J413,0)</f>
        <v>0</v>
      </c>
      <c r="BF413" s="184">
        <f>IF(N413="snížená",J413,0)</f>
        <v>0</v>
      </c>
      <c r="BG413" s="184">
        <f>IF(N413="zákl. přenesená",J413,0)</f>
        <v>0</v>
      </c>
      <c r="BH413" s="184">
        <f>IF(N413="sníž. přenesená",J413,0)</f>
        <v>0</v>
      </c>
      <c r="BI413" s="184">
        <f>IF(N413="nulová",J413,0)</f>
        <v>0</v>
      </c>
      <c r="BJ413" s="22" t="s">
        <v>81</v>
      </c>
      <c r="BK413" s="184">
        <f>ROUND(I413*H413,2)</f>
        <v>0</v>
      </c>
      <c r="BL413" s="22" t="s">
        <v>218</v>
      </c>
      <c r="BM413" s="22" t="s">
        <v>736</v>
      </c>
    </row>
    <row r="414" spans="2:51" s="11" customFormat="1" ht="13.5">
      <c r="B414" s="185"/>
      <c r="D414" s="186" t="s">
        <v>186</v>
      </c>
      <c r="E414" s="187" t="s">
        <v>5</v>
      </c>
      <c r="F414" s="188" t="s">
        <v>81</v>
      </c>
      <c r="H414" s="189">
        <v>1</v>
      </c>
      <c r="I414" s="190"/>
      <c r="L414" s="185"/>
      <c r="M414" s="191"/>
      <c r="N414" s="192"/>
      <c r="O414" s="192"/>
      <c r="P414" s="192"/>
      <c r="Q414" s="192"/>
      <c r="R414" s="192"/>
      <c r="S414" s="192"/>
      <c r="T414" s="193"/>
      <c r="AT414" s="187" t="s">
        <v>186</v>
      </c>
      <c r="AU414" s="187" t="s">
        <v>83</v>
      </c>
      <c r="AV414" s="11" t="s">
        <v>83</v>
      </c>
      <c r="AW414" s="11" t="s">
        <v>37</v>
      </c>
      <c r="AX414" s="11" t="s">
        <v>81</v>
      </c>
      <c r="AY414" s="187" t="s">
        <v>178</v>
      </c>
    </row>
    <row r="415" spans="2:65" s="1" customFormat="1" ht="38.25" customHeight="1">
      <c r="B415" s="172"/>
      <c r="C415" s="298" t="s">
        <v>1633</v>
      </c>
      <c r="D415" s="173" t="s">
        <v>180</v>
      </c>
      <c r="E415" s="174" t="s">
        <v>1634</v>
      </c>
      <c r="F415" s="175" t="s">
        <v>1635</v>
      </c>
      <c r="G415" s="176" t="s">
        <v>183</v>
      </c>
      <c r="H415" s="177">
        <v>67.85</v>
      </c>
      <c r="I415" s="178"/>
      <c r="J415" s="179">
        <f>ROUND(I415*H415,2)</f>
        <v>0</v>
      </c>
      <c r="K415" s="175" t="s">
        <v>5</v>
      </c>
      <c r="L415" s="39"/>
      <c r="M415" s="180" t="s">
        <v>5</v>
      </c>
      <c r="N415" s="181" t="s">
        <v>44</v>
      </c>
      <c r="O415" s="40"/>
      <c r="P415" s="182">
        <f>O415*H415</f>
        <v>0</v>
      </c>
      <c r="Q415" s="182">
        <v>0.01261</v>
      </c>
      <c r="R415" s="182">
        <f>Q415*H415</f>
        <v>0.8555884999999999</v>
      </c>
      <c r="S415" s="182">
        <v>0</v>
      </c>
      <c r="T415" s="183">
        <f>S415*H415</f>
        <v>0</v>
      </c>
      <c r="AR415" s="22" t="s">
        <v>218</v>
      </c>
      <c r="AT415" s="22" t="s">
        <v>180</v>
      </c>
      <c r="AU415" s="22" t="s">
        <v>83</v>
      </c>
      <c r="AY415" s="22" t="s">
        <v>178</v>
      </c>
      <c r="BE415" s="184">
        <f>IF(N415="základní",J415,0)</f>
        <v>0</v>
      </c>
      <c r="BF415" s="184">
        <f>IF(N415="snížená",J415,0)</f>
        <v>0</v>
      </c>
      <c r="BG415" s="184">
        <f>IF(N415="zákl. přenesená",J415,0)</f>
        <v>0</v>
      </c>
      <c r="BH415" s="184">
        <f>IF(N415="sníž. přenesená",J415,0)</f>
        <v>0</v>
      </c>
      <c r="BI415" s="184">
        <f>IF(N415="nulová",J415,0)</f>
        <v>0</v>
      </c>
      <c r="BJ415" s="22" t="s">
        <v>81</v>
      </c>
      <c r="BK415" s="184">
        <f>ROUND(I415*H415,2)</f>
        <v>0</v>
      </c>
      <c r="BL415" s="22" t="s">
        <v>218</v>
      </c>
      <c r="BM415" s="22" t="s">
        <v>1636</v>
      </c>
    </row>
    <row r="416" spans="2:51" s="11" customFormat="1" ht="13.5">
      <c r="B416" s="185"/>
      <c r="D416" s="186" t="s">
        <v>186</v>
      </c>
      <c r="E416" s="187" t="s">
        <v>5</v>
      </c>
      <c r="F416" s="188" t="s">
        <v>1637</v>
      </c>
      <c r="H416" s="189">
        <v>67.85</v>
      </c>
      <c r="I416" s="190"/>
      <c r="L416" s="185"/>
      <c r="M416" s="191"/>
      <c r="N416" s="192"/>
      <c r="O416" s="192"/>
      <c r="P416" s="192"/>
      <c r="Q416" s="192"/>
      <c r="R416" s="192"/>
      <c r="S416" s="192"/>
      <c r="T416" s="193"/>
      <c r="AT416" s="187" t="s">
        <v>186</v>
      </c>
      <c r="AU416" s="187" t="s">
        <v>83</v>
      </c>
      <c r="AV416" s="11" t="s">
        <v>83</v>
      </c>
      <c r="AW416" s="11" t="s">
        <v>37</v>
      </c>
      <c r="AX416" s="11" t="s">
        <v>81</v>
      </c>
      <c r="AY416" s="187" t="s">
        <v>178</v>
      </c>
    </row>
    <row r="417" spans="2:65" s="1" customFormat="1" ht="25.5" customHeight="1">
      <c r="B417" s="172"/>
      <c r="C417" s="298" t="s">
        <v>737</v>
      </c>
      <c r="D417" s="173" t="s">
        <v>180</v>
      </c>
      <c r="E417" s="174" t="s">
        <v>1306</v>
      </c>
      <c r="F417" s="175" t="s">
        <v>1307</v>
      </c>
      <c r="G417" s="176" t="s">
        <v>183</v>
      </c>
      <c r="H417" s="177">
        <v>595.8</v>
      </c>
      <c r="I417" s="178"/>
      <c r="J417" s="179">
        <f>ROUND(I417*H417,2)</f>
        <v>0</v>
      </c>
      <c r="K417" s="175" t="s">
        <v>191</v>
      </c>
      <c r="L417" s="39"/>
      <c r="M417" s="180" t="s">
        <v>5</v>
      </c>
      <c r="N417" s="181" t="s">
        <v>44</v>
      </c>
      <c r="O417" s="40"/>
      <c r="P417" s="182">
        <f>O417*H417</f>
        <v>0</v>
      </c>
      <c r="Q417" s="182">
        <v>0</v>
      </c>
      <c r="R417" s="182">
        <f>Q417*H417</f>
        <v>0</v>
      </c>
      <c r="S417" s="182">
        <v>0</v>
      </c>
      <c r="T417" s="183">
        <f>S417*H417</f>
        <v>0</v>
      </c>
      <c r="AR417" s="22" t="s">
        <v>218</v>
      </c>
      <c r="AT417" s="22" t="s">
        <v>180</v>
      </c>
      <c r="AU417" s="22" t="s">
        <v>83</v>
      </c>
      <c r="AY417" s="22" t="s">
        <v>178</v>
      </c>
      <c r="BE417" s="184">
        <f>IF(N417="základní",J417,0)</f>
        <v>0</v>
      </c>
      <c r="BF417" s="184">
        <f>IF(N417="snížená",J417,0)</f>
        <v>0</v>
      </c>
      <c r="BG417" s="184">
        <f>IF(N417="zákl. přenesená",J417,0)</f>
        <v>0</v>
      </c>
      <c r="BH417" s="184">
        <f>IF(N417="sníž. přenesená",J417,0)</f>
        <v>0</v>
      </c>
      <c r="BI417" s="184">
        <f>IF(N417="nulová",J417,0)</f>
        <v>0</v>
      </c>
      <c r="BJ417" s="22" t="s">
        <v>81</v>
      </c>
      <c r="BK417" s="184">
        <f>ROUND(I417*H417,2)</f>
        <v>0</v>
      </c>
      <c r="BL417" s="22" t="s">
        <v>218</v>
      </c>
      <c r="BM417" s="22" t="s">
        <v>740</v>
      </c>
    </row>
    <row r="418" spans="2:51" s="11" customFormat="1" ht="13.5">
      <c r="B418" s="185"/>
      <c r="D418" s="186" t="s">
        <v>186</v>
      </c>
      <c r="E418" s="187" t="s">
        <v>5</v>
      </c>
      <c r="F418" s="188" t="s">
        <v>1638</v>
      </c>
      <c r="H418" s="189">
        <v>595.8</v>
      </c>
      <c r="I418" s="190"/>
      <c r="L418" s="185"/>
      <c r="M418" s="191"/>
      <c r="N418" s="192"/>
      <c r="O418" s="192"/>
      <c r="P418" s="192"/>
      <c r="Q418" s="192"/>
      <c r="R418" s="192"/>
      <c r="S418" s="192"/>
      <c r="T418" s="193"/>
      <c r="AT418" s="187" t="s">
        <v>186</v>
      </c>
      <c r="AU418" s="187" t="s">
        <v>83</v>
      </c>
      <c r="AV418" s="11" t="s">
        <v>83</v>
      </c>
      <c r="AW418" s="11" t="s">
        <v>37</v>
      </c>
      <c r="AX418" s="11" t="s">
        <v>73</v>
      </c>
      <c r="AY418" s="187" t="s">
        <v>178</v>
      </c>
    </row>
    <row r="419" spans="2:51" s="12" customFormat="1" ht="13.5">
      <c r="B419" s="194"/>
      <c r="D419" s="186" t="s">
        <v>186</v>
      </c>
      <c r="E419" s="195" t="s">
        <v>5</v>
      </c>
      <c r="F419" s="196" t="s">
        <v>188</v>
      </c>
      <c r="H419" s="197">
        <v>595.8</v>
      </c>
      <c r="I419" s="198"/>
      <c r="L419" s="194"/>
      <c r="M419" s="199"/>
      <c r="N419" s="200"/>
      <c r="O419" s="200"/>
      <c r="P419" s="200"/>
      <c r="Q419" s="200"/>
      <c r="R419" s="200"/>
      <c r="S419" s="200"/>
      <c r="T419" s="201"/>
      <c r="AT419" s="195" t="s">
        <v>186</v>
      </c>
      <c r="AU419" s="195" t="s">
        <v>83</v>
      </c>
      <c r="AV419" s="12" t="s">
        <v>185</v>
      </c>
      <c r="AW419" s="12" t="s">
        <v>37</v>
      </c>
      <c r="AX419" s="12" t="s">
        <v>81</v>
      </c>
      <c r="AY419" s="195" t="s">
        <v>178</v>
      </c>
    </row>
    <row r="420" spans="2:65" s="1" customFormat="1" ht="25.5" customHeight="1">
      <c r="B420" s="172"/>
      <c r="C420" s="173" t="s">
        <v>469</v>
      </c>
      <c r="D420" s="173" t="s">
        <v>180</v>
      </c>
      <c r="E420" s="174" t="s">
        <v>1312</v>
      </c>
      <c r="F420" s="175" t="s">
        <v>1313</v>
      </c>
      <c r="G420" s="176" t="s">
        <v>560</v>
      </c>
      <c r="H420" s="212"/>
      <c r="I420" s="178"/>
      <c r="J420" s="179">
        <f>ROUND(I420*H420,2)</f>
        <v>0</v>
      </c>
      <c r="K420" s="175" t="s">
        <v>191</v>
      </c>
      <c r="L420" s="39"/>
      <c r="M420" s="180" t="s">
        <v>5</v>
      </c>
      <c r="N420" s="181" t="s">
        <v>44</v>
      </c>
      <c r="O420" s="40"/>
      <c r="P420" s="182">
        <f>O420*H420</f>
        <v>0</v>
      </c>
      <c r="Q420" s="182">
        <v>0</v>
      </c>
      <c r="R420" s="182">
        <f>Q420*H420</f>
        <v>0</v>
      </c>
      <c r="S420" s="182">
        <v>0</v>
      </c>
      <c r="T420" s="183">
        <f>S420*H420</f>
        <v>0</v>
      </c>
      <c r="AR420" s="22" t="s">
        <v>218</v>
      </c>
      <c r="AT420" s="22" t="s">
        <v>180</v>
      </c>
      <c r="AU420" s="22" t="s">
        <v>83</v>
      </c>
      <c r="AY420" s="22" t="s">
        <v>178</v>
      </c>
      <c r="BE420" s="184">
        <f>IF(N420="základní",J420,0)</f>
        <v>0</v>
      </c>
      <c r="BF420" s="184">
        <f>IF(N420="snížená",J420,0)</f>
        <v>0</v>
      </c>
      <c r="BG420" s="184">
        <f>IF(N420="zákl. přenesená",J420,0)</f>
        <v>0</v>
      </c>
      <c r="BH420" s="184">
        <f>IF(N420="sníž. přenesená",J420,0)</f>
        <v>0</v>
      </c>
      <c r="BI420" s="184">
        <f>IF(N420="nulová",J420,0)</f>
        <v>0</v>
      </c>
      <c r="BJ420" s="22" t="s">
        <v>81</v>
      </c>
      <c r="BK420" s="184">
        <f>ROUND(I420*H420,2)</f>
        <v>0</v>
      </c>
      <c r="BL420" s="22" t="s">
        <v>218</v>
      </c>
      <c r="BM420" s="22" t="s">
        <v>746</v>
      </c>
    </row>
    <row r="421" spans="2:63" s="10" customFormat="1" ht="29.85" customHeight="1">
      <c r="B421" s="159"/>
      <c r="D421" s="160" t="s">
        <v>72</v>
      </c>
      <c r="E421" s="170" t="s">
        <v>618</v>
      </c>
      <c r="F421" s="170" t="s">
        <v>619</v>
      </c>
      <c r="I421" s="162"/>
      <c r="J421" s="171">
        <f>BK421</f>
        <v>0</v>
      </c>
      <c r="L421" s="159"/>
      <c r="M421" s="164"/>
      <c r="N421" s="165"/>
      <c r="O421" s="165"/>
      <c r="P421" s="166">
        <f>SUM(P422:P441)</f>
        <v>0</v>
      </c>
      <c r="Q421" s="165"/>
      <c r="R421" s="166">
        <f>SUM(R422:R441)</f>
        <v>0</v>
      </c>
      <c r="S421" s="165"/>
      <c r="T421" s="167">
        <f>SUM(T422:T441)</f>
        <v>0</v>
      </c>
      <c r="AR421" s="160" t="s">
        <v>83</v>
      </c>
      <c r="AT421" s="168" t="s">
        <v>72</v>
      </c>
      <c r="AU421" s="168" t="s">
        <v>81</v>
      </c>
      <c r="AY421" s="160" t="s">
        <v>178</v>
      </c>
      <c r="BK421" s="169">
        <f>SUM(BK422:BK441)</f>
        <v>0</v>
      </c>
    </row>
    <row r="422" spans="2:65" s="1" customFormat="1" ht="25.5" customHeight="1">
      <c r="B422" s="172"/>
      <c r="C422" s="173" t="s">
        <v>747</v>
      </c>
      <c r="D422" s="173" t="s">
        <v>180</v>
      </c>
      <c r="E422" s="174" t="s">
        <v>1639</v>
      </c>
      <c r="F422" s="175" t="s">
        <v>1640</v>
      </c>
      <c r="G422" s="176" t="s">
        <v>290</v>
      </c>
      <c r="H422" s="177">
        <v>125.28</v>
      </c>
      <c r="I422" s="178"/>
      <c r="J422" s="179">
        <f>ROUND(I422*H422,2)</f>
        <v>0</v>
      </c>
      <c r="K422" s="175" t="s">
        <v>191</v>
      </c>
      <c r="L422" s="39"/>
      <c r="M422" s="180" t="s">
        <v>5</v>
      </c>
      <c r="N422" s="181" t="s">
        <v>44</v>
      </c>
      <c r="O422" s="40"/>
      <c r="P422" s="182">
        <f>O422*H422</f>
        <v>0</v>
      </c>
      <c r="Q422" s="182">
        <v>0</v>
      </c>
      <c r="R422" s="182">
        <f>Q422*H422</f>
        <v>0</v>
      </c>
      <c r="S422" s="182">
        <v>0</v>
      </c>
      <c r="T422" s="183">
        <f>S422*H422</f>
        <v>0</v>
      </c>
      <c r="AR422" s="22" t="s">
        <v>218</v>
      </c>
      <c r="AT422" s="22" t="s">
        <v>180</v>
      </c>
      <c r="AU422" s="22" t="s">
        <v>83</v>
      </c>
      <c r="AY422" s="22" t="s">
        <v>178</v>
      </c>
      <c r="BE422" s="184">
        <f>IF(N422="základní",J422,0)</f>
        <v>0</v>
      </c>
      <c r="BF422" s="184">
        <f>IF(N422="snížená",J422,0)</f>
        <v>0</v>
      </c>
      <c r="BG422" s="184">
        <f>IF(N422="zákl. přenesená",J422,0)</f>
        <v>0</v>
      </c>
      <c r="BH422" s="184">
        <f>IF(N422="sníž. přenesená",J422,0)</f>
        <v>0</v>
      </c>
      <c r="BI422" s="184">
        <f>IF(N422="nulová",J422,0)</f>
        <v>0</v>
      </c>
      <c r="BJ422" s="22" t="s">
        <v>81</v>
      </c>
      <c r="BK422" s="184">
        <f>ROUND(I422*H422,2)</f>
        <v>0</v>
      </c>
      <c r="BL422" s="22" t="s">
        <v>218</v>
      </c>
      <c r="BM422" s="22" t="s">
        <v>750</v>
      </c>
    </row>
    <row r="423" spans="2:51" s="11" customFormat="1" ht="13.5">
      <c r="B423" s="185"/>
      <c r="D423" s="186" t="s">
        <v>186</v>
      </c>
      <c r="E423" s="187" t="s">
        <v>5</v>
      </c>
      <c r="F423" s="188" t="s">
        <v>1641</v>
      </c>
      <c r="H423" s="189">
        <v>125.28</v>
      </c>
      <c r="I423" s="190"/>
      <c r="L423" s="185"/>
      <c r="M423" s="191"/>
      <c r="N423" s="192"/>
      <c r="O423" s="192"/>
      <c r="P423" s="192"/>
      <c r="Q423" s="192"/>
      <c r="R423" s="192"/>
      <c r="S423" s="192"/>
      <c r="T423" s="193"/>
      <c r="AT423" s="187" t="s">
        <v>186</v>
      </c>
      <c r="AU423" s="187" t="s">
        <v>83</v>
      </c>
      <c r="AV423" s="11" t="s">
        <v>83</v>
      </c>
      <c r="AW423" s="11" t="s">
        <v>37</v>
      </c>
      <c r="AX423" s="11" t="s">
        <v>73</v>
      </c>
      <c r="AY423" s="187" t="s">
        <v>178</v>
      </c>
    </row>
    <row r="424" spans="2:51" s="12" customFormat="1" ht="13.5">
      <c r="B424" s="194"/>
      <c r="D424" s="186" t="s">
        <v>186</v>
      </c>
      <c r="E424" s="195" t="s">
        <v>5</v>
      </c>
      <c r="F424" s="196" t="s">
        <v>188</v>
      </c>
      <c r="H424" s="197">
        <v>125.28</v>
      </c>
      <c r="I424" s="198"/>
      <c r="L424" s="194"/>
      <c r="M424" s="199"/>
      <c r="N424" s="200"/>
      <c r="O424" s="200"/>
      <c r="P424" s="200"/>
      <c r="Q424" s="200"/>
      <c r="R424" s="200"/>
      <c r="S424" s="200"/>
      <c r="T424" s="201"/>
      <c r="AT424" s="195" t="s">
        <v>186</v>
      </c>
      <c r="AU424" s="195" t="s">
        <v>83</v>
      </c>
      <c r="AV424" s="12" t="s">
        <v>185</v>
      </c>
      <c r="AW424" s="12" t="s">
        <v>37</v>
      </c>
      <c r="AX424" s="12" t="s">
        <v>81</v>
      </c>
      <c r="AY424" s="195" t="s">
        <v>178</v>
      </c>
    </row>
    <row r="425" spans="2:65" s="1" customFormat="1" ht="25.5" customHeight="1">
      <c r="B425" s="172"/>
      <c r="C425" s="173" t="s">
        <v>474</v>
      </c>
      <c r="D425" s="173" t="s">
        <v>180</v>
      </c>
      <c r="E425" s="174" t="s">
        <v>1642</v>
      </c>
      <c r="F425" s="175" t="s">
        <v>1643</v>
      </c>
      <c r="G425" s="176" t="s">
        <v>299</v>
      </c>
      <c r="H425" s="177">
        <v>1</v>
      </c>
      <c r="I425" s="178"/>
      <c r="J425" s="179">
        <f>ROUND(I425*H425,2)</f>
        <v>0</v>
      </c>
      <c r="K425" s="175" t="s">
        <v>5</v>
      </c>
      <c r="L425" s="39"/>
      <c r="M425" s="180" t="s">
        <v>5</v>
      </c>
      <c r="N425" s="181" t="s">
        <v>44</v>
      </c>
      <c r="O425" s="40"/>
      <c r="P425" s="182">
        <f>O425*H425</f>
        <v>0</v>
      </c>
      <c r="Q425" s="182">
        <v>0</v>
      </c>
      <c r="R425" s="182">
        <f>Q425*H425</f>
        <v>0</v>
      </c>
      <c r="S425" s="182">
        <v>0</v>
      </c>
      <c r="T425" s="183">
        <f>S425*H425</f>
        <v>0</v>
      </c>
      <c r="AR425" s="22" t="s">
        <v>218</v>
      </c>
      <c r="AT425" s="22" t="s">
        <v>180</v>
      </c>
      <c r="AU425" s="22" t="s">
        <v>83</v>
      </c>
      <c r="AY425" s="22" t="s">
        <v>178</v>
      </c>
      <c r="BE425" s="184">
        <f>IF(N425="základní",J425,0)</f>
        <v>0</v>
      </c>
      <c r="BF425" s="184">
        <f>IF(N425="snížená",J425,0)</f>
        <v>0</v>
      </c>
      <c r="BG425" s="184">
        <f>IF(N425="zákl. přenesená",J425,0)</f>
        <v>0</v>
      </c>
      <c r="BH425" s="184">
        <f>IF(N425="sníž. přenesená",J425,0)</f>
        <v>0</v>
      </c>
      <c r="BI425" s="184">
        <f>IF(N425="nulová",J425,0)</f>
        <v>0</v>
      </c>
      <c r="BJ425" s="22" t="s">
        <v>81</v>
      </c>
      <c r="BK425" s="184">
        <f>ROUND(I425*H425,2)</f>
        <v>0</v>
      </c>
      <c r="BL425" s="22" t="s">
        <v>218</v>
      </c>
      <c r="BM425" s="22" t="s">
        <v>754</v>
      </c>
    </row>
    <row r="426" spans="2:65" s="1" customFormat="1" ht="25.5" customHeight="1">
      <c r="B426" s="172"/>
      <c r="C426" s="173" t="s">
        <v>596</v>
      </c>
      <c r="D426" s="173" t="s">
        <v>180</v>
      </c>
      <c r="E426" s="174" t="s">
        <v>1644</v>
      </c>
      <c r="F426" s="175" t="s">
        <v>1645</v>
      </c>
      <c r="G426" s="176" t="s">
        <v>290</v>
      </c>
      <c r="H426" s="177">
        <v>120.28</v>
      </c>
      <c r="I426" s="178"/>
      <c r="J426" s="179">
        <f>ROUND(I426*H426,2)</f>
        <v>0</v>
      </c>
      <c r="K426" s="175" t="s">
        <v>191</v>
      </c>
      <c r="L426" s="39"/>
      <c r="M426" s="180" t="s">
        <v>5</v>
      </c>
      <c r="N426" s="181" t="s">
        <v>44</v>
      </c>
      <c r="O426" s="40"/>
      <c r="P426" s="182">
        <f>O426*H426</f>
        <v>0</v>
      </c>
      <c r="Q426" s="182">
        <v>0</v>
      </c>
      <c r="R426" s="182">
        <f>Q426*H426</f>
        <v>0</v>
      </c>
      <c r="S426" s="182">
        <v>0</v>
      </c>
      <c r="T426" s="183">
        <f>S426*H426</f>
        <v>0</v>
      </c>
      <c r="AR426" s="22" t="s">
        <v>218</v>
      </c>
      <c r="AT426" s="22" t="s">
        <v>180</v>
      </c>
      <c r="AU426" s="22" t="s">
        <v>83</v>
      </c>
      <c r="AY426" s="22" t="s">
        <v>178</v>
      </c>
      <c r="BE426" s="184">
        <f>IF(N426="základní",J426,0)</f>
        <v>0</v>
      </c>
      <c r="BF426" s="184">
        <f>IF(N426="snížená",J426,0)</f>
        <v>0</v>
      </c>
      <c r="BG426" s="184">
        <f>IF(N426="zákl. přenesená",J426,0)</f>
        <v>0</v>
      </c>
      <c r="BH426" s="184">
        <f>IF(N426="sníž. přenesená",J426,0)</f>
        <v>0</v>
      </c>
      <c r="BI426" s="184">
        <f>IF(N426="nulová",J426,0)</f>
        <v>0</v>
      </c>
      <c r="BJ426" s="22" t="s">
        <v>81</v>
      </c>
      <c r="BK426" s="184">
        <f>ROUND(I426*H426,2)</f>
        <v>0</v>
      </c>
      <c r="BL426" s="22" t="s">
        <v>218</v>
      </c>
      <c r="BM426" s="22" t="s">
        <v>1309</v>
      </c>
    </row>
    <row r="427" spans="2:51" s="11" customFormat="1" ht="13.5">
      <c r="B427" s="185"/>
      <c r="D427" s="186" t="s">
        <v>186</v>
      </c>
      <c r="E427" s="187" t="s">
        <v>5</v>
      </c>
      <c r="F427" s="188" t="s">
        <v>1646</v>
      </c>
      <c r="H427" s="189">
        <v>120.28</v>
      </c>
      <c r="I427" s="190"/>
      <c r="L427" s="185"/>
      <c r="M427" s="191"/>
      <c r="N427" s="192"/>
      <c r="O427" s="192"/>
      <c r="P427" s="192"/>
      <c r="Q427" s="192"/>
      <c r="R427" s="192"/>
      <c r="S427" s="192"/>
      <c r="T427" s="193"/>
      <c r="AT427" s="187" t="s">
        <v>186</v>
      </c>
      <c r="AU427" s="187" t="s">
        <v>83</v>
      </c>
      <c r="AV427" s="11" t="s">
        <v>83</v>
      </c>
      <c r="AW427" s="11" t="s">
        <v>37</v>
      </c>
      <c r="AX427" s="11" t="s">
        <v>73</v>
      </c>
      <c r="AY427" s="187" t="s">
        <v>178</v>
      </c>
    </row>
    <row r="428" spans="2:51" s="12" customFormat="1" ht="13.5">
      <c r="B428" s="194"/>
      <c r="D428" s="186" t="s">
        <v>186</v>
      </c>
      <c r="E428" s="195" t="s">
        <v>5</v>
      </c>
      <c r="F428" s="196" t="s">
        <v>188</v>
      </c>
      <c r="H428" s="197">
        <v>120.28</v>
      </c>
      <c r="I428" s="198"/>
      <c r="L428" s="194"/>
      <c r="M428" s="199"/>
      <c r="N428" s="200"/>
      <c r="O428" s="200"/>
      <c r="P428" s="200"/>
      <c r="Q428" s="200"/>
      <c r="R428" s="200"/>
      <c r="S428" s="200"/>
      <c r="T428" s="201"/>
      <c r="AT428" s="195" t="s">
        <v>186</v>
      </c>
      <c r="AU428" s="195" t="s">
        <v>83</v>
      </c>
      <c r="AV428" s="12" t="s">
        <v>185</v>
      </c>
      <c r="AW428" s="12" t="s">
        <v>37</v>
      </c>
      <c r="AX428" s="12" t="s">
        <v>81</v>
      </c>
      <c r="AY428" s="195" t="s">
        <v>178</v>
      </c>
    </row>
    <row r="429" spans="2:65" s="1" customFormat="1" ht="25.5" customHeight="1">
      <c r="B429" s="172"/>
      <c r="C429" s="173" t="s">
        <v>478</v>
      </c>
      <c r="D429" s="173" t="s">
        <v>180</v>
      </c>
      <c r="E429" s="174" t="s">
        <v>1647</v>
      </c>
      <c r="F429" s="175" t="s">
        <v>1648</v>
      </c>
      <c r="G429" s="176" t="s">
        <v>183</v>
      </c>
      <c r="H429" s="177">
        <v>3.5</v>
      </c>
      <c r="I429" s="178"/>
      <c r="J429" s="179">
        <f>ROUND(I429*H429,2)</f>
        <v>0</v>
      </c>
      <c r="K429" s="175" t="s">
        <v>191</v>
      </c>
      <c r="L429" s="39"/>
      <c r="M429" s="180" t="s">
        <v>5</v>
      </c>
      <c r="N429" s="181" t="s">
        <v>44</v>
      </c>
      <c r="O429" s="40"/>
      <c r="P429" s="182">
        <f>O429*H429</f>
        <v>0</v>
      </c>
      <c r="Q429" s="182">
        <v>0</v>
      </c>
      <c r="R429" s="182">
        <f>Q429*H429</f>
        <v>0</v>
      </c>
      <c r="S429" s="182">
        <v>0</v>
      </c>
      <c r="T429" s="183">
        <f>S429*H429</f>
        <v>0</v>
      </c>
      <c r="AR429" s="22" t="s">
        <v>218</v>
      </c>
      <c r="AT429" s="22" t="s">
        <v>180</v>
      </c>
      <c r="AU429" s="22" t="s">
        <v>83</v>
      </c>
      <c r="AY429" s="22" t="s">
        <v>178</v>
      </c>
      <c r="BE429" s="184">
        <f>IF(N429="základní",J429,0)</f>
        <v>0</v>
      </c>
      <c r="BF429" s="184">
        <f>IF(N429="snížená",J429,0)</f>
        <v>0</v>
      </c>
      <c r="BG429" s="184">
        <f>IF(N429="zákl. přenesená",J429,0)</f>
        <v>0</v>
      </c>
      <c r="BH429" s="184">
        <f>IF(N429="sníž. přenesená",J429,0)</f>
        <v>0</v>
      </c>
      <c r="BI429" s="184">
        <f>IF(N429="nulová",J429,0)</f>
        <v>0</v>
      </c>
      <c r="BJ429" s="22" t="s">
        <v>81</v>
      </c>
      <c r="BK429" s="184">
        <f>ROUND(I429*H429,2)</f>
        <v>0</v>
      </c>
      <c r="BL429" s="22" t="s">
        <v>218</v>
      </c>
      <c r="BM429" s="22" t="s">
        <v>1310</v>
      </c>
    </row>
    <row r="430" spans="2:51" s="11" customFormat="1" ht="13.5">
      <c r="B430" s="185"/>
      <c r="D430" s="186" t="s">
        <v>186</v>
      </c>
      <c r="E430" s="187" t="s">
        <v>5</v>
      </c>
      <c r="F430" s="188" t="s">
        <v>1649</v>
      </c>
      <c r="H430" s="189">
        <v>3.5</v>
      </c>
      <c r="I430" s="190"/>
      <c r="L430" s="185"/>
      <c r="M430" s="191"/>
      <c r="N430" s="192"/>
      <c r="O430" s="192"/>
      <c r="P430" s="192"/>
      <c r="Q430" s="192"/>
      <c r="R430" s="192"/>
      <c r="S430" s="192"/>
      <c r="T430" s="193"/>
      <c r="AT430" s="187" t="s">
        <v>186</v>
      </c>
      <c r="AU430" s="187" t="s">
        <v>83</v>
      </c>
      <c r="AV430" s="11" t="s">
        <v>83</v>
      </c>
      <c r="AW430" s="11" t="s">
        <v>37</v>
      </c>
      <c r="AX430" s="11" t="s">
        <v>73</v>
      </c>
      <c r="AY430" s="187" t="s">
        <v>178</v>
      </c>
    </row>
    <row r="431" spans="2:51" s="12" customFormat="1" ht="13.5">
      <c r="B431" s="194"/>
      <c r="D431" s="186" t="s">
        <v>186</v>
      </c>
      <c r="E431" s="195" t="s">
        <v>5</v>
      </c>
      <c r="F431" s="196" t="s">
        <v>188</v>
      </c>
      <c r="H431" s="197">
        <v>3.5</v>
      </c>
      <c r="I431" s="198"/>
      <c r="L431" s="194"/>
      <c r="M431" s="199"/>
      <c r="N431" s="200"/>
      <c r="O431" s="200"/>
      <c r="P431" s="200"/>
      <c r="Q431" s="200"/>
      <c r="R431" s="200"/>
      <c r="S431" s="200"/>
      <c r="T431" s="201"/>
      <c r="AT431" s="195" t="s">
        <v>186</v>
      </c>
      <c r="AU431" s="195" t="s">
        <v>83</v>
      </c>
      <c r="AV431" s="12" t="s">
        <v>185</v>
      </c>
      <c r="AW431" s="12" t="s">
        <v>37</v>
      </c>
      <c r="AX431" s="12" t="s">
        <v>81</v>
      </c>
      <c r="AY431" s="195" t="s">
        <v>178</v>
      </c>
    </row>
    <row r="432" spans="2:65" s="1" customFormat="1" ht="25.5" customHeight="1">
      <c r="B432" s="172"/>
      <c r="C432" s="173" t="s">
        <v>1311</v>
      </c>
      <c r="D432" s="173" t="s">
        <v>180</v>
      </c>
      <c r="E432" s="174" t="s">
        <v>1650</v>
      </c>
      <c r="F432" s="175" t="s">
        <v>1651</v>
      </c>
      <c r="G432" s="176" t="s">
        <v>290</v>
      </c>
      <c r="H432" s="177">
        <v>123.4</v>
      </c>
      <c r="I432" s="178"/>
      <c r="J432" s="179">
        <f>ROUND(I432*H432,2)</f>
        <v>0</v>
      </c>
      <c r="K432" s="175" t="s">
        <v>191</v>
      </c>
      <c r="L432" s="39"/>
      <c r="M432" s="180" t="s">
        <v>5</v>
      </c>
      <c r="N432" s="181" t="s">
        <v>44</v>
      </c>
      <c r="O432" s="40"/>
      <c r="P432" s="182">
        <f>O432*H432</f>
        <v>0</v>
      </c>
      <c r="Q432" s="182">
        <v>0</v>
      </c>
      <c r="R432" s="182">
        <f>Q432*H432</f>
        <v>0</v>
      </c>
      <c r="S432" s="182">
        <v>0</v>
      </c>
      <c r="T432" s="183">
        <f>S432*H432</f>
        <v>0</v>
      </c>
      <c r="AR432" s="22" t="s">
        <v>218</v>
      </c>
      <c r="AT432" s="22" t="s">
        <v>180</v>
      </c>
      <c r="AU432" s="22" t="s">
        <v>83</v>
      </c>
      <c r="AY432" s="22" t="s">
        <v>178</v>
      </c>
      <c r="BE432" s="184">
        <f>IF(N432="základní",J432,0)</f>
        <v>0</v>
      </c>
      <c r="BF432" s="184">
        <f>IF(N432="snížená",J432,0)</f>
        <v>0</v>
      </c>
      <c r="BG432" s="184">
        <f>IF(N432="zákl. přenesená",J432,0)</f>
        <v>0</v>
      </c>
      <c r="BH432" s="184">
        <f>IF(N432="sníž. přenesená",J432,0)</f>
        <v>0</v>
      </c>
      <c r="BI432" s="184">
        <f>IF(N432="nulová",J432,0)</f>
        <v>0</v>
      </c>
      <c r="BJ432" s="22" t="s">
        <v>81</v>
      </c>
      <c r="BK432" s="184">
        <f>ROUND(I432*H432,2)</f>
        <v>0</v>
      </c>
      <c r="BL432" s="22" t="s">
        <v>218</v>
      </c>
      <c r="BM432" s="22" t="s">
        <v>1314</v>
      </c>
    </row>
    <row r="433" spans="2:51" s="11" customFormat="1" ht="13.5">
      <c r="B433" s="185"/>
      <c r="D433" s="186" t="s">
        <v>186</v>
      </c>
      <c r="E433" s="187" t="s">
        <v>5</v>
      </c>
      <c r="F433" s="188" t="s">
        <v>1652</v>
      </c>
      <c r="H433" s="189">
        <v>123.4</v>
      </c>
      <c r="I433" s="190"/>
      <c r="L433" s="185"/>
      <c r="M433" s="191"/>
      <c r="N433" s="192"/>
      <c r="O433" s="192"/>
      <c r="P433" s="192"/>
      <c r="Q433" s="192"/>
      <c r="R433" s="192"/>
      <c r="S433" s="192"/>
      <c r="T433" s="193"/>
      <c r="AT433" s="187" t="s">
        <v>186</v>
      </c>
      <c r="AU433" s="187" t="s">
        <v>83</v>
      </c>
      <c r="AV433" s="11" t="s">
        <v>83</v>
      </c>
      <c r="AW433" s="11" t="s">
        <v>37</v>
      </c>
      <c r="AX433" s="11" t="s">
        <v>73</v>
      </c>
      <c r="AY433" s="187" t="s">
        <v>178</v>
      </c>
    </row>
    <row r="434" spans="2:51" s="12" customFormat="1" ht="13.5">
      <c r="B434" s="194"/>
      <c r="D434" s="186" t="s">
        <v>186</v>
      </c>
      <c r="E434" s="195" t="s">
        <v>5</v>
      </c>
      <c r="F434" s="196" t="s">
        <v>188</v>
      </c>
      <c r="H434" s="197">
        <v>123.4</v>
      </c>
      <c r="I434" s="198"/>
      <c r="L434" s="194"/>
      <c r="M434" s="199"/>
      <c r="N434" s="200"/>
      <c r="O434" s="200"/>
      <c r="P434" s="200"/>
      <c r="Q434" s="200"/>
      <c r="R434" s="200"/>
      <c r="S434" s="200"/>
      <c r="T434" s="201"/>
      <c r="AT434" s="195" t="s">
        <v>186</v>
      </c>
      <c r="AU434" s="195" t="s">
        <v>83</v>
      </c>
      <c r="AV434" s="12" t="s">
        <v>185</v>
      </c>
      <c r="AW434" s="12" t="s">
        <v>37</v>
      </c>
      <c r="AX434" s="12" t="s">
        <v>81</v>
      </c>
      <c r="AY434" s="195" t="s">
        <v>178</v>
      </c>
    </row>
    <row r="435" spans="2:65" s="1" customFormat="1" ht="25.5" customHeight="1">
      <c r="B435" s="172"/>
      <c r="C435" s="173" t="s">
        <v>483</v>
      </c>
      <c r="D435" s="173" t="s">
        <v>180</v>
      </c>
      <c r="E435" s="174" t="s">
        <v>652</v>
      </c>
      <c r="F435" s="175" t="s">
        <v>1653</v>
      </c>
      <c r="G435" s="176" t="s">
        <v>290</v>
      </c>
      <c r="H435" s="177">
        <v>124.35</v>
      </c>
      <c r="I435" s="178"/>
      <c r="J435" s="179">
        <f>ROUND(I435*H435,2)</f>
        <v>0</v>
      </c>
      <c r="K435" s="175" t="s">
        <v>5</v>
      </c>
      <c r="L435" s="39"/>
      <c r="M435" s="180" t="s">
        <v>5</v>
      </c>
      <c r="N435" s="181" t="s">
        <v>44</v>
      </c>
      <c r="O435" s="40"/>
      <c r="P435" s="182">
        <f>O435*H435</f>
        <v>0</v>
      </c>
      <c r="Q435" s="182">
        <v>0</v>
      </c>
      <c r="R435" s="182">
        <f>Q435*H435</f>
        <v>0</v>
      </c>
      <c r="S435" s="182">
        <v>0</v>
      </c>
      <c r="T435" s="183">
        <f>S435*H435</f>
        <v>0</v>
      </c>
      <c r="AR435" s="22" t="s">
        <v>218</v>
      </c>
      <c r="AT435" s="22" t="s">
        <v>180</v>
      </c>
      <c r="AU435" s="22" t="s">
        <v>83</v>
      </c>
      <c r="AY435" s="22" t="s">
        <v>178</v>
      </c>
      <c r="BE435" s="184">
        <f>IF(N435="základní",J435,0)</f>
        <v>0</v>
      </c>
      <c r="BF435" s="184">
        <f>IF(N435="snížená",J435,0)</f>
        <v>0</v>
      </c>
      <c r="BG435" s="184">
        <f>IF(N435="zákl. přenesená",J435,0)</f>
        <v>0</v>
      </c>
      <c r="BH435" s="184">
        <f>IF(N435="sníž. přenesená",J435,0)</f>
        <v>0</v>
      </c>
      <c r="BI435" s="184">
        <f>IF(N435="nulová",J435,0)</f>
        <v>0</v>
      </c>
      <c r="BJ435" s="22" t="s">
        <v>81</v>
      </c>
      <c r="BK435" s="184">
        <f>ROUND(I435*H435,2)</f>
        <v>0</v>
      </c>
      <c r="BL435" s="22" t="s">
        <v>218</v>
      </c>
      <c r="BM435" s="22" t="s">
        <v>1315</v>
      </c>
    </row>
    <row r="436" spans="2:51" s="11" customFormat="1" ht="13.5">
      <c r="B436" s="185"/>
      <c r="D436" s="186" t="s">
        <v>186</v>
      </c>
      <c r="E436" s="187" t="s">
        <v>5</v>
      </c>
      <c r="F436" s="188" t="s">
        <v>1654</v>
      </c>
      <c r="H436" s="189">
        <v>124.35</v>
      </c>
      <c r="I436" s="190"/>
      <c r="L436" s="185"/>
      <c r="M436" s="191"/>
      <c r="N436" s="192"/>
      <c r="O436" s="192"/>
      <c r="P436" s="192"/>
      <c r="Q436" s="192"/>
      <c r="R436" s="192"/>
      <c r="S436" s="192"/>
      <c r="T436" s="193"/>
      <c r="AT436" s="187" t="s">
        <v>186</v>
      </c>
      <c r="AU436" s="187" t="s">
        <v>83</v>
      </c>
      <c r="AV436" s="11" t="s">
        <v>83</v>
      </c>
      <c r="AW436" s="11" t="s">
        <v>37</v>
      </c>
      <c r="AX436" s="11" t="s">
        <v>73</v>
      </c>
      <c r="AY436" s="187" t="s">
        <v>178</v>
      </c>
    </row>
    <row r="437" spans="2:51" s="12" customFormat="1" ht="13.5">
      <c r="B437" s="194"/>
      <c r="D437" s="186" t="s">
        <v>186</v>
      </c>
      <c r="E437" s="195" t="s">
        <v>5</v>
      </c>
      <c r="F437" s="196" t="s">
        <v>188</v>
      </c>
      <c r="H437" s="197">
        <v>124.35</v>
      </c>
      <c r="I437" s="198"/>
      <c r="L437" s="194"/>
      <c r="M437" s="199"/>
      <c r="N437" s="200"/>
      <c r="O437" s="200"/>
      <c r="P437" s="200"/>
      <c r="Q437" s="200"/>
      <c r="R437" s="200"/>
      <c r="S437" s="200"/>
      <c r="T437" s="201"/>
      <c r="AT437" s="195" t="s">
        <v>186</v>
      </c>
      <c r="AU437" s="195" t="s">
        <v>83</v>
      </c>
      <c r="AV437" s="12" t="s">
        <v>185</v>
      </c>
      <c r="AW437" s="12" t="s">
        <v>37</v>
      </c>
      <c r="AX437" s="12" t="s">
        <v>81</v>
      </c>
      <c r="AY437" s="195" t="s">
        <v>178</v>
      </c>
    </row>
    <row r="438" spans="2:65" s="1" customFormat="1" ht="16.5" customHeight="1">
      <c r="B438" s="172"/>
      <c r="C438" s="173" t="s">
        <v>1317</v>
      </c>
      <c r="D438" s="173" t="s">
        <v>180</v>
      </c>
      <c r="E438" s="174" t="s">
        <v>657</v>
      </c>
      <c r="F438" s="175" t="s">
        <v>658</v>
      </c>
      <c r="G438" s="176" t="s">
        <v>290</v>
      </c>
      <c r="H438" s="177">
        <v>124.35</v>
      </c>
      <c r="I438" s="178"/>
      <c r="J438" s="179">
        <f>ROUND(I438*H438,2)</f>
        <v>0</v>
      </c>
      <c r="K438" s="175" t="s">
        <v>197</v>
      </c>
      <c r="L438" s="39"/>
      <c r="M438" s="180" t="s">
        <v>5</v>
      </c>
      <c r="N438" s="181" t="s">
        <v>44</v>
      </c>
      <c r="O438" s="40"/>
      <c r="P438" s="182">
        <f>O438*H438</f>
        <v>0</v>
      </c>
      <c r="Q438" s="182">
        <v>0</v>
      </c>
      <c r="R438" s="182">
        <f>Q438*H438</f>
        <v>0</v>
      </c>
      <c r="S438" s="182">
        <v>0</v>
      </c>
      <c r="T438" s="183">
        <f>S438*H438</f>
        <v>0</v>
      </c>
      <c r="AR438" s="22" t="s">
        <v>218</v>
      </c>
      <c r="AT438" s="22" t="s">
        <v>180</v>
      </c>
      <c r="AU438" s="22" t="s">
        <v>83</v>
      </c>
      <c r="AY438" s="22" t="s">
        <v>178</v>
      </c>
      <c r="BE438" s="184">
        <f>IF(N438="základní",J438,0)</f>
        <v>0</v>
      </c>
      <c r="BF438" s="184">
        <f>IF(N438="snížená",J438,0)</f>
        <v>0</v>
      </c>
      <c r="BG438" s="184">
        <f>IF(N438="zákl. přenesená",J438,0)</f>
        <v>0</v>
      </c>
      <c r="BH438" s="184">
        <f>IF(N438="sníž. přenesená",J438,0)</f>
        <v>0</v>
      </c>
      <c r="BI438" s="184">
        <f>IF(N438="nulová",J438,0)</f>
        <v>0</v>
      </c>
      <c r="BJ438" s="22" t="s">
        <v>81</v>
      </c>
      <c r="BK438" s="184">
        <f>ROUND(I438*H438,2)</f>
        <v>0</v>
      </c>
      <c r="BL438" s="22" t="s">
        <v>218</v>
      </c>
      <c r="BM438" s="22" t="s">
        <v>1318</v>
      </c>
    </row>
    <row r="439" spans="2:51" s="11" customFormat="1" ht="13.5">
      <c r="B439" s="185"/>
      <c r="D439" s="186" t="s">
        <v>186</v>
      </c>
      <c r="E439" s="187" t="s">
        <v>5</v>
      </c>
      <c r="F439" s="188" t="s">
        <v>1655</v>
      </c>
      <c r="H439" s="189">
        <v>124.35</v>
      </c>
      <c r="I439" s="190"/>
      <c r="L439" s="185"/>
      <c r="M439" s="191"/>
      <c r="N439" s="192"/>
      <c r="O439" s="192"/>
      <c r="P439" s="192"/>
      <c r="Q439" s="192"/>
      <c r="R439" s="192"/>
      <c r="S439" s="192"/>
      <c r="T439" s="193"/>
      <c r="AT439" s="187" t="s">
        <v>186</v>
      </c>
      <c r="AU439" s="187" t="s">
        <v>83</v>
      </c>
      <c r="AV439" s="11" t="s">
        <v>83</v>
      </c>
      <c r="AW439" s="11" t="s">
        <v>37</v>
      </c>
      <c r="AX439" s="11" t="s">
        <v>73</v>
      </c>
      <c r="AY439" s="187" t="s">
        <v>178</v>
      </c>
    </row>
    <row r="440" spans="2:51" s="12" customFormat="1" ht="13.5">
      <c r="B440" s="194"/>
      <c r="D440" s="186" t="s">
        <v>186</v>
      </c>
      <c r="E440" s="195" t="s">
        <v>5</v>
      </c>
      <c r="F440" s="196" t="s">
        <v>188</v>
      </c>
      <c r="H440" s="197">
        <v>124.35</v>
      </c>
      <c r="I440" s="198"/>
      <c r="L440" s="194"/>
      <c r="M440" s="199"/>
      <c r="N440" s="200"/>
      <c r="O440" s="200"/>
      <c r="P440" s="200"/>
      <c r="Q440" s="200"/>
      <c r="R440" s="200"/>
      <c r="S440" s="200"/>
      <c r="T440" s="201"/>
      <c r="AT440" s="195" t="s">
        <v>186</v>
      </c>
      <c r="AU440" s="195" t="s">
        <v>83</v>
      </c>
      <c r="AV440" s="12" t="s">
        <v>185</v>
      </c>
      <c r="AW440" s="12" t="s">
        <v>37</v>
      </c>
      <c r="AX440" s="12" t="s">
        <v>81</v>
      </c>
      <c r="AY440" s="195" t="s">
        <v>178</v>
      </c>
    </row>
    <row r="441" spans="2:65" s="1" customFormat="1" ht="38.25" customHeight="1">
      <c r="B441" s="172"/>
      <c r="C441" s="173" t="s">
        <v>487</v>
      </c>
      <c r="D441" s="173" t="s">
        <v>180</v>
      </c>
      <c r="E441" s="174" t="s">
        <v>668</v>
      </c>
      <c r="F441" s="175" t="s">
        <v>669</v>
      </c>
      <c r="G441" s="176" t="s">
        <v>560</v>
      </c>
      <c r="H441" s="212"/>
      <c r="I441" s="178"/>
      <c r="J441" s="179">
        <f>ROUND(I441*H441,2)</f>
        <v>0</v>
      </c>
      <c r="K441" s="175" t="s">
        <v>191</v>
      </c>
      <c r="L441" s="39"/>
      <c r="M441" s="180" t="s">
        <v>5</v>
      </c>
      <c r="N441" s="181" t="s">
        <v>44</v>
      </c>
      <c r="O441" s="40"/>
      <c r="P441" s="182">
        <f>O441*H441</f>
        <v>0</v>
      </c>
      <c r="Q441" s="182">
        <v>0</v>
      </c>
      <c r="R441" s="182">
        <f>Q441*H441</f>
        <v>0</v>
      </c>
      <c r="S441" s="182">
        <v>0</v>
      </c>
      <c r="T441" s="183">
        <f>S441*H441</f>
        <v>0</v>
      </c>
      <c r="AR441" s="22" t="s">
        <v>218</v>
      </c>
      <c r="AT441" s="22" t="s">
        <v>180</v>
      </c>
      <c r="AU441" s="22" t="s">
        <v>83</v>
      </c>
      <c r="AY441" s="22" t="s">
        <v>178</v>
      </c>
      <c r="BE441" s="184">
        <f>IF(N441="základní",J441,0)</f>
        <v>0</v>
      </c>
      <c r="BF441" s="184">
        <f>IF(N441="snížená",J441,0)</f>
        <v>0</v>
      </c>
      <c r="BG441" s="184">
        <f>IF(N441="zákl. přenesená",J441,0)</f>
        <v>0</v>
      </c>
      <c r="BH441" s="184">
        <f>IF(N441="sníž. přenesená",J441,0)</f>
        <v>0</v>
      </c>
      <c r="BI441" s="184">
        <f>IF(N441="nulová",J441,0)</f>
        <v>0</v>
      </c>
      <c r="BJ441" s="22" t="s">
        <v>81</v>
      </c>
      <c r="BK441" s="184">
        <f>ROUND(I441*H441,2)</f>
        <v>0</v>
      </c>
      <c r="BL441" s="22" t="s">
        <v>218</v>
      </c>
      <c r="BM441" s="22" t="s">
        <v>1320</v>
      </c>
    </row>
    <row r="442" spans="2:63" s="10" customFormat="1" ht="29.85" customHeight="1">
      <c r="B442" s="159"/>
      <c r="D442" s="160" t="s">
        <v>72</v>
      </c>
      <c r="E442" s="170" t="s">
        <v>1656</v>
      </c>
      <c r="F442" s="170" t="s">
        <v>1657</v>
      </c>
      <c r="I442" s="162"/>
      <c r="J442" s="171">
        <f>BK442</f>
        <v>0</v>
      </c>
      <c r="L442" s="159"/>
      <c r="M442" s="164"/>
      <c r="N442" s="165"/>
      <c r="O442" s="165"/>
      <c r="P442" s="166">
        <f>SUM(P443:P445)</f>
        <v>0</v>
      </c>
      <c r="Q442" s="165"/>
      <c r="R442" s="166">
        <f>SUM(R443:R445)</f>
        <v>0</v>
      </c>
      <c r="S442" s="165"/>
      <c r="T442" s="167">
        <f>SUM(T443:T445)</f>
        <v>0</v>
      </c>
      <c r="AR442" s="160" t="s">
        <v>83</v>
      </c>
      <c r="AT442" s="168" t="s">
        <v>72</v>
      </c>
      <c r="AU442" s="168" t="s">
        <v>81</v>
      </c>
      <c r="AY442" s="160" t="s">
        <v>178</v>
      </c>
      <c r="BK442" s="169">
        <f>SUM(BK443:BK445)</f>
        <v>0</v>
      </c>
    </row>
    <row r="443" spans="2:65" s="1" customFormat="1" ht="16.5" customHeight="1">
      <c r="B443" s="172"/>
      <c r="C443" s="173" t="s">
        <v>1322</v>
      </c>
      <c r="D443" s="173" t="s">
        <v>180</v>
      </c>
      <c r="E443" s="174" t="s">
        <v>1658</v>
      </c>
      <c r="F443" s="175" t="s">
        <v>1659</v>
      </c>
      <c r="G443" s="176" t="s">
        <v>183</v>
      </c>
      <c r="H443" s="177">
        <v>623.15</v>
      </c>
      <c r="I443" s="178"/>
      <c r="J443" s="179">
        <f>ROUND(I443*H443,2)</f>
        <v>0</v>
      </c>
      <c r="K443" s="175" t="s">
        <v>191</v>
      </c>
      <c r="L443" s="39"/>
      <c r="M443" s="180" t="s">
        <v>5</v>
      </c>
      <c r="N443" s="181" t="s">
        <v>44</v>
      </c>
      <c r="O443" s="40"/>
      <c r="P443" s="182">
        <f>O443*H443</f>
        <v>0</v>
      </c>
      <c r="Q443" s="182">
        <v>0</v>
      </c>
      <c r="R443" s="182">
        <f>Q443*H443</f>
        <v>0</v>
      </c>
      <c r="S443" s="182">
        <v>0</v>
      </c>
      <c r="T443" s="183">
        <f>S443*H443</f>
        <v>0</v>
      </c>
      <c r="AR443" s="22" t="s">
        <v>218</v>
      </c>
      <c r="AT443" s="22" t="s">
        <v>180</v>
      </c>
      <c r="AU443" s="22" t="s">
        <v>83</v>
      </c>
      <c r="AY443" s="22" t="s">
        <v>178</v>
      </c>
      <c r="BE443" s="184">
        <f>IF(N443="základní",J443,0)</f>
        <v>0</v>
      </c>
      <c r="BF443" s="184">
        <f>IF(N443="snížená",J443,0)</f>
        <v>0</v>
      </c>
      <c r="BG443" s="184">
        <f>IF(N443="zákl. přenesená",J443,0)</f>
        <v>0</v>
      </c>
      <c r="BH443" s="184">
        <f>IF(N443="sníž. přenesená",J443,0)</f>
        <v>0</v>
      </c>
      <c r="BI443" s="184">
        <f>IF(N443="nulová",J443,0)</f>
        <v>0</v>
      </c>
      <c r="BJ443" s="22" t="s">
        <v>81</v>
      </c>
      <c r="BK443" s="184">
        <f>ROUND(I443*H443,2)</f>
        <v>0</v>
      </c>
      <c r="BL443" s="22" t="s">
        <v>218</v>
      </c>
      <c r="BM443" s="22" t="s">
        <v>1323</v>
      </c>
    </row>
    <row r="444" spans="2:51" s="11" customFormat="1" ht="13.5">
      <c r="B444" s="185"/>
      <c r="D444" s="186" t="s">
        <v>186</v>
      </c>
      <c r="E444" s="187" t="s">
        <v>5</v>
      </c>
      <c r="F444" s="188" t="s">
        <v>1499</v>
      </c>
      <c r="H444" s="189">
        <v>623.15</v>
      </c>
      <c r="I444" s="190"/>
      <c r="L444" s="185"/>
      <c r="M444" s="191"/>
      <c r="N444" s="192"/>
      <c r="O444" s="192"/>
      <c r="P444" s="192"/>
      <c r="Q444" s="192"/>
      <c r="R444" s="192"/>
      <c r="S444" s="192"/>
      <c r="T444" s="193"/>
      <c r="AT444" s="187" t="s">
        <v>186</v>
      </c>
      <c r="AU444" s="187" t="s">
        <v>83</v>
      </c>
      <c r="AV444" s="11" t="s">
        <v>83</v>
      </c>
      <c r="AW444" s="11" t="s">
        <v>37</v>
      </c>
      <c r="AX444" s="11" t="s">
        <v>73</v>
      </c>
      <c r="AY444" s="187" t="s">
        <v>178</v>
      </c>
    </row>
    <row r="445" spans="2:51" s="12" customFormat="1" ht="13.5">
      <c r="B445" s="194"/>
      <c r="D445" s="186" t="s">
        <v>186</v>
      </c>
      <c r="E445" s="195" t="s">
        <v>5</v>
      </c>
      <c r="F445" s="196" t="s">
        <v>188</v>
      </c>
      <c r="H445" s="197">
        <v>623.15</v>
      </c>
      <c r="I445" s="198"/>
      <c r="L445" s="194"/>
      <c r="M445" s="199"/>
      <c r="N445" s="200"/>
      <c r="O445" s="200"/>
      <c r="P445" s="200"/>
      <c r="Q445" s="200"/>
      <c r="R445" s="200"/>
      <c r="S445" s="200"/>
      <c r="T445" s="201"/>
      <c r="AT445" s="195" t="s">
        <v>186</v>
      </c>
      <c r="AU445" s="195" t="s">
        <v>83</v>
      </c>
      <c r="AV445" s="12" t="s">
        <v>185</v>
      </c>
      <c r="AW445" s="12" t="s">
        <v>37</v>
      </c>
      <c r="AX445" s="12" t="s">
        <v>81</v>
      </c>
      <c r="AY445" s="195" t="s">
        <v>178</v>
      </c>
    </row>
    <row r="446" spans="2:63" s="10" customFormat="1" ht="29.85" customHeight="1">
      <c r="B446" s="159"/>
      <c r="D446" s="160" t="s">
        <v>72</v>
      </c>
      <c r="E446" s="170" t="s">
        <v>671</v>
      </c>
      <c r="F446" s="170" t="s">
        <v>672</v>
      </c>
      <c r="I446" s="162"/>
      <c r="J446" s="171">
        <f>BK446</f>
        <v>0</v>
      </c>
      <c r="L446" s="159"/>
      <c r="M446" s="164"/>
      <c r="N446" s="165"/>
      <c r="O446" s="165"/>
      <c r="P446" s="166">
        <f>SUM(P447:P466)</f>
        <v>0</v>
      </c>
      <c r="Q446" s="165"/>
      <c r="R446" s="166">
        <f>SUM(R447:R466)</f>
        <v>0</v>
      </c>
      <c r="S446" s="165"/>
      <c r="T446" s="167">
        <f>SUM(T447:T466)</f>
        <v>0</v>
      </c>
      <c r="AR446" s="160" t="s">
        <v>83</v>
      </c>
      <c r="AT446" s="168" t="s">
        <v>72</v>
      </c>
      <c r="AU446" s="168" t="s">
        <v>81</v>
      </c>
      <c r="AY446" s="160" t="s">
        <v>178</v>
      </c>
      <c r="BK446" s="169">
        <f>SUM(BK447:BK466)</f>
        <v>0</v>
      </c>
    </row>
    <row r="447" spans="2:65" s="1" customFormat="1" ht="16.5" customHeight="1">
      <c r="B447" s="172"/>
      <c r="C447" s="173" t="s">
        <v>492</v>
      </c>
      <c r="D447" s="173" t="s">
        <v>180</v>
      </c>
      <c r="E447" s="174" t="s">
        <v>1660</v>
      </c>
      <c r="F447" s="175" t="s">
        <v>1661</v>
      </c>
      <c r="G447" s="176" t="s">
        <v>299</v>
      </c>
      <c r="H447" s="177">
        <v>1</v>
      </c>
      <c r="I447" s="178"/>
      <c r="J447" s="179">
        <f>ROUND(I447*H447,2)</f>
        <v>0</v>
      </c>
      <c r="K447" s="175" t="s">
        <v>5</v>
      </c>
      <c r="L447" s="39"/>
      <c r="M447" s="180" t="s">
        <v>5</v>
      </c>
      <c r="N447" s="181" t="s">
        <v>44</v>
      </c>
      <c r="O447" s="40"/>
      <c r="P447" s="182">
        <f>O447*H447</f>
        <v>0</v>
      </c>
      <c r="Q447" s="182">
        <v>0</v>
      </c>
      <c r="R447" s="182">
        <f>Q447*H447</f>
        <v>0</v>
      </c>
      <c r="S447" s="182">
        <v>0</v>
      </c>
      <c r="T447" s="183">
        <f>S447*H447</f>
        <v>0</v>
      </c>
      <c r="AR447" s="22" t="s">
        <v>218</v>
      </c>
      <c r="AT447" s="22" t="s">
        <v>180</v>
      </c>
      <c r="AU447" s="22" t="s">
        <v>83</v>
      </c>
      <c r="AY447" s="22" t="s">
        <v>178</v>
      </c>
      <c r="BE447" s="184">
        <f>IF(N447="základní",J447,0)</f>
        <v>0</v>
      </c>
      <c r="BF447" s="184">
        <f>IF(N447="snížená",J447,0)</f>
        <v>0</v>
      </c>
      <c r="BG447" s="184">
        <f>IF(N447="zákl. přenesená",J447,0)</f>
        <v>0</v>
      </c>
      <c r="BH447" s="184">
        <f>IF(N447="sníž. přenesená",J447,0)</f>
        <v>0</v>
      </c>
      <c r="BI447" s="184">
        <f>IF(N447="nulová",J447,0)</f>
        <v>0</v>
      </c>
      <c r="BJ447" s="22" t="s">
        <v>81</v>
      </c>
      <c r="BK447" s="184">
        <f>ROUND(I447*H447,2)</f>
        <v>0</v>
      </c>
      <c r="BL447" s="22" t="s">
        <v>218</v>
      </c>
      <c r="BM447" s="22" t="s">
        <v>1325</v>
      </c>
    </row>
    <row r="448" spans="2:65" s="1" customFormat="1" ht="16.5" customHeight="1">
      <c r="B448" s="172"/>
      <c r="C448" s="173" t="s">
        <v>1327</v>
      </c>
      <c r="D448" s="173" t="s">
        <v>180</v>
      </c>
      <c r="E448" s="174" t="s">
        <v>1662</v>
      </c>
      <c r="F448" s="175" t="s">
        <v>1663</v>
      </c>
      <c r="G448" s="176" t="s">
        <v>183</v>
      </c>
      <c r="H448" s="177">
        <v>1122</v>
      </c>
      <c r="I448" s="178"/>
      <c r="J448" s="179">
        <f>ROUND(I448*H448,2)</f>
        <v>0</v>
      </c>
      <c r="K448" s="175" t="s">
        <v>191</v>
      </c>
      <c r="L448" s="39"/>
      <c r="M448" s="180" t="s">
        <v>5</v>
      </c>
      <c r="N448" s="181" t="s">
        <v>44</v>
      </c>
      <c r="O448" s="40"/>
      <c r="P448" s="182">
        <f>O448*H448</f>
        <v>0</v>
      </c>
      <c r="Q448" s="182">
        <v>0</v>
      </c>
      <c r="R448" s="182">
        <f>Q448*H448</f>
        <v>0</v>
      </c>
      <c r="S448" s="182">
        <v>0</v>
      </c>
      <c r="T448" s="183">
        <f>S448*H448</f>
        <v>0</v>
      </c>
      <c r="AR448" s="22" t="s">
        <v>218</v>
      </c>
      <c r="AT448" s="22" t="s">
        <v>180</v>
      </c>
      <c r="AU448" s="22" t="s">
        <v>83</v>
      </c>
      <c r="AY448" s="22" t="s">
        <v>178</v>
      </c>
      <c r="BE448" s="184">
        <f>IF(N448="základní",J448,0)</f>
        <v>0</v>
      </c>
      <c r="BF448" s="184">
        <f>IF(N448="snížená",J448,0)</f>
        <v>0</v>
      </c>
      <c r="BG448" s="184">
        <f>IF(N448="zákl. přenesená",J448,0)</f>
        <v>0</v>
      </c>
      <c r="BH448" s="184">
        <f>IF(N448="sníž. přenesená",J448,0)</f>
        <v>0</v>
      </c>
      <c r="BI448" s="184">
        <f>IF(N448="nulová",J448,0)</f>
        <v>0</v>
      </c>
      <c r="BJ448" s="22" t="s">
        <v>81</v>
      </c>
      <c r="BK448" s="184">
        <f>ROUND(I448*H448,2)</f>
        <v>0</v>
      </c>
      <c r="BL448" s="22" t="s">
        <v>218</v>
      </c>
      <c r="BM448" s="22" t="s">
        <v>1328</v>
      </c>
    </row>
    <row r="449" spans="2:51" s="11" customFormat="1" ht="27">
      <c r="B449" s="185"/>
      <c r="D449" s="186" t="s">
        <v>186</v>
      </c>
      <c r="E449" s="187" t="s">
        <v>5</v>
      </c>
      <c r="F449" s="188" t="s">
        <v>1664</v>
      </c>
      <c r="H449" s="189">
        <v>381.5</v>
      </c>
      <c r="I449" s="190"/>
      <c r="L449" s="185"/>
      <c r="M449" s="191"/>
      <c r="N449" s="192"/>
      <c r="O449" s="192"/>
      <c r="P449" s="192"/>
      <c r="Q449" s="192"/>
      <c r="R449" s="192"/>
      <c r="S449" s="192"/>
      <c r="T449" s="193"/>
      <c r="AT449" s="187" t="s">
        <v>186</v>
      </c>
      <c r="AU449" s="187" t="s">
        <v>83</v>
      </c>
      <c r="AV449" s="11" t="s">
        <v>83</v>
      </c>
      <c r="AW449" s="11" t="s">
        <v>37</v>
      </c>
      <c r="AX449" s="11" t="s">
        <v>73</v>
      </c>
      <c r="AY449" s="187" t="s">
        <v>178</v>
      </c>
    </row>
    <row r="450" spans="2:51" s="11" customFormat="1" ht="13.5">
      <c r="B450" s="185"/>
      <c r="D450" s="186" t="s">
        <v>186</v>
      </c>
      <c r="E450" s="187" t="s">
        <v>5</v>
      </c>
      <c r="F450" s="188" t="s">
        <v>1665</v>
      </c>
      <c r="H450" s="189">
        <v>360.9</v>
      </c>
      <c r="I450" s="190"/>
      <c r="L450" s="185"/>
      <c r="M450" s="191"/>
      <c r="N450" s="192"/>
      <c r="O450" s="192"/>
      <c r="P450" s="192"/>
      <c r="Q450" s="192"/>
      <c r="R450" s="192"/>
      <c r="S450" s="192"/>
      <c r="T450" s="193"/>
      <c r="AT450" s="187" t="s">
        <v>186</v>
      </c>
      <c r="AU450" s="187" t="s">
        <v>83</v>
      </c>
      <c r="AV450" s="11" t="s">
        <v>83</v>
      </c>
      <c r="AW450" s="11" t="s">
        <v>37</v>
      </c>
      <c r="AX450" s="11" t="s">
        <v>73</v>
      </c>
      <c r="AY450" s="187" t="s">
        <v>178</v>
      </c>
    </row>
    <row r="451" spans="2:51" s="11" customFormat="1" ht="13.5">
      <c r="B451" s="185"/>
      <c r="D451" s="186" t="s">
        <v>186</v>
      </c>
      <c r="E451" s="187" t="s">
        <v>5</v>
      </c>
      <c r="F451" s="188" t="s">
        <v>1666</v>
      </c>
      <c r="H451" s="189">
        <v>379.6</v>
      </c>
      <c r="I451" s="190"/>
      <c r="L451" s="185"/>
      <c r="M451" s="191"/>
      <c r="N451" s="192"/>
      <c r="O451" s="192"/>
      <c r="P451" s="192"/>
      <c r="Q451" s="192"/>
      <c r="R451" s="192"/>
      <c r="S451" s="192"/>
      <c r="T451" s="193"/>
      <c r="AT451" s="187" t="s">
        <v>186</v>
      </c>
      <c r="AU451" s="187" t="s">
        <v>83</v>
      </c>
      <c r="AV451" s="11" t="s">
        <v>83</v>
      </c>
      <c r="AW451" s="11" t="s">
        <v>37</v>
      </c>
      <c r="AX451" s="11" t="s">
        <v>73</v>
      </c>
      <c r="AY451" s="187" t="s">
        <v>178</v>
      </c>
    </row>
    <row r="452" spans="2:51" s="12" customFormat="1" ht="13.5">
      <c r="B452" s="194"/>
      <c r="D452" s="186" t="s">
        <v>186</v>
      </c>
      <c r="E452" s="195" t="s">
        <v>5</v>
      </c>
      <c r="F452" s="196" t="s">
        <v>188</v>
      </c>
      <c r="H452" s="197">
        <v>1122</v>
      </c>
      <c r="I452" s="198"/>
      <c r="L452" s="194"/>
      <c r="M452" s="199"/>
      <c r="N452" s="200"/>
      <c r="O452" s="200"/>
      <c r="P452" s="200"/>
      <c r="Q452" s="200"/>
      <c r="R452" s="200"/>
      <c r="S452" s="200"/>
      <c r="T452" s="201"/>
      <c r="AT452" s="195" t="s">
        <v>186</v>
      </c>
      <c r="AU452" s="195" t="s">
        <v>83</v>
      </c>
      <c r="AV452" s="12" t="s">
        <v>185</v>
      </c>
      <c r="AW452" s="12" t="s">
        <v>37</v>
      </c>
      <c r="AX452" s="12" t="s">
        <v>81</v>
      </c>
      <c r="AY452" s="195" t="s">
        <v>178</v>
      </c>
    </row>
    <row r="453" spans="2:65" s="1" customFormat="1" ht="16.5" customHeight="1">
      <c r="B453" s="172"/>
      <c r="C453" s="173" t="s">
        <v>498</v>
      </c>
      <c r="D453" s="173" t="s">
        <v>180</v>
      </c>
      <c r="E453" s="174" t="s">
        <v>1667</v>
      </c>
      <c r="F453" s="175" t="s">
        <v>1668</v>
      </c>
      <c r="G453" s="176" t="s">
        <v>183</v>
      </c>
      <c r="H453" s="177">
        <v>1122</v>
      </c>
      <c r="I453" s="178"/>
      <c r="J453" s="179">
        <f>ROUND(I453*H453,2)</f>
        <v>0</v>
      </c>
      <c r="K453" s="175" t="s">
        <v>191</v>
      </c>
      <c r="L453" s="39"/>
      <c r="M453" s="180" t="s">
        <v>5</v>
      </c>
      <c r="N453" s="181" t="s">
        <v>44</v>
      </c>
      <c r="O453" s="40"/>
      <c r="P453" s="182">
        <f>O453*H453</f>
        <v>0</v>
      </c>
      <c r="Q453" s="182">
        <v>0</v>
      </c>
      <c r="R453" s="182">
        <f>Q453*H453</f>
        <v>0</v>
      </c>
      <c r="S453" s="182">
        <v>0</v>
      </c>
      <c r="T453" s="183">
        <f>S453*H453</f>
        <v>0</v>
      </c>
      <c r="AR453" s="22" t="s">
        <v>218</v>
      </c>
      <c r="AT453" s="22" t="s">
        <v>180</v>
      </c>
      <c r="AU453" s="22" t="s">
        <v>83</v>
      </c>
      <c r="AY453" s="22" t="s">
        <v>178</v>
      </c>
      <c r="BE453" s="184">
        <f>IF(N453="základní",J453,0)</f>
        <v>0</v>
      </c>
      <c r="BF453" s="184">
        <f>IF(N453="snížená",J453,0)</f>
        <v>0</v>
      </c>
      <c r="BG453" s="184">
        <f>IF(N453="zákl. přenesená",J453,0)</f>
        <v>0</v>
      </c>
      <c r="BH453" s="184">
        <f>IF(N453="sníž. přenesená",J453,0)</f>
        <v>0</v>
      </c>
      <c r="BI453" s="184">
        <f>IF(N453="nulová",J453,0)</f>
        <v>0</v>
      </c>
      <c r="BJ453" s="22" t="s">
        <v>81</v>
      </c>
      <c r="BK453" s="184">
        <f>ROUND(I453*H453,2)</f>
        <v>0</v>
      </c>
      <c r="BL453" s="22" t="s">
        <v>218</v>
      </c>
      <c r="BM453" s="22" t="s">
        <v>1329</v>
      </c>
    </row>
    <row r="454" spans="2:65" s="1" customFormat="1" ht="25.5" customHeight="1">
      <c r="B454" s="172"/>
      <c r="C454" s="173" t="s">
        <v>1330</v>
      </c>
      <c r="D454" s="173" t="s">
        <v>180</v>
      </c>
      <c r="E454" s="174" t="s">
        <v>674</v>
      </c>
      <c r="F454" s="175" t="s">
        <v>675</v>
      </c>
      <c r="G454" s="176" t="s">
        <v>299</v>
      </c>
      <c r="H454" s="177">
        <v>4</v>
      </c>
      <c r="I454" s="178"/>
      <c r="J454" s="179">
        <f>ROUND(I454*H454,2)</f>
        <v>0</v>
      </c>
      <c r="K454" s="175" t="s">
        <v>191</v>
      </c>
      <c r="L454" s="39"/>
      <c r="M454" s="180" t="s">
        <v>5</v>
      </c>
      <c r="N454" s="181" t="s">
        <v>44</v>
      </c>
      <c r="O454" s="40"/>
      <c r="P454" s="182">
        <f>O454*H454</f>
        <v>0</v>
      </c>
      <c r="Q454" s="182">
        <v>0</v>
      </c>
      <c r="R454" s="182">
        <f>Q454*H454</f>
        <v>0</v>
      </c>
      <c r="S454" s="182">
        <v>0</v>
      </c>
      <c r="T454" s="183">
        <f>S454*H454</f>
        <v>0</v>
      </c>
      <c r="AR454" s="22" t="s">
        <v>218</v>
      </c>
      <c r="AT454" s="22" t="s">
        <v>180</v>
      </c>
      <c r="AU454" s="22" t="s">
        <v>83</v>
      </c>
      <c r="AY454" s="22" t="s">
        <v>178</v>
      </c>
      <c r="BE454" s="184">
        <f>IF(N454="základní",J454,0)</f>
        <v>0</v>
      </c>
      <c r="BF454" s="184">
        <f>IF(N454="snížená",J454,0)</f>
        <v>0</v>
      </c>
      <c r="BG454" s="184">
        <f>IF(N454="zákl. přenesená",J454,0)</f>
        <v>0</v>
      </c>
      <c r="BH454" s="184">
        <f>IF(N454="sníž. přenesená",J454,0)</f>
        <v>0</v>
      </c>
      <c r="BI454" s="184">
        <f>IF(N454="nulová",J454,0)</f>
        <v>0</v>
      </c>
      <c r="BJ454" s="22" t="s">
        <v>81</v>
      </c>
      <c r="BK454" s="184">
        <f>ROUND(I454*H454,2)</f>
        <v>0</v>
      </c>
      <c r="BL454" s="22" t="s">
        <v>218</v>
      </c>
      <c r="BM454" s="22" t="s">
        <v>1331</v>
      </c>
    </row>
    <row r="455" spans="2:65" s="1" customFormat="1" ht="25.5" customHeight="1">
      <c r="B455" s="172"/>
      <c r="C455" s="173" t="s">
        <v>503</v>
      </c>
      <c r="D455" s="173" t="s">
        <v>180</v>
      </c>
      <c r="E455" s="174" t="s">
        <v>677</v>
      </c>
      <c r="F455" s="175" t="s">
        <v>678</v>
      </c>
      <c r="G455" s="176" t="s">
        <v>299</v>
      </c>
      <c r="H455" s="177">
        <v>36</v>
      </c>
      <c r="I455" s="178"/>
      <c r="J455" s="179">
        <f>ROUND(I455*H455,2)</f>
        <v>0</v>
      </c>
      <c r="K455" s="175" t="s">
        <v>191</v>
      </c>
      <c r="L455" s="39"/>
      <c r="M455" s="180" t="s">
        <v>5</v>
      </c>
      <c r="N455" s="181" t="s">
        <v>44</v>
      </c>
      <c r="O455" s="40"/>
      <c r="P455" s="182">
        <f>O455*H455</f>
        <v>0</v>
      </c>
      <c r="Q455" s="182">
        <v>0</v>
      </c>
      <c r="R455" s="182">
        <f>Q455*H455</f>
        <v>0</v>
      </c>
      <c r="S455" s="182">
        <v>0</v>
      </c>
      <c r="T455" s="183">
        <f>S455*H455</f>
        <v>0</v>
      </c>
      <c r="AR455" s="22" t="s">
        <v>218</v>
      </c>
      <c r="AT455" s="22" t="s">
        <v>180</v>
      </c>
      <c r="AU455" s="22" t="s">
        <v>83</v>
      </c>
      <c r="AY455" s="22" t="s">
        <v>178</v>
      </c>
      <c r="BE455" s="184">
        <f>IF(N455="základní",J455,0)</f>
        <v>0</v>
      </c>
      <c r="BF455" s="184">
        <f>IF(N455="snížená",J455,0)</f>
        <v>0</v>
      </c>
      <c r="BG455" s="184">
        <f>IF(N455="zákl. přenesená",J455,0)</f>
        <v>0</v>
      </c>
      <c r="BH455" s="184">
        <f>IF(N455="sníž. přenesená",J455,0)</f>
        <v>0</v>
      </c>
      <c r="BI455" s="184">
        <f>IF(N455="nulová",J455,0)</f>
        <v>0</v>
      </c>
      <c r="BJ455" s="22" t="s">
        <v>81</v>
      </c>
      <c r="BK455" s="184">
        <f>ROUND(I455*H455,2)</f>
        <v>0</v>
      </c>
      <c r="BL455" s="22" t="s">
        <v>218</v>
      </c>
      <c r="BM455" s="22" t="s">
        <v>1332</v>
      </c>
    </row>
    <row r="456" spans="2:65" s="1" customFormat="1" ht="16.5" customHeight="1">
      <c r="B456" s="172"/>
      <c r="C456" s="173" t="s">
        <v>1333</v>
      </c>
      <c r="D456" s="173" t="s">
        <v>180</v>
      </c>
      <c r="E456" s="174" t="s">
        <v>682</v>
      </c>
      <c r="F456" s="175" t="s">
        <v>683</v>
      </c>
      <c r="G456" s="176" t="s">
        <v>183</v>
      </c>
      <c r="H456" s="177">
        <v>246.465</v>
      </c>
      <c r="I456" s="178"/>
      <c r="J456" s="179">
        <f>ROUND(I456*H456,2)</f>
        <v>0</v>
      </c>
      <c r="K456" s="175" t="s">
        <v>5</v>
      </c>
      <c r="L456" s="39"/>
      <c r="M456" s="180" t="s">
        <v>5</v>
      </c>
      <c r="N456" s="181" t="s">
        <v>44</v>
      </c>
      <c r="O456" s="40"/>
      <c r="P456" s="182">
        <f>O456*H456</f>
        <v>0</v>
      </c>
      <c r="Q456" s="182">
        <v>0</v>
      </c>
      <c r="R456" s="182">
        <f>Q456*H456</f>
        <v>0</v>
      </c>
      <c r="S456" s="182">
        <v>0</v>
      </c>
      <c r="T456" s="183">
        <f>S456*H456</f>
        <v>0</v>
      </c>
      <c r="AR456" s="22" t="s">
        <v>218</v>
      </c>
      <c r="AT456" s="22" t="s">
        <v>180</v>
      </c>
      <c r="AU456" s="22" t="s">
        <v>83</v>
      </c>
      <c r="AY456" s="22" t="s">
        <v>178</v>
      </c>
      <c r="BE456" s="184">
        <f>IF(N456="základní",J456,0)</f>
        <v>0</v>
      </c>
      <c r="BF456" s="184">
        <f>IF(N456="snížená",J456,0)</f>
        <v>0</v>
      </c>
      <c r="BG456" s="184">
        <f>IF(N456="zákl. přenesená",J456,0)</f>
        <v>0</v>
      </c>
      <c r="BH456" s="184">
        <f>IF(N456="sníž. přenesená",J456,0)</f>
        <v>0</v>
      </c>
      <c r="BI456" s="184">
        <f>IF(N456="nulová",J456,0)</f>
        <v>0</v>
      </c>
      <c r="BJ456" s="22" t="s">
        <v>81</v>
      </c>
      <c r="BK456" s="184">
        <f>ROUND(I456*H456,2)</f>
        <v>0</v>
      </c>
      <c r="BL456" s="22" t="s">
        <v>218</v>
      </c>
      <c r="BM456" s="22" t="s">
        <v>1336</v>
      </c>
    </row>
    <row r="457" spans="2:51" s="11" customFormat="1" ht="13.5">
      <c r="B457" s="185"/>
      <c r="D457" s="186" t="s">
        <v>186</v>
      </c>
      <c r="E457" s="187" t="s">
        <v>5</v>
      </c>
      <c r="F457" s="188" t="s">
        <v>1669</v>
      </c>
      <c r="H457" s="189">
        <v>246.465</v>
      </c>
      <c r="I457" s="190"/>
      <c r="L457" s="185"/>
      <c r="M457" s="191"/>
      <c r="N457" s="192"/>
      <c r="O457" s="192"/>
      <c r="P457" s="192"/>
      <c r="Q457" s="192"/>
      <c r="R457" s="192"/>
      <c r="S457" s="192"/>
      <c r="T457" s="193"/>
      <c r="AT457" s="187" t="s">
        <v>186</v>
      </c>
      <c r="AU457" s="187" t="s">
        <v>83</v>
      </c>
      <c r="AV457" s="11" t="s">
        <v>83</v>
      </c>
      <c r="AW457" s="11" t="s">
        <v>37</v>
      </c>
      <c r="AX457" s="11" t="s">
        <v>73</v>
      </c>
      <c r="AY457" s="187" t="s">
        <v>178</v>
      </c>
    </row>
    <row r="458" spans="2:51" s="12" customFormat="1" ht="13.5">
      <c r="B458" s="194"/>
      <c r="D458" s="186" t="s">
        <v>186</v>
      </c>
      <c r="E458" s="195" t="s">
        <v>5</v>
      </c>
      <c r="F458" s="196" t="s">
        <v>188</v>
      </c>
      <c r="H458" s="197">
        <v>246.465</v>
      </c>
      <c r="I458" s="198"/>
      <c r="L458" s="194"/>
      <c r="M458" s="199"/>
      <c r="N458" s="200"/>
      <c r="O458" s="200"/>
      <c r="P458" s="200"/>
      <c r="Q458" s="200"/>
      <c r="R458" s="200"/>
      <c r="S458" s="200"/>
      <c r="T458" s="201"/>
      <c r="AT458" s="195" t="s">
        <v>186</v>
      </c>
      <c r="AU458" s="195" t="s">
        <v>83</v>
      </c>
      <c r="AV458" s="12" t="s">
        <v>185</v>
      </c>
      <c r="AW458" s="12" t="s">
        <v>37</v>
      </c>
      <c r="AX458" s="12" t="s">
        <v>81</v>
      </c>
      <c r="AY458" s="195" t="s">
        <v>178</v>
      </c>
    </row>
    <row r="459" spans="2:65" s="1" customFormat="1" ht="25.5" customHeight="1">
      <c r="B459" s="172"/>
      <c r="C459" s="298" t="s">
        <v>506</v>
      </c>
      <c r="D459" s="173" t="s">
        <v>180</v>
      </c>
      <c r="E459" s="174" t="s">
        <v>1670</v>
      </c>
      <c r="F459" s="175" t="s">
        <v>1671</v>
      </c>
      <c r="G459" s="176" t="s">
        <v>227</v>
      </c>
      <c r="H459" s="177">
        <v>1</v>
      </c>
      <c r="I459" s="178"/>
      <c r="J459" s="179">
        <f>ROUND(I459*H459,2)</f>
        <v>0</v>
      </c>
      <c r="K459" s="175" t="s">
        <v>5</v>
      </c>
      <c r="L459" s="39"/>
      <c r="M459" s="180" t="s">
        <v>5</v>
      </c>
      <c r="N459" s="181" t="s">
        <v>44</v>
      </c>
      <c r="O459" s="40"/>
      <c r="P459" s="182">
        <f>O459*H459</f>
        <v>0</v>
      </c>
      <c r="Q459" s="182">
        <v>0</v>
      </c>
      <c r="R459" s="182">
        <f>Q459*H459</f>
        <v>0</v>
      </c>
      <c r="S459" s="182">
        <v>0</v>
      </c>
      <c r="T459" s="183">
        <f>S459*H459</f>
        <v>0</v>
      </c>
      <c r="AR459" s="22" t="s">
        <v>218</v>
      </c>
      <c r="AT459" s="22" t="s">
        <v>180</v>
      </c>
      <c r="AU459" s="22" t="s">
        <v>83</v>
      </c>
      <c r="AY459" s="22" t="s">
        <v>178</v>
      </c>
      <c r="BE459" s="184">
        <f>IF(N459="základní",J459,0)</f>
        <v>0</v>
      </c>
      <c r="BF459" s="184">
        <f>IF(N459="snížená",J459,0)</f>
        <v>0</v>
      </c>
      <c r="BG459" s="184">
        <f>IF(N459="zákl. přenesená",J459,0)</f>
        <v>0</v>
      </c>
      <c r="BH459" s="184">
        <f>IF(N459="sníž. přenesená",J459,0)</f>
        <v>0</v>
      </c>
      <c r="BI459" s="184">
        <f>IF(N459="nulová",J459,0)</f>
        <v>0</v>
      </c>
      <c r="BJ459" s="22" t="s">
        <v>81</v>
      </c>
      <c r="BK459" s="184">
        <f>ROUND(I459*H459,2)</f>
        <v>0</v>
      </c>
      <c r="BL459" s="22" t="s">
        <v>218</v>
      </c>
      <c r="BM459" s="22" t="s">
        <v>1338</v>
      </c>
    </row>
    <row r="460" spans="2:65" s="1" customFormat="1" ht="25.5" customHeight="1">
      <c r="B460" s="172"/>
      <c r="C460" s="173" t="s">
        <v>1340</v>
      </c>
      <c r="D460" s="173" t="s">
        <v>180</v>
      </c>
      <c r="E460" s="174" t="s">
        <v>689</v>
      </c>
      <c r="F460" s="175" t="s">
        <v>690</v>
      </c>
      <c r="G460" s="176" t="s">
        <v>299</v>
      </c>
      <c r="H460" s="177">
        <v>4</v>
      </c>
      <c r="I460" s="178"/>
      <c r="J460" s="179">
        <f>ROUND(I460*H460,2)</f>
        <v>0</v>
      </c>
      <c r="K460" s="175" t="s">
        <v>191</v>
      </c>
      <c r="L460" s="39"/>
      <c r="M460" s="180" t="s">
        <v>5</v>
      </c>
      <c r="N460" s="181" t="s">
        <v>44</v>
      </c>
      <c r="O460" s="40"/>
      <c r="P460" s="182">
        <f>O460*H460</f>
        <v>0</v>
      </c>
      <c r="Q460" s="182">
        <v>0</v>
      </c>
      <c r="R460" s="182">
        <f>Q460*H460</f>
        <v>0</v>
      </c>
      <c r="S460" s="182">
        <v>0</v>
      </c>
      <c r="T460" s="183">
        <f>S460*H460</f>
        <v>0</v>
      </c>
      <c r="AR460" s="22" t="s">
        <v>218</v>
      </c>
      <c r="AT460" s="22" t="s">
        <v>180</v>
      </c>
      <c r="AU460" s="22" t="s">
        <v>83</v>
      </c>
      <c r="AY460" s="22" t="s">
        <v>178</v>
      </c>
      <c r="BE460" s="184">
        <f>IF(N460="základní",J460,0)</f>
        <v>0</v>
      </c>
      <c r="BF460" s="184">
        <f>IF(N460="snížená",J460,0)</f>
        <v>0</v>
      </c>
      <c r="BG460" s="184">
        <f>IF(N460="zákl. přenesená",J460,0)</f>
        <v>0</v>
      </c>
      <c r="BH460" s="184">
        <f>IF(N460="sníž. přenesená",J460,0)</f>
        <v>0</v>
      </c>
      <c r="BI460" s="184">
        <f>IF(N460="nulová",J460,0)</f>
        <v>0</v>
      </c>
      <c r="BJ460" s="22" t="s">
        <v>81</v>
      </c>
      <c r="BK460" s="184">
        <f>ROUND(I460*H460,2)</f>
        <v>0</v>
      </c>
      <c r="BL460" s="22" t="s">
        <v>218</v>
      </c>
      <c r="BM460" s="22" t="s">
        <v>1341</v>
      </c>
    </row>
    <row r="461" spans="2:65" s="1" customFormat="1" ht="25.5" customHeight="1">
      <c r="B461" s="172"/>
      <c r="C461" s="173" t="s">
        <v>511</v>
      </c>
      <c r="D461" s="173" t="s">
        <v>180</v>
      </c>
      <c r="E461" s="174" t="s">
        <v>692</v>
      </c>
      <c r="F461" s="175" t="s">
        <v>693</v>
      </c>
      <c r="G461" s="176" t="s">
        <v>299</v>
      </c>
      <c r="H461" s="177">
        <v>5</v>
      </c>
      <c r="I461" s="178"/>
      <c r="J461" s="179">
        <f>ROUND(I461*H461,2)</f>
        <v>0</v>
      </c>
      <c r="K461" s="175" t="s">
        <v>191</v>
      </c>
      <c r="L461" s="39"/>
      <c r="M461" s="180" t="s">
        <v>5</v>
      </c>
      <c r="N461" s="181" t="s">
        <v>44</v>
      </c>
      <c r="O461" s="40"/>
      <c r="P461" s="182">
        <f>O461*H461</f>
        <v>0</v>
      </c>
      <c r="Q461" s="182">
        <v>0</v>
      </c>
      <c r="R461" s="182">
        <f>Q461*H461</f>
        <v>0</v>
      </c>
      <c r="S461" s="182">
        <v>0</v>
      </c>
      <c r="T461" s="183">
        <f>S461*H461</f>
        <v>0</v>
      </c>
      <c r="AR461" s="22" t="s">
        <v>218</v>
      </c>
      <c r="AT461" s="22" t="s">
        <v>180</v>
      </c>
      <c r="AU461" s="22" t="s">
        <v>83</v>
      </c>
      <c r="AY461" s="22" t="s">
        <v>178</v>
      </c>
      <c r="BE461" s="184">
        <f>IF(N461="základní",J461,0)</f>
        <v>0</v>
      </c>
      <c r="BF461" s="184">
        <f>IF(N461="snížená",J461,0)</f>
        <v>0</v>
      </c>
      <c r="BG461" s="184">
        <f>IF(N461="zákl. přenesená",J461,0)</f>
        <v>0</v>
      </c>
      <c r="BH461" s="184">
        <f>IF(N461="sníž. přenesená",J461,0)</f>
        <v>0</v>
      </c>
      <c r="BI461" s="184">
        <f>IF(N461="nulová",J461,0)</f>
        <v>0</v>
      </c>
      <c r="BJ461" s="22" t="s">
        <v>81</v>
      </c>
      <c r="BK461" s="184">
        <f>ROUND(I461*H461,2)</f>
        <v>0</v>
      </c>
      <c r="BL461" s="22" t="s">
        <v>218</v>
      </c>
      <c r="BM461" s="22" t="s">
        <v>1342</v>
      </c>
    </row>
    <row r="462" spans="2:65" s="1" customFormat="1" ht="25.5" customHeight="1">
      <c r="B462" s="172"/>
      <c r="C462" s="173" t="s">
        <v>1344</v>
      </c>
      <c r="D462" s="173" t="s">
        <v>180</v>
      </c>
      <c r="E462" s="174" t="s">
        <v>696</v>
      </c>
      <c r="F462" s="175" t="s">
        <v>697</v>
      </c>
      <c r="G462" s="176" t="s">
        <v>299</v>
      </c>
      <c r="H462" s="177">
        <v>31</v>
      </c>
      <c r="I462" s="178"/>
      <c r="J462" s="179">
        <f>ROUND(I462*H462,2)</f>
        <v>0</v>
      </c>
      <c r="K462" s="175" t="s">
        <v>191</v>
      </c>
      <c r="L462" s="39"/>
      <c r="M462" s="180" t="s">
        <v>5</v>
      </c>
      <c r="N462" s="181" t="s">
        <v>44</v>
      </c>
      <c r="O462" s="40"/>
      <c r="P462" s="182">
        <f>O462*H462</f>
        <v>0</v>
      </c>
      <c r="Q462" s="182">
        <v>0</v>
      </c>
      <c r="R462" s="182">
        <f>Q462*H462</f>
        <v>0</v>
      </c>
      <c r="S462" s="182">
        <v>0</v>
      </c>
      <c r="T462" s="183">
        <f>S462*H462</f>
        <v>0</v>
      </c>
      <c r="AR462" s="22" t="s">
        <v>218</v>
      </c>
      <c r="AT462" s="22" t="s">
        <v>180</v>
      </c>
      <c r="AU462" s="22" t="s">
        <v>83</v>
      </c>
      <c r="AY462" s="22" t="s">
        <v>178</v>
      </c>
      <c r="BE462" s="184">
        <f>IF(N462="základní",J462,0)</f>
        <v>0</v>
      </c>
      <c r="BF462" s="184">
        <f>IF(N462="snížená",J462,0)</f>
        <v>0</v>
      </c>
      <c r="BG462" s="184">
        <f>IF(N462="zákl. přenesená",J462,0)</f>
        <v>0</v>
      </c>
      <c r="BH462" s="184">
        <f>IF(N462="sníž. přenesená",J462,0)</f>
        <v>0</v>
      </c>
      <c r="BI462" s="184">
        <f>IF(N462="nulová",J462,0)</f>
        <v>0</v>
      </c>
      <c r="BJ462" s="22" t="s">
        <v>81</v>
      </c>
      <c r="BK462" s="184">
        <f>ROUND(I462*H462,2)</f>
        <v>0</v>
      </c>
      <c r="BL462" s="22" t="s">
        <v>218</v>
      </c>
      <c r="BM462" s="22" t="s">
        <v>1346</v>
      </c>
    </row>
    <row r="463" spans="2:65" s="1" customFormat="1" ht="25.5" customHeight="1">
      <c r="B463" s="172"/>
      <c r="C463" s="202" t="s">
        <v>516</v>
      </c>
      <c r="D463" s="202" t="s">
        <v>271</v>
      </c>
      <c r="E463" s="203" t="s">
        <v>699</v>
      </c>
      <c r="F463" s="204" t="s">
        <v>877</v>
      </c>
      <c r="G463" s="205" t="s">
        <v>290</v>
      </c>
      <c r="H463" s="206">
        <v>123.4</v>
      </c>
      <c r="I463" s="207"/>
      <c r="J463" s="208">
        <f>ROUND(I463*H463,2)</f>
        <v>0</v>
      </c>
      <c r="K463" s="204" t="s">
        <v>191</v>
      </c>
      <c r="L463" s="209"/>
      <c r="M463" s="210" t="s">
        <v>5</v>
      </c>
      <c r="N463" s="211" t="s">
        <v>44</v>
      </c>
      <c r="O463" s="40"/>
      <c r="P463" s="182">
        <f>O463*H463</f>
        <v>0</v>
      </c>
      <c r="Q463" s="182">
        <v>0</v>
      </c>
      <c r="R463" s="182">
        <f>Q463*H463</f>
        <v>0</v>
      </c>
      <c r="S463" s="182">
        <v>0</v>
      </c>
      <c r="T463" s="183">
        <f>S463*H463</f>
        <v>0</v>
      </c>
      <c r="AR463" s="22" t="s">
        <v>256</v>
      </c>
      <c r="AT463" s="22" t="s">
        <v>271</v>
      </c>
      <c r="AU463" s="22" t="s">
        <v>83</v>
      </c>
      <c r="AY463" s="22" t="s">
        <v>178</v>
      </c>
      <c r="BE463" s="184">
        <f>IF(N463="základní",J463,0)</f>
        <v>0</v>
      </c>
      <c r="BF463" s="184">
        <f>IF(N463="snížená",J463,0)</f>
        <v>0</v>
      </c>
      <c r="BG463" s="184">
        <f>IF(N463="zákl. přenesená",J463,0)</f>
        <v>0</v>
      </c>
      <c r="BH463" s="184">
        <f>IF(N463="sníž. přenesená",J463,0)</f>
        <v>0</v>
      </c>
      <c r="BI463" s="184">
        <f>IF(N463="nulová",J463,0)</f>
        <v>0</v>
      </c>
      <c r="BJ463" s="22" t="s">
        <v>81</v>
      </c>
      <c r="BK463" s="184">
        <f>ROUND(I463*H463,2)</f>
        <v>0</v>
      </c>
      <c r="BL463" s="22" t="s">
        <v>218</v>
      </c>
      <c r="BM463" s="22" t="s">
        <v>1349</v>
      </c>
    </row>
    <row r="464" spans="2:51" s="11" customFormat="1" ht="13.5">
      <c r="B464" s="185"/>
      <c r="D464" s="186" t="s">
        <v>186</v>
      </c>
      <c r="E464" s="187" t="s">
        <v>5</v>
      </c>
      <c r="F464" s="188" t="s">
        <v>1672</v>
      </c>
      <c r="H464" s="189">
        <v>123.4</v>
      </c>
      <c r="I464" s="190"/>
      <c r="L464" s="185"/>
      <c r="M464" s="191"/>
      <c r="N464" s="192"/>
      <c r="O464" s="192"/>
      <c r="P464" s="192"/>
      <c r="Q464" s="192"/>
      <c r="R464" s="192"/>
      <c r="S464" s="192"/>
      <c r="T464" s="193"/>
      <c r="AT464" s="187" t="s">
        <v>186</v>
      </c>
      <c r="AU464" s="187" t="s">
        <v>83</v>
      </c>
      <c r="AV464" s="11" t="s">
        <v>83</v>
      </c>
      <c r="AW464" s="11" t="s">
        <v>37</v>
      </c>
      <c r="AX464" s="11" t="s">
        <v>73</v>
      </c>
      <c r="AY464" s="187" t="s">
        <v>178</v>
      </c>
    </row>
    <row r="465" spans="2:51" s="12" customFormat="1" ht="13.5">
      <c r="B465" s="194"/>
      <c r="D465" s="186" t="s">
        <v>186</v>
      </c>
      <c r="E465" s="195" t="s">
        <v>5</v>
      </c>
      <c r="F465" s="196" t="s">
        <v>188</v>
      </c>
      <c r="H465" s="197">
        <v>123.4</v>
      </c>
      <c r="I465" s="198"/>
      <c r="L465" s="194"/>
      <c r="M465" s="199"/>
      <c r="N465" s="200"/>
      <c r="O465" s="200"/>
      <c r="P465" s="200"/>
      <c r="Q465" s="200"/>
      <c r="R465" s="200"/>
      <c r="S465" s="200"/>
      <c r="T465" s="201"/>
      <c r="AT465" s="195" t="s">
        <v>186</v>
      </c>
      <c r="AU465" s="195" t="s">
        <v>83</v>
      </c>
      <c r="AV465" s="12" t="s">
        <v>185</v>
      </c>
      <c r="AW465" s="12" t="s">
        <v>37</v>
      </c>
      <c r="AX465" s="12" t="s">
        <v>81</v>
      </c>
      <c r="AY465" s="195" t="s">
        <v>178</v>
      </c>
    </row>
    <row r="466" spans="2:65" s="1" customFormat="1" ht="38.25" customHeight="1">
      <c r="B466" s="172"/>
      <c r="C466" s="173" t="s">
        <v>1350</v>
      </c>
      <c r="D466" s="173" t="s">
        <v>180</v>
      </c>
      <c r="E466" s="174" t="s">
        <v>704</v>
      </c>
      <c r="F466" s="175" t="s">
        <v>705</v>
      </c>
      <c r="G466" s="176" t="s">
        <v>560</v>
      </c>
      <c r="H466" s="212"/>
      <c r="I466" s="178"/>
      <c r="J466" s="179">
        <f>ROUND(I466*H466,2)</f>
        <v>0</v>
      </c>
      <c r="K466" s="175" t="s">
        <v>344</v>
      </c>
      <c r="L466" s="39"/>
      <c r="M466" s="180" t="s">
        <v>5</v>
      </c>
      <c r="N466" s="181" t="s">
        <v>44</v>
      </c>
      <c r="O466" s="40"/>
      <c r="P466" s="182">
        <f>O466*H466</f>
        <v>0</v>
      </c>
      <c r="Q466" s="182">
        <v>0</v>
      </c>
      <c r="R466" s="182">
        <f>Q466*H466</f>
        <v>0</v>
      </c>
      <c r="S466" s="182">
        <v>0</v>
      </c>
      <c r="T466" s="183">
        <f>S466*H466</f>
        <v>0</v>
      </c>
      <c r="AR466" s="22" t="s">
        <v>218</v>
      </c>
      <c r="AT466" s="22" t="s">
        <v>180</v>
      </c>
      <c r="AU466" s="22" t="s">
        <v>83</v>
      </c>
      <c r="AY466" s="22" t="s">
        <v>178</v>
      </c>
      <c r="BE466" s="184">
        <f>IF(N466="základní",J466,0)</f>
        <v>0</v>
      </c>
      <c r="BF466" s="184">
        <f>IF(N466="snížená",J466,0)</f>
        <v>0</v>
      </c>
      <c r="BG466" s="184">
        <f>IF(N466="zákl. přenesená",J466,0)</f>
        <v>0</v>
      </c>
      <c r="BH466" s="184">
        <f>IF(N466="sníž. přenesená",J466,0)</f>
        <v>0</v>
      </c>
      <c r="BI466" s="184">
        <f>IF(N466="nulová",J466,0)</f>
        <v>0</v>
      </c>
      <c r="BJ466" s="22" t="s">
        <v>81</v>
      </c>
      <c r="BK466" s="184">
        <f>ROUND(I466*H466,2)</f>
        <v>0</v>
      </c>
      <c r="BL466" s="22" t="s">
        <v>218</v>
      </c>
      <c r="BM466" s="22" t="s">
        <v>1351</v>
      </c>
    </row>
    <row r="467" spans="2:63" s="10" customFormat="1" ht="29.85" customHeight="1">
      <c r="B467" s="159"/>
      <c r="D467" s="160" t="s">
        <v>72</v>
      </c>
      <c r="E467" s="170" t="s">
        <v>707</v>
      </c>
      <c r="F467" s="170" t="s">
        <v>708</v>
      </c>
      <c r="I467" s="162"/>
      <c r="J467" s="171">
        <f>BK467</f>
        <v>0</v>
      </c>
      <c r="L467" s="159"/>
      <c r="M467" s="164"/>
      <c r="N467" s="165"/>
      <c r="O467" s="165"/>
      <c r="P467" s="166">
        <f>SUM(P468:P477)</f>
        <v>0</v>
      </c>
      <c r="Q467" s="165"/>
      <c r="R467" s="166">
        <f>SUM(R468:R477)</f>
        <v>0</v>
      </c>
      <c r="S467" s="165"/>
      <c r="T467" s="167">
        <f>SUM(T468:T477)</f>
        <v>0</v>
      </c>
      <c r="AR467" s="160" t="s">
        <v>83</v>
      </c>
      <c r="AT467" s="168" t="s">
        <v>72</v>
      </c>
      <c r="AU467" s="168" t="s">
        <v>81</v>
      </c>
      <c r="AY467" s="160" t="s">
        <v>178</v>
      </c>
      <c r="BK467" s="169">
        <f>SUM(BK468:BK477)</f>
        <v>0</v>
      </c>
    </row>
    <row r="468" spans="2:65" s="1" customFormat="1" ht="25.5" customHeight="1">
      <c r="B468" s="172"/>
      <c r="C468" s="173" t="s">
        <v>524</v>
      </c>
      <c r="D468" s="173" t="s">
        <v>180</v>
      </c>
      <c r="E468" s="174" t="s">
        <v>1673</v>
      </c>
      <c r="F468" s="175" t="s">
        <v>1674</v>
      </c>
      <c r="G468" s="176" t="s">
        <v>299</v>
      </c>
      <c r="H468" s="177">
        <v>2</v>
      </c>
      <c r="I468" s="178"/>
      <c r="J468" s="179">
        <f>ROUND(I468*H468,2)</f>
        <v>0</v>
      </c>
      <c r="K468" s="175" t="s">
        <v>5</v>
      </c>
      <c r="L468" s="39"/>
      <c r="M468" s="180" t="s">
        <v>5</v>
      </c>
      <c r="N468" s="181" t="s">
        <v>44</v>
      </c>
      <c r="O468" s="40"/>
      <c r="P468" s="182">
        <f>O468*H468</f>
        <v>0</v>
      </c>
      <c r="Q468" s="182">
        <v>0</v>
      </c>
      <c r="R468" s="182">
        <f>Q468*H468</f>
        <v>0</v>
      </c>
      <c r="S468" s="182">
        <v>0</v>
      </c>
      <c r="T468" s="183">
        <f>S468*H468</f>
        <v>0</v>
      </c>
      <c r="AR468" s="22" t="s">
        <v>218</v>
      </c>
      <c r="AT468" s="22" t="s">
        <v>180</v>
      </c>
      <c r="AU468" s="22" t="s">
        <v>83</v>
      </c>
      <c r="AY468" s="22" t="s">
        <v>178</v>
      </c>
      <c r="BE468" s="184">
        <f>IF(N468="základní",J468,0)</f>
        <v>0</v>
      </c>
      <c r="BF468" s="184">
        <f>IF(N468="snížená",J468,0)</f>
        <v>0</v>
      </c>
      <c r="BG468" s="184">
        <f>IF(N468="zákl. přenesená",J468,0)</f>
        <v>0</v>
      </c>
      <c r="BH468" s="184">
        <f>IF(N468="sníž. přenesená",J468,0)</f>
        <v>0</v>
      </c>
      <c r="BI468" s="184">
        <f>IF(N468="nulová",J468,0)</f>
        <v>0</v>
      </c>
      <c r="BJ468" s="22" t="s">
        <v>81</v>
      </c>
      <c r="BK468" s="184">
        <f>ROUND(I468*H468,2)</f>
        <v>0</v>
      </c>
      <c r="BL468" s="22" t="s">
        <v>218</v>
      </c>
      <c r="BM468" s="22" t="s">
        <v>1352</v>
      </c>
    </row>
    <row r="469" spans="2:65" s="1" customFormat="1" ht="16.5" customHeight="1">
      <c r="B469" s="172"/>
      <c r="C469" s="173" t="s">
        <v>1353</v>
      </c>
      <c r="D469" s="173" t="s">
        <v>180</v>
      </c>
      <c r="E469" s="174" t="s">
        <v>709</v>
      </c>
      <c r="F469" s="175" t="s">
        <v>1675</v>
      </c>
      <c r="G469" s="176" t="s">
        <v>299</v>
      </c>
      <c r="H469" s="177">
        <v>2</v>
      </c>
      <c r="I469" s="178"/>
      <c r="J469" s="179">
        <f>ROUND(I469*H469,2)</f>
        <v>0</v>
      </c>
      <c r="K469" s="175" t="s">
        <v>5</v>
      </c>
      <c r="L469" s="39"/>
      <c r="M469" s="180" t="s">
        <v>5</v>
      </c>
      <c r="N469" s="181" t="s">
        <v>44</v>
      </c>
      <c r="O469" s="40"/>
      <c r="P469" s="182">
        <f>O469*H469</f>
        <v>0</v>
      </c>
      <c r="Q469" s="182">
        <v>0</v>
      </c>
      <c r="R469" s="182">
        <f>Q469*H469</f>
        <v>0</v>
      </c>
      <c r="S469" s="182">
        <v>0</v>
      </c>
      <c r="T469" s="183">
        <f>S469*H469</f>
        <v>0</v>
      </c>
      <c r="AR469" s="22" t="s">
        <v>218</v>
      </c>
      <c r="AT469" s="22" t="s">
        <v>180</v>
      </c>
      <c r="AU469" s="22" t="s">
        <v>83</v>
      </c>
      <c r="AY469" s="22" t="s">
        <v>178</v>
      </c>
      <c r="BE469" s="184">
        <f>IF(N469="základní",J469,0)</f>
        <v>0</v>
      </c>
      <c r="BF469" s="184">
        <f>IF(N469="snížená",J469,0)</f>
        <v>0</v>
      </c>
      <c r="BG469" s="184">
        <f>IF(N469="zákl. přenesená",J469,0)</f>
        <v>0</v>
      </c>
      <c r="BH469" s="184">
        <f>IF(N469="sníž. přenesená",J469,0)</f>
        <v>0</v>
      </c>
      <c r="BI469" s="184">
        <f>IF(N469="nulová",J469,0)</f>
        <v>0</v>
      </c>
      <c r="BJ469" s="22" t="s">
        <v>81</v>
      </c>
      <c r="BK469" s="184">
        <f>ROUND(I469*H469,2)</f>
        <v>0</v>
      </c>
      <c r="BL469" s="22" t="s">
        <v>218</v>
      </c>
      <c r="BM469" s="22" t="s">
        <v>1354</v>
      </c>
    </row>
    <row r="470" spans="2:65" s="1" customFormat="1" ht="16.5" customHeight="1">
      <c r="B470" s="172"/>
      <c r="C470" s="173" t="s">
        <v>528</v>
      </c>
      <c r="D470" s="173" t="s">
        <v>180</v>
      </c>
      <c r="E470" s="174" t="s">
        <v>1368</v>
      </c>
      <c r="F470" s="175" t="s">
        <v>1676</v>
      </c>
      <c r="G470" s="176" t="s">
        <v>299</v>
      </c>
      <c r="H470" s="177">
        <v>5</v>
      </c>
      <c r="I470" s="178"/>
      <c r="J470" s="179">
        <f>ROUND(I470*H470,2)</f>
        <v>0</v>
      </c>
      <c r="K470" s="175" t="s">
        <v>5</v>
      </c>
      <c r="L470" s="39"/>
      <c r="M470" s="180" t="s">
        <v>5</v>
      </c>
      <c r="N470" s="181" t="s">
        <v>44</v>
      </c>
      <c r="O470" s="40"/>
      <c r="P470" s="182">
        <f>O470*H470</f>
        <v>0</v>
      </c>
      <c r="Q470" s="182">
        <v>0</v>
      </c>
      <c r="R470" s="182">
        <f>Q470*H470</f>
        <v>0</v>
      </c>
      <c r="S470" s="182">
        <v>0</v>
      </c>
      <c r="T470" s="183">
        <f>S470*H470</f>
        <v>0</v>
      </c>
      <c r="AR470" s="22" t="s">
        <v>218</v>
      </c>
      <c r="AT470" s="22" t="s">
        <v>180</v>
      </c>
      <c r="AU470" s="22" t="s">
        <v>83</v>
      </c>
      <c r="AY470" s="22" t="s">
        <v>178</v>
      </c>
      <c r="BE470" s="184">
        <f>IF(N470="základní",J470,0)</f>
        <v>0</v>
      </c>
      <c r="BF470" s="184">
        <f>IF(N470="snížená",J470,0)</f>
        <v>0</v>
      </c>
      <c r="BG470" s="184">
        <f>IF(N470="zákl. přenesená",J470,0)</f>
        <v>0</v>
      </c>
      <c r="BH470" s="184">
        <f>IF(N470="sníž. přenesená",J470,0)</f>
        <v>0</v>
      </c>
      <c r="BI470" s="184">
        <f>IF(N470="nulová",J470,0)</f>
        <v>0</v>
      </c>
      <c r="BJ470" s="22" t="s">
        <v>81</v>
      </c>
      <c r="BK470" s="184">
        <f>ROUND(I470*H470,2)</f>
        <v>0</v>
      </c>
      <c r="BL470" s="22" t="s">
        <v>218</v>
      </c>
      <c r="BM470" s="22" t="s">
        <v>1356</v>
      </c>
    </row>
    <row r="471" spans="2:65" s="1" customFormat="1" ht="25.5" customHeight="1">
      <c r="B471" s="172"/>
      <c r="C471" s="173" t="s">
        <v>1357</v>
      </c>
      <c r="D471" s="173" t="s">
        <v>180</v>
      </c>
      <c r="E471" s="174" t="s">
        <v>1677</v>
      </c>
      <c r="F471" s="175" t="s">
        <v>1678</v>
      </c>
      <c r="G471" s="176" t="s">
        <v>299</v>
      </c>
      <c r="H471" s="177">
        <v>4</v>
      </c>
      <c r="I471" s="178"/>
      <c r="J471" s="179">
        <f>ROUND(I471*H471,2)</f>
        <v>0</v>
      </c>
      <c r="K471" s="175" t="s">
        <v>5</v>
      </c>
      <c r="L471" s="39"/>
      <c r="M471" s="180" t="s">
        <v>5</v>
      </c>
      <c r="N471" s="181" t="s">
        <v>44</v>
      </c>
      <c r="O471" s="40"/>
      <c r="P471" s="182">
        <f>O471*H471</f>
        <v>0</v>
      </c>
      <c r="Q471" s="182">
        <v>0</v>
      </c>
      <c r="R471" s="182">
        <f>Q471*H471</f>
        <v>0</v>
      </c>
      <c r="S471" s="182">
        <v>0</v>
      </c>
      <c r="T471" s="183">
        <f>S471*H471</f>
        <v>0</v>
      </c>
      <c r="AR471" s="22" t="s">
        <v>218</v>
      </c>
      <c r="AT471" s="22" t="s">
        <v>180</v>
      </c>
      <c r="AU471" s="22" t="s">
        <v>83</v>
      </c>
      <c r="AY471" s="22" t="s">
        <v>178</v>
      </c>
      <c r="BE471" s="184">
        <f>IF(N471="základní",J471,0)</f>
        <v>0</v>
      </c>
      <c r="BF471" s="184">
        <f>IF(N471="snížená",J471,0)</f>
        <v>0</v>
      </c>
      <c r="BG471" s="184">
        <f>IF(N471="zákl. přenesená",J471,0)</f>
        <v>0</v>
      </c>
      <c r="BH471" s="184">
        <f>IF(N471="sníž. přenesená",J471,0)</f>
        <v>0</v>
      </c>
      <c r="BI471" s="184">
        <f>IF(N471="nulová",J471,0)</f>
        <v>0</v>
      </c>
      <c r="BJ471" s="22" t="s">
        <v>81</v>
      </c>
      <c r="BK471" s="184">
        <f>ROUND(I471*H471,2)</f>
        <v>0</v>
      </c>
      <c r="BL471" s="22" t="s">
        <v>218</v>
      </c>
      <c r="BM471" s="22" t="s">
        <v>1360</v>
      </c>
    </row>
    <row r="472" spans="2:65" s="1" customFormat="1" ht="16.5" customHeight="1">
      <c r="B472" s="172"/>
      <c r="C472" s="173" t="s">
        <v>533</v>
      </c>
      <c r="D472" s="173" t="s">
        <v>180</v>
      </c>
      <c r="E472" s="174" t="s">
        <v>1372</v>
      </c>
      <c r="F472" s="175" t="s">
        <v>1373</v>
      </c>
      <c r="G472" s="176" t="s">
        <v>183</v>
      </c>
      <c r="H472" s="177">
        <v>647.265</v>
      </c>
      <c r="I472" s="178"/>
      <c r="J472" s="179">
        <f>ROUND(I472*H472,2)</f>
        <v>0</v>
      </c>
      <c r="K472" s="175" t="s">
        <v>191</v>
      </c>
      <c r="L472" s="39"/>
      <c r="M472" s="180" t="s">
        <v>5</v>
      </c>
      <c r="N472" s="181" t="s">
        <v>44</v>
      </c>
      <c r="O472" s="40"/>
      <c r="P472" s="182">
        <f>O472*H472</f>
        <v>0</v>
      </c>
      <c r="Q472" s="182">
        <v>0</v>
      </c>
      <c r="R472" s="182">
        <f>Q472*H472</f>
        <v>0</v>
      </c>
      <c r="S472" s="182">
        <v>0</v>
      </c>
      <c r="T472" s="183">
        <f>S472*H472</f>
        <v>0</v>
      </c>
      <c r="AR472" s="22" t="s">
        <v>218</v>
      </c>
      <c r="AT472" s="22" t="s">
        <v>180</v>
      </c>
      <c r="AU472" s="22" t="s">
        <v>83</v>
      </c>
      <c r="AY472" s="22" t="s">
        <v>178</v>
      </c>
      <c r="BE472" s="184">
        <f>IF(N472="základní",J472,0)</f>
        <v>0</v>
      </c>
      <c r="BF472" s="184">
        <f>IF(N472="snížená",J472,0)</f>
        <v>0</v>
      </c>
      <c r="BG472" s="184">
        <f>IF(N472="zákl. přenesená",J472,0)</f>
        <v>0</v>
      </c>
      <c r="BH472" s="184">
        <f>IF(N472="sníž. přenesená",J472,0)</f>
        <v>0</v>
      </c>
      <c r="BI472" s="184">
        <f>IF(N472="nulová",J472,0)</f>
        <v>0</v>
      </c>
      <c r="BJ472" s="22" t="s">
        <v>81</v>
      </c>
      <c r="BK472" s="184">
        <f>ROUND(I472*H472,2)</f>
        <v>0</v>
      </c>
      <c r="BL472" s="22" t="s">
        <v>218</v>
      </c>
      <c r="BM472" s="22" t="s">
        <v>1363</v>
      </c>
    </row>
    <row r="473" spans="2:51" s="11" customFormat="1" ht="13.5">
      <c r="B473" s="185"/>
      <c r="D473" s="186" t="s">
        <v>186</v>
      </c>
      <c r="E473" s="187" t="s">
        <v>5</v>
      </c>
      <c r="F473" s="188" t="s">
        <v>1679</v>
      </c>
      <c r="H473" s="189">
        <v>647.265</v>
      </c>
      <c r="I473" s="190"/>
      <c r="L473" s="185"/>
      <c r="M473" s="191"/>
      <c r="N473" s="192"/>
      <c r="O473" s="192"/>
      <c r="P473" s="192"/>
      <c r="Q473" s="192"/>
      <c r="R473" s="192"/>
      <c r="S473" s="192"/>
      <c r="T473" s="193"/>
      <c r="AT473" s="187" t="s">
        <v>186</v>
      </c>
      <c r="AU473" s="187" t="s">
        <v>83</v>
      </c>
      <c r="AV473" s="11" t="s">
        <v>83</v>
      </c>
      <c r="AW473" s="11" t="s">
        <v>37</v>
      </c>
      <c r="AX473" s="11" t="s">
        <v>73</v>
      </c>
      <c r="AY473" s="187" t="s">
        <v>178</v>
      </c>
    </row>
    <row r="474" spans="2:51" s="12" customFormat="1" ht="13.5">
      <c r="B474" s="194"/>
      <c r="D474" s="186" t="s">
        <v>186</v>
      </c>
      <c r="E474" s="195" t="s">
        <v>5</v>
      </c>
      <c r="F474" s="196" t="s">
        <v>188</v>
      </c>
      <c r="H474" s="197">
        <v>647.265</v>
      </c>
      <c r="I474" s="198"/>
      <c r="L474" s="194"/>
      <c r="M474" s="199"/>
      <c r="N474" s="200"/>
      <c r="O474" s="200"/>
      <c r="P474" s="200"/>
      <c r="Q474" s="200"/>
      <c r="R474" s="200"/>
      <c r="S474" s="200"/>
      <c r="T474" s="201"/>
      <c r="AT474" s="195" t="s">
        <v>186</v>
      </c>
      <c r="AU474" s="195" t="s">
        <v>83</v>
      </c>
      <c r="AV474" s="12" t="s">
        <v>185</v>
      </c>
      <c r="AW474" s="12" t="s">
        <v>37</v>
      </c>
      <c r="AX474" s="12" t="s">
        <v>81</v>
      </c>
      <c r="AY474" s="195" t="s">
        <v>178</v>
      </c>
    </row>
    <row r="475" spans="2:65" s="1" customFormat="1" ht="25.5" customHeight="1">
      <c r="B475" s="172"/>
      <c r="C475" s="173" t="s">
        <v>1364</v>
      </c>
      <c r="D475" s="173" t="s">
        <v>180</v>
      </c>
      <c r="E475" s="174" t="s">
        <v>720</v>
      </c>
      <c r="F475" s="175" t="s">
        <v>721</v>
      </c>
      <c r="G475" s="176" t="s">
        <v>722</v>
      </c>
      <c r="H475" s="177">
        <v>89</v>
      </c>
      <c r="I475" s="178"/>
      <c r="J475" s="179">
        <f>ROUND(I475*H475,2)</f>
        <v>0</v>
      </c>
      <c r="K475" s="175" t="s">
        <v>191</v>
      </c>
      <c r="L475" s="39"/>
      <c r="M475" s="180" t="s">
        <v>5</v>
      </c>
      <c r="N475" s="181" t="s">
        <v>44</v>
      </c>
      <c r="O475" s="40"/>
      <c r="P475" s="182">
        <f>O475*H475</f>
        <v>0</v>
      </c>
      <c r="Q475" s="182">
        <v>0</v>
      </c>
      <c r="R475" s="182">
        <f>Q475*H475</f>
        <v>0</v>
      </c>
      <c r="S475" s="182">
        <v>0</v>
      </c>
      <c r="T475" s="183">
        <f>S475*H475</f>
        <v>0</v>
      </c>
      <c r="AR475" s="22" t="s">
        <v>218</v>
      </c>
      <c r="AT475" s="22" t="s">
        <v>180</v>
      </c>
      <c r="AU475" s="22" t="s">
        <v>83</v>
      </c>
      <c r="AY475" s="22" t="s">
        <v>178</v>
      </c>
      <c r="BE475" s="184">
        <f>IF(N475="základní",J475,0)</f>
        <v>0</v>
      </c>
      <c r="BF475" s="184">
        <f>IF(N475="snížená",J475,0)</f>
        <v>0</v>
      </c>
      <c r="BG475" s="184">
        <f>IF(N475="zákl. přenesená",J475,0)</f>
        <v>0</v>
      </c>
      <c r="BH475" s="184">
        <f>IF(N475="sníž. přenesená",J475,0)</f>
        <v>0</v>
      </c>
      <c r="BI475" s="184">
        <f>IF(N475="nulová",J475,0)</f>
        <v>0</v>
      </c>
      <c r="BJ475" s="22" t="s">
        <v>81</v>
      </c>
      <c r="BK475" s="184">
        <f>ROUND(I475*H475,2)</f>
        <v>0</v>
      </c>
      <c r="BL475" s="22" t="s">
        <v>218</v>
      </c>
      <c r="BM475" s="22" t="s">
        <v>1367</v>
      </c>
    </row>
    <row r="476" spans="2:65" s="1" customFormat="1" ht="16.5" customHeight="1">
      <c r="B476" s="172"/>
      <c r="C476" s="173" t="s">
        <v>537</v>
      </c>
      <c r="D476" s="173" t="s">
        <v>180</v>
      </c>
      <c r="E476" s="174" t="s">
        <v>1680</v>
      </c>
      <c r="F476" s="175" t="s">
        <v>1681</v>
      </c>
      <c r="G476" s="176" t="s">
        <v>299</v>
      </c>
      <c r="H476" s="177">
        <v>1</v>
      </c>
      <c r="I476" s="178"/>
      <c r="J476" s="179">
        <f>ROUND(I476*H476,2)</f>
        <v>0</v>
      </c>
      <c r="K476" s="175" t="s">
        <v>5</v>
      </c>
      <c r="L476" s="39"/>
      <c r="M476" s="180" t="s">
        <v>5</v>
      </c>
      <c r="N476" s="181" t="s">
        <v>44</v>
      </c>
      <c r="O476" s="40"/>
      <c r="P476" s="182">
        <f>O476*H476</f>
        <v>0</v>
      </c>
      <c r="Q476" s="182">
        <v>0</v>
      </c>
      <c r="R476" s="182">
        <f>Q476*H476</f>
        <v>0</v>
      </c>
      <c r="S476" s="182">
        <v>0</v>
      </c>
      <c r="T476" s="183">
        <f>S476*H476</f>
        <v>0</v>
      </c>
      <c r="AR476" s="22" t="s">
        <v>218</v>
      </c>
      <c r="AT476" s="22" t="s">
        <v>180</v>
      </c>
      <c r="AU476" s="22" t="s">
        <v>83</v>
      </c>
      <c r="AY476" s="22" t="s">
        <v>178</v>
      </c>
      <c r="BE476" s="184">
        <f>IF(N476="základní",J476,0)</f>
        <v>0</v>
      </c>
      <c r="BF476" s="184">
        <f>IF(N476="snížená",J476,0)</f>
        <v>0</v>
      </c>
      <c r="BG476" s="184">
        <f>IF(N476="zákl. přenesená",J476,0)</f>
        <v>0</v>
      </c>
      <c r="BH476" s="184">
        <f>IF(N476="sníž. přenesená",J476,0)</f>
        <v>0</v>
      </c>
      <c r="BI476" s="184">
        <f>IF(N476="nulová",J476,0)</f>
        <v>0</v>
      </c>
      <c r="BJ476" s="22" t="s">
        <v>81</v>
      </c>
      <c r="BK476" s="184">
        <f>ROUND(I476*H476,2)</f>
        <v>0</v>
      </c>
      <c r="BL476" s="22" t="s">
        <v>218</v>
      </c>
      <c r="BM476" s="22" t="s">
        <v>1370</v>
      </c>
    </row>
    <row r="477" spans="2:65" s="1" customFormat="1" ht="38.25" customHeight="1">
      <c r="B477" s="172"/>
      <c r="C477" s="173" t="s">
        <v>1371</v>
      </c>
      <c r="D477" s="173" t="s">
        <v>180</v>
      </c>
      <c r="E477" s="174" t="s">
        <v>724</v>
      </c>
      <c r="F477" s="175" t="s">
        <v>725</v>
      </c>
      <c r="G477" s="176" t="s">
        <v>560</v>
      </c>
      <c r="H477" s="212"/>
      <c r="I477" s="178"/>
      <c r="J477" s="179">
        <f>ROUND(I477*H477,2)</f>
        <v>0</v>
      </c>
      <c r="K477" s="175" t="s">
        <v>267</v>
      </c>
      <c r="L477" s="39"/>
      <c r="M477" s="180" t="s">
        <v>5</v>
      </c>
      <c r="N477" s="181" t="s">
        <v>44</v>
      </c>
      <c r="O477" s="40"/>
      <c r="P477" s="182">
        <f>O477*H477</f>
        <v>0</v>
      </c>
      <c r="Q477" s="182">
        <v>0</v>
      </c>
      <c r="R477" s="182">
        <f>Q477*H477</f>
        <v>0</v>
      </c>
      <c r="S477" s="182">
        <v>0</v>
      </c>
      <c r="T477" s="183">
        <f>S477*H477</f>
        <v>0</v>
      </c>
      <c r="AR477" s="22" t="s">
        <v>218</v>
      </c>
      <c r="AT477" s="22" t="s">
        <v>180</v>
      </c>
      <c r="AU477" s="22" t="s">
        <v>83</v>
      </c>
      <c r="AY477" s="22" t="s">
        <v>178</v>
      </c>
      <c r="BE477" s="184">
        <f>IF(N477="základní",J477,0)</f>
        <v>0</v>
      </c>
      <c r="BF477" s="184">
        <f>IF(N477="snížená",J477,0)</f>
        <v>0</v>
      </c>
      <c r="BG477" s="184">
        <f>IF(N477="zákl. přenesená",J477,0)</f>
        <v>0</v>
      </c>
      <c r="BH477" s="184">
        <f>IF(N477="sníž. přenesená",J477,0)</f>
        <v>0</v>
      </c>
      <c r="BI477" s="184">
        <f>IF(N477="nulová",J477,0)</f>
        <v>0</v>
      </c>
      <c r="BJ477" s="22" t="s">
        <v>81</v>
      </c>
      <c r="BK477" s="184">
        <f>ROUND(I477*H477,2)</f>
        <v>0</v>
      </c>
      <c r="BL477" s="22" t="s">
        <v>218</v>
      </c>
      <c r="BM477" s="22" t="s">
        <v>1374</v>
      </c>
    </row>
    <row r="478" spans="2:63" s="10" customFormat="1" ht="29.85" customHeight="1">
      <c r="B478" s="159"/>
      <c r="D478" s="160" t="s">
        <v>72</v>
      </c>
      <c r="E478" s="170" t="s">
        <v>987</v>
      </c>
      <c r="F478" s="170" t="s">
        <v>988</v>
      </c>
      <c r="I478" s="162"/>
      <c r="J478" s="171">
        <f>BK478</f>
        <v>0</v>
      </c>
      <c r="L478" s="159"/>
      <c r="M478" s="164"/>
      <c r="N478" s="165"/>
      <c r="O478" s="165"/>
      <c r="P478" s="166">
        <f>SUM(P479:P484)</f>
        <v>0</v>
      </c>
      <c r="Q478" s="165"/>
      <c r="R478" s="166">
        <f>SUM(R479:R484)</f>
        <v>0</v>
      </c>
      <c r="S478" s="165"/>
      <c r="T478" s="167">
        <f>SUM(T479:T484)</f>
        <v>0</v>
      </c>
      <c r="AR478" s="160" t="s">
        <v>83</v>
      </c>
      <c r="AT478" s="168" t="s">
        <v>72</v>
      </c>
      <c r="AU478" s="168" t="s">
        <v>81</v>
      </c>
      <c r="AY478" s="160" t="s">
        <v>178</v>
      </c>
      <c r="BK478" s="169">
        <f>SUM(BK479:BK484)</f>
        <v>0</v>
      </c>
    </row>
    <row r="479" spans="2:65" s="1" customFormat="1" ht="16.5" customHeight="1">
      <c r="B479" s="172"/>
      <c r="C479" s="173" t="s">
        <v>539</v>
      </c>
      <c r="D479" s="173" t="s">
        <v>180</v>
      </c>
      <c r="E479" s="174" t="s">
        <v>1682</v>
      </c>
      <c r="F479" s="175" t="s">
        <v>1683</v>
      </c>
      <c r="G479" s="176" t="s">
        <v>183</v>
      </c>
      <c r="H479" s="177">
        <v>43.2</v>
      </c>
      <c r="I479" s="178"/>
      <c r="J479" s="179">
        <f>ROUND(I479*H479,2)</f>
        <v>0</v>
      </c>
      <c r="K479" s="175" t="s">
        <v>267</v>
      </c>
      <c r="L479" s="39"/>
      <c r="M479" s="180" t="s">
        <v>5</v>
      </c>
      <c r="N479" s="181" t="s">
        <v>44</v>
      </c>
      <c r="O479" s="40"/>
      <c r="P479" s="182">
        <f>O479*H479</f>
        <v>0</v>
      </c>
      <c r="Q479" s="182">
        <v>0</v>
      </c>
      <c r="R479" s="182">
        <f>Q479*H479</f>
        <v>0</v>
      </c>
      <c r="S479" s="182">
        <v>0</v>
      </c>
      <c r="T479" s="183">
        <f>S479*H479</f>
        <v>0</v>
      </c>
      <c r="AR479" s="22" t="s">
        <v>218</v>
      </c>
      <c r="AT479" s="22" t="s">
        <v>180</v>
      </c>
      <c r="AU479" s="22" t="s">
        <v>83</v>
      </c>
      <c r="AY479" s="22" t="s">
        <v>178</v>
      </c>
      <c r="BE479" s="184">
        <f>IF(N479="základní",J479,0)</f>
        <v>0</v>
      </c>
      <c r="BF479" s="184">
        <f>IF(N479="snížená",J479,0)</f>
        <v>0</v>
      </c>
      <c r="BG479" s="184">
        <f>IF(N479="zákl. přenesená",J479,0)</f>
        <v>0</v>
      </c>
      <c r="BH479" s="184">
        <f>IF(N479="sníž. přenesená",J479,0)</f>
        <v>0</v>
      </c>
      <c r="BI479" s="184">
        <f>IF(N479="nulová",J479,0)</f>
        <v>0</v>
      </c>
      <c r="BJ479" s="22" t="s">
        <v>81</v>
      </c>
      <c r="BK479" s="184">
        <f>ROUND(I479*H479,2)</f>
        <v>0</v>
      </c>
      <c r="BL479" s="22" t="s">
        <v>218</v>
      </c>
      <c r="BM479" s="22" t="s">
        <v>1376</v>
      </c>
    </row>
    <row r="480" spans="2:65" s="1" customFormat="1" ht="25.5" customHeight="1">
      <c r="B480" s="172"/>
      <c r="C480" s="173" t="s">
        <v>1377</v>
      </c>
      <c r="D480" s="173" t="s">
        <v>180</v>
      </c>
      <c r="E480" s="174" t="s">
        <v>1684</v>
      </c>
      <c r="F480" s="175" t="s">
        <v>1685</v>
      </c>
      <c r="G480" s="176" t="s">
        <v>183</v>
      </c>
      <c r="H480" s="177">
        <v>43.2</v>
      </c>
      <c r="I480" s="178"/>
      <c r="J480" s="179">
        <f>ROUND(I480*H480,2)</f>
        <v>0</v>
      </c>
      <c r="K480" s="175" t="s">
        <v>267</v>
      </c>
      <c r="L480" s="39"/>
      <c r="M480" s="180" t="s">
        <v>5</v>
      </c>
      <c r="N480" s="181" t="s">
        <v>44</v>
      </c>
      <c r="O480" s="40"/>
      <c r="P480" s="182">
        <f>O480*H480</f>
        <v>0</v>
      </c>
      <c r="Q480" s="182">
        <v>0</v>
      </c>
      <c r="R480" s="182">
        <f>Q480*H480</f>
        <v>0</v>
      </c>
      <c r="S480" s="182">
        <v>0</v>
      </c>
      <c r="T480" s="183">
        <f>S480*H480</f>
        <v>0</v>
      </c>
      <c r="AR480" s="22" t="s">
        <v>218</v>
      </c>
      <c r="AT480" s="22" t="s">
        <v>180</v>
      </c>
      <c r="AU480" s="22" t="s">
        <v>83</v>
      </c>
      <c r="AY480" s="22" t="s">
        <v>178</v>
      </c>
      <c r="BE480" s="184">
        <f>IF(N480="základní",J480,0)</f>
        <v>0</v>
      </c>
      <c r="BF480" s="184">
        <f>IF(N480="snížená",J480,0)</f>
        <v>0</v>
      </c>
      <c r="BG480" s="184">
        <f>IF(N480="zákl. přenesená",J480,0)</f>
        <v>0</v>
      </c>
      <c r="BH480" s="184">
        <f>IF(N480="sníž. přenesená",J480,0)</f>
        <v>0</v>
      </c>
      <c r="BI480" s="184">
        <f>IF(N480="nulová",J480,0)</f>
        <v>0</v>
      </c>
      <c r="BJ480" s="22" t="s">
        <v>81</v>
      </c>
      <c r="BK480" s="184">
        <f>ROUND(I480*H480,2)</f>
        <v>0</v>
      </c>
      <c r="BL480" s="22" t="s">
        <v>218</v>
      </c>
      <c r="BM480" s="22" t="s">
        <v>1378</v>
      </c>
    </row>
    <row r="481" spans="2:65" s="1" customFormat="1" ht="16.5" customHeight="1">
      <c r="B481" s="172"/>
      <c r="C481" s="202" t="s">
        <v>542</v>
      </c>
      <c r="D481" s="202" t="s">
        <v>271</v>
      </c>
      <c r="E481" s="203" t="s">
        <v>991</v>
      </c>
      <c r="F481" s="204" t="s">
        <v>992</v>
      </c>
      <c r="G481" s="205" t="s">
        <v>183</v>
      </c>
      <c r="H481" s="206">
        <v>47.52</v>
      </c>
      <c r="I481" s="207"/>
      <c r="J481" s="208">
        <f>ROUND(I481*H481,2)</f>
        <v>0</v>
      </c>
      <c r="K481" s="204" t="s">
        <v>267</v>
      </c>
      <c r="L481" s="209"/>
      <c r="M481" s="210" t="s">
        <v>5</v>
      </c>
      <c r="N481" s="211" t="s">
        <v>44</v>
      </c>
      <c r="O481" s="40"/>
      <c r="P481" s="182">
        <f>O481*H481</f>
        <v>0</v>
      </c>
      <c r="Q481" s="182">
        <v>0</v>
      </c>
      <c r="R481" s="182">
        <f>Q481*H481</f>
        <v>0</v>
      </c>
      <c r="S481" s="182">
        <v>0</v>
      </c>
      <c r="T481" s="183">
        <f>S481*H481</f>
        <v>0</v>
      </c>
      <c r="AR481" s="22" t="s">
        <v>256</v>
      </c>
      <c r="AT481" s="22" t="s">
        <v>271</v>
      </c>
      <c r="AU481" s="22" t="s">
        <v>83</v>
      </c>
      <c r="AY481" s="22" t="s">
        <v>178</v>
      </c>
      <c r="BE481" s="184">
        <f>IF(N481="základní",J481,0)</f>
        <v>0</v>
      </c>
      <c r="BF481" s="184">
        <f>IF(N481="snížená",J481,0)</f>
        <v>0</v>
      </c>
      <c r="BG481" s="184">
        <f>IF(N481="zákl. přenesená",J481,0)</f>
        <v>0</v>
      </c>
      <c r="BH481" s="184">
        <f>IF(N481="sníž. přenesená",J481,0)</f>
        <v>0</v>
      </c>
      <c r="BI481" s="184">
        <f>IF(N481="nulová",J481,0)</f>
        <v>0</v>
      </c>
      <c r="BJ481" s="22" t="s">
        <v>81</v>
      </c>
      <c r="BK481" s="184">
        <f>ROUND(I481*H481,2)</f>
        <v>0</v>
      </c>
      <c r="BL481" s="22" t="s">
        <v>218</v>
      </c>
      <c r="BM481" s="22" t="s">
        <v>1379</v>
      </c>
    </row>
    <row r="482" spans="2:51" s="11" customFormat="1" ht="13.5">
      <c r="B482" s="185"/>
      <c r="D482" s="186" t="s">
        <v>186</v>
      </c>
      <c r="E482" s="187" t="s">
        <v>5</v>
      </c>
      <c r="F482" s="188" t="s">
        <v>1686</v>
      </c>
      <c r="H482" s="189">
        <v>47.52</v>
      </c>
      <c r="I482" s="190"/>
      <c r="L482" s="185"/>
      <c r="M482" s="191"/>
      <c r="N482" s="192"/>
      <c r="O482" s="192"/>
      <c r="P482" s="192"/>
      <c r="Q482" s="192"/>
      <c r="R482" s="192"/>
      <c r="S482" s="192"/>
      <c r="T482" s="193"/>
      <c r="AT482" s="187" t="s">
        <v>186</v>
      </c>
      <c r="AU482" s="187" t="s">
        <v>83</v>
      </c>
      <c r="AV482" s="11" t="s">
        <v>83</v>
      </c>
      <c r="AW482" s="11" t="s">
        <v>37</v>
      </c>
      <c r="AX482" s="11" t="s">
        <v>73</v>
      </c>
      <c r="AY482" s="187" t="s">
        <v>178</v>
      </c>
    </row>
    <row r="483" spans="2:51" s="12" customFormat="1" ht="13.5">
      <c r="B483" s="194"/>
      <c r="D483" s="186" t="s">
        <v>186</v>
      </c>
      <c r="E483" s="195" t="s">
        <v>5</v>
      </c>
      <c r="F483" s="196" t="s">
        <v>188</v>
      </c>
      <c r="H483" s="197">
        <v>47.52</v>
      </c>
      <c r="I483" s="198"/>
      <c r="L483" s="194"/>
      <c r="M483" s="199"/>
      <c r="N483" s="200"/>
      <c r="O483" s="200"/>
      <c r="P483" s="200"/>
      <c r="Q483" s="200"/>
      <c r="R483" s="200"/>
      <c r="S483" s="200"/>
      <c r="T483" s="201"/>
      <c r="AT483" s="195" t="s">
        <v>186</v>
      </c>
      <c r="AU483" s="195" t="s">
        <v>83</v>
      </c>
      <c r="AV483" s="12" t="s">
        <v>185</v>
      </c>
      <c r="AW483" s="12" t="s">
        <v>37</v>
      </c>
      <c r="AX483" s="12" t="s">
        <v>81</v>
      </c>
      <c r="AY483" s="195" t="s">
        <v>178</v>
      </c>
    </row>
    <row r="484" spans="2:65" s="1" customFormat="1" ht="38.25" customHeight="1">
      <c r="B484" s="172"/>
      <c r="C484" s="173" t="s">
        <v>1381</v>
      </c>
      <c r="D484" s="173" t="s">
        <v>180</v>
      </c>
      <c r="E484" s="174" t="s">
        <v>994</v>
      </c>
      <c r="F484" s="175" t="s">
        <v>995</v>
      </c>
      <c r="G484" s="176" t="s">
        <v>560</v>
      </c>
      <c r="H484" s="212"/>
      <c r="I484" s="178"/>
      <c r="J484" s="179">
        <f>ROUND(I484*H484,2)</f>
        <v>0</v>
      </c>
      <c r="K484" s="175" t="s">
        <v>267</v>
      </c>
      <c r="L484" s="39"/>
      <c r="M484" s="180" t="s">
        <v>5</v>
      </c>
      <c r="N484" s="181" t="s">
        <v>44</v>
      </c>
      <c r="O484" s="40"/>
      <c r="P484" s="182">
        <f>O484*H484</f>
        <v>0</v>
      </c>
      <c r="Q484" s="182">
        <v>0</v>
      </c>
      <c r="R484" s="182">
        <f>Q484*H484</f>
        <v>0</v>
      </c>
      <c r="S484" s="182">
        <v>0</v>
      </c>
      <c r="T484" s="183">
        <f>S484*H484</f>
        <v>0</v>
      </c>
      <c r="AR484" s="22" t="s">
        <v>218</v>
      </c>
      <c r="AT484" s="22" t="s">
        <v>180</v>
      </c>
      <c r="AU484" s="22" t="s">
        <v>83</v>
      </c>
      <c r="AY484" s="22" t="s">
        <v>178</v>
      </c>
      <c r="BE484" s="184">
        <f>IF(N484="základní",J484,0)</f>
        <v>0</v>
      </c>
      <c r="BF484" s="184">
        <f>IF(N484="snížená",J484,0)</f>
        <v>0</v>
      </c>
      <c r="BG484" s="184">
        <f>IF(N484="zákl. přenesená",J484,0)</f>
        <v>0</v>
      </c>
      <c r="BH484" s="184">
        <f>IF(N484="sníž. přenesená",J484,0)</f>
        <v>0</v>
      </c>
      <c r="BI484" s="184">
        <f>IF(N484="nulová",J484,0)</f>
        <v>0</v>
      </c>
      <c r="BJ484" s="22" t="s">
        <v>81</v>
      </c>
      <c r="BK484" s="184">
        <f>ROUND(I484*H484,2)</f>
        <v>0</v>
      </c>
      <c r="BL484" s="22" t="s">
        <v>218</v>
      </c>
      <c r="BM484" s="22" t="s">
        <v>1382</v>
      </c>
    </row>
    <row r="485" spans="2:63" s="10" customFormat="1" ht="29.85" customHeight="1">
      <c r="B485" s="159"/>
      <c r="D485" s="160" t="s">
        <v>72</v>
      </c>
      <c r="E485" s="170" t="s">
        <v>742</v>
      </c>
      <c r="F485" s="170" t="s">
        <v>743</v>
      </c>
      <c r="I485" s="162"/>
      <c r="J485" s="171">
        <f>BK485</f>
        <v>0</v>
      </c>
      <c r="L485" s="159"/>
      <c r="M485" s="164"/>
      <c r="N485" s="165"/>
      <c r="O485" s="165"/>
      <c r="P485" s="166">
        <f>SUM(P486:P498)</f>
        <v>0</v>
      </c>
      <c r="Q485" s="165"/>
      <c r="R485" s="166">
        <f>SUM(R486:R498)</f>
        <v>0</v>
      </c>
      <c r="S485" s="165"/>
      <c r="T485" s="167">
        <f>SUM(T486:T498)</f>
        <v>0</v>
      </c>
      <c r="AR485" s="160" t="s">
        <v>83</v>
      </c>
      <c r="AT485" s="168" t="s">
        <v>72</v>
      </c>
      <c r="AU485" s="168" t="s">
        <v>81</v>
      </c>
      <c r="AY485" s="160" t="s">
        <v>178</v>
      </c>
      <c r="BK485" s="169">
        <f>SUM(BK486:BK498)</f>
        <v>0</v>
      </c>
    </row>
    <row r="486" spans="2:65" s="1" customFormat="1" ht="25.5" customHeight="1">
      <c r="B486" s="172"/>
      <c r="C486" s="173" t="s">
        <v>547</v>
      </c>
      <c r="D486" s="173" t="s">
        <v>180</v>
      </c>
      <c r="E486" s="174" t="s">
        <v>744</v>
      </c>
      <c r="F486" s="175" t="s">
        <v>745</v>
      </c>
      <c r="G486" s="176" t="s">
        <v>183</v>
      </c>
      <c r="H486" s="177">
        <v>280.863</v>
      </c>
      <c r="I486" s="178"/>
      <c r="J486" s="179">
        <f>ROUND(I486*H486,2)</f>
        <v>0</v>
      </c>
      <c r="K486" s="175" t="s">
        <v>191</v>
      </c>
      <c r="L486" s="39"/>
      <c r="M486" s="180" t="s">
        <v>5</v>
      </c>
      <c r="N486" s="181" t="s">
        <v>44</v>
      </c>
      <c r="O486" s="40"/>
      <c r="P486" s="182">
        <f>O486*H486</f>
        <v>0</v>
      </c>
      <c r="Q486" s="182">
        <v>0</v>
      </c>
      <c r="R486" s="182">
        <f>Q486*H486</f>
        <v>0</v>
      </c>
      <c r="S486" s="182">
        <v>0</v>
      </c>
      <c r="T486" s="183">
        <f>S486*H486</f>
        <v>0</v>
      </c>
      <c r="AR486" s="22" t="s">
        <v>218</v>
      </c>
      <c r="AT486" s="22" t="s">
        <v>180</v>
      </c>
      <c r="AU486" s="22" t="s">
        <v>83</v>
      </c>
      <c r="AY486" s="22" t="s">
        <v>178</v>
      </c>
      <c r="BE486" s="184">
        <f>IF(N486="základní",J486,0)</f>
        <v>0</v>
      </c>
      <c r="BF486" s="184">
        <f>IF(N486="snížená",J486,0)</f>
        <v>0</v>
      </c>
      <c r="BG486" s="184">
        <f>IF(N486="zákl. přenesená",J486,0)</f>
        <v>0</v>
      </c>
      <c r="BH486" s="184">
        <f>IF(N486="sníž. přenesená",J486,0)</f>
        <v>0</v>
      </c>
      <c r="BI486" s="184">
        <f>IF(N486="nulová",J486,0)</f>
        <v>0</v>
      </c>
      <c r="BJ486" s="22" t="s">
        <v>81</v>
      </c>
      <c r="BK486" s="184">
        <f>ROUND(I486*H486,2)</f>
        <v>0</v>
      </c>
      <c r="BL486" s="22" t="s">
        <v>218</v>
      </c>
      <c r="BM486" s="22" t="s">
        <v>1384</v>
      </c>
    </row>
    <row r="487" spans="2:51" s="11" customFormat="1" ht="13.5">
      <c r="B487" s="185"/>
      <c r="D487" s="186" t="s">
        <v>186</v>
      </c>
      <c r="E487" s="187" t="s">
        <v>5</v>
      </c>
      <c r="F487" s="188" t="s">
        <v>1687</v>
      </c>
      <c r="H487" s="189">
        <v>280.863</v>
      </c>
      <c r="I487" s="190"/>
      <c r="L487" s="185"/>
      <c r="M487" s="191"/>
      <c r="N487" s="192"/>
      <c r="O487" s="192"/>
      <c r="P487" s="192"/>
      <c r="Q487" s="192"/>
      <c r="R487" s="192"/>
      <c r="S487" s="192"/>
      <c r="T487" s="193"/>
      <c r="AT487" s="187" t="s">
        <v>186</v>
      </c>
      <c r="AU487" s="187" t="s">
        <v>83</v>
      </c>
      <c r="AV487" s="11" t="s">
        <v>83</v>
      </c>
      <c r="AW487" s="11" t="s">
        <v>37</v>
      </c>
      <c r="AX487" s="11" t="s">
        <v>73</v>
      </c>
      <c r="AY487" s="187" t="s">
        <v>178</v>
      </c>
    </row>
    <row r="488" spans="2:51" s="12" customFormat="1" ht="13.5">
      <c r="B488" s="194"/>
      <c r="D488" s="186" t="s">
        <v>186</v>
      </c>
      <c r="E488" s="195" t="s">
        <v>5</v>
      </c>
      <c r="F488" s="196" t="s">
        <v>188</v>
      </c>
      <c r="H488" s="197">
        <v>280.863</v>
      </c>
      <c r="I488" s="198"/>
      <c r="L488" s="194"/>
      <c r="M488" s="199"/>
      <c r="N488" s="200"/>
      <c r="O488" s="200"/>
      <c r="P488" s="200"/>
      <c r="Q488" s="200"/>
      <c r="R488" s="200"/>
      <c r="S488" s="200"/>
      <c r="T488" s="201"/>
      <c r="AT488" s="195" t="s">
        <v>186</v>
      </c>
      <c r="AU488" s="195" t="s">
        <v>83</v>
      </c>
      <c r="AV488" s="12" t="s">
        <v>185</v>
      </c>
      <c r="AW488" s="12" t="s">
        <v>37</v>
      </c>
      <c r="AX488" s="12" t="s">
        <v>81</v>
      </c>
      <c r="AY488" s="195" t="s">
        <v>178</v>
      </c>
    </row>
    <row r="489" spans="2:65" s="1" customFormat="1" ht="38.25" customHeight="1">
      <c r="B489" s="172"/>
      <c r="C489" s="202" t="s">
        <v>1386</v>
      </c>
      <c r="D489" s="202" t="s">
        <v>271</v>
      </c>
      <c r="E489" s="203" t="s">
        <v>748</v>
      </c>
      <c r="F489" s="204" t="s">
        <v>1688</v>
      </c>
      <c r="G489" s="205" t="s">
        <v>183</v>
      </c>
      <c r="H489" s="206">
        <v>294.906</v>
      </c>
      <c r="I489" s="207"/>
      <c r="J489" s="208">
        <f>ROUND(I489*H489,2)</f>
        <v>0</v>
      </c>
      <c r="K489" s="204" t="s">
        <v>191</v>
      </c>
      <c r="L489" s="209"/>
      <c r="M489" s="210" t="s">
        <v>5</v>
      </c>
      <c r="N489" s="211" t="s">
        <v>44</v>
      </c>
      <c r="O489" s="40"/>
      <c r="P489" s="182">
        <f>O489*H489</f>
        <v>0</v>
      </c>
      <c r="Q489" s="182">
        <v>0</v>
      </c>
      <c r="R489" s="182">
        <f>Q489*H489</f>
        <v>0</v>
      </c>
      <c r="S489" s="182">
        <v>0</v>
      </c>
      <c r="T489" s="183">
        <f>S489*H489</f>
        <v>0</v>
      </c>
      <c r="AR489" s="22" t="s">
        <v>256</v>
      </c>
      <c r="AT489" s="22" t="s">
        <v>271</v>
      </c>
      <c r="AU489" s="22" t="s">
        <v>83</v>
      </c>
      <c r="AY489" s="22" t="s">
        <v>178</v>
      </c>
      <c r="BE489" s="184">
        <f>IF(N489="základní",J489,0)</f>
        <v>0</v>
      </c>
      <c r="BF489" s="184">
        <f>IF(N489="snížená",J489,0)</f>
        <v>0</v>
      </c>
      <c r="BG489" s="184">
        <f>IF(N489="zákl. přenesená",J489,0)</f>
        <v>0</v>
      </c>
      <c r="BH489" s="184">
        <f>IF(N489="sníž. přenesená",J489,0)</f>
        <v>0</v>
      </c>
      <c r="BI489" s="184">
        <f>IF(N489="nulová",J489,0)</f>
        <v>0</v>
      </c>
      <c r="BJ489" s="22" t="s">
        <v>81</v>
      </c>
      <c r="BK489" s="184">
        <f>ROUND(I489*H489,2)</f>
        <v>0</v>
      </c>
      <c r="BL489" s="22" t="s">
        <v>218</v>
      </c>
      <c r="BM489" s="22" t="s">
        <v>1387</v>
      </c>
    </row>
    <row r="490" spans="2:51" s="11" customFormat="1" ht="13.5">
      <c r="B490" s="185"/>
      <c r="D490" s="186" t="s">
        <v>186</v>
      </c>
      <c r="E490" s="187" t="s">
        <v>5</v>
      </c>
      <c r="F490" s="188" t="s">
        <v>1689</v>
      </c>
      <c r="H490" s="189">
        <v>294.906</v>
      </c>
      <c r="I490" s="190"/>
      <c r="L490" s="185"/>
      <c r="M490" s="191"/>
      <c r="N490" s="192"/>
      <c r="O490" s="192"/>
      <c r="P490" s="192"/>
      <c r="Q490" s="192"/>
      <c r="R490" s="192"/>
      <c r="S490" s="192"/>
      <c r="T490" s="193"/>
      <c r="AT490" s="187" t="s">
        <v>186</v>
      </c>
      <c r="AU490" s="187" t="s">
        <v>83</v>
      </c>
      <c r="AV490" s="11" t="s">
        <v>83</v>
      </c>
      <c r="AW490" s="11" t="s">
        <v>37</v>
      </c>
      <c r="AX490" s="11" t="s">
        <v>73</v>
      </c>
      <c r="AY490" s="187" t="s">
        <v>178</v>
      </c>
    </row>
    <row r="491" spans="2:51" s="12" customFormat="1" ht="13.5">
      <c r="B491" s="194"/>
      <c r="D491" s="186" t="s">
        <v>186</v>
      </c>
      <c r="E491" s="195" t="s">
        <v>5</v>
      </c>
      <c r="F491" s="196" t="s">
        <v>188</v>
      </c>
      <c r="H491" s="197">
        <v>294.906</v>
      </c>
      <c r="I491" s="198"/>
      <c r="L491" s="194"/>
      <c r="M491" s="199"/>
      <c r="N491" s="200"/>
      <c r="O491" s="200"/>
      <c r="P491" s="200"/>
      <c r="Q491" s="200"/>
      <c r="R491" s="200"/>
      <c r="S491" s="200"/>
      <c r="T491" s="201"/>
      <c r="AT491" s="195" t="s">
        <v>186</v>
      </c>
      <c r="AU491" s="195" t="s">
        <v>83</v>
      </c>
      <c r="AV491" s="12" t="s">
        <v>185</v>
      </c>
      <c r="AW491" s="12" t="s">
        <v>37</v>
      </c>
      <c r="AX491" s="12" t="s">
        <v>81</v>
      </c>
      <c r="AY491" s="195" t="s">
        <v>178</v>
      </c>
    </row>
    <row r="492" spans="2:65" s="1" customFormat="1" ht="25.5" customHeight="1">
      <c r="B492" s="172"/>
      <c r="C492" s="298" t="s">
        <v>551</v>
      </c>
      <c r="D492" s="173" t="s">
        <v>180</v>
      </c>
      <c r="E492" s="174" t="s">
        <v>1690</v>
      </c>
      <c r="F492" s="175" t="s">
        <v>1691</v>
      </c>
      <c r="G492" s="176" t="s">
        <v>183</v>
      </c>
      <c r="H492" s="177">
        <v>1495.7</v>
      </c>
      <c r="I492" s="178"/>
      <c r="J492" s="179">
        <f>ROUND(I492*H492,2)</f>
        <v>0</v>
      </c>
      <c r="K492" s="175" t="s">
        <v>191</v>
      </c>
      <c r="L492" s="39"/>
      <c r="M492" s="180" t="s">
        <v>5</v>
      </c>
      <c r="N492" s="181" t="s">
        <v>44</v>
      </c>
      <c r="O492" s="40"/>
      <c r="P492" s="182">
        <f>O492*H492</f>
        <v>0</v>
      </c>
      <c r="Q492" s="182">
        <v>0</v>
      </c>
      <c r="R492" s="182">
        <f>Q492*H492</f>
        <v>0</v>
      </c>
      <c r="S492" s="182">
        <v>0</v>
      </c>
      <c r="T492" s="183">
        <f>S492*H492</f>
        <v>0</v>
      </c>
      <c r="AR492" s="22" t="s">
        <v>218</v>
      </c>
      <c r="AT492" s="22" t="s">
        <v>180</v>
      </c>
      <c r="AU492" s="22" t="s">
        <v>83</v>
      </c>
      <c r="AY492" s="22" t="s">
        <v>178</v>
      </c>
      <c r="BE492" s="184">
        <f>IF(N492="základní",J492,0)</f>
        <v>0</v>
      </c>
      <c r="BF492" s="184">
        <f>IF(N492="snížená",J492,0)</f>
        <v>0</v>
      </c>
      <c r="BG492" s="184">
        <f>IF(N492="zákl. přenesená",J492,0)</f>
        <v>0</v>
      </c>
      <c r="BH492" s="184">
        <f>IF(N492="sníž. přenesená",J492,0)</f>
        <v>0</v>
      </c>
      <c r="BI492" s="184">
        <f>IF(N492="nulová",J492,0)</f>
        <v>0</v>
      </c>
      <c r="BJ492" s="22" t="s">
        <v>81</v>
      </c>
      <c r="BK492" s="184">
        <f>ROUND(I492*H492,2)</f>
        <v>0</v>
      </c>
      <c r="BL492" s="22" t="s">
        <v>218</v>
      </c>
      <c r="BM492" s="22" t="s">
        <v>1692</v>
      </c>
    </row>
    <row r="493" spans="2:51" s="11" customFormat="1" ht="13.5">
      <c r="B493" s="185"/>
      <c r="D493" s="186" t="s">
        <v>186</v>
      </c>
      <c r="E493" s="187" t="s">
        <v>5</v>
      </c>
      <c r="F493" s="188" t="s">
        <v>1693</v>
      </c>
      <c r="H493" s="189">
        <v>1495.7</v>
      </c>
      <c r="I493" s="190"/>
      <c r="L493" s="185"/>
      <c r="M493" s="191"/>
      <c r="N493" s="192"/>
      <c r="O493" s="192"/>
      <c r="P493" s="192"/>
      <c r="Q493" s="192"/>
      <c r="R493" s="192"/>
      <c r="S493" s="192"/>
      <c r="T493" s="193"/>
      <c r="AT493" s="187" t="s">
        <v>186</v>
      </c>
      <c r="AU493" s="187" t="s">
        <v>83</v>
      </c>
      <c r="AV493" s="11" t="s">
        <v>83</v>
      </c>
      <c r="AW493" s="11" t="s">
        <v>37</v>
      </c>
      <c r="AX493" s="11" t="s">
        <v>73</v>
      </c>
      <c r="AY493" s="187" t="s">
        <v>178</v>
      </c>
    </row>
    <row r="494" spans="2:51" s="12" customFormat="1" ht="13.5">
      <c r="B494" s="194"/>
      <c r="D494" s="186" t="s">
        <v>186</v>
      </c>
      <c r="E494" s="195" t="s">
        <v>5</v>
      </c>
      <c r="F494" s="196" t="s">
        <v>188</v>
      </c>
      <c r="H494" s="197">
        <v>1495.7</v>
      </c>
      <c r="I494" s="198"/>
      <c r="L494" s="194"/>
      <c r="M494" s="199"/>
      <c r="N494" s="200"/>
      <c r="O494" s="200"/>
      <c r="P494" s="200"/>
      <c r="Q494" s="200"/>
      <c r="R494" s="200"/>
      <c r="S494" s="200"/>
      <c r="T494" s="201"/>
      <c r="AT494" s="195" t="s">
        <v>186</v>
      </c>
      <c r="AU494" s="195" t="s">
        <v>83</v>
      </c>
      <c r="AV494" s="12" t="s">
        <v>185</v>
      </c>
      <c r="AW494" s="12" t="s">
        <v>37</v>
      </c>
      <c r="AX494" s="12" t="s">
        <v>81</v>
      </c>
      <c r="AY494" s="195" t="s">
        <v>178</v>
      </c>
    </row>
    <row r="495" spans="2:65" s="1" customFormat="1" ht="25.5" customHeight="1">
      <c r="B495" s="172"/>
      <c r="C495" s="173" t="s">
        <v>1694</v>
      </c>
      <c r="D495" s="173" t="s">
        <v>180</v>
      </c>
      <c r="E495" s="174" t="s">
        <v>752</v>
      </c>
      <c r="F495" s="175" t="s">
        <v>753</v>
      </c>
      <c r="G495" s="176" t="s">
        <v>183</v>
      </c>
      <c r="H495" s="177">
        <v>103.9</v>
      </c>
      <c r="I495" s="178"/>
      <c r="J495" s="179">
        <f>ROUND(I495*H495,2)</f>
        <v>0</v>
      </c>
      <c r="K495" s="175" t="s">
        <v>191</v>
      </c>
      <c r="L495" s="39"/>
      <c r="M495" s="180" t="s">
        <v>5</v>
      </c>
      <c r="N495" s="181" t="s">
        <v>44</v>
      </c>
      <c r="O495" s="40"/>
      <c r="P495" s="182">
        <f>O495*H495</f>
        <v>0</v>
      </c>
      <c r="Q495" s="182">
        <v>0</v>
      </c>
      <c r="R495" s="182">
        <f>Q495*H495</f>
        <v>0</v>
      </c>
      <c r="S495" s="182">
        <v>0</v>
      </c>
      <c r="T495" s="183">
        <f>S495*H495</f>
        <v>0</v>
      </c>
      <c r="AR495" s="22" t="s">
        <v>218</v>
      </c>
      <c r="AT495" s="22" t="s">
        <v>180</v>
      </c>
      <c r="AU495" s="22" t="s">
        <v>83</v>
      </c>
      <c r="AY495" s="22" t="s">
        <v>178</v>
      </c>
      <c r="BE495" s="184">
        <f>IF(N495="základní",J495,0)</f>
        <v>0</v>
      </c>
      <c r="BF495" s="184">
        <f>IF(N495="snížená",J495,0)</f>
        <v>0</v>
      </c>
      <c r="BG495" s="184">
        <f>IF(N495="zákl. přenesená",J495,0)</f>
        <v>0</v>
      </c>
      <c r="BH495" s="184">
        <f>IF(N495="sníž. přenesená",J495,0)</f>
        <v>0</v>
      </c>
      <c r="BI495" s="184">
        <f>IF(N495="nulová",J495,0)</f>
        <v>0</v>
      </c>
      <c r="BJ495" s="22" t="s">
        <v>81</v>
      </c>
      <c r="BK495" s="184">
        <f>ROUND(I495*H495,2)</f>
        <v>0</v>
      </c>
      <c r="BL495" s="22" t="s">
        <v>218</v>
      </c>
      <c r="BM495" s="22" t="s">
        <v>1695</v>
      </c>
    </row>
    <row r="496" spans="2:51" s="11" customFormat="1" ht="13.5">
      <c r="B496" s="185"/>
      <c r="D496" s="186" t="s">
        <v>186</v>
      </c>
      <c r="E496" s="187" t="s">
        <v>5</v>
      </c>
      <c r="F496" s="188" t="s">
        <v>1696</v>
      </c>
      <c r="H496" s="189">
        <v>66.28</v>
      </c>
      <c r="I496" s="190"/>
      <c r="L496" s="185"/>
      <c r="M496" s="191"/>
      <c r="N496" s="192"/>
      <c r="O496" s="192"/>
      <c r="P496" s="192"/>
      <c r="Q496" s="192"/>
      <c r="R496" s="192"/>
      <c r="S496" s="192"/>
      <c r="T496" s="193"/>
      <c r="AT496" s="187" t="s">
        <v>186</v>
      </c>
      <c r="AU496" s="187" t="s">
        <v>83</v>
      </c>
      <c r="AV496" s="11" t="s">
        <v>83</v>
      </c>
      <c r="AW496" s="11" t="s">
        <v>37</v>
      </c>
      <c r="AX496" s="11" t="s">
        <v>73</v>
      </c>
      <c r="AY496" s="187" t="s">
        <v>178</v>
      </c>
    </row>
    <row r="497" spans="2:51" s="11" customFormat="1" ht="27">
      <c r="B497" s="185"/>
      <c r="D497" s="186" t="s">
        <v>186</v>
      </c>
      <c r="E497" s="187" t="s">
        <v>5</v>
      </c>
      <c r="F497" s="188" t="s">
        <v>1697</v>
      </c>
      <c r="H497" s="189">
        <v>37.62</v>
      </c>
      <c r="I497" s="190"/>
      <c r="L497" s="185"/>
      <c r="M497" s="191"/>
      <c r="N497" s="192"/>
      <c r="O497" s="192"/>
      <c r="P497" s="192"/>
      <c r="Q497" s="192"/>
      <c r="R497" s="192"/>
      <c r="S497" s="192"/>
      <c r="T497" s="193"/>
      <c r="AT497" s="187" t="s">
        <v>186</v>
      </c>
      <c r="AU497" s="187" t="s">
        <v>83</v>
      </c>
      <c r="AV497" s="11" t="s">
        <v>83</v>
      </c>
      <c r="AW497" s="11" t="s">
        <v>37</v>
      </c>
      <c r="AX497" s="11" t="s">
        <v>73</v>
      </c>
      <c r="AY497" s="187" t="s">
        <v>178</v>
      </c>
    </row>
    <row r="498" spans="2:51" s="12" customFormat="1" ht="13.5">
      <c r="B498" s="194"/>
      <c r="D498" s="186" t="s">
        <v>186</v>
      </c>
      <c r="E498" s="195" t="s">
        <v>5</v>
      </c>
      <c r="F498" s="196" t="s">
        <v>188</v>
      </c>
      <c r="H498" s="197">
        <v>103.9</v>
      </c>
      <c r="I498" s="198"/>
      <c r="L498" s="194"/>
      <c r="M498" s="199"/>
      <c r="N498" s="200"/>
      <c r="O498" s="200"/>
      <c r="P498" s="200"/>
      <c r="Q498" s="200"/>
      <c r="R498" s="200"/>
      <c r="S498" s="200"/>
      <c r="T498" s="201"/>
      <c r="AT498" s="195" t="s">
        <v>186</v>
      </c>
      <c r="AU498" s="195" t="s">
        <v>83</v>
      </c>
      <c r="AV498" s="12" t="s">
        <v>185</v>
      </c>
      <c r="AW498" s="12" t="s">
        <v>37</v>
      </c>
      <c r="AX498" s="12" t="s">
        <v>81</v>
      </c>
      <c r="AY498" s="195" t="s">
        <v>178</v>
      </c>
    </row>
    <row r="499" spans="2:63" s="10" customFormat="1" ht="29.85" customHeight="1">
      <c r="B499" s="159"/>
      <c r="D499" s="160" t="s">
        <v>72</v>
      </c>
      <c r="E499" s="170" t="s">
        <v>892</v>
      </c>
      <c r="F499" s="170" t="s">
        <v>893</v>
      </c>
      <c r="I499" s="162"/>
      <c r="J499" s="171">
        <f>BK499</f>
        <v>0</v>
      </c>
      <c r="L499" s="159"/>
      <c r="M499" s="164"/>
      <c r="N499" s="165"/>
      <c r="O499" s="165"/>
      <c r="P499" s="166">
        <f>SUM(P500:P504)</f>
        <v>0</v>
      </c>
      <c r="Q499" s="165"/>
      <c r="R499" s="166">
        <f>SUM(R500:R504)</f>
        <v>0</v>
      </c>
      <c r="S499" s="165"/>
      <c r="T499" s="167">
        <f>SUM(T500:T504)</f>
        <v>0</v>
      </c>
      <c r="AR499" s="160" t="s">
        <v>83</v>
      </c>
      <c r="AT499" s="168" t="s">
        <v>72</v>
      </c>
      <c r="AU499" s="168" t="s">
        <v>81</v>
      </c>
      <c r="AY499" s="160" t="s">
        <v>178</v>
      </c>
      <c r="BK499" s="169">
        <f>SUM(BK500:BK504)</f>
        <v>0</v>
      </c>
    </row>
    <row r="500" spans="2:65" s="1" customFormat="1" ht="25.5" customHeight="1">
      <c r="B500" s="172"/>
      <c r="C500" s="298" t="s">
        <v>556</v>
      </c>
      <c r="D500" s="173" t="s">
        <v>180</v>
      </c>
      <c r="E500" s="174" t="s">
        <v>1698</v>
      </c>
      <c r="F500" s="175" t="s">
        <v>1699</v>
      </c>
      <c r="G500" s="176" t="s">
        <v>183</v>
      </c>
      <c r="H500" s="177">
        <v>115.2</v>
      </c>
      <c r="I500" s="178"/>
      <c r="J500" s="179">
        <f>ROUND(I500*H500,2)</f>
        <v>0</v>
      </c>
      <c r="K500" s="175" t="s">
        <v>267</v>
      </c>
      <c r="L500" s="39"/>
      <c r="M500" s="180" t="s">
        <v>5</v>
      </c>
      <c r="N500" s="181" t="s">
        <v>44</v>
      </c>
      <c r="O500" s="40"/>
      <c r="P500" s="182">
        <f>O500*H500</f>
        <v>0</v>
      </c>
      <c r="Q500" s="182">
        <v>0</v>
      </c>
      <c r="R500" s="182">
        <f>Q500*H500</f>
        <v>0</v>
      </c>
      <c r="S500" s="182">
        <v>0</v>
      </c>
      <c r="T500" s="183">
        <f>S500*H500</f>
        <v>0</v>
      </c>
      <c r="AR500" s="22" t="s">
        <v>218</v>
      </c>
      <c r="AT500" s="22" t="s">
        <v>180</v>
      </c>
      <c r="AU500" s="22" t="s">
        <v>83</v>
      </c>
      <c r="AY500" s="22" t="s">
        <v>178</v>
      </c>
      <c r="BE500" s="184">
        <f>IF(N500="základní",J500,0)</f>
        <v>0</v>
      </c>
      <c r="BF500" s="184">
        <f>IF(N500="snížená",J500,0)</f>
        <v>0</v>
      </c>
      <c r="BG500" s="184">
        <f>IF(N500="zákl. přenesená",J500,0)</f>
        <v>0</v>
      </c>
      <c r="BH500" s="184">
        <f>IF(N500="sníž. přenesená",J500,0)</f>
        <v>0</v>
      </c>
      <c r="BI500" s="184">
        <f>IF(N500="nulová",J500,0)</f>
        <v>0</v>
      </c>
      <c r="BJ500" s="22" t="s">
        <v>81</v>
      </c>
      <c r="BK500" s="184">
        <f>ROUND(I500*H500,2)</f>
        <v>0</v>
      </c>
      <c r="BL500" s="22" t="s">
        <v>218</v>
      </c>
      <c r="BM500" s="22" t="s">
        <v>1700</v>
      </c>
    </row>
    <row r="501" spans="2:51" s="11" customFormat="1" ht="13.5">
      <c r="B501" s="185"/>
      <c r="D501" s="186" t="s">
        <v>186</v>
      </c>
      <c r="E501" s="187" t="s">
        <v>5</v>
      </c>
      <c r="F501" s="188" t="s">
        <v>1701</v>
      </c>
      <c r="H501" s="189">
        <v>115.2</v>
      </c>
      <c r="I501" s="190"/>
      <c r="L501" s="185"/>
      <c r="M501" s="191"/>
      <c r="N501" s="192"/>
      <c r="O501" s="192"/>
      <c r="P501" s="192"/>
      <c r="Q501" s="192"/>
      <c r="R501" s="192"/>
      <c r="S501" s="192"/>
      <c r="T501" s="193"/>
      <c r="AT501" s="187" t="s">
        <v>186</v>
      </c>
      <c r="AU501" s="187" t="s">
        <v>83</v>
      </c>
      <c r="AV501" s="11" t="s">
        <v>83</v>
      </c>
      <c r="AW501" s="11" t="s">
        <v>37</v>
      </c>
      <c r="AX501" s="11" t="s">
        <v>73</v>
      </c>
      <c r="AY501" s="187" t="s">
        <v>178</v>
      </c>
    </row>
    <row r="502" spans="2:51" s="12" customFormat="1" ht="13.5">
      <c r="B502" s="194"/>
      <c r="D502" s="186" t="s">
        <v>186</v>
      </c>
      <c r="E502" s="195" t="s">
        <v>5</v>
      </c>
      <c r="F502" s="196" t="s">
        <v>188</v>
      </c>
      <c r="H502" s="197">
        <v>115.2</v>
      </c>
      <c r="I502" s="198"/>
      <c r="L502" s="194"/>
      <c r="M502" s="199"/>
      <c r="N502" s="200"/>
      <c r="O502" s="200"/>
      <c r="P502" s="200"/>
      <c r="Q502" s="200"/>
      <c r="R502" s="200"/>
      <c r="S502" s="200"/>
      <c r="T502" s="201"/>
      <c r="AT502" s="195" t="s">
        <v>186</v>
      </c>
      <c r="AU502" s="195" t="s">
        <v>83</v>
      </c>
      <c r="AV502" s="12" t="s">
        <v>185</v>
      </c>
      <c r="AW502" s="12" t="s">
        <v>37</v>
      </c>
      <c r="AX502" s="12" t="s">
        <v>81</v>
      </c>
      <c r="AY502" s="195" t="s">
        <v>178</v>
      </c>
    </row>
    <row r="503" spans="2:65" s="1" customFormat="1" ht="16.5" customHeight="1">
      <c r="B503" s="172"/>
      <c r="C503" s="202" t="s">
        <v>1702</v>
      </c>
      <c r="D503" s="202" t="s">
        <v>271</v>
      </c>
      <c r="E503" s="203" t="s">
        <v>1703</v>
      </c>
      <c r="F503" s="204" t="s">
        <v>1704</v>
      </c>
      <c r="G503" s="205" t="s">
        <v>183</v>
      </c>
      <c r="H503" s="206">
        <v>115.2</v>
      </c>
      <c r="I503" s="207"/>
      <c r="J503" s="208">
        <f>ROUND(I503*H503,2)</f>
        <v>0</v>
      </c>
      <c r="K503" s="204" t="s">
        <v>5</v>
      </c>
      <c r="L503" s="209"/>
      <c r="M503" s="210" t="s">
        <v>5</v>
      </c>
      <c r="N503" s="211" t="s">
        <v>44</v>
      </c>
      <c r="O503" s="40"/>
      <c r="P503" s="182">
        <f>O503*H503</f>
        <v>0</v>
      </c>
      <c r="Q503" s="182">
        <v>0</v>
      </c>
      <c r="R503" s="182">
        <f>Q503*H503</f>
        <v>0</v>
      </c>
      <c r="S503" s="182">
        <v>0</v>
      </c>
      <c r="T503" s="183">
        <f>S503*H503</f>
        <v>0</v>
      </c>
      <c r="AR503" s="22" t="s">
        <v>256</v>
      </c>
      <c r="AT503" s="22" t="s">
        <v>271</v>
      </c>
      <c r="AU503" s="22" t="s">
        <v>83</v>
      </c>
      <c r="AY503" s="22" t="s">
        <v>178</v>
      </c>
      <c r="BE503" s="184">
        <f>IF(N503="základní",J503,0)</f>
        <v>0</v>
      </c>
      <c r="BF503" s="184">
        <f>IF(N503="snížená",J503,0)</f>
        <v>0</v>
      </c>
      <c r="BG503" s="184">
        <f>IF(N503="zákl. přenesená",J503,0)</f>
        <v>0</v>
      </c>
      <c r="BH503" s="184">
        <f>IF(N503="sníž. přenesená",J503,0)</f>
        <v>0</v>
      </c>
      <c r="BI503" s="184">
        <f>IF(N503="nulová",J503,0)</f>
        <v>0</v>
      </c>
      <c r="BJ503" s="22" t="s">
        <v>81</v>
      </c>
      <c r="BK503" s="184">
        <f>ROUND(I503*H503,2)</f>
        <v>0</v>
      </c>
      <c r="BL503" s="22" t="s">
        <v>218</v>
      </c>
      <c r="BM503" s="22" t="s">
        <v>1705</v>
      </c>
    </row>
    <row r="504" spans="2:65" s="1" customFormat="1" ht="38.25" customHeight="1">
      <c r="B504" s="172"/>
      <c r="C504" s="173" t="s">
        <v>1706</v>
      </c>
      <c r="D504" s="173" t="s">
        <v>180</v>
      </c>
      <c r="E504" s="174" t="s">
        <v>1707</v>
      </c>
      <c r="F504" s="175" t="s">
        <v>1708</v>
      </c>
      <c r="G504" s="176" t="s">
        <v>560</v>
      </c>
      <c r="H504" s="212"/>
      <c r="I504" s="178"/>
      <c r="J504" s="179">
        <f>ROUND(I504*H504,2)</f>
        <v>0</v>
      </c>
      <c r="K504" s="175" t="s">
        <v>191</v>
      </c>
      <c r="L504" s="39"/>
      <c r="M504" s="180" t="s">
        <v>5</v>
      </c>
      <c r="N504" s="181" t="s">
        <v>44</v>
      </c>
      <c r="O504" s="40"/>
      <c r="P504" s="182">
        <f>O504*H504</f>
        <v>0</v>
      </c>
      <c r="Q504" s="182">
        <v>0</v>
      </c>
      <c r="R504" s="182">
        <f>Q504*H504</f>
        <v>0</v>
      </c>
      <c r="S504" s="182">
        <v>0</v>
      </c>
      <c r="T504" s="183">
        <f>S504*H504</f>
        <v>0</v>
      </c>
      <c r="AR504" s="22" t="s">
        <v>218</v>
      </c>
      <c r="AT504" s="22" t="s">
        <v>180</v>
      </c>
      <c r="AU504" s="22" t="s">
        <v>83</v>
      </c>
      <c r="AY504" s="22" t="s">
        <v>178</v>
      </c>
      <c r="BE504" s="184">
        <f>IF(N504="základní",J504,0)</f>
        <v>0</v>
      </c>
      <c r="BF504" s="184">
        <f>IF(N504="snížená",J504,0)</f>
        <v>0</v>
      </c>
      <c r="BG504" s="184">
        <f>IF(N504="zákl. přenesená",J504,0)</f>
        <v>0</v>
      </c>
      <c r="BH504" s="184">
        <f>IF(N504="sníž. přenesená",J504,0)</f>
        <v>0</v>
      </c>
      <c r="BI504" s="184">
        <f>IF(N504="nulová",J504,0)</f>
        <v>0</v>
      </c>
      <c r="BJ504" s="22" t="s">
        <v>81</v>
      </c>
      <c r="BK504" s="184">
        <f>ROUND(I504*H504,2)</f>
        <v>0</v>
      </c>
      <c r="BL504" s="22" t="s">
        <v>218</v>
      </c>
      <c r="BM504" s="22" t="s">
        <v>1709</v>
      </c>
    </row>
    <row r="505" spans="2:63" s="10" customFormat="1" ht="29.85" customHeight="1">
      <c r="B505" s="159"/>
      <c r="D505" s="160" t="s">
        <v>72</v>
      </c>
      <c r="E505" s="170" t="s">
        <v>1710</v>
      </c>
      <c r="F505" s="170" t="s">
        <v>1711</v>
      </c>
      <c r="I505" s="162"/>
      <c r="J505" s="171">
        <f>BK505</f>
        <v>0</v>
      </c>
      <c r="L505" s="159"/>
      <c r="M505" s="164"/>
      <c r="N505" s="165"/>
      <c r="O505" s="165"/>
      <c r="P505" s="166">
        <f>SUM(P506:P510)</f>
        <v>0</v>
      </c>
      <c r="Q505" s="165"/>
      <c r="R505" s="166">
        <f>SUM(R506:R510)</f>
        <v>0</v>
      </c>
      <c r="S505" s="165"/>
      <c r="T505" s="167">
        <f>SUM(T506:T510)</f>
        <v>0</v>
      </c>
      <c r="AR505" s="160" t="s">
        <v>83</v>
      </c>
      <c r="AT505" s="168" t="s">
        <v>72</v>
      </c>
      <c r="AU505" s="168" t="s">
        <v>81</v>
      </c>
      <c r="AY505" s="160" t="s">
        <v>178</v>
      </c>
      <c r="BK505" s="169">
        <f>SUM(BK506:BK510)</f>
        <v>0</v>
      </c>
    </row>
    <row r="506" spans="2:65" s="1" customFormat="1" ht="16.5" customHeight="1">
      <c r="B506" s="172"/>
      <c r="C506" s="173" t="s">
        <v>567</v>
      </c>
      <c r="D506" s="173" t="s">
        <v>180</v>
      </c>
      <c r="E506" s="174" t="s">
        <v>1712</v>
      </c>
      <c r="F506" s="175" t="s">
        <v>1713</v>
      </c>
      <c r="G506" s="176" t="s">
        <v>227</v>
      </c>
      <c r="H506" s="177">
        <v>1</v>
      </c>
      <c r="I506" s="178"/>
      <c r="J506" s="179">
        <f>ROUND(I506*H506,2)</f>
        <v>0</v>
      </c>
      <c r="K506" s="175" t="s">
        <v>5</v>
      </c>
      <c r="L506" s="39"/>
      <c r="M506" s="180" t="s">
        <v>5</v>
      </c>
      <c r="N506" s="181" t="s">
        <v>44</v>
      </c>
      <c r="O506" s="40"/>
      <c r="P506" s="182">
        <f>O506*H506</f>
        <v>0</v>
      </c>
      <c r="Q506" s="182">
        <v>0</v>
      </c>
      <c r="R506" s="182">
        <f>Q506*H506</f>
        <v>0</v>
      </c>
      <c r="S506" s="182">
        <v>0</v>
      </c>
      <c r="T506" s="183">
        <f>S506*H506</f>
        <v>0</v>
      </c>
      <c r="AR506" s="22" t="s">
        <v>218</v>
      </c>
      <c r="AT506" s="22" t="s">
        <v>180</v>
      </c>
      <c r="AU506" s="22" t="s">
        <v>83</v>
      </c>
      <c r="AY506" s="22" t="s">
        <v>178</v>
      </c>
      <c r="BE506" s="184">
        <f>IF(N506="základní",J506,0)</f>
        <v>0</v>
      </c>
      <c r="BF506" s="184">
        <f>IF(N506="snížená",J506,0)</f>
        <v>0</v>
      </c>
      <c r="BG506" s="184">
        <f>IF(N506="zákl. přenesená",J506,0)</f>
        <v>0</v>
      </c>
      <c r="BH506" s="184">
        <f>IF(N506="sníž. přenesená",J506,0)</f>
        <v>0</v>
      </c>
      <c r="BI506" s="184">
        <f>IF(N506="nulová",J506,0)</f>
        <v>0</v>
      </c>
      <c r="BJ506" s="22" t="s">
        <v>81</v>
      </c>
      <c r="BK506" s="184">
        <f>ROUND(I506*H506,2)</f>
        <v>0</v>
      </c>
      <c r="BL506" s="22" t="s">
        <v>218</v>
      </c>
      <c r="BM506" s="22" t="s">
        <v>1714</v>
      </c>
    </row>
    <row r="507" spans="2:65" s="1" customFormat="1" ht="16.5" customHeight="1">
      <c r="B507" s="172"/>
      <c r="C507" s="173" t="s">
        <v>1715</v>
      </c>
      <c r="D507" s="173" t="s">
        <v>180</v>
      </c>
      <c r="E507" s="174" t="s">
        <v>1716</v>
      </c>
      <c r="F507" s="175" t="s">
        <v>1717</v>
      </c>
      <c r="G507" s="176" t="s">
        <v>227</v>
      </c>
      <c r="H507" s="177">
        <v>1</v>
      </c>
      <c r="I507" s="178"/>
      <c r="J507" s="179">
        <f>ROUND(I507*H507,2)</f>
        <v>0</v>
      </c>
      <c r="K507" s="175" t="s">
        <v>5</v>
      </c>
      <c r="L507" s="39"/>
      <c r="M507" s="180" t="s">
        <v>5</v>
      </c>
      <c r="N507" s="181" t="s">
        <v>44</v>
      </c>
      <c r="O507" s="40"/>
      <c r="P507" s="182">
        <f>O507*H507</f>
        <v>0</v>
      </c>
      <c r="Q507" s="182">
        <v>0</v>
      </c>
      <c r="R507" s="182">
        <f>Q507*H507</f>
        <v>0</v>
      </c>
      <c r="S507" s="182">
        <v>0</v>
      </c>
      <c r="T507" s="183">
        <f>S507*H507</f>
        <v>0</v>
      </c>
      <c r="AR507" s="22" t="s">
        <v>218</v>
      </c>
      <c r="AT507" s="22" t="s">
        <v>180</v>
      </c>
      <c r="AU507" s="22" t="s">
        <v>83</v>
      </c>
      <c r="AY507" s="22" t="s">
        <v>178</v>
      </c>
      <c r="BE507" s="184">
        <f>IF(N507="základní",J507,0)</f>
        <v>0</v>
      </c>
      <c r="BF507" s="184">
        <f>IF(N507="snížená",J507,0)</f>
        <v>0</v>
      </c>
      <c r="BG507" s="184">
        <f>IF(N507="zákl. přenesená",J507,0)</f>
        <v>0</v>
      </c>
      <c r="BH507" s="184">
        <f>IF(N507="sníž. přenesená",J507,0)</f>
        <v>0</v>
      </c>
      <c r="BI507" s="184">
        <f>IF(N507="nulová",J507,0)</f>
        <v>0</v>
      </c>
      <c r="BJ507" s="22" t="s">
        <v>81</v>
      </c>
      <c r="BK507" s="184">
        <f>ROUND(I507*H507,2)</f>
        <v>0</v>
      </c>
      <c r="BL507" s="22" t="s">
        <v>218</v>
      </c>
      <c r="BM507" s="22" t="s">
        <v>1718</v>
      </c>
    </row>
    <row r="508" spans="2:65" s="1" customFormat="1" ht="16.5" customHeight="1">
      <c r="B508" s="172"/>
      <c r="C508" s="173" t="s">
        <v>570</v>
      </c>
      <c r="D508" s="173" t="s">
        <v>180</v>
      </c>
      <c r="E508" s="174" t="s">
        <v>1719</v>
      </c>
      <c r="F508" s="175" t="s">
        <v>1720</v>
      </c>
      <c r="G508" s="176" t="s">
        <v>223</v>
      </c>
      <c r="H508" s="177">
        <v>1</v>
      </c>
      <c r="I508" s="178"/>
      <c r="J508" s="179">
        <f>ROUND(I508*H508,2)</f>
        <v>0</v>
      </c>
      <c r="K508" s="175" t="s">
        <v>5</v>
      </c>
      <c r="L508" s="39"/>
      <c r="M508" s="180" t="s">
        <v>5</v>
      </c>
      <c r="N508" s="181" t="s">
        <v>44</v>
      </c>
      <c r="O508" s="40"/>
      <c r="P508" s="182">
        <f>O508*H508</f>
        <v>0</v>
      </c>
      <c r="Q508" s="182">
        <v>0</v>
      </c>
      <c r="R508" s="182">
        <f>Q508*H508</f>
        <v>0</v>
      </c>
      <c r="S508" s="182">
        <v>0</v>
      </c>
      <c r="T508" s="183">
        <f>S508*H508</f>
        <v>0</v>
      </c>
      <c r="AR508" s="22" t="s">
        <v>218</v>
      </c>
      <c r="AT508" s="22" t="s">
        <v>180</v>
      </c>
      <c r="AU508" s="22" t="s">
        <v>83</v>
      </c>
      <c r="AY508" s="22" t="s">
        <v>178</v>
      </c>
      <c r="BE508" s="184">
        <f>IF(N508="základní",J508,0)</f>
        <v>0</v>
      </c>
      <c r="BF508" s="184">
        <f>IF(N508="snížená",J508,0)</f>
        <v>0</v>
      </c>
      <c r="BG508" s="184">
        <f>IF(N508="zákl. přenesená",J508,0)</f>
        <v>0</v>
      </c>
      <c r="BH508" s="184">
        <f>IF(N508="sníž. přenesená",J508,0)</f>
        <v>0</v>
      </c>
      <c r="BI508" s="184">
        <f>IF(N508="nulová",J508,0)</f>
        <v>0</v>
      </c>
      <c r="BJ508" s="22" t="s">
        <v>81</v>
      </c>
      <c r="BK508" s="184">
        <f>ROUND(I508*H508,2)</f>
        <v>0</v>
      </c>
      <c r="BL508" s="22" t="s">
        <v>218</v>
      </c>
      <c r="BM508" s="22" t="s">
        <v>1721</v>
      </c>
    </row>
    <row r="509" spans="2:51" s="11" customFormat="1" ht="13.5">
      <c r="B509" s="185"/>
      <c r="D509" s="186" t="s">
        <v>186</v>
      </c>
      <c r="E509" s="187" t="s">
        <v>5</v>
      </c>
      <c r="F509" s="188" t="s">
        <v>81</v>
      </c>
      <c r="H509" s="189">
        <v>1</v>
      </c>
      <c r="I509" s="190"/>
      <c r="L509" s="185"/>
      <c r="M509" s="191"/>
      <c r="N509" s="192"/>
      <c r="O509" s="192"/>
      <c r="P509" s="192"/>
      <c r="Q509" s="192"/>
      <c r="R509" s="192"/>
      <c r="S509" s="192"/>
      <c r="T509" s="193"/>
      <c r="AT509" s="187" t="s">
        <v>186</v>
      </c>
      <c r="AU509" s="187" t="s">
        <v>83</v>
      </c>
      <c r="AV509" s="11" t="s">
        <v>83</v>
      </c>
      <c r="AW509" s="11" t="s">
        <v>37</v>
      </c>
      <c r="AX509" s="11" t="s">
        <v>73</v>
      </c>
      <c r="AY509" s="187" t="s">
        <v>178</v>
      </c>
    </row>
    <row r="510" spans="2:51" s="12" customFormat="1" ht="13.5">
      <c r="B510" s="194"/>
      <c r="D510" s="186" t="s">
        <v>186</v>
      </c>
      <c r="E510" s="195" t="s">
        <v>5</v>
      </c>
      <c r="F510" s="196" t="s">
        <v>188</v>
      </c>
      <c r="H510" s="197">
        <v>1</v>
      </c>
      <c r="I510" s="198"/>
      <c r="L510" s="194"/>
      <c r="M510" s="213"/>
      <c r="N510" s="214"/>
      <c r="O510" s="214"/>
      <c r="P510" s="214"/>
      <c r="Q510" s="214"/>
      <c r="R510" s="214"/>
      <c r="S510" s="214"/>
      <c r="T510" s="215"/>
      <c r="AT510" s="195" t="s">
        <v>186</v>
      </c>
      <c r="AU510" s="195" t="s">
        <v>83</v>
      </c>
      <c r="AV510" s="12" t="s">
        <v>185</v>
      </c>
      <c r="AW510" s="12" t="s">
        <v>37</v>
      </c>
      <c r="AX510" s="12" t="s">
        <v>81</v>
      </c>
      <c r="AY510" s="195" t="s">
        <v>178</v>
      </c>
    </row>
    <row r="511" spans="2:12" s="1" customFormat="1" ht="6.95" customHeight="1">
      <c r="B511" s="54"/>
      <c r="C511" s="55"/>
      <c r="D511" s="55"/>
      <c r="E511" s="55"/>
      <c r="F511" s="55"/>
      <c r="G511" s="55"/>
      <c r="H511" s="55"/>
      <c r="I511" s="125"/>
      <c r="J511" s="55"/>
      <c r="K511" s="55"/>
      <c r="L511" s="39"/>
    </row>
  </sheetData>
  <autoFilter ref="C97:K510"/>
  <mergeCells count="10">
    <mergeCell ref="J51:J52"/>
    <mergeCell ref="E88:H88"/>
    <mergeCell ref="E90:H9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4"/>
  <sheetViews>
    <sheetView showGridLines="0" workbookViewId="0" topLeftCell="A1">
      <pane ySplit="1" topLeftCell="A215" activePane="bottomLeft" state="frozen"/>
      <selection pane="bottomLeft" activeCell="F15" sqref="F1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131</v>
      </c>
      <c r="G1" s="343" t="s">
        <v>132</v>
      </c>
      <c r="H1" s="343"/>
      <c r="I1" s="101"/>
      <c r="J1" s="100" t="s">
        <v>133</v>
      </c>
      <c r="K1" s="99" t="s">
        <v>134</v>
      </c>
      <c r="L1" s="100" t="s">
        <v>135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29" t="s">
        <v>8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2" t="s">
        <v>110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83</v>
      </c>
    </row>
    <row r="4" spans="2:46" ht="36.95" customHeight="1">
      <c r="B4" s="26"/>
      <c r="C4" s="27"/>
      <c r="D4" s="28" t="s">
        <v>136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44" t="str">
        <f>'Rekapitulace stavby'!K6</f>
        <v>Zateplení budovy SOŠ a SOU dopravní Čáslav (3.10)</v>
      </c>
      <c r="F7" s="345"/>
      <c r="G7" s="345"/>
      <c r="H7" s="345"/>
      <c r="I7" s="103"/>
      <c r="J7" s="27"/>
      <c r="K7" s="29"/>
    </row>
    <row r="8" spans="2:11" s="1" customFormat="1" ht="15">
      <c r="B8" s="39"/>
      <c r="C8" s="40"/>
      <c r="D8" s="35" t="s">
        <v>137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46" t="s">
        <v>2801</v>
      </c>
      <c r="F9" s="347"/>
      <c r="G9" s="347"/>
      <c r="H9" s="347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5</v>
      </c>
      <c r="G11" s="40"/>
      <c r="H11" s="40"/>
      <c r="I11" s="105" t="s">
        <v>21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22</v>
      </c>
      <c r="E12" s="40"/>
      <c r="F12" s="33" t="s">
        <v>139</v>
      </c>
      <c r="G12" s="40"/>
      <c r="H12" s="40"/>
      <c r="I12" s="105" t="s">
        <v>24</v>
      </c>
      <c r="J12" s="106" t="str">
        <f>'Rekapitulace stavby'!AN8</f>
        <v>19. 9. 2018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26</v>
      </c>
      <c r="E14" s="40"/>
      <c r="F14" s="40"/>
      <c r="G14" s="40"/>
      <c r="H14" s="40"/>
      <c r="I14" s="105" t="s">
        <v>27</v>
      </c>
      <c r="J14" s="33" t="str">
        <f>IF('Rekapitulace stavby'!AN10="","",'Rekapitulace stavby'!AN10)</f>
        <v>14801973</v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SUŠ a SOU dopravní Čáslav, Aug. Sedláčka 1145, Čás</v>
      </c>
      <c r="F15" s="40"/>
      <c r="G15" s="40"/>
      <c r="H15" s="40"/>
      <c r="I15" s="105" t="s">
        <v>30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05" t="s">
        <v>27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05" t="s">
        <v>27</v>
      </c>
      <c r="J20" s="33" t="str">
        <f>IF('Rekapitulace stavby'!AN16="","",'Rekapitulace stavby'!AN16)</f>
        <v>27210341</v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>AZ PROJECT spol. s r.o., Plynárenská 830, Kolín</v>
      </c>
      <c r="F21" s="40"/>
      <c r="G21" s="40"/>
      <c r="H21" s="40"/>
      <c r="I21" s="105" t="s">
        <v>30</v>
      </c>
      <c r="J21" s="33" t="str">
        <f>IF('Rekapitulace stavby'!AN17="","",'Rekapitulace stavby'!AN17)</f>
        <v>CZ27210341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38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35" t="s">
        <v>5</v>
      </c>
      <c r="F24" s="335"/>
      <c r="G24" s="335"/>
      <c r="H24" s="335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39</v>
      </c>
      <c r="E27" s="40"/>
      <c r="F27" s="40"/>
      <c r="G27" s="40"/>
      <c r="H27" s="40"/>
      <c r="I27" s="104"/>
      <c r="J27" s="114">
        <f>ROUND(J88,2)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41</v>
      </c>
      <c r="G29" s="40"/>
      <c r="H29" s="40"/>
      <c r="I29" s="115" t="s">
        <v>40</v>
      </c>
      <c r="J29" s="44" t="s">
        <v>42</v>
      </c>
      <c r="K29" s="43"/>
    </row>
    <row r="30" spans="2:11" s="1" customFormat="1" ht="14.45" customHeight="1">
      <c r="B30" s="39"/>
      <c r="C30" s="40"/>
      <c r="D30" s="47" t="s">
        <v>43</v>
      </c>
      <c r="E30" s="47" t="s">
        <v>44</v>
      </c>
      <c r="F30" s="116">
        <f>ROUND(SUM(BE88:BE213),2)</f>
        <v>0</v>
      </c>
      <c r="G30" s="40"/>
      <c r="H30" s="40"/>
      <c r="I30" s="117">
        <v>0.21</v>
      </c>
      <c r="J30" s="116">
        <f>ROUND(ROUND((SUM(BE88:BE213)),2)*I30,2)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45</v>
      </c>
      <c r="F31" s="116">
        <f>ROUND(SUM(BF88:BF213),2)</f>
        <v>0</v>
      </c>
      <c r="G31" s="40"/>
      <c r="H31" s="40"/>
      <c r="I31" s="117">
        <v>0.15</v>
      </c>
      <c r="J31" s="116">
        <f>ROUND(ROUND((SUM(BF88:BF213)),2)*I31,2)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46</v>
      </c>
      <c r="F32" s="116">
        <f>ROUND(SUM(BG88:BG213),2)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47</v>
      </c>
      <c r="F33" s="116">
        <f>ROUND(SUM(BH88:BH213),2)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48</v>
      </c>
      <c r="F34" s="116">
        <f>ROUND(SUM(BI88:BI213),2)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49</v>
      </c>
      <c r="E36" s="69"/>
      <c r="F36" s="69"/>
      <c r="G36" s="120" t="s">
        <v>50</v>
      </c>
      <c r="H36" s="121" t="s">
        <v>51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140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44" t="str">
        <f>E7</f>
        <v>Zateplení budovy SOŠ a SOU dopravní Čáslav (3.10)</v>
      </c>
      <c r="F45" s="345"/>
      <c r="G45" s="345"/>
      <c r="H45" s="345"/>
      <c r="I45" s="104"/>
      <c r="J45" s="40"/>
      <c r="K45" s="43"/>
    </row>
    <row r="46" spans="2:11" s="1" customFormat="1" ht="14.45" customHeight="1">
      <c r="B46" s="39"/>
      <c r="C46" s="35" t="s">
        <v>137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46" t="str">
        <f>E9</f>
        <v>1715e2 - Přípomoce v - 1715e2 - Přípomoce vytápění C</v>
      </c>
      <c r="F47" s="347"/>
      <c r="G47" s="347"/>
      <c r="H47" s="347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22</v>
      </c>
      <c r="D49" s="40"/>
      <c r="E49" s="40"/>
      <c r="F49" s="33" t="str">
        <f>F12</f>
        <v xml:space="preserve"> </v>
      </c>
      <c r="G49" s="40"/>
      <c r="H49" s="40"/>
      <c r="I49" s="105" t="s">
        <v>24</v>
      </c>
      <c r="J49" s="106" t="str">
        <f>IF(J12="","",J12)</f>
        <v>19. 9. 2018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5" t="s">
        <v>26</v>
      </c>
      <c r="D51" s="40"/>
      <c r="E51" s="40"/>
      <c r="F51" s="33" t="str">
        <f>E15</f>
        <v>SUŠ a SOU dopravní Čáslav, Aug. Sedláčka 1145, Čás</v>
      </c>
      <c r="G51" s="40"/>
      <c r="H51" s="40"/>
      <c r="I51" s="105" t="s">
        <v>33</v>
      </c>
      <c r="J51" s="335" t="str">
        <f>E21</f>
        <v>AZ PROJECT spol. s r.o., Plynárenská 830, Kolín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04"/>
      <c r="J52" s="339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141</v>
      </c>
      <c r="D54" s="118"/>
      <c r="E54" s="118"/>
      <c r="F54" s="118"/>
      <c r="G54" s="118"/>
      <c r="H54" s="118"/>
      <c r="I54" s="129"/>
      <c r="J54" s="130" t="s">
        <v>142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143</v>
      </c>
      <c r="D56" s="40"/>
      <c r="E56" s="40"/>
      <c r="F56" s="40"/>
      <c r="G56" s="40"/>
      <c r="H56" s="40"/>
      <c r="I56" s="104"/>
      <c r="J56" s="114">
        <f>J88</f>
        <v>0</v>
      </c>
      <c r="K56" s="43"/>
      <c r="AU56" s="22" t="s">
        <v>144</v>
      </c>
    </row>
    <row r="57" spans="2:11" s="7" customFormat="1" ht="24.95" customHeight="1">
      <c r="B57" s="133"/>
      <c r="C57" s="134"/>
      <c r="D57" s="135" t="s">
        <v>145</v>
      </c>
      <c r="E57" s="136"/>
      <c r="F57" s="136"/>
      <c r="G57" s="136"/>
      <c r="H57" s="136"/>
      <c r="I57" s="137"/>
      <c r="J57" s="138">
        <f>J89</f>
        <v>0</v>
      </c>
      <c r="K57" s="139"/>
    </row>
    <row r="58" spans="2:11" s="8" customFormat="1" ht="19.9" customHeight="1">
      <c r="B58" s="140"/>
      <c r="C58" s="141"/>
      <c r="D58" s="142" t="s">
        <v>757</v>
      </c>
      <c r="E58" s="143"/>
      <c r="F58" s="143"/>
      <c r="G58" s="143"/>
      <c r="H58" s="143"/>
      <c r="I58" s="144"/>
      <c r="J58" s="145">
        <f>J90</f>
        <v>0</v>
      </c>
      <c r="K58" s="146"/>
    </row>
    <row r="59" spans="2:11" s="8" customFormat="1" ht="19.9" customHeight="1">
      <c r="B59" s="140"/>
      <c r="C59" s="141"/>
      <c r="D59" s="142" t="s">
        <v>897</v>
      </c>
      <c r="E59" s="143"/>
      <c r="F59" s="143"/>
      <c r="G59" s="143"/>
      <c r="H59" s="143"/>
      <c r="I59" s="144"/>
      <c r="J59" s="145">
        <f>J118</f>
        <v>0</v>
      </c>
      <c r="K59" s="146"/>
    </row>
    <row r="60" spans="2:11" s="8" customFormat="1" ht="19.9" customHeight="1">
      <c r="B60" s="140"/>
      <c r="C60" s="141"/>
      <c r="D60" s="142" t="s">
        <v>148</v>
      </c>
      <c r="E60" s="143"/>
      <c r="F60" s="143"/>
      <c r="G60" s="143"/>
      <c r="H60" s="143"/>
      <c r="I60" s="144"/>
      <c r="J60" s="145">
        <f>J127</f>
        <v>0</v>
      </c>
      <c r="K60" s="146"/>
    </row>
    <row r="61" spans="2:11" s="8" customFormat="1" ht="19.9" customHeight="1">
      <c r="B61" s="140"/>
      <c r="C61" s="141"/>
      <c r="D61" s="142" t="s">
        <v>758</v>
      </c>
      <c r="E61" s="143"/>
      <c r="F61" s="143"/>
      <c r="G61" s="143"/>
      <c r="H61" s="143"/>
      <c r="I61" s="144"/>
      <c r="J61" s="145">
        <f>J138</f>
        <v>0</v>
      </c>
      <c r="K61" s="146"/>
    </row>
    <row r="62" spans="2:11" s="8" customFormat="1" ht="19.9" customHeight="1">
      <c r="B62" s="140"/>
      <c r="C62" s="141"/>
      <c r="D62" s="142" t="s">
        <v>150</v>
      </c>
      <c r="E62" s="143"/>
      <c r="F62" s="143"/>
      <c r="G62" s="143"/>
      <c r="H62" s="143"/>
      <c r="I62" s="144"/>
      <c r="J62" s="145">
        <f>J162</f>
        <v>0</v>
      </c>
      <c r="K62" s="146"/>
    </row>
    <row r="63" spans="2:11" s="8" customFormat="1" ht="19.9" customHeight="1">
      <c r="B63" s="140"/>
      <c r="C63" s="141"/>
      <c r="D63" s="142" t="s">
        <v>151</v>
      </c>
      <c r="E63" s="143"/>
      <c r="F63" s="143"/>
      <c r="G63" s="143"/>
      <c r="H63" s="143"/>
      <c r="I63" s="144"/>
      <c r="J63" s="145">
        <f>J173</f>
        <v>0</v>
      </c>
      <c r="K63" s="146"/>
    </row>
    <row r="64" spans="2:11" s="7" customFormat="1" ht="24.95" customHeight="1">
      <c r="B64" s="133"/>
      <c r="C64" s="134"/>
      <c r="D64" s="135" t="s">
        <v>152</v>
      </c>
      <c r="E64" s="136"/>
      <c r="F64" s="136"/>
      <c r="G64" s="136"/>
      <c r="H64" s="136"/>
      <c r="I64" s="137"/>
      <c r="J64" s="138">
        <f>J175</f>
        <v>0</v>
      </c>
      <c r="K64" s="139"/>
    </row>
    <row r="65" spans="2:11" s="8" customFormat="1" ht="19.9" customHeight="1">
      <c r="B65" s="140"/>
      <c r="C65" s="141"/>
      <c r="D65" s="142" t="s">
        <v>898</v>
      </c>
      <c r="E65" s="143"/>
      <c r="F65" s="143"/>
      <c r="G65" s="143"/>
      <c r="H65" s="143"/>
      <c r="I65" s="144"/>
      <c r="J65" s="145">
        <f>J176</f>
        <v>0</v>
      </c>
      <c r="K65" s="146"/>
    </row>
    <row r="66" spans="2:11" s="8" customFormat="1" ht="19.9" customHeight="1">
      <c r="B66" s="140"/>
      <c r="C66" s="141"/>
      <c r="D66" s="142" t="s">
        <v>759</v>
      </c>
      <c r="E66" s="143"/>
      <c r="F66" s="143"/>
      <c r="G66" s="143"/>
      <c r="H66" s="143"/>
      <c r="I66" s="144"/>
      <c r="J66" s="145">
        <f>J200</f>
        <v>0</v>
      </c>
      <c r="K66" s="146"/>
    </row>
    <row r="67" spans="2:11" s="8" customFormat="1" ht="19.9" customHeight="1">
      <c r="B67" s="140"/>
      <c r="C67" s="141"/>
      <c r="D67" s="142" t="s">
        <v>159</v>
      </c>
      <c r="E67" s="143"/>
      <c r="F67" s="143"/>
      <c r="G67" s="143"/>
      <c r="H67" s="143"/>
      <c r="I67" s="144"/>
      <c r="J67" s="145">
        <f>J202</f>
        <v>0</v>
      </c>
      <c r="K67" s="146"/>
    </row>
    <row r="68" spans="2:11" s="8" customFormat="1" ht="19.9" customHeight="1">
      <c r="B68" s="140"/>
      <c r="C68" s="141"/>
      <c r="D68" s="142" t="s">
        <v>899</v>
      </c>
      <c r="E68" s="143"/>
      <c r="F68" s="143"/>
      <c r="G68" s="143"/>
      <c r="H68" s="143"/>
      <c r="I68" s="144"/>
      <c r="J68" s="145">
        <f>J208</f>
        <v>0</v>
      </c>
      <c r="K68" s="146"/>
    </row>
    <row r="69" spans="2:11" s="1" customFormat="1" ht="21.75" customHeight="1">
      <c r="B69" s="39"/>
      <c r="C69" s="40"/>
      <c r="D69" s="40"/>
      <c r="E69" s="40"/>
      <c r="F69" s="40"/>
      <c r="G69" s="40"/>
      <c r="H69" s="40"/>
      <c r="I69" s="104"/>
      <c r="J69" s="40"/>
      <c r="K69" s="43"/>
    </row>
    <row r="70" spans="2:11" s="1" customFormat="1" ht="6.95" customHeight="1">
      <c r="B70" s="54"/>
      <c r="C70" s="55"/>
      <c r="D70" s="55"/>
      <c r="E70" s="55"/>
      <c r="F70" s="55"/>
      <c r="G70" s="55"/>
      <c r="H70" s="55"/>
      <c r="I70" s="125"/>
      <c r="J70" s="55"/>
      <c r="K70" s="56"/>
    </row>
    <row r="74" spans="2:12" s="1" customFormat="1" ht="6.95" customHeight="1">
      <c r="B74" s="57"/>
      <c r="C74" s="58"/>
      <c r="D74" s="58"/>
      <c r="E74" s="58"/>
      <c r="F74" s="58"/>
      <c r="G74" s="58"/>
      <c r="H74" s="58"/>
      <c r="I74" s="126"/>
      <c r="J74" s="58"/>
      <c r="K74" s="58"/>
      <c r="L74" s="39"/>
    </row>
    <row r="75" spans="2:12" s="1" customFormat="1" ht="36.95" customHeight="1">
      <c r="B75" s="39"/>
      <c r="C75" s="59" t="s">
        <v>162</v>
      </c>
      <c r="I75" s="147"/>
      <c r="L75" s="39"/>
    </row>
    <row r="76" spans="2:12" s="1" customFormat="1" ht="6.95" customHeight="1">
      <c r="B76" s="39"/>
      <c r="I76" s="147"/>
      <c r="L76" s="39"/>
    </row>
    <row r="77" spans="2:12" s="1" customFormat="1" ht="14.45" customHeight="1">
      <c r="B77" s="39"/>
      <c r="C77" s="61" t="s">
        <v>18</v>
      </c>
      <c r="I77" s="147"/>
      <c r="L77" s="39"/>
    </row>
    <row r="78" spans="2:12" s="1" customFormat="1" ht="16.5" customHeight="1">
      <c r="B78" s="39"/>
      <c r="E78" s="340" t="str">
        <f>E7</f>
        <v>Zateplení budovy SOŠ a SOU dopravní Čáslav (3.10)</v>
      </c>
      <c r="F78" s="341"/>
      <c r="G78" s="341"/>
      <c r="H78" s="341"/>
      <c r="I78" s="147"/>
      <c r="L78" s="39"/>
    </row>
    <row r="79" spans="2:12" s="1" customFormat="1" ht="14.45" customHeight="1">
      <c r="B79" s="39"/>
      <c r="C79" s="61" t="s">
        <v>137</v>
      </c>
      <c r="I79" s="147"/>
      <c r="L79" s="39"/>
    </row>
    <row r="80" spans="2:12" s="1" customFormat="1" ht="17.25" customHeight="1">
      <c r="B80" s="39"/>
      <c r="E80" s="319" t="str">
        <f>E9</f>
        <v>1715e2 - Přípomoce v - 1715e2 - Přípomoce vytápění C</v>
      </c>
      <c r="F80" s="342"/>
      <c r="G80" s="342"/>
      <c r="H80" s="342"/>
      <c r="I80" s="147"/>
      <c r="L80" s="39"/>
    </row>
    <row r="81" spans="2:12" s="1" customFormat="1" ht="6.95" customHeight="1">
      <c r="B81" s="39"/>
      <c r="I81" s="147"/>
      <c r="L81" s="39"/>
    </row>
    <row r="82" spans="2:12" s="1" customFormat="1" ht="18" customHeight="1">
      <c r="B82" s="39"/>
      <c r="C82" s="61" t="s">
        <v>22</v>
      </c>
      <c r="F82" s="148" t="str">
        <f>F12</f>
        <v xml:space="preserve"> </v>
      </c>
      <c r="I82" s="149" t="s">
        <v>24</v>
      </c>
      <c r="J82" s="65" t="str">
        <f>IF(J12="","",J12)</f>
        <v>19. 9. 2018</v>
      </c>
      <c r="L82" s="39"/>
    </row>
    <row r="83" spans="2:12" s="1" customFormat="1" ht="6.95" customHeight="1">
      <c r="B83" s="39"/>
      <c r="I83" s="147"/>
      <c r="L83" s="39"/>
    </row>
    <row r="84" spans="2:12" s="1" customFormat="1" ht="15">
      <c r="B84" s="39"/>
      <c r="C84" s="61" t="s">
        <v>26</v>
      </c>
      <c r="F84" s="148" t="str">
        <f>E15</f>
        <v>SUŠ a SOU dopravní Čáslav, Aug. Sedláčka 1145, Čás</v>
      </c>
      <c r="I84" s="149" t="s">
        <v>33</v>
      </c>
      <c r="J84" s="148" t="str">
        <f>E21</f>
        <v>AZ PROJECT spol. s r.o., Plynárenská 830, Kolín</v>
      </c>
      <c r="L84" s="39"/>
    </row>
    <row r="85" spans="2:12" s="1" customFormat="1" ht="14.45" customHeight="1">
      <c r="B85" s="39"/>
      <c r="C85" s="61" t="s">
        <v>31</v>
      </c>
      <c r="F85" s="148" t="str">
        <f>IF(E18="","",E18)</f>
        <v/>
      </c>
      <c r="I85" s="147"/>
      <c r="L85" s="39"/>
    </row>
    <row r="86" spans="2:12" s="1" customFormat="1" ht="10.35" customHeight="1">
      <c r="B86" s="39"/>
      <c r="I86" s="147"/>
      <c r="L86" s="39"/>
    </row>
    <row r="87" spans="2:20" s="9" customFormat="1" ht="29.25" customHeight="1">
      <c r="B87" s="150"/>
      <c r="C87" s="151" t="s">
        <v>163</v>
      </c>
      <c r="D87" s="152" t="s">
        <v>58</v>
      </c>
      <c r="E87" s="152" t="s">
        <v>54</v>
      </c>
      <c r="F87" s="152" t="s">
        <v>164</v>
      </c>
      <c r="G87" s="152" t="s">
        <v>165</v>
      </c>
      <c r="H87" s="152" t="s">
        <v>166</v>
      </c>
      <c r="I87" s="153" t="s">
        <v>167</v>
      </c>
      <c r="J87" s="152" t="s">
        <v>142</v>
      </c>
      <c r="K87" s="154" t="s">
        <v>168</v>
      </c>
      <c r="L87" s="150"/>
      <c r="M87" s="71" t="s">
        <v>169</v>
      </c>
      <c r="N87" s="72" t="s">
        <v>43</v>
      </c>
      <c r="O87" s="72" t="s">
        <v>170</v>
      </c>
      <c r="P87" s="72" t="s">
        <v>171</v>
      </c>
      <c r="Q87" s="72" t="s">
        <v>172</v>
      </c>
      <c r="R87" s="72" t="s">
        <v>173</v>
      </c>
      <c r="S87" s="72" t="s">
        <v>174</v>
      </c>
      <c r="T87" s="73" t="s">
        <v>175</v>
      </c>
    </row>
    <row r="88" spans="2:63" s="1" customFormat="1" ht="29.25" customHeight="1">
      <c r="B88" s="39"/>
      <c r="C88" s="75" t="s">
        <v>143</v>
      </c>
      <c r="I88" s="147"/>
      <c r="J88" s="155">
        <f>BK88</f>
        <v>0</v>
      </c>
      <c r="L88" s="39"/>
      <c r="M88" s="74"/>
      <c r="N88" s="66"/>
      <c r="O88" s="66"/>
      <c r="P88" s="156">
        <f>P89+P175</f>
        <v>0</v>
      </c>
      <c r="Q88" s="66"/>
      <c r="R88" s="156">
        <f>R89+R175</f>
        <v>0</v>
      </c>
      <c r="S88" s="66"/>
      <c r="T88" s="157">
        <f>T89+T175</f>
        <v>0</v>
      </c>
      <c r="AT88" s="22" t="s">
        <v>72</v>
      </c>
      <c r="AU88" s="22" t="s">
        <v>144</v>
      </c>
      <c r="BK88" s="158">
        <f>BK89+BK175</f>
        <v>0</v>
      </c>
    </row>
    <row r="89" spans="2:63" s="10" customFormat="1" ht="37.35" customHeight="1">
      <c r="B89" s="159"/>
      <c r="D89" s="160" t="s">
        <v>72</v>
      </c>
      <c r="E89" s="161" t="s">
        <v>176</v>
      </c>
      <c r="F89" s="161" t="s">
        <v>177</v>
      </c>
      <c r="I89" s="162"/>
      <c r="J89" s="163">
        <f>BK89</f>
        <v>0</v>
      </c>
      <c r="L89" s="159"/>
      <c r="M89" s="164"/>
      <c r="N89" s="165"/>
      <c r="O89" s="165"/>
      <c r="P89" s="166">
        <f>P90+P118+P127+P138+P162+P173</f>
        <v>0</v>
      </c>
      <c r="Q89" s="165"/>
      <c r="R89" s="166">
        <f>R90+R118+R127+R138+R162+R173</f>
        <v>0</v>
      </c>
      <c r="S89" s="165"/>
      <c r="T89" s="167">
        <f>T90+T118+T127+T138+T162+T173</f>
        <v>0</v>
      </c>
      <c r="AR89" s="160" t="s">
        <v>81</v>
      </c>
      <c r="AT89" s="168" t="s">
        <v>72</v>
      </c>
      <c r="AU89" s="168" t="s">
        <v>73</v>
      </c>
      <c r="AY89" s="160" t="s">
        <v>178</v>
      </c>
      <c r="BK89" s="169">
        <f>BK90+BK118+BK127+BK138+BK162+BK173</f>
        <v>0</v>
      </c>
    </row>
    <row r="90" spans="2:63" s="10" customFormat="1" ht="19.9" customHeight="1">
      <c r="B90" s="159"/>
      <c r="D90" s="160" t="s">
        <v>72</v>
      </c>
      <c r="E90" s="170" t="s">
        <v>83</v>
      </c>
      <c r="F90" s="170" t="s">
        <v>760</v>
      </c>
      <c r="I90" s="162"/>
      <c r="J90" s="171">
        <f>BK90</f>
        <v>0</v>
      </c>
      <c r="L90" s="159"/>
      <c r="M90" s="164"/>
      <c r="N90" s="165"/>
      <c r="O90" s="165"/>
      <c r="P90" s="166">
        <f>SUM(P91:P117)</f>
        <v>0</v>
      </c>
      <c r="Q90" s="165"/>
      <c r="R90" s="166">
        <f>SUM(R91:R117)</f>
        <v>0</v>
      </c>
      <c r="S90" s="165"/>
      <c r="T90" s="167">
        <f>SUM(T91:T117)</f>
        <v>0</v>
      </c>
      <c r="AR90" s="160" t="s">
        <v>81</v>
      </c>
      <c r="AT90" s="168" t="s">
        <v>72</v>
      </c>
      <c r="AU90" s="168" t="s">
        <v>81</v>
      </c>
      <c r="AY90" s="160" t="s">
        <v>178</v>
      </c>
      <c r="BK90" s="169">
        <f>SUM(BK91:BK117)</f>
        <v>0</v>
      </c>
    </row>
    <row r="91" spans="2:65" s="1" customFormat="1" ht="25.5" customHeight="1">
      <c r="B91" s="172"/>
      <c r="C91" s="173" t="s">
        <v>81</v>
      </c>
      <c r="D91" s="173" t="s">
        <v>180</v>
      </c>
      <c r="E91" s="174" t="s">
        <v>900</v>
      </c>
      <c r="F91" s="175" t="s">
        <v>901</v>
      </c>
      <c r="G91" s="176" t="s">
        <v>196</v>
      </c>
      <c r="H91" s="177">
        <v>36.233</v>
      </c>
      <c r="I91" s="178"/>
      <c r="J91" s="179">
        <f>ROUND(I91*H91,2)</f>
        <v>0</v>
      </c>
      <c r="K91" s="175" t="s">
        <v>267</v>
      </c>
      <c r="L91" s="39"/>
      <c r="M91" s="180" t="s">
        <v>5</v>
      </c>
      <c r="N91" s="181" t="s">
        <v>44</v>
      </c>
      <c r="O91" s="40"/>
      <c r="P91" s="182">
        <f>O91*H91</f>
        <v>0</v>
      </c>
      <c r="Q91" s="182">
        <v>0</v>
      </c>
      <c r="R91" s="182">
        <f>Q91*H91</f>
        <v>0</v>
      </c>
      <c r="S91" s="182">
        <v>0</v>
      </c>
      <c r="T91" s="183">
        <f>S91*H91</f>
        <v>0</v>
      </c>
      <c r="AR91" s="22" t="s">
        <v>185</v>
      </c>
      <c r="AT91" s="22" t="s">
        <v>180</v>
      </c>
      <c r="AU91" s="22" t="s">
        <v>83</v>
      </c>
      <c r="AY91" s="22" t="s">
        <v>178</v>
      </c>
      <c r="BE91" s="184">
        <f>IF(N91="základní",J91,0)</f>
        <v>0</v>
      </c>
      <c r="BF91" s="184">
        <f>IF(N91="snížená",J91,0)</f>
        <v>0</v>
      </c>
      <c r="BG91" s="184">
        <f>IF(N91="zákl. přenesená",J91,0)</f>
        <v>0</v>
      </c>
      <c r="BH91" s="184">
        <f>IF(N91="sníž. přenesená",J91,0)</f>
        <v>0</v>
      </c>
      <c r="BI91" s="184">
        <f>IF(N91="nulová",J91,0)</f>
        <v>0</v>
      </c>
      <c r="BJ91" s="22" t="s">
        <v>81</v>
      </c>
      <c r="BK91" s="184">
        <f>ROUND(I91*H91,2)</f>
        <v>0</v>
      </c>
      <c r="BL91" s="22" t="s">
        <v>185</v>
      </c>
      <c r="BM91" s="22" t="s">
        <v>83</v>
      </c>
    </row>
    <row r="92" spans="2:51" s="11" customFormat="1" ht="13.5">
      <c r="B92" s="185"/>
      <c r="D92" s="186" t="s">
        <v>186</v>
      </c>
      <c r="E92" s="187" t="s">
        <v>5</v>
      </c>
      <c r="F92" s="188" t="s">
        <v>1722</v>
      </c>
      <c r="H92" s="189">
        <v>5.46</v>
      </c>
      <c r="I92" s="190"/>
      <c r="L92" s="185"/>
      <c r="M92" s="191"/>
      <c r="N92" s="192"/>
      <c r="O92" s="192"/>
      <c r="P92" s="192"/>
      <c r="Q92" s="192"/>
      <c r="R92" s="192"/>
      <c r="S92" s="192"/>
      <c r="T92" s="193"/>
      <c r="AT92" s="187" t="s">
        <v>186</v>
      </c>
      <c r="AU92" s="187" t="s">
        <v>83</v>
      </c>
      <c r="AV92" s="11" t="s">
        <v>83</v>
      </c>
      <c r="AW92" s="11" t="s">
        <v>37</v>
      </c>
      <c r="AX92" s="11" t="s">
        <v>73</v>
      </c>
      <c r="AY92" s="187" t="s">
        <v>178</v>
      </c>
    </row>
    <row r="93" spans="2:51" s="11" customFormat="1" ht="27">
      <c r="B93" s="185"/>
      <c r="D93" s="186" t="s">
        <v>186</v>
      </c>
      <c r="E93" s="187" t="s">
        <v>5</v>
      </c>
      <c r="F93" s="188" t="s">
        <v>1723</v>
      </c>
      <c r="H93" s="189">
        <v>7.446</v>
      </c>
      <c r="I93" s="190"/>
      <c r="L93" s="185"/>
      <c r="M93" s="191"/>
      <c r="N93" s="192"/>
      <c r="O93" s="192"/>
      <c r="P93" s="192"/>
      <c r="Q93" s="192"/>
      <c r="R93" s="192"/>
      <c r="S93" s="192"/>
      <c r="T93" s="193"/>
      <c r="AT93" s="187" t="s">
        <v>186</v>
      </c>
      <c r="AU93" s="187" t="s">
        <v>83</v>
      </c>
      <c r="AV93" s="11" t="s">
        <v>83</v>
      </c>
      <c r="AW93" s="11" t="s">
        <v>37</v>
      </c>
      <c r="AX93" s="11" t="s">
        <v>73</v>
      </c>
      <c r="AY93" s="187" t="s">
        <v>178</v>
      </c>
    </row>
    <row r="94" spans="2:51" s="11" customFormat="1" ht="13.5">
      <c r="B94" s="185"/>
      <c r="D94" s="186" t="s">
        <v>186</v>
      </c>
      <c r="E94" s="187" t="s">
        <v>5</v>
      </c>
      <c r="F94" s="188" t="s">
        <v>1724</v>
      </c>
      <c r="H94" s="189">
        <v>1.516</v>
      </c>
      <c r="I94" s="190"/>
      <c r="L94" s="185"/>
      <c r="M94" s="191"/>
      <c r="N94" s="192"/>
      <c r="O94" s="192"/>
      <c r="P94" s="192"/>
      <c r="Q94" s="192"/>
      <c r="R94" s="192"/>
      <c r="S94" s="192"/>
      <c r="T94" s="193"/>
      <c r="AT94" s="187" t="s">
        <v>186</v>
      </c>
      <c r="AU94" s="187" t="s">
        <v>83</v>
      </c>
      <c r="AV94" s="11" t="s">
        <v>83</v>
      </c>
      <c r="AW94" s="11" t="s">
        <v>37</v>
      </c>
      <c r="AX94" s="11" t="s">
        <v>73</v>
      </c>
      <c r="AY94" s="187" t="s">
        <v>178</v>
      </c>
    </row>
    <row r="95" spans="2:51" s="11" customFormat="1" ht="27">
      <c r="B95" s="185"/>
      <c r="D95" s="186" t="s">
        <v>186</v>
      </c>
      <c r="E95" s="187" t="s">
        <v>5</v>
      </c>
      <c r="F95" s="188" t="s">
        <v>1725</v>
      </c>
      <c r="H95" s="189">
        <v>7.652</v>
      </c>
      <c r="I95" s="190"/>
      <c r="L95" s="185"/>
      <c r="M95" s="191"/>
      <c r="N95" s="192"/>
      <c r="O95" s="192"/>
      <c r="P95" s="192"/>
      <c r="Q95" s="192"/>
      <c r="R95" s="192"/>
      <c r="S95" s="192"/>
      <c r="T95" s="193"/>
      <c r="AT95" s="187" t="s">
        <v>186</v>
      </c>
      <c r="AU95" s="187" t="s">
        <v>83</v>
      </c>
      <c r="AV95" s="11" t="s">
        <v>83</v>
      </c>
      <c r="AW95" s="11" t="s">
        <v>37</v>
      </c>
      <c r="AX95" s="11" t="s">
        <v>73</v>
      </c>
      <c r="AY95" s="187" t="s">
        <v>178</v>
      </c>
    </row>
    <row r="96" spans="2:51" s="11" customFormat="1" ht="27">
      <c r="B96" s="185"/>
      <c r="D96" s="186" t="s">
        <v>186</v>
      </c>
      <c r="E96" s="187" t="s">
        <v>5</v>
      </c>
      <c r="F96" s="188" t="s">
        <v>1726</v>
      </c>
      <c r="H96" s="189">
        <v>11.153</v>
      </c>
      <c r="I96" s="190"/>
      <c r="L96" s="185"/>
      <c r="M96" s="191"/>
      <c r="N96" s="192"/>
      <c r="O96" s="192"/>
      <c r="P96" s="192"/>
      <c r="Q96" s="192"/>
      <c r="R96" s="192"/>
      <c r="S96" s="192"/>
      <c r="T96" s="193"/>
      <c r="AT96" s="187" t="s">
        <v>186</v>
      </c>
      <c r="AU96" s="187" t="s">
        <v>83</v>
      </c>
      <c r="AV96" s="11" t="s">
        <v>83</v>
      </c>
      <c r="AW96" s="11" t="s">
        <v>37</v>
      </c>
      <c r="AX96" s="11" t="s">
        <v>73</v>
      </c>
      <c r="AY96" s="187" t="s">
        <v>178</v>
      </c>
    </row>
    <row r="97" spans="2:51" s="11" customFormat="1" ht="13.5">
      <c r="B97" s="185"/>
      <c r="D97" s="186" t="s">
        <v>186</v>
      </c>
      <c r="E97" s="187" t="s">
        <v>5</v>
      </c>
      <c r="F97" s="188" t="s">
        <v>1727</v>
      </c>
      <c r="H97" s="189">
        <v>1.676</v>
      </c>
      <c r="I97" s="190"/>
      <c r="L97" s="185"/>
      <c r="M97" s="191"/>
      <c r="N97" s="192"/>
      <c r="O97" s="192"/>
      <c r="P97" s="192"/>
      <c r="Q97" s="192"/>
      <c r="R97" s="192"/>
      <c r="S97" s="192"/>
      <c r="T97" s="193"/>
      <c r="AT97" s="187" t="s">
        <v>186</v>
      </c>
      <c r="AU97" s="187" t="s">
        <v>83</v>
      </c>
      <c r="AV97" s="11" t="s">
        <v>83</v>
      </c>
      <c r="AW97" s="11" t="s">
        <v>37</v>
      </c>
      <c r="AX97" s="11" t="s">
        <v>73</v>
      </c>
      <c r="AY97" s="187" t="s">
        <v>178</v>
      </c>
    </row>
    <row r="98" spans="2:51" s="11" customFormat="1" ht="13.5">
      <c r="B98" s="185"/>
      <c r="D98" s="186" t="s">
        <v>186</v>
      </c>
      <c r="E98" s="187" t="s">
        <v>5</v>
      </c>
      <c r="F98" s="188" t="s">
        <v>1728</v>
      </c>
      <c r="H98" s="189">
        <v>1.33</v>
      </c>
      <c r="I98" s="190"/>
      <c r="L98" s="185"/>
      <c r="M98" s="191"/>
      <c r="N98" s="192"/>
      <c r="O98" s="192"/>
      <c r="P98" s="192"/>
      <c r="Q98" s="192"/>
      <c r="R98" s="192"/>
      <c r="S98" s="192"/>
      <c r="T98" s="193"/>
      <c r="AT98" s="187" t="s">
        <v>186</v>
      </c>
      <c r="AU98" s="187" t="s">
        <v>83</v>
      </c>
      <c r="AV98" s="11" t="s">
        <v>83</v>
      </c>
      <c r="AW98" s="11" t="s">
        <v>37</v>
      </c>
      <c r="AX98" s="11" t="s">
        <v>73</v>
      </c>
      <c r="AY98" s="187" t="s">
        <v>178</v>
      </c>
    </row>
    <row r="99" spans="2:51" s="12" customFormat="1" ht="13.5">
      <c r="B99" s="194"/>
      <c r="D99" s="186" t="s">
        <v>186</v>
      </c>
      <c r="E99" s="195" t="s">
        <v>5</v>
      </c>
      <c r="F99" s="196" t="s">
        <v>188</v>
      </c>
      <c r="H99" s="197">
        <v>36.233</v>
      </c>
      <c r="I99" s="198"/>
      <c r="L99" s="194"/>
      <c r="M99" s="199"/>
      <c r="N99" s="200"/>
      <c r="O99" s="200"/>
      <c r="P99" s="200"/>
      <c r="Q99" s="200"/>
      <c r="R99" s="200"/>
      <c r="S99" s="200"/>
      <c r="T99" s="201"/>
      <c r="AT99" s="195" t="s">
        <v>186</v>
      </c>
      <c r="AU99" s="195" t="s">
        <v>83</v>
      </c>
      <c r="AV99" s="12" t="s">
        <v>185</v>
      </c>
      <c r="AW99" s="12" t="s">
        <v>37</v>
      </c>
      <c r="AX99" s="12" t="s">
        <v>81</v>
      </c>
      <c r="AY99" s="195" t="s">
        <v>178</v>
      </c>
    </row>
    <row r="100" spans="2:65" s="1" customFormat="1" ht="16.5" customHeight="1">
      <c r="B100" s="172"/>
      <c r="C100" s="173" t="s">
        <v>83</v>
      </c>
      <c r="D100" s="173" t="s">
        <v>180</v>
      </c>
      <c r="E100" s="174" t="s">
        <v>761</v>
      </c>
      <c r="F100" s="175" t="s">
        <v>903</v>
      </c>
      <c r="G100" s="176" t="s">
        <v>290</v>
      </c>
      <c r="H100" s="177">
        <v>2.4</v>
      </c>
      <c r="I100" s="178"/>
      <c r="J100" s="179">
        <f>ROUND(I100*H100,2)</f>
        <v>0</v>
      </c>
      <c r="K100" s="175" t="s">
        <v>5</v>
      </c>
      <c r="L100" s="39"/>
      <c r="M100" s="180" t="s">
        <v>5</v>
      </c>
      <c r="N100" s="181" t="s">
        <v>44</v>
      </c>
      <c r="O100" s="40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AR100" s="22" t="s">
        <v>185</v>
      </c>
      <c r="AT100" s="22" t="s">
        <v>180</v>
      </c>
      <c r="AU100" s="22" t="s">
        <v>83</v>
      </c>
      <c r="AY100" s="22" t="s">
        <v>178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22" t="s">
        <v>81</v>
      </c>
      <c r="BK100" s="184">
        <f>ROUND(I100*H100,2)</f>
        <v>0</v>
      </c>
      <c r="BL100" s="22" t="s">
        <v>185</v>
      </c>
      <c r="BM100" s="22" t="s">
        <v>185</v>
      </c>
    </row>
    <row r="101" spans="2:51" s="11" customFormat="1" ht="13.5">
      <c r="B101" s="185"/>
      <c r="D101" s="186" t="s">
        <v>186</v>
      </c>
      <c r="E101" s="187" t="s">
        <v>5</v>
      </c>
      <c r="F101" s="188" t="s">
        <v>1729</v>
      </c>
      <c r="H101" s="189">
        <v>2.4</v>
      </c>
      <c r="I101" s="190"/>
      <c r="L101" s="185"/>
      <c r="M101" s="191"/>
      <c r="N101" s="192"/>
      <c r="O101" s="192"/>
      <c r="P101" s="192"/>
      <c r="Q101" s="192"/>
      <c r="R101" s="192"/>
      <c r="S101" s="192"/>
      <c r="T101" s="193"/>
      <c r="AT101" s="187" t="s">
        <v>186</v>
      </c>
      <c r="AU101" s="187" t="s">
        <v>83</v>
      </c>
      <c r="AV101" s="11" t="s">
        <v>83</v>
      </c>
      <c r="AW101" s="11" t="s">
        <v>37</v>
      </c>
      <c r="AX101" s="11" t="s">
        <v>73</v>
      </c>
      <c r="AY101" s="187" t="s">
        <v>178</v>
      </c>
    </row>
    <row r="102" spans="2:51" s="12" customFormat="1" ht="13.5">
      <c r="B102" s="194"/>
      <c r="D102" s="186" t="s">
        <v>186</v>
      </c>
      <c r="E102" s="195" t="s">
        <v>5</v>
      </c>
      <c r="F102" s="196" t="s">
        <v>188</v>
      </c>
      <c r="H102" s="197">
        <v>2.4</v>
      </c>
      <c r="I102" s="198"/>
      <c r="L102" s="194"/>
      <c r="M102" s="199"/>
      <c r="N102" s="200"/>
      <c r="O102" s="200"/>
      <c r="P102" s="200"/>
      <c r="Q102" s="200"/>
      <c r="R102" s="200"/>
      <c r="S102" s="200"/>
      <c r="T102" s="201"/>
      <c r="AT102" s="195" t="s">
        <v>186</v>
      </c>
      <c r="AU102" s="195" t="s">
        <v>83</v>
      </c>
      <c r="AV102" s="12" t="s">
        <v>185</v>
      </c>
      <c r="AW102" s="12" t="s">
        <v>37</v>
      </c>
      <c r="AX102" s="12" t="s">
        <v>81</v>
      </c>
      <c r="AY102" s="195" t="s">
        <v>178</v>
      </c>
    </row>
    <row r="103" spans="2:65" s="1" customFormat="1" ht="25.5" customHeight="1">
      <c r="B103" s="172"/>
      <c r="C103" s="173" t="s">
        <v>193</v>
      </c>
      <c r="D103" s="173" t="s">
        <v>180</v>
      </c>
      <c r="E103" s="174" t="s">
        <v>905</v>
      </c>
      <c r="F103" s="175" t="s">
        <v>906</v>
      </c>
      <c r="G103" s="176" t="s">
        <v>196</v>
      </c>
      <c r="H103" s="177">
        <v>11.801</v>
      </c>
      <c r="I103" s="178"/>
      <c r="J103" s="179">
        <f>ROUND(I103*H103,2)</f>
        <v>0</v>
      </c>
      <c r="K103" s="175" t="s">
        <v>267</v>
      </c>
      <c r="L103" s="39"/>
      <c r="M103" s="180" t="s">
        <v>5</v>
      </c>
      <c r="N103" s="181" t="s">
        <v>44</v>
      </c>
      <c r="O103" s="40"/>
      <c r="P103" s="182">
        <f>O103*H103</f>
        <v>0</v>
      </c>
      <c r="Q103" s="182">
        <v>0</v>
      </c>
      <c r="R103" s="182">
        <f>Q103*H103</f>
        <v>0</v>
      </c>
      <c r="S103" s="182">
        <v>0</v>
      </c>
      <c r="T103" s="183">
        <f>S103*H103</f>
        <v>0</v>
      </c>
      <c r="AR103" s="22" t="s">
        <v>185</v>
      </c>
      <c r="AT103" s="22" t="s">
        <v>180</v>
      </c>
      <c r="AU103" s="22" t="s">
        <v>83</v>
      </c>
      <c r="AY103" s="22" t="s">
        <v>178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22" t="s">
        <v>81</v>
      </c>
      <c r="BK103" s="184">
        <f>ROUND(I103*H103,2)</f>
        <v>0</v>
      </c>
      <c r="BL103" s="22" t="s">
        <v>185</v>
      </c>
      <c r="BM103" s="22" t="s">
        <v>198</v>
      </c>
    </row>
    <row r="104" spans="2:51" s="11" customFormat="1" ht="27">
      <c r="B104" s="185"/>
      <c r="D104" s="186" t="s">
        <v>186</v>
      </c>
      <c r="E104" s="187" t="s">
        <v>5</v>
      </c>
      <c r="F104" s="188" t="s">
        <v>1730</v>
      </c>
      <c r="H104" s="189">
        <v>11.003</v>
      </c>
      <c r="I104" s="190"/>
      <c r="L104" s="185"/>
      <c r="M104" s="191"/>
      <c r="N104" s="192"/>
      <c r="O104" s="192"/>
      <c r="P104" s="192"/>
      <c r="Q104" s="192"/>
      <c r="R104" s="192"/>
      <c r="S104" s="192"/>
      <c r="T104" s="193"/>
      <c r="AT104" s="187" t="s">
        <v>186</v>
      </c>
      <c r="AU104" s="187" t="s">
        <v>83</v>
      </c>
      <c r="AV104" s="11" t="s">
        <v>83</v>
      </c>
      <c r="AW104" s="11" t="s">
        <v>37</v>
      </c>
      <c r="AX104" s="11" t="s">
        <v>73</v>
      </c>
      <c r="AY104" s="187" t="s">
        <v>178</v>
      </c>
    </row>
    <row r="105" spans="2:51" s="11" customFormat="1" ht="13.5">
      <c r="B105" s="185"/>
      <c r="D105" s="186" t="s">
        <v>186</v>
      </c>
      <c r="E105" s="187" t="s">
        <v>5</v>
      </c>
      <c r="F105" s="188" t="s">
        <v>1731</v>
      </c>
      <c r="H105" s="189">
        <v>0.798</v>
      </c>
      <c r="I105" s="190"/>
      <c r="L105" s="185"/>
      <c r="M105" s="191"/>
      <c r="N105" s="192"/>
      <c r="O105" s="192"/>
      <c r="P105" s="192"/>
      <c r="Q105" s="192"/>
      <c r="R105" s="192"/>
      <c r="S105" s="192"/>
      <c r="T105" s="193"/>
      <c r="AT105" s="187" t="s">
        <v>186</v>
      </c>
      <c r="AU105" s="187" t="s">
        <v>83</v>
      </c>
      <c r="AV105" s="11" t="s">
        <v>83</v>
      </c>
      <c r="AW105" s="11" t="s">
        <v>37</v>
      </c>
      <c r="AX105" s="11" t="s">
        <v>73</v>
      </c>
      <c r="AY105" s="187" t="s">
        <v>178</v>
      </c>
    </row>
    <row r="106" spans="2:51" s="12" customFormat="1" ht="13.5">
      <c r="B106" s="194"/>
      <c r="D106" s="186" t="s">
        <v>186</v>
      </c>
      <c r="E106" s="195" t="s">
        <v>5</v>
      </c>
      <c r="F106" s="196" t="s">
        <v>188</v>
      </c>
      <c r="H106" s="197">
        <v>11.801</v>
      </c>
      <c r="I106" s="198"/>
      <c r="L106" s="194"/>
      <c r="M106" s="199"/>
      <c r="N106" s="200"/>
      <c r="O106" s="200"/>
      <c r="P106" s="200"/>
      <c r="Q106" s="200"/>
      <c r="R106" s="200"/>
      <c r="S106" s="200"/>
      <c r="T106" s="201"/>
      <c r="AT106" s="195" t="s">
        <v>186</v>
      </c>
      <c r="AU106" s="195" t="s">
        <v>83</v>
      </c>
      <c r="AV106" s="12" t="s">
        <v>185</v>
      </c>
      <c r="AW106" s="12" t="s">
        <v>37</v>
      </c>
      <c r="AX106" s="12" t="s">
        <v>81</v>
      </c>
      <c r="AY106" s="195" t="s">
        <v>178</v>
      </c>
    </row>
    <row r="107" spans="2:65" s="1" customFormat="1" ht="25.5" customHeight="1">
      <c r="B107" s="172"/>
      <c r="C107" s="173" t="s">
        <v>185</v>
      </c>
      <c r="D107" s="173" t="s">
        <v>180</v>
      </c>
      <c r="E107" s="174" t="s">
        <v>908</v>
      </c>
      <c r="F107" s="175" t="s">
        <v>909</v>
      </c>
      <c r="G107" s="176" t="s">
        <v>196</v>
      </c>
      <c r="H107" s="177">
        <v>15.769</v>
      </c>
      <c r="I107" s="178"/>
      <c r="J107" s="179">
        <f>ROUND(I107*H107,2)</f>
        <v>0</v>
      </c>
      <c r="K107" s="175" t="s">
        <v>910</v>
      </c>
      <c r="L107" s="39"/>
      <c r="M107" s="180" t="s">
        <v>5</v>
      </c>
      <c r="N107" s="181" t="s">
        <v>44</v>
      </c>
      <c r="O107" s="40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AR107" s="22" t="s">
        <v>185</v>
      </c>
      <c r="AT107" s="22" t="s">
        <v>180</v>
      </c>
      <c r="AU107" s="22" t="s">
        <v>83</v>
      </c>
      <c r="AY107" s="22" t="s">
        <v>178</v>
      </c>
      <c r="BE107" s="184">
        <f>IF(N107="základní",J107,0)</f>
        <v>0</v>
      </c>
      <c r="BF107" s="184">
        <f>IF(N107="snížená",J107,0)</f>
        <v>0</v>
      </c>
      <c r="BG107" s="184">
        <f>IF(N107="zákl. přenesená",J107,0)</f>
        <v>0</v>
      </c>
      <c r="BH107" s="184">
        <f>IF(N107="sníž. přenesená",J107,0)</f>
        <v>0</v>
      </c>
      <c r="BI107" s="184">
        <f>IF(N107="nulová",J107,0)</f>
        <v>0</v>
      </c>
      <c r="BJ107" s="22" t="s">
        <v>81</v>
      </c>
      <c r="BK107" s="184">
        <f>ROUND(I107*H107,2)</f>
        <v>0</v>
      </c>
      <c r="BL107" s="22" t="s">
        <v>185</v>
      </c>
      <c r="BM107" s="22" t="s">
        <v>202</v>
      </c>
    </row>
    <row r="108" spans="2:51" s="11" customFormat="1" ht="27">
      <c r="B108" s="185"/>
      <c r="D108" s="186" t="s">
        <v>186</v>
      </c>
      <c r="E108" s="187" t="s">
        <v>5</v>
      </c>
      <c r="F108" s="188" t="s">
        <v>1732</v>
      </c>
      <c r="H108" s="189">
        <v>15.297</v>
      </c>
      <c r="I108" s="190"/>
      <c r="L108" s="185"/>
      <c r="M108" s="191"/>
      <c r="N108" s="192"/>
      <c r="O108" s="192"/>
      <c r="P108" s="192"/>
      <c r="Q108" s="192"/>
      <c r="R108" s="192"/>
      <c r="S108" s="192"/>
      <c r="T108" s="193"/>
      <c r="AT108" s="187" t="s">
        <v>186</v>
      </c>
      <c r="AU108" s="187" t="s">
        <v>83</v>
      </c>
      <c r="AV108" s="11" t="s">
        <v>83</v>
      </c>
      <c r="AW108" s="11" t="s">
        <v>37</v>
      </c>
      <c r="AX108" s="11" t="s">
        <v>73</v>
      </c>
      <c r="AY108" s="187" t="s">
        <v>178</v>
      </c>
    </row>
    <row r="109" spans="2:51" s="11" customFormat="1" ht="13.5">
      <c r="B109" s="185"/>
      <c r="D109" s="186" t="s">
        <v>186</v>
      </c>
      <c r="E109" s="187" t="s">
        <v>5</v>
      </c>
      <c r="F109" s="188" t="s">
        <v>1733</v>
      </c>
      <c r="H109" s="189">
        <v>0.472</v>
      </c>
      <c r="I109" s="190"/>
      <c r="L109" s="185"/>
      <c r="M109" s="191"/>
      <c r="N109" s="192"/>
      <c r="O109" s="192"/>
      <c r="P109" s="192"/>
      <c r="Q109" s="192"/>
      <c r="R109" s="192"/>
      <c r="S109" s="192"/>
      <c r="T109" s="193"/>
      <c r="AT109" s="187" t="s">
        <v>186</v>
      </c>
      <c r="AU109" s="187" t="s">
        <v>83</v>
      </c>
      <c r="AV109" s="11" t="s">
        <v>83</v>
      </c>
      <c r="AW109" s="11" t="s">
        <v>37</v>
      </c>
      <c r="AX109" s="11" t="s">
        <v>73</v>
      </c>
      <c r="AY109" s="187" t="s">
        <v>178</v>
      </c>
    </row>
    <row r="110" spans="2:51" s="12" customFormat="1" ht="13.5">
      <c r="B110" s="194"/>
      <c r="D110" s="186" t="s">
        <v>186</v>
      </c>
      <c r="E110" s="195" t="s">
        <v>5</v>
      </c>
      <c r="F110" s="196" t="s">
        <v>188</v>
      </c>
      <c r="H110" s="197">
        <v>15.769</v>
      </c>
      <c r="I110" s="198"/>
      <c r="L110" s="194"/>
      <c r="M110" s="199"/>
      <c r="N110" s="200"/>
      <c r="O110" s="200"/>
      <c r="P110" s="200"/>
      <c r="Q110" s="200"/>
      <c r="R110" s="200"/>
      <c r="S110" s="200"/>
      <c r="T110" s="201"/>
      <c r="AT110" s="195" t="s">
        <v>186</v>
      </c>
      <c r="AU110" s="195" t="s">
        <v>83</v>
      </c>
      <c r="AV110" s="12" t="s">
        <v>185</v>
      </c>
      <c r="AW110" s="12" t="s">
        <v>37</v>
      </c>
      <c r="AX110" s="12" t="s">
        <v>81</v>
      </c>
      <c r="AY110" s="195" t="s">
        <v>178</v>
      </c>
    </row>
    <row r="111" spans="2:65" s="1" customFormat="1" ht="38.25" customHeight="1">
      <c r="B111" s="172"/>
      <c r="C111" s="173" t="s">
        <v>204</v>
      </c>
      <c r="D111" s="173" t="s">
        <v>180</v>
      </c>
      <c r="E111" s="174" t="s">
        <v>912</v>
      </c>
      <c r="F111" s="175" t="s">
        <v>913</v>
      </c>
      <c r="G111" s="176" t="s">
        <v>183</v>
      </c>
      <c r="H111" s="177">
        <v>2.4</v>
      </c>
      <c r="I111" s="178"/>
      <c r="J111" s="179">
        <f>ROUND(I111*H111,2)</f>
        <v>0</v>
      </c>
      <c r="K111" s="175" t="s">
        <v>910</v>
      </c>
      <c r="L111" s="39"/>
      <c r="M111" s="180" t="s">
        <v>5</v>
      </c>
      <c r="N111" s="181" t="s">
        <v>44</v>
      </c>
      <c r="O111" s="40"/>
      <c r="P111" s="182">
        <f>O111*H111</f>
        <v>0</v>
      </c>
      <c r="Q111" s="182">
        <v>0</v>
      </c>
      <c r="R111" s="182">
        <f>Q111*H111</f>
        <v>0</v>
      </c>
      <c r="S111" s="182">
        <v>0</v>
      </c>
      <c r="T111" s="183">
        <f>S111*H111</f>
        <v>0</v>
      </c>
      <c r="AR111" s="22" t="s">
        <v>185</v>
      </c>
      <c r="AT111" s="22" t="s">
        <v>180</v>
      </c>
      <c r="AU111" s="22" t="s">
        <v>83</v>
      </c>
      <c r="AY111" s="22" t="s">
        <v>178</v>
      </c>
      <c r="BE111" s="184">
        <f>IF(N111="základní",J111,0)</f>
        <v>0</v>
      </c>
      <c r="BF111" s="184">
        <f>IF(N111="snížená",J111,0)</f>
        <v>0</v>
      </c>
      <c r="BG111" s="184">
        <f>IF(N111="zákl. přenesená",J111,0)</f>
        <v>0</v>
      </c>
      <c r="BH111" s="184">
        <f>IF(N111="sníž. přenesená",J111,0)</f>
        <v>0</v>
      </c>
      <c r="BI111" s="184">
        <f>IF(N111="nulová",J111,0)</f>
        <v>0</v>
      </c>
      <c r="BJ111" s="22" t="s">
        <v>81</v>
      </c>
      <c r="BK111" s="184">
        <f>ROUND(I111*H111,2)</f>
        <v>0</v>
      </c>
      <c r="BL111" s="22" t="s">
        <v>185</v>
      </c>
      <c r="BM111" s="22" t="s">
        <v>207</v>
      </c>
    </row>
    <row r="112" spans="2:51" s="11" customFormat="1" ht="13.5">
      <c r="B112" s="185"/>
      <c r="D112" s="186" t="s">
        <v>186</v>
      </c>
      <c r="E112" s="187" t="s">
        <v>5</v>
      </c>
      <c r="F112" s="188" t="s">
        <v>1734</v>
      </c>
      <c r="H112" s="189">
        <v>2.4</v>
      </c>
      <c r="I112" s="190"/>
      <c r="L112" s="185"/>
      <c r="M112" s="191"/>
      <c r="N112" s="192"/>
      <c r="O112" s="192"/>
      <c r="P112" s="192"/>
      <c r="Q112" s="192"/>
      <c r="R112" s="192"/>
      <c r="S112" s="192"/>
      <c r="T112" s="193"/>
      <c r="AT112" s="187" t="s">
        <v>186</v>
      </c>
      <c r="AU112" s="187" t="s">
        <v>83</v>
      </c>
      <c r="AV112" s="11" t="s">
        <v>83</v>
      </c>
      <c r="AW112" s="11" t="s">
        <v>37</v>
      </c>
      <c r="AX112" s="11" t="s">
        <v>73</v>
      </c>
      <c r="AY112" s="187" t="s">
        <v>178</v>
      </c>
    </row>
    <row r="113" spans="2:51" s="12" customFormat="1" ht="13.5">
      <c r="B113" s="194"/>
      <c r="D113" s="186" t="s">
        <v>186</v>
      </c>
      <c r="E113" s="195" t="s">
        <v>5</v>
      </c>
      <c r="F113" s="196" t="s">
        <v>188</v>
      </c>
      <c r="H113" s="197">
        <v>2.4</v>
      </c>
      <c r="I113" s="198"/>
      <c r="L113" s="194"/>
      <c r="M113" s="199"/>
      <c r="N113" s="200"/>
      <c r="O113" s="200"/>
      <c r="P113" s="200"/>
      <c r="Q113" s="200"/>
      <c r="R113" s="200"/>
      <c r="S113" s="200"/>
      <c r="T113" s="201"/>
      <c r="AT113" s="195" t="s">
        <v>186</v>
      </c>
      <c r="AU113" s="195" t="s">
        <v>83</v>
      </c>
      <c r="AV113" s="12" t="s">
        <v>185</v>
      </c>
      <c r="AW113" s="12" t="s">
        <v>37</v>
      </c>
      <c r="AX113" s="12" t="s">
        <v>81</v>
      </c>
      <c r="AY113" s="195" t="s">
        <v>178</v>
      </c>
    </row>
    <row r="114" spans="2:65" s="1" customFormat="1" ht="38.25" customHeight="1">
      <c r="B114" s="172"/>
      <c r="C114" s="173" t="s">
        <v>198</v>
      </c>
      <c r="D114" s="173" t="s">
        <v>180</v>
      </c>
      <c r="E114" s="174" t="s">
        <v>915</v>
      </c>
      <c r="F114" s="175" t="s">
        <v>916</v>
      </c>
      <c r="G114" s="176" t="s">
        <v>183</v>
      </c>
      <c r="H114" s="177">
        <v>2.4</v>
      </c>
      <c r="I114" s="178"/>
      <c r="J114" s="179">
        <f>ROUND(I114*H114,2)</f>
        <v>0</v>
      </c>
      <c r="K114" s="175" t="s">
        <v>910</v>
      </c>
      <c r="L114" s="39"/>
      <c r="M114" s="180" t="s">
        <v>5</v>
      </c>
      <c r="N114" s="181" t="s">
        <v>44</v>
      </c>
      <c r="O114" s="40"/>
      <c r="P114" s="182">
        <f>O114*H114</f>
        <v>0</v>
      </c>
      <c r="Q114" s="182">
        <v>0</v>
      </c>
      <c r="R114" s="182">
        <f>Q114*H114</f>
        <v>0</v>
      </c>
      <c r="S114" s="182">
        <v>0</v>
      </c>
      <c r="T114" s="183">
        <f>S114*H114</f>
        <v>0</v>
      </c>
      <c r="AR114" s="22" t="s">
        <v>185</v>
      </c>
      <c r="AT114" s="22" t="s">
        <v>180</v>
      </c>
      <c r="AU114" s="22" t="s">
        <v>83</v>
      </c>
      <c r="AY114" s="22" t="s">
        <v>178</v>
      </c>
      <c r="BE114" s="184">
        <f>IF(N114="základní",J114,0)</f>
        <v>0</v>
      </c>
      <c r="BF114" s="184">
        <f>IF(N114="snížená",J114,0)</f>
        <v>0</v>
      </c>
      <c r="BG114" s="184">
        <f>IF(N114="zákl. přenesená",J114,0)</f>
        <v>0</v>
      </c>
      <c r="BH114" s="184">
        <f>IF(N114="sníž. přenesená",J114,0)</f>
        <v>0</v>
      </c>
      <c r="BI114" s="184">
        <f>IF(N114="nulová",J114,0)</f>
        <v>0</v>
      </c>
      <c r="BJ114" s="22" t="s">
        <v>81</v>
      </c>
      <c r="BK114" s="184">
        <f>ROUND(I114*H114,2)</f>
        <v>0</v>
      </c>
      <c r="BL114" s="22" t="s">
        <v>185</v>
      </c>
      <c r="BM114" s="22" t="s">
        <v>210</v>
      </c>
    </row>
    <row r="115" spans="2:65" s="1" customFormat="1" ht="16.5" customHeight="1">
      <c r="B115" s="172"/>
      <c r="C115" s="173" t="s">
        <v>211</v>
      </c>
      <c r="D115" s="173" t="s">
        <v>180</v>
      </c>
      <c r="E115" s="174" t="s">
        <v>917</v>
      </c>
      <c r="F115" s="175" t="s">
        <v>918</v>
      </c>
      <c r="G115" s="176" t="s">
        <v>217</v>
      </c>
      <c r="H115" s="177">
        <v>0.749</v>
      </c>
      <c r="I115" s="178"/>
      <c r="J115" s="179">
        <f>ROUND(I115*H115,2)</f>
        <v>0</v>
      </c>
      <c r="K115" s="175" t="s">
        <v>910</v>
      </c>
      <c r="L115" s="39"/>
      <c r="M115" s="180" t="s">
        <v>5</v>
      </c>
      <c r="N115" s="181" t="s">
        <v>44</v>
      </c>
      <c r="O115" s="40"/>
      <c r="P115" s="182">
        <f>O115*H115</f>
        <v>0</v>
      </c>
      <c r="Q115" s="182">
        <v>0</v>
      </c>
      <c r="R115" s="182">
        <f>Q115*H115</f>
        <v>0</v>
      </c>
      <c r="S115" s="182">
        <v>0</v>
      </c>
      <c r="T115" s="183">
        <f>S115*H115</f>
        <v>0</v>
      </c>
      <c r="AR115" s="22" t="s">
        <v>185</v>
      </c>
      <c r="AT115" s="22" t="s">
        <v>180</v>
      </c>
      <c r="AU115" s="22" t="s">
        <v>83</v>
      </c>
      <c r="AY115" s="22" t="s">
        <v>178</v>
      </c>
      <c r="BE115" s="184">
        <f>IF(N115="základní",J115,0)</f>
        <v>0</v>
      </c>
      <c r="BF115" s="184">
        <f>IF(N115="snížená",J115,0)</f>
        <v>0</v>
      </c>
      <c r="BG115" s="184">
        <f>IF(N115="zákl. přenesená",J115,0)</f>
        <v>0</v>
      </c>
      <c r="BH115" s="184">
        <f>IF(N115="sníž. přenesená",J115,0)</f>
        <v>0</v>
      </c>
      <c r="BI115" s="184">
        <f>IF(N115="nulová",J115,0)</f>
        <v>0</v>
      </c>
      <c r="BJ115" s="22" t="s">
        <v>81</v>
      </c>
      <c r="BK115" s="184">
        <f>ROUND(I115*H115,2)</f>
        <v>0</v>
      </c>
      <c r="BL115" s="22" t="s">
        <v>185</v>
      </c>
      <c r="BM115" s="22" t="s">
        <v>214</v>
      </c>
    </row>
    <row r="116" spans="2:51" s="11" customFormat="1" ht="13.5">
      <c r="B116" s="185"/>
      <c r="D116" s="186" t="s">
        <v>186</v>
      </c>
      <c r="E116" s="187" t="s">
        <v>5</v>
      </c>
      <c r="F116" s="188" t="s">
        <v>1735</v>
      </c>
      <c r="H116" s="189">
        <v>0.749</v>
      </c>
      <c r="I116" s="190"/>
      <c r="L116" s="185"/>
      <c r="M116" s="191"/>
      <c r="N116" s="192"/>
      <c r="O116" s="192"/>
      <c r="P116" s="192"/>
      <c r="Q116" s="192"/>
      <c r="R116" s="192"/>
      <c r="S116" s="192"/>
      <c r="T116" s="193"/>
      <c r="AT116" s="187" t="s">
        <v>186</v>
      </c>
      <c r="AU116" s="187" t="s">
        <v>83</v>
      </c>
      <c r="AV116" s="11" t="s">
        <v>83</v>
      </c>
      <c r="AW116" s="11" t="s">
        <v>37</v>
      </c>
      <c r="AX116" s="11" t="s">
        <v>73</v>
      </c>
      <c r="AY116" s="187" t="s">
        <v>178</v>
      </c>
    </row>
    <row r="117" spans="2:51" s="12" customFormat="1" ht="13.5">
      <c r="B117" s="194"/>
      <c r="D117" s="186" t="s">
        <v>186</v>
      </c>
      <c r="E117" s="195" t="s">
        <v>5</v>
      </c>
      <c r="F117" s="196" t="s">
        <v>188</v>
      </c>
      <c r="H117" s="197">
        <v>0.749</v>
      </c>
      <c r="I117" s="198"/>
      <c r="L117" s="194"/>
      <c r="M117" s="199"/>
      <c r="N117" s="200"/>
      <c r="O117" s="200"/>
      <c r="P117" s="200"/>
      <c r="Q117" s="200"/>
      <c r="R117" s="200"/>
      <c r="S117" s="200"/>
      <c r="T117" s="201"/>
      <c r="AT117" s="195" t="s">
        <v>186</v>
      </c>
      <c r="AU117" s="195" t="s">
        <v>83</v>
      </c>
      <c r="AV117" s="12" t="s">
        <v>185</v>
      </c>
      <c r="AW117" s="12" t="s">
        <v>37</v>
      </c>
      <c r="AX117" s="12" t="s">
        <v>81</v>
      </c>
      <c r="AY117" s="195" t="s">
        <v>178</v>
      </c>
    </row>
    <row r="118" spans="2:63" s="10" customFormat="1" ht="29.85" customHeight="1">
      <c r="B118" s="159"/>
      <c r="D118" s="160" t="s">
        <v>72</v>
      </c>
      <c r="E118" s="170" t="s">
        <v>193</v>
      </c>
      <c r="F118" s="170" t="s">
        <v>920</v>
      </c>
      <c r="I118" s="162"/>
      <c r="J118" s="171">
        <f>BK118</f>
        <v>0</v>
      </c>
      <c r="L118" s="159"/>
      <c r="M118" s="164"/>
      <c r="N118" s="165"/>
      <c r="O118" s="165"/>
      <c r="P118" s="166">
        <f>SUM(P119:P126)</f>
        <v>0</v>
      </c>
      <c r="Q118" s="165"/>
      <c r="R118" s="166">
        <f>SUM(R119:R126)</f>
        <v>0</v>
      </c>
      <c r="S118" s="165"/>
      <c r="T118" s="167">
        <f>SUM(T119:T126)</f>
        <v>0</v>
      </c>
      <c r="AR118" s="160" t="s">
        <v>81</v>
      </c>
      <c r="AT118" s="168" t="s">
        <v>72</v>
      </c>
      <c r="AU118" s="168" t="s">
        <v>81</v>
      </c>
      <c r="AY118" s="160" t="s">
        <v>178</v>
      </c>
      <c r="BK118" s="169">
        <f>SUM(BK119:BK126)</f>
        <v>0</v>
      </c>
    </row>
    <row r="119" spans="2:65" s="1" customFormat="1" ht="25.5" customHeight="1">
      <c r="B119" s="172"/>
      <c r="C119" s="173" t="s">
        <v>202</v>
      </c>
      <c r="D119" s="173" t="s">
        <v>180</v>
      </c>
      <c r="E119" s="174" t="s">
        <v>921</v>
      </c>
      <c r="F119" s="175" t="s">
        <v>922</v>
      </c>
      <c r="G119" s="176" t="s">
        <v>299</v>
      </c>
      <c r="H119" s="177">
        <v>114</v>
      </c>
      <c r="I119" s="178"/>
      <c r="J119" s="179">
        <f>ROUND(I119*H119,2)</f>
        <v>0</v>
      </c>
      <c r="K119" s="175" t="s">
        <v>267</v>
      </c>
      <c r="L119" s="39"/>
      <c r="M119" s="180" t="s">
        <v>5</v>
      </c>
      <c r="N119" s="181" t="s">
        <v>44</v>
      </c>
      <c r="O119" s="40"/>
      <c r="P119" s="182">
        <f>O119*H119</f>
        <v>0</v>
      </c>
      <c r="Q119" s="182">
        <v>0</v>
      </c>
      <c r="R119" s="182">
        <f>Q119*H119</f>
        <v>0</v>
      </c>
      <c r="S119" s="182">
        <v>0</v>
      </c>
      <c r="T119" s="183">
        <f>S119*H119</f>
        <v>0</v>
      </c>
      <c r="AR119" s="22" t="s">
        <v>185</v>
      </c>
      <c r="AT119" s="22" t="s">
        <v>180</v>
      </c>
      <c r="AU119" s="22" t="s">
        <v>83</v>
      </c>
      <c r="AY119" s="22" t="s">
        <v>178</v>
      </c>
      <c r="BE119" s="184">
        <f>IF(N119="základní",J119,0)</f>
        <v>0</v>
      </c>
      <c r="BF119" s="184">
        <f>IF(N119="snížená",J119,0)</f>
        <v>0</v>
      </c>
      <c r="BG119" s="184">
        <f>IF(N119="zákl. přenesená",J119,0)</f>
        <v>0</v>
      </c>
      <c r="BH119" s="184">
        <f>IF(N119="sníž. přenesená",J119,0)</f>
        <v>0</v>
      </c>
      <c r="BI119" s="184">
        <f>IF(N119="nulová",J119,0)</f>
        <v>0</v>
      </c>
      <c r="BJ119" s="22" t="s">
        <v>81</v>
      </c>
      <c r="BK119" s="184">
        <f>ROUND(I119*H119,2)</f>
        <v>0</v>
      </c>
      <c r="BL119" s="22" t="s">
        <v>185</v>
      </c>
      <c r="BM119" s="22" t="s">
        <v>218</v>
      </c>
    </row>
    <row r="120" spans="2:51" s="11" customFormat="1" ht="13.5">
      <c r="B120" s="185"/>
      <c r="D120" s="186" t="s">
        <v>186</v>
      </c>
      <c r="E120" s="187" t="s">
        <v>5</v>
      </c>
      <c r="F120" s="188" t="s">
        <v>1736</v>
      </c>
      <c r="H120" s="189">
        <v>114</v>
      </c>
      <c r="I120" s="190"/>
      <c r="L120" s="185"/>
      <c r="M120" s="191"/>
      <c r="N120" s="192"/>
      <c r="O120" s="192"/>
      <c r="P120" s="192"/>
      <c r="Q120" s="192"/>
      <c r="R120" s="192"/>
      <c r="S120" s="192"/>
      <c r="T120" s="193"/>
      <c r="AT120" s="187" t="s">
        <v>186</v>
      </c>
      <c r="AU120" s="187" t="s">
        <v>83</v>
      </c>
      <c r="AV120" s="11" t="s">
        <v>83</v>
      </c>
      <c r="AW120" s="11" t="s">
        <v>37</v>
      </c>
      <c r="AX120" s="11" t="s">
        <v>73</v>
      </c>
      <c r="AY120" s="187" t="s">
        <v>178</v>
      </c>
    </row>
    <row r="121" spans="2:51" s="12" customFormat="1" ht="13.5">
      <c r="B121" s="194"/>
      <c r="D121" s="186" t="s">
        <v>186</v>
      </c>
      <c r="E121" s="195" t="s">
        <v>5</v>
      </c>
      <c r="F121" s="196" t="s">
        <v>188</v>
      </c>
      <c r="H121" s="197">
        <v>114</v>
      </c>
      <c r="I121" s="198"/>
      <c r="L121" s="194"/>
      <c r="M121" s="199"/>
      <c r="N121" s="200"/>
      <c r="O121" s="200"/>
      <c r="P121" s="200"/>
      <c r="Q121" s="200"/>
      <c r="R121" s="200"/>
      <c r="S121" s="200"/>
      <c r="T121" s="201"/>
      <c r="AT121" s="195" t="s">
        <v>186</v>
      </c>
      <c r="AU121" s="195" t="s">
        <v>83</v>
      </c>
      <c r="AV121" s="12" t="s">
        <v>185</v>
      </c>
      <c r="AW121" s="12" t="s">
        <v>37</v>
      </c>
      <c r="AX121" s="12" t="s">
        <v>81</v>
      </c>
      <c r="AY121" s="195" t="s">
        <v>178</v>
      </c>
    </row>
    <row r="122" spans="2:65" s="1" customFormat="1" ht="16.5" customHeight="1">
      <c r="B122" s="172"/>
      <c r="C122" s="202" t="s">
        <v>220</v>
      </c>
      <c r="D122" s="202" t="s">
        <v>271</v>
      </c>
      <c r="E122" s="203" t="s">
        <v>924</v>
      </c>
      <c r="F122" s="204" t="s">
        <v>925</v>
      </c>
      <c r="G122" s="205" t="s">
        <v>299</v>
      </c>
      <c r="H122" s="206">
        <v>56</v>
      </c>
      <c r="I122" s="207"/>
      <c r="J122" s="208">
        <f>ROUND(I122*H122,2)</f>
        <v>0</v>
      </c>
      <c r="K122" s="204" t="s">
        <v>267</v>
      </c>
      <c r="L122" s="209"/>
      <c r="M122" s="210" t="s">
        <v>5</v>
      </c>
      <c r="N122" s="211" t="s">
        <v>44</v>
      </c>
      <c r="O122" s="40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3">
        <f>S122*H122</f>
        <v>0</v>
      </c>
      <c r="AR122" s="22" t="s">
        <v>202</v>
      </c>
      <c r="AT122" s="22" t="s">
        <v>271</v>
      </c>
      <c r="AU122" s="22" t="s">
        <v>83</v>
      </c>
      <c r="AY122" s="22" t="s">
        <v>178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22" t="s">
        <v>81</v>
      </c>
      <c r="BK122" s="184">
        <f>ROUND(I122*H122,2)</f>
        <v>0</v>
      </c>
      <c r="BL122" s="22" t="s">
        <v>185</v>
      </c>
      <c r="BM122" s="22" t="s">
        <v>224</v>
      </c>
    </row>
    <row r="123" spans="2:65" s="1" customFormat="1" ht="16.5" customHeight="1">
      <c r="B123" s="172"/>
      <c r="C123" s="202" t="s">
        <v>207</v>
      </c>
      <c r="D123" s="202" t="s">
        <v>271</v>
      </c>
      <c r="E123" s="203" t="s">
        <v>1737</v>
      </c>
      <c r="F123" s="204" t="s">
        <v>1738</v>
      </c>
      <c r="G123" s="205" t="s">
        <v>299</v>
      </c>
      <c r="H123" s="206">
        <v>37</v>
      </c>
      <c r="I123" s="207"/>
      <c r="J123" s="208">
        <f>ROUND(I123*H123,2)</f>
        <v>0</v>
      </c>
      <c r="K123" s="204" t="s">
        <v>267</v>
      </c>
      <c r="L123" s="209"/>
      <c r="M123" s="210" t="s">
        <v>5</v>
      </c>
      <c r="N123" s="211" t="s">
        <v>44</v>
      </c>
      <c r="O123" s="40"/>
      <c r="P123" s="182">
        <f>O123*H123</f>
        <v>0</v>
      </c>
      <c r="Q123" s="182">
        <v>0</v>
      </c>
      <c r="R123" s="182">
        <f>Q123*H123</f>
        <v>0</v>
      </c>
      <c r="S123" s="182">
        <v>0</v>
      </c>
      <c r="T123" s="183">
        <f>S123*H123</f>
        <v>0</v>
      </c>
      <c r="AR123" s="22" t="s">
        <v>202</v>
      </c>
      <c r="AT123" s="22" t="s">
        <v>271</v>
      </c>
      <c r="AU123" s="22" t="s">
        <v>83</v>
      </c>
      <c r="AY123" s="22" t="s">
        <v>178</v>
      </c>
      <c r="BE123" s="184">
        <f>IF(N123="základní",J123,0)</f>
        <v>0</v>
      </c>
      <c r="BF123" s="184">
        <f>IF(N123="snížená",J123,0)</f>
        <v>0</v>
      </c>
      <c r="BG123" s="184">
        <f>IF(N123="zákl. přenesená",J123,0)</f>
        <v>0</v>
      </c>
      <c r="BH123" s="184">
        <f>IF(N123="sníž. přenesená",J123,0)</f>
        <v>0</v>
      </c>
      <c r="BI123" s="184">
        <f>IF(N123="nulová",J123,0)</f>
        <v>0</v>
      </c>
      <c r="BJ123" s="22" t="s">
        <v>81</v>
      </c>
      <c r="BK123" s="184">
        <f>ROUND(I123*H123,2)</f>
        <v>0</v>
      </c>
      <c r="BL123" s="22" t="s">
        <v>185</v>
      </c>
      <c r="BM123" s="22" t="s">
        <v>228</v>
      </c>
    </row>
    <row r="124" spans="2:65" s="1" customFormat="1" ht="16.5" customHeight="1">
      <c r="B124" s="172"/>
      <c r="C124" s="202" t="s">
        <v>230</v>
      </c>
      <c r="D124" s="202" t="s">
        <v>271</v>
      </c>
      <c r="E124" s="203" t="s">
        <v>1739</v>
      </c>
      <c r="F124" s="204" t="s">
        <v>1740</v>
      </c>
      <c r="G124" s="205" t="s">
        <v>299</v>
      </c>
      <c r="H124" s="206">
        <v>42</v>
      </c>
      <c r="I124" s="207"/>
      <c r="J124" s="208">
        <f>ROUND(I124*H124,2)</f>
        <v>0</v>
      </c>
      <c r="K124" s="204" t="s">
        <v>5</v>
      </c>
      <c r="L124" s="209"/>
      <c r="M124" s="210" t="s">
        <v>5</v>
      </c>
      <c r="N124" s="211" t="s">
        <v>44</v>
      </c>
      <c r="O124" s="40"/>
      <c r="P124" s="182">
        <f>O124*H124</f>
        <v>0</v>
      </c>
      <c r="Q124" s="182">
        <v>0</v>
      </c>
      <c r="R124" s="182">
        <f>Q124*H124</f>
        <v>0</v>
      </c>
      <c r="S124" s="182">
        <v>0</v>
      </c>
      <c r="T124" s="183">
        <f>S124*H124</f>
        <v>0</v>
      </c>
      <c r="AR124" s="22" t="s">
        <v>202</v>
      </c>
      <c r="AT124" s="22" t="s">
        <v>271</v>
      </c>
      <c r="AU124" s="22" t="s">
        <v>83</v>
      </c>
      <c r="AY124" s="22" t="s">
        <v>178</v>
      </c>
      <c r="BE124" s="184">
        <f>IF(N124="základní",J124,0)</f>
        <v>0</v>
      </c>
      <c r="BF124" s="184">
        <f>IF(N124="snížená",J124,0)</f>
        <v>0</v>
      </c>
      <c r="BG124" s="184">
        <f>IF(N124="zákl. přenesená",J124,0)</f>
        <v>0</v>
      </c>
      <c r="BH124" s="184">
        <f>IF(N124="sníž. přenesená",J124,0)</f>
        <v>0</v>
      </c>
      <c r="BI124" s="184">
        <f>IF(N124="nulová",J124,0)</f>
        <v>0</v>
      </c>
      <c r="BJ124" s="22" t="s">
        <v>81</v>
      </c>
      <c r="BK124" s="184">
        <f>ROUND(I124*H124,2)</f>
        <v>0</v>
      </c>
      <c r="BL124" s="22" t="s">
        <v>185</v>
      </c>
      <c r="BM124" s="22" t="s">
        <v>233</v>
      </c>
    </row>
    <row r="125" spans="2:65" s="1" customFormat="1" ht="16.5" customHeight="1">
      <c r="B125" s="172"/>
      <c r="C125" s="202" t="s">
        <v>210</v>
      </c>
      <c r="D125" s="202" t="s">
        <v>271</v>
      </c>
      <c r="E125" s="203" t="s">
        <v>926</v>
      </c>
      <c r="F125" s="204" t="s">
        <v>927</v>
      </c>
      <c r="G125" s="205" t="s">
        <v>299</v>
      </c>
      <c r="H125" s="206">
        <v>56</v>
      </c>
      <c r="I125" s="207"/>
      <c r="J125" s="208">
        <f>ROUND(I125*H125,2)</f>
        <v>0</v>
      </c>
      <c r="K125" s="204" t="s">
        <v>267</v>
      </c>
      <c r="L125" s="209"/>
      <c r="M125" s="210" t="s">
        <v>5</v>
      </c>
      <c r="N125" s="211" t="s">
        <v>44</v>
      </c>
      <c r="O125" s="40"/>
      <c r="P125" s="182">
        <f>O125*H125</f>
        <v>0</v>
      </c>
      <c r="Q125" s="182">
        <v>0</v>
      </c>
      <c r="R125" s="182">
        <f>Q125*H125</f>
        <v>0</v>
      </c>
      <c r="S125" s="182">
        <v>0</v>
      </c>
      <c r="T125" s="183">
        <f>S125*H125</f>
        <v>0</v>
      </c>
      <c r="AR125" s="22" t="s">
        <v>202</v>
      </c>
      <c r="AT125" s="22" t="s">
        <v>271</v>
      </c>
      <c r="AU125" s="22" t="s">
        <v>83</v>
      </c>
      <c r="AY125" s="22" t="s">
        <v>178</v>
      </c>
      <c r="BE125" s="184">
        <f>IF(N125="základní",J125,0)</f>
        <v>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22" t="s">
        <v>81</v>
      </c>
      <c r="BK125" s="184">
        <f>ROUND(I125*H125,2)</f>
        <v>0</v>
      </c>
      <c r="BL125" s="22" t="s">
        <v>185</v>
      </c>
      <c r="BM125" s="22" t="s">
        <v>237</v>
      </c>
    </row>
    <row r="126" spans="2:65" s="1" customFormat="1" ht="16.5" customHeight="1">
      <c r="B126" s="172"/>
      <c r="C126" s="202" t="s">
        <v>240</v>
      </c>
      <c r="D126" s="202" t="s">
        <v>271</v>
      </c>
      <c r="E126" s="203" t="s">
        <v>1741</v>
      </c>
      <c r="F126" s="204" t="s">
        <v>1742</v>
      </c>
      <c r="G126" s="205" t="s">
        <v>299</v>
      </c>
      <c r="H126" s="206">
        <v>20</v>
      </c>
      <c r="I126" s="207"/>
      <c r="J126" s="208">
        <f>ROUND(I126*H126,2)</f>
        <v>0</v>
      </c>
      <c r="K126" s="204" t="s">
        <v>267</v>
      </c>
      <c r="L126" s="209"/>
      <c r="M126" s="210" t="s">
        <v>5</v>
      </c>
      <c r="N126" s="211" t="s">
        <v>44</v>
      </c>
      <c r="O126" s="40"/>
      <c r="P126" s="182">
        <f>O126*H126</f>
        <v>0</v>
      </c>
      <c r="Q126" s="182">
        <v>0</v>
      </c>
      <c r="R126" s="182">
        <f>Q126*H126</f>
        <v>0</v>
      </c>
      <c r="S126" s="182">
        <v>0</v>
      </c>
      <c r="T126" s="183">
        <f>S126*H126</f>
        <v>0</v>
      </c>
      <c r="AR126" s="22" t="s">
        <v>202</v>
      </c>
      <c r="AT126" s="22" t="s">
        <v>271</v>
      </c>
      <c r="AU126" s="22" t="s">
        <v>83</v>
      </c>
      <c r="AY126" s="22" t="s">
        <v>178</v>
      </c>
      <c r="BE126" s="184">
        <f>IF(N126="základní",J126,0)</f>
        <v>0</v>
      </c>
      <c r="BF126" s="184">
        <f>IF(N126="snížená",J126,0)</f>
        <v>0</v>
      </c>
      <c r="BG126" s="184">
        <f>IF(N126="zákl. přenesená",J126,0)</f>
        <v>0</v>
      </c>
      <c r="BH126" s="184">
        <f>IF(N126="sníž. přenesená",J126,0)</f>
        <v>0</v>
      </c>
      <c r="BI126" s="184">
        <f>IF(N126="nulová",J126,0)</f>
        <v>0</v>
      </c>
      <c r="BJ126" s="22" t="s">
        <v>81</v>
      </c>
      <c r="BK126" s="184">
        <f>ROUND(I126*H126,2)</f>
        <v>0</v>
      </c>
      <c r="BL126" s="22" t="s">
        <v>185</v>
      </c>
      <c r="BM126" s="22" t="s">
        <v>243</v>
      </c>
    </row>
    <row r="127" spans="2:63" s="10" customFormat="1" ht="29.85" customHeight="1">
      <c r="B127" s="159"/>
      <c r="D127" s="160" t="s">
        <v>72</v>
      </c>
      <c r="E127" s="170" t="s">
        <v>198</v>
      </c>
      <c r="F127" s="170" t="s">
        <v>239</v>
      </c>
      <c r="I127" s="162"/>
      <c r="J127" s="171">
        <f>BK127</f>
        <v>0</v>
      </c>
      <c r="L127" s="159"/>
      <c r="M127" s="164"/>
      <c r="N127" s="165"/>
      <c r="O127" s="165"/>
      <c r="P127" s="166">
        <f>SUM(P128:P137)</f>
        <v>0</v>
      </c>
      <c r="Q127" s="165"/>
      <c r="R127" s="166">
        <f>SUM(R128:R137)</f>
        <v>0</v>
      </c>
      <c r="S127" s="165"/>
      <c r="T127" s="167">
        <f>SUM(T128:T137)</f>
        <v>0</v>
      </c>
      <c r="AR127" s="160" t="s">
        <v>81</v>
      </c>
      <c r="AT127" s="168" t="s">
        <v>72</v>
      </c>
      <c r="AU127" s="168" t="s">
        <v>81</v>
      </c>
      <c r="AY127" s="160" t="s">
        <v>178</v>
      </c>
      <c r="BK127" s="169">
        <f>SUM(BK128:BK137)</f>
        <v>0</v>
      </c>
    </row>
    <row r="128" spans="2:65" s="1" customFormat="1" ht="25.5" customHeight="1">
      <c r="B128" s="172"/>
      <c r="C128" s="173" t="s">
        <v>214</v>
      </c>
      <c r="D128" s="173" t="s">
        <v>180</v>
      </c>
      <c r="E128" s="174" t="s">
        <v>764</v>
      </c>
      <c r="F128" s="175" t="s">
        <v>765</v>
      </c>
      <c r="G128" s="176" t="s">
        <v>299</v>
      </c>
      <c r="H128" s="177">
        <v>12</v>
      </c>
      <c r="I128" s="178"/>
      <c r="J128" s="179">
        <f>ROUND(I128*H128,2)</f>
        <v>0</v>
      </c>
      <c r="K128" s="175" t="s">
        <v>267</v>
      </c>
      <c r="L128" s="39"/>
      <c r="M128" s="180" t="s">
        <v>5</v>
      </c>
      <c r="N128" s="181" t="s">
        <v>44</v>
      </c>
      <c r="O128" s="40"/>
      <c r="P128" s="182">
        <f>O128*H128</f>
        <v>0</v>
      </c>
      <c r="Q128" s="182">
        <v>0</v>
      </c>
      <c r="R128" s="182">
        <f>Q128*H128</f>
        <v>0</v>
      </c>
      <c r="S128" s="182">
        <v>0</v>
      </c>
      <c r="T128" s="183">
        <f>S128*H128</f>
        <v>0</v>
      </c>
      <c r="AR128" s="22" t="s">
        <v>185</v>
      </c>
      <c r="AT128" s="22" t="s">
        <v>180</v>
      </c>
      <c r="AU128" s="22" t="s">
        <v>83</v>
      </c>
      <c r="AY128" s="22" t="s">
        <v>178</v>
      </c>
      <c r="BE128" s="184">
        <f>IF(N128="základní",J128,0)</f>
        <v>0</v>
      </c>
      <c r="BF128" s="184">
        <f>IF(N128="snížená",J128,0)</f>
        <v>0</v>
      </c>
      <c r="BG128" s="184">
        <f>IF(N128="zákl. přenesená",J128,0)</f>
        <v>0</v>
      </c>
      <c r="BH128" s="184">
        <f>IF(N128="sníž. přenesená",J128,0)</f>
        <v>0</v>
      </c>
      <c r="BI128" s="184">
        <f>IF(N128="nulová",J128,0)</f>
        <v>0</v>
      </c>
      <c r="BJ128" s="22" t="s">
        <v>81</v>
      </c>
      <c r="BK128" s="184">
        <f>ROUND(I128*H128,2)</f>
        <v>0</v>
      </c>
      <c r="BL128" s="22" t="s">
        <v>185</v>
      </c>
      <c r="BM128" s="22" t="s">
        <v>247</v>
      </c>
    </row>
    <row r="129" spans="2:65" s="1" customFormat="1" ht="25.5" customHeight="1">
      <c r="B129" s="172"/>
      <c r="C129" s="173" t="s">
        <v>11</v>
      </c>
      <c r="D129" s="173" t="s">
        <v>180</v>
      </c>
      <c r="E129" s="174" t="s">
        <v>766</v>
      </c>
      <c r="F129" s="175" t="s">
        <v>767</v>
      </c>
      <c r="G129" s="176" t="s">
        <v>183</v>
      </c>
      <c r="H129" s="177">
        <v>18.323</v>
      </c>
      <c r="I129" s="178"/>
      <c r="J129" s="179">
        <f>ROUND(I129*H129,2)</f>
        <v>0</v>
      </c>
      <c r="K129" s="175" t="s">
        <v>267</v>
      </c>
      <c r="L129" s="39"/>
      <c r="M129" s="180" t="s">
        <v>5</v>
      </c>
      <c r="N129" s="181" t="s">
        <v>44</v>
      </c>
      <c r="O129" s="40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3">
        <f>S129*H129</f>
        <v>0</v>
      </c>
      <c r="AR129" s="22" t="s">
        <v>185</v>
      </c>
      <c r="AT129" s="22" t="s">
        <v>180</v>
      </c>
      <c r="AU129" s="22" t="s">
        <v>83</v>
      </c>
      <c r="AY129" s="22" t="s">
        <v>178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22" t="s">
        <v>81</v>
      </c>
      <c r="BK129" s="184">
        <f>ROUND(I129*H129,2)</f>
        <v>0</v>
      </c>
      <c r="BL129" s="22" t="s">
        <v>185</v>
      </c>
      <c r="BM129" s="22" t="s">
        <v>253</v>
      </c>
    </row>
    <row r="130" spans="2:51" s="11" customFormat="1" ht="13.5">
      <c r="B130" s="185"/>
      <c r="D130" s="186" t="s">
        <v>186</v>
      </c>
      <c r="E130" s="187" t="s">
        <v>5</v>
      </c>
      <c r="F130" s="188" t="s">
        <v>1743</v>
      </c>
      <c r="H130" s="189">
        <v>18.323</v>
      </c>
      <c r="I130" s="190"/>
      <c r="L130" s="185"/>
      <c r="M130" s="191"/>
      <c r="N130" s="192"/>
      <c r="O130" s="192"/>
      <c r="P130" s="192"/>
      <c r="Q130" s="192"/>
      <c r="R130" s="192"/>
      <c r="S130" s="192"/>
      <c r="T130" s="193"/>
      <c r="AT130" s="187" t="s">
        <v>186</v>
      </c>
      <c r="AU130" s="187" t="s">
        <v>83</v>
      </c>
      <c r="AV130" s="11" t="s">
        <v>83</v>
      </c>
      <c r="AW130" s="11" t="s">
        <v>37</v>
      </c>
      <c r="AX130" s="11" t="s">
        <v>73</v>
      </c>
      <c r="AY130" s="187" t="s">
        <v>178</v>
      </c>
    </row>
    <row r="131" spans="2:51" s="12" customFormat="1" ht="13.5">
      <c r="B131" s="194"/>
      <c r="D131" s="186" t="s">
        <v>186</v>
      </c>
      <c r="E131" s="195" t="s">
        <v>5</v>
      </c>
      <c r="F131" s="196" t="s">
        <v>188</v>
      </c>
      <c r="H131" s="197">
        <v>18.323</v>
      </c>
      <c r="I131" s="198"/>
      <c r="L131" s="194"/>
      <c r="M131" s="199"/>
      <c r="N131" s="200"/>
      <c r="O131" s="200"/>
      <c r="P131" s="200"/>
      <c r="Q131" s="200"/>
      <c r="R131" s="200"/>
      <c r="S131" s="200"/>
      <c r="T131" s="201"/>
      <c r="AT131" s="195" t="s">
        <v>186</v>
      </c>
      <c r="AU131" s="195" t="s">
        <v>83</v>
      </c>
      <c r="AV131" s="12" t="s">
        <v>185</v>
      </c>
      <c r="AW131" s="12" t="s">
        <v>37</v>
      </c>
      <c r="AX131" s="12" t="s">
        <v>81</v>
      </c>
      <c r="AY131" s="195" t="s">
        <v>178</v>
      </c>
    </row>
    <row r="132" spans="2:65" s="1" customFormat="1" ht="25.5" customHeight="1">
      <c r="B132" s="172"/>
      <c r="C132" s="173" t="s">
        <v>218</v>
      </c>
      <c r="D132" s="173" t="s">
        <v>180</v>
      </c>
      <c r="E132" s="174" t="s">
        <v>769</v>
      </c>
      <c r="F132" s="175" t="s">
        <v>770</v>
      </c>
      <c r="G132" s="176" t="s">
        <v>299</v>
      </c>
      <c r="H132" s="177">
        <v>6</v>
      </c>
      <c r="I132" s="178"/>
      <c r="J132" s="179">
        <f>ROUND(I132*H132,2)</f>
        <v>0</v>
      </c>
      <c r="K132" s="175" t="s">
        <v>267</v>
      </c>
      <c r="L132" s="39"/>
      <c r="M132" s="180" t="s">
        <v>5</v>
      </c>
      <c r="N132" s="181" t="s">
        <v>44</v>
      </c>
      <c r="O132" s="40"/>
      <c r="P132" s="182">
        <f>O132*H132</f>
        <v>0</v>
      </c>
      <c r="Q132" s="182">
        <v>0</v>
      </c>
      <c r="R132" s="182">
        <f>Q132*H132</f>
        <v>0</v>
      </c>
      <c r="S132" s="182">
        <v>0</v>
      </c>
      <c r="T132" s="183">
        <f>S132*H132</f>
        <v>0</v>
      </c>
      <c r="AR132" s="22" t="s">
        <v>185</v>
      </c>
      <c r="AT132" s="22" t="s">
        <v>180</v>
      </c>
      <c r="AU132" s="22" t="s">
        <v>83</v>
      </c>
      <c r="AY132" s="22" t="s">
        <v>178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22" t="s">
        <v>81</v>
      </c>
      <c r="BK132" s="184">
        <f>ROUND(I132*H132,2)</f>
        <v>0</v>
      </c>
      <c r="BL132" s="22" t="s">
        <v>185</v>
      </c>
      <c r="BM132" s="22" t="s">
        <v>256</v>
      </c>
    </row>
    <row r="133" spans="2:65" s="1" customFormat="1" ht="25.5" customHeight="1">
      <c r="B133" s="172"/>
      <c r="C133" s="173" t="s">
        <v>260</v>
      </c>
      <c r="D133" s="173" t="s">
        <v>180</v>
      </c>
      <c r="E133" s="174" t="s">
        <v>929</v>
      </c>
      <c r="F133" s="175" t="s">
        <v>930</v>
      </c>
      <c r="G133" s="176" t="s">
        <v>196</v>
      </c>
      <c r="H133" s="177">
        <v>15.769</v>
      </c>
      <c r="I133" s="178"/>
      <c r="J133" s="179">
        <f>ROUND(I133*H133,2)</f>
        <v>0</v>
      </c>
      <c r="K133" s="175" t="s">
        <v>267</v>
      </c>
      <c r="L133" s="39"/>
      <c r="M133" s="180" t="s">
        <v>5</v>
      </c>
      <c r="N133" s="181" t="s">
        <v>44</v>
      </c>
      <c r="O133" s="40"/>
      <c r="P133" s="182">
        <f>O133*H133</f>
        <v>0</v>
      </c>
      <c r="Q133" s="182">
        <v>0</v>
      </c>
      <c r="R133" s="182">
        <f>Q133*H133</f>
        <v>0</v>
      </c>
      <c r="S133" s="182">
        <v>0</v>
      </c>
      <c r="T133" s="183">
        <f>S133*H133</f>
        <v>0</v>
      </c>
      <c r="AR133" s="22" t="s">
        <v>185</v>
      </c>
      <c r="AT133" s="22" t="s">
        <v>180</v>
      </c>
      <c r="AU133" s="22" t="s">
        <v>83</v>
      </c>
      <c r="AY133" s="22" t="s">
        <v>178</v>
      </c>
      <c r="BE133" s="184">
        <f>IF(N133="základní",J133,0)</f>
        <v>0</v>
      </c>
      <c r="BF133" s="184">
        <f>IF(N133="snížená",J133,0)</f>
        <v>0</v>
      </c>
      <c r="BG133" s="184">
        <f>IF(N133="zákl. přenesená",J133,0)</f>
        <v>0</v>
      </c>
      <c r="BH133" s="184">
        <f>IF(N133="sníž. přenesená",J133,0)</f>
        <v>0</v>
      </c>
      <c r="BI133" s="184">
        <f>IF(N133="nulová",J133,0)</f>
        <v>0</v>
      </c>
      <c r="BJ133" s="22" t="s">
        <v>81</v>
      </c>
      <c r="BK133" s="184">
        <f>ROUND(I133*H133,2)</f>
        <v>0</v>
      </c>
      <c r="BL133" s="22" t="s">
        <v>185</v>
      </c>
      <c r="BM133" s="22" t="s">
        <v>263</v>
      </c>
    </row>
    <row r="134" spans="2:51" s="11" customFormat="1" ht="13.5">
      <c r="B134" s="185"/>
      <c r="D134" s="186" t="s">
        <v>186</v>
      </c>
      <c r="E134" s="187" t="s">
        <v>5</v>
      </c>
      <c r="F134" s="188" t="s">
        <v>1744</v>
      </c>
      <c r="H134" s="189">
        <v>15.769</v>
      </c>
      <c r="I134" s="190"/>
      <c r="L134" s="185"/>
      <c r="M134" s="191"/>
      <c r="N134" s="192"/>
      <c r="O134" s="192"/>
      <c r="P134" s="192"/>
      <c r="Q134" s="192"/>
      <c r="R134" s="192"/>
      <c r="S134" s="192"/>
      <c r="T134" s="193"/>
      <c r="AT134" s="187" t="s">
        <v>186</v>
      </c>
      <c r="AU134" s="187" t="s">
        <v>83</v>
      </c>
      <c r="AV134" s="11" t="s">
        <v>83</v>
      </c>
      <c r="AW134" s="11" t="s">
        <v>37</v>
      </c>
      <c r="AX134" s="11" t="s">
        <v>73</v>
      </c>
      <c r="AY134" s="187" t="s">
        <v>178</v>
      </c>
    </row>
    <row r="135" spans="2:51" s="12" customFormat="1" ht="13.5">
      <c r="B135" s="194"/>
      <c r="D135" s="186" t="s">
        <v>186</v>
      </c>
      <c r="E135" s="195" t="s">
        <v>5</v>
      </c>
      <c r="F135" s="196" t="s">
        <v>188</v>
      </c>
      <c r="H135" s="197">
        <v>15.769</v>
      </c>
      <c r="I135" s="198"/>
      <c r="L135" s="194"/>
      <c r="M135" s="199"/>
      <c r="N135" s="200"/>
      <c r="O135" s="200"/>
      <c r="P135" s="200"/>
      <c r="Q135" s="200"/>
      <c r="R135" s="200"/>
      <c r="S135" s="200"/>
      <c r="T135" s="201"/>
      <c r="AT135" s="195" t="s">
        <v>186</v>
      </c>
      <c r="AU135" s="195" t="s">
        <v>83</v>
      </c>
      <c r="AV135" s="12" t="s">
        <v>185</v>
      </c>
      <c r="AW135" s="12" t="s">
        <v>37</v>
      </c>
      <c r="AX135" s="12" t="s">
        <v>81</v>
      </c>
      <c r="AY135" s="195" t="s">
        <v>178</v>
      </c>
    </row>
    <row r="136" spans="2:65" s="1" customFormat="1" ht="25.5" customHeight="1">
      <c r="B136" s="172"/>
      <c r="C136" s="173" t="s">
        <v>224</v>
      </c>
      <c r="D136" s="173" t="s">
        <v>180</v>
      </c>
      <c r="E136" s="174" t="s">
        <v>932</v>
      </c>
      <c r="F136" s="175" t="s">
        <v>933</v>
      </c>
      <c r="G136" s="176" t="s">
        <v>196</v>
      </c>
      <c r="H136" s="177">
        <v>15.769</v>
      </c>
      <c r="I136" s="178"/>
      <c r="J136" s="179">
        <f>ROUND(I136*H136,2)</f>
        <v>0</v>
      </c>
      <c r="K136" s="175" t="s">
        <v>267</v>
      </c>
      <c r="L136" s="39"/>
      <c r="M136" s="180" t="s">
        <v>5</v>
      </c>
      <c r="N136" s="181" t="s">
        <v>44</v>
      </c>
      <c r="O136" s="40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AR136" s="22" t="s">
        <v>185</v>
      </c>
      <c r="AT136" s="22" t="s">
        <v>180</v>
      </c>
      <c r="AU136" s="22" t="s">
        <v>83</v>
      </c>
      <c r="AY136" s="22" t="s">
        <v>178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22" t="s">
        <v>81</v>
      </c>
      <c r="BK136" s="184">
        <f>ROUND(I136*H136,2)</f>
        <v>0</v>
      </c>
      <c r="BL136" s="22" t="s">
        <v>185</v>
      </c>
      <c r="BM136" s="22" t="s">
        <v>268</v>
      </c>
    </row>
    <row r="137" spans="2:65" s="1" customFormat="1" ht="38.25" customHeight="1">
      <c r="B137" s="172"/>
      <c r="C137" s="173" t="s">
        <v>270</v>
      </c>
      <c r="D137" s="173" t="s">
        <v>180</v>
      </c>
      <c r="E137" s="174" t="s">
        <v>934</v>
      </c>
      <c r="F137" s="175" t="s">
        <v>935</v>
      </c>
      <c r="G137" s="176" t="s">
        <v>183</v>
      </c>
      <c r="H137" s="177">
        <v>159.69</v>
      </c>
      <c r="I137" s="178"/>
      <c r="J137" s="179">
        <f>ROUND(I137*H137,2)</f>
        <v>0</v>
      </c>
      <c r="K137" s="175" t="s">
        <v>267</v>
      </c>
      <c r="L137" s="39"/>
      <c r="M137" s="180" t="s">
        <v>5</v>
      </c>
      <c r="N137" s="181" t="s">
        <v>44</v>
      </c>
      <c r="O137" s="40"/>
      <c r="P137" s="182">
        <f>O137*H137</f>
        <v>0</v>
      </c>
      <c r="Q137" s="182">
        <v>0</v>
      </c>
      <c r="R137" s="182">
        <f>Q137*H137</f>
        <v>0</v>
      </c>
      <c r="S137" s="182">
        <v>0</v>
      </c>
      <c r="T137" s="183">
        <f>S137*H137</f>
        <v>0</v>
      </c>
      <c r="AR137" s="22" t="s">
        <v>185</v>
      </c>
      <c r="AT137" s="22" t="s">
        <v>180</v>
      </c>
      <c r="AU137" s="22" t="s">
        <v>83</v>
      </c>
      <c r="AY137" s="22" t="s">
        <v>178</v>
      </c>
      <c r="BE137" s="184">
        <f>IF(N137="základní",J137,0)</f>
        <v>0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22" t="s">
        <v>81</v>
      </c>
      <c r="BK137" s="184">
        <f>ROUND(I137*H137,2)</f>
        <v>0</v>
      </c>
      <c r="BL137" s="22" t="s">
        <v>185</v>
      </c>
      <c r="BM137" s="22" t="s">
        <v>274</v>
      </c>
    </row>
    <row r="138" spans="2:63" s="10" customFormat="1" ht="29.85" customHeight="1">
      <c r="B138" s="159"/>
      <c r="D138" s="160" t="s">
        <v>72</v>
      </c>
      <c r="E138" s="170" t="s">
        <v>220</v>
      </c>
      <c r="F138" s="170" t="s">
        <v>771</v>
      </c>
      <c r="I138" s="162"/>
      <c r="J138" s="171">
        <f>BK138</f>
        <v>0</v>
      </c>
      <c r="L138" s="159"/>
      <c r="M138" s="164"/>
      <c r="N138" s="165"/>
      <c r="O138" s="165"/>
      <c r="P138" s="166">
        <f>SUM(P139:P161)</f>
        <v>0</v>
      </c>
      <c r="Q138" s="165"/>
      <c r="R138" s="166">
        <f>SUM(R139:R161)</f>
        <v>0</v>
      </c>
      <c r="S138" s="165"/>
      <c r="T138" s="167">
        <f>SUM(T139:T161)</f>
        <v>0</v>
      </c>
      <c r="AR138" s="160" t="s">
        <v>81</v>
      </c>
      <c r="AT138" s="168" t="s">
        <v>72</v>
      </c>
      <c r="AU138" s="168" t="s">
        <v>81</v>
      </c>
      <c r="AY138" s="160" t="s">
        <v>178</v>
      </c>
      <c r="BK138" s="169">
        <f>SUM(BK139:BK161)</f>
        <v>0</v>
      </c>
    </row>
    <row r="139" spans="2:65" s="1" customFormat="1" ht="25.5" customHeight="1">
      <c r="B139" s="172"/>
      <c r="C139" s="173" t="s">
        <v>228</v>
      </c>
      <c r="D139" s="173" t="s">
        <v>180</v>
      </c>
      <c r="E139" s="174" t="s">
        <v>936</v>
      </c>
      <c r="F139" s="175" t="s">
        <v>937</v>
      </c>
      <c r="G139" s="176" t="s">
        <v>290</v>
      </c>
      <c r="H139" s="177">
        <v>176.75</v>
      </c>
      <c r="I139" s="178"/>
      <c r="J139" s="179">
        <f>ROUND(I139*H139,2)</f>
        <v>0</v>
      </c>
      <c r="K139" s="175" t="s">
        <v>267</v>
      </c>
      <c r="L139" s="39"/>
      <c r="M139" s="180" t="s">
        <v>5</v>
      </c>
      <c r="N139" s="181" t="s">
        <v>44</v>
      </c>
      <c r="O139" s="40"/>
      <c r="P139" s="182">
        <f>O139*H139</f>
        <v>0</v>
      </c>
      <c r="Q139" s="182">
        <v>0</v>
      </c>
      <c r="R139" s="182">
        <f>Q139*H139</f>
        <v>0</v>
      </c>
      <c r="S139" s="182">
        <v>0</v>
      </c>
      <c r="T139" s="183">
        <f>S139*H139</f>
        <v>0</v>
      </c>
      <c r="AR139" s="22" t="s">
        <v>185</v>
      </c>
      <c r="AT139" s="22" t="s">
        <v>180</v>
      </c>
      <c r="AU139" s="22" t="s">
        <v>83</v>
      </c>
      <c r="AY139" s="22" t="s">
        <v>178</v>
      </c>
      <c r="BE139" s="184">
        <f>IF(N139="základní",J139,0)</f>
        <v>0</v>
      </c>
      <c r="BF139" s="184">
        <f>IF(N139="snížená",J139,0)</f>
        <v>0</v>
      </c>
      <c r="BG139" s="184">
        <f>IF(N139="zákl. přenesená",J139,0)</f>
        <v>0</v>
      </c>
      <c r="BH139" s="184">
        <f>IF(N139="sníž. přenesená",J139,0)</f>
        <v>0</v>
      </c>
      <c r="BI139" s="184">
        <f>IF(N139="nulová",J139,0)</f>
        <v>0</v>
      </c>
      <c r="BJ139" s="22" t="s">
        <v>81</v>
      </c>
      <c r="BK139" s="184">
        <f>ROUND(I139*H139,2)</f>
        <v>0</v>
      </c>
      <c r="BL139" s="22" t="s">
        <v>185</v>
      </c>
      <c r="BM139" s="22" t="s">
        <v>278</v>
      </c>
    </row>
    <row r="140" spans="2:65" s="1" customFormat="1" ht="38.25" customHeight="1">
      <c r="B140" s="172"/>
      <c r="C140" s="173" t="s">
        <v>10</v>
      </c>
      <c r="D140" s="173" t="s">
        <v>180</v>
      </c>
      <c r="E140" s="174" t="s">
        <v>939</v>
      </c>
      <c r="F140" s="175" t="s">
        <v>940</v>
      </c>
      <c r="G140" s="176" t="s">
        <v>299</v>
      </c>
      <c r="H140" s="177">
        <v>8</v>
      </c>
      <c r="I140" s="178"/>
      <c r="J140" s="179">
        <f>ROUND(I140*H140,2)</f>
        <v>0</v>
      </c>
      <c r="K140" s="175" t="s">
        <v>267</v>
      </c>
      <c r="L140" s="39"/>
      <c r="M140" s="180" t="s">
        <v>5</v>
      </c>
      <c r="N140" s="181" t="s">
        <v>44</v>
      </c>
      <c r="O140" s="40"/>
      <c r="P140" s="182">
        <f>O140*H140</f>
        <v>0</v>
      </c>
      <c r="Q140" s="182">
        <v>0</v>
      </c>
      <c r="R140" s="182">
        <f>Q140*H140</f>
        <v>0</v>
      </c>
      <c r="S140" s="182">
        <v>0</v>
      </c>
      <c r="T140" s="183">
        <f>S140*H140</f>
        <v>0</v>
      </c>
      <c r="AR140" s="22" t="s">
        <v>185</v>
      </c>
      <c r="AT140" s="22" t="s">
        <v>180</v>
      </c>
      <c r="AU140" s="22" t="s">
        <v>83</v>
      </c>
      <c r="AY140" s="22" t="s">
        <v>178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22" t="s">
        <v>81</v>
      </c>
      <c r="BK140" s="184">
        <f>ROUND(I140*H140,2)</f>
        <v>0</v>
      </c>
      <c r="BL140" s="22" t="s">
        <v>185</v>
      </c>
      <c r="BM140" s="22" t="s">
        <v>282</v>
      </c>
    </row>
    <row r="141" spans="2:65" s="1" customFormat="1" ht="16.5" customHeight="1">
      <c r="B141" s="172"/>
      <c r="C141" s="202" t="s">
        <v>233</v>
      </c>
      <c r="D141" s="202" t="s">
        <v>271</v>
      </c>
      <c r="E141" s="203" t="s">
        <v>941</v>
      </c>
      <c r="F141" s="204" t="s">
        <v>942</v>
      </c>
      <c r="G141" s="205" t="s">
        <v>299</v>
      </c>
      <c r="H141" s="206">
        <v>8</v>
      </c>
      <c r="I141" s="207"/>
      <c r="J141" s="208">
        <f>ROUND(I141*H141,2)</f>
        <v>0</v>
      </c>
      <c r="K141" s="204" t="s">
        <v>5</v>
      </c>
      <c r="L141" s="209"/>
      <c r="M141" s="210" t="s">
        <v>5</v>
      </c>
      <c r="N141" s="211" t="s">
        <v>44</v>
      </c>
      <c r="O141" s="40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AR141" s="22" t="s">
        <v>202</v>
      </c>
      <c r="AT141" s="22" t="s">
        <v>271</v>
      </c>
      <c r="AU141" s="22" t="s">
        <v>83</v>
      </c>
      <c r="AY141" s="22" t="s">
        <v>178</v>
      </c>
      <c r="BE141" s="184">
        <f>IF(N141="základní",J141,0)</f>
        <v>0</v>
      </c>
      <c r="BF141" s="184">
        <f>IF(N141="snížená",J141,0)</f>
        <v>0</v>
      </c>
      <c r="BG141" s="184">
        <f>IF(N141="zákl. přenesená",J141,0)</f>
        <v>0</v>
      </c>
      <c r="BH141" s="184">
        <f>IF(N141="sníž. přenesená",J141,0)</f>
        <v>0</v>
      </c>
      <c r="BI141" s="184">
        <f>IF(N141="nulová",J141,0)</f>
        <v>0</v>
      </c>
      <c r="BJ141" s="22" t="s">
        <v>81</v>
      </c>
      <c r="BK141" s="184">
        <f>ROUND(I141*H141,2)</f>
        <v>0</v>
      </c>
      <c r="BL141" s="22" t="s">
        <v>185</v>
      </c>
      <c r="BM141" s="22" t="s">
        <v>285</v>
      </c>
    </row>
    <row r="142" spans="2:65" s="1" customFormat="1" ht="25.5" customHeight="1">
      <c r="B142" s="172"/>
      <c r="C142" s="173" t="s">
        <v>287</v>
      </c>
      <c r="D142" s="173" t="s">
        <v>180</v>
      </c>
      <c r="E142" s="174" t="s">
        <v>943</v>
      </c>
      <c r="F142" s="175" t="s">
        <v>944</v>
      </c>
      <c r="G142" s="176" t="s">
        <v>196</v>
      </c>
      <c r="H142" s="177">
        <v>31.938</v>
      </c>
      <c r="I142" s="178"/>
      <c r="J142" s="179">
        <f>ROUND(I142*H142,2)</f>
        <v>0</v>
      </c>
      <c r="K142" s="175" t="s">
        <v>267</v>
      </c>
      <c r="L142" s="39"/>
      <c r="M142" s="180" t="s">
        <v>5</v>
      </c>
      <c r="N142" s="181" t="s">
        <v>44</v>
      </c>
      <c r="O142" s="40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AR142" s="22" t="s">
        <v>185</v>
      </c>
      <c r="AT142" s="22" t="s">
        <v>180</v>
      </c>
      <c r="AU142" s="22" t="s">
        <v>83</v>
      </c>
      <c r="AY142" s="22" t="s">
        <v>178</v>
      </c>
      <c r="BE142" s="184">
        <f>IF(N142="základní",J142,0)</f>
        <v>0</v>
      </c>
      <c r="BF142" s="184">
        <f>IF(N142="snížená",J142,0)</f>
        <v>0</v>
      </c>
      <c r="BG142" s="184">
        <f>IF(N142="zákl. přenesená",J142,0)</f>
        <v>0</v>
      </c>
      <c r="BH142" s="184">
        <f>IF(N142="sníž. přenesená",J142,0)</f>
        <v>0</v>
      </c>
      <c r="BI142" s="184">
        <f>IF(N142="nulová",J142,0)</f>
        <v>0</v>
      </c>
      <c r="BJ142" s="22" t="s">
        <v>81</v>
      </c>
      <c r="BK142" s="184">
        <f>ROUND(I142*H142,2)</f>
        <v>0</v>
      </c>
      <c r="BL142" s="22" t="s">
        <v>185</v>
      </c>
      <c r="BM142" s="22" t="s">
        <v>291</v>
      </c>
    </row>
    <row r="143" spans="2:51" s="11" customFormat="1" ht="13.5">
      <c r="B143" s="185"/>
      <c r="D143" s="186" t="s">
        <v>186</v>
      </c>
      <c r="E143" s="187" t="s">
        <v>5</v>
      </c>
      <c r="F143" s="188" t="s">
        <v>1745</v>
      </c>
      <c r="H143" s="189">
        <v>31.938</v>
      </c>
      <c r="I143" s="190"/>
      <c r="L143" s="185"/>
      <c r="M143" s="191"/>
      <c r="N143" s="192"/>
      <c r="O143" s="192"/>
      <c r="P143" s="192"/>
      <c r="Q143" s="192"/>
      <c r="R143" s="192"/>
      <c r="S143" s="192"/>
      <c r="T143" s="193"/>
      <c r="AT143" s="187" t="s">
        <v>186</v>
      </c>
      <c r="AU143" s="187" t="s">
        <v>83</v>
      </c>
      <c r="AV143" s="11" t="s">
        <v>83</v>
      </c>
      <c r="AW143" s="11" t="s">
        <v>37</v>
      </c>
      <c r="AX143" s="11" t="s">
        <v>73</v>
      </c>
      <c r="AY143" s="187" t="s">
        <v>178</v>
      </c>
    </row>
    <row r="144" spans="2:51" s="12" customFormat="1" ht="13.5">
      <c r="B144" s="194"/>
      <c r="D144" s="186" t="s">
        <v>186</v>
      </c>
      <c r="E144" s="195" t="s">
        <v>5</v>
      </c>
      <c r="F144" s="196" t="s">
        <v>188</v>
      </c>
      <c r="H144" s="197">
        <v>31.938</v>
      </c>
      <c r="I144" s="198"/>
      <c r="L144" s="194"/>
      <c r="M144" s="199"/>
      <c r="N144" s="200"/>
      <c r="O144" s="200"/>
      <c r="P144" s="200"/>
      <c r="Q144" s="200"/>
      <c r="R144" s="200"/>
      <c r="S144" s="200"/>
      <c r="T144" s="201"/>
      <c r="AT144" s="195" t="s">
        <v>186</v>
      </c>
      <c r="AU144" s="195" t="s">
        <v>83</v>
      </c>
      <c r="AV144" s="12" t="s">
        <v>185</v>
      </c>
      <c r="AW144" s="12" t="s">
        <v>37</v>
      </c>
      <c r="AX144" s="12" t="s">
        <v>81</v>
      </c>
      <c r="AY144" s="195" t="s">
        <v>178</v>
      </c>
    </row>
    <row r="145" spans="2:65" s="1" customFormat="1" ht="25.5" customHeight="1">
      <c r="B145" s="172"/>
      <c r="C145" s="173" t="s">
        <v>237</v>
      </c>
      <c r="D145" s="173" t="s">
        <v>180</v>
      </c>
      <c r="E145" s="174" t="s">
        <v>946</v>
      </c>
      <c r="F145" s="175" t="s">
        <v>947</v>
      </c>
      <c r="G145" s="176" t="s">
        <v>196</v>
      </c>
      <c r="H145" s="177">
        <v>31.938</v>
      </c>
      <c r="I145" s="178"/>
      <c r="J145" s="179">
        <f>ROUND(I145*H145,2)</f>
        <v>0</v>
      </c>
      <c r="K145" s="175" t="s">
        <v>267</v>
      </c>
      <c r="L145" s="39"/>
      <c r="M145" s="180" t="s">
        <v>5</v>
      </c>
      <c r="N145" s="181" t="s">
        <v>44</v>
      </c>
      <c r="O145" s="40"/>
      <c r="P145" s="182">
        <f>O145*H145</f>
        <v>0</v>
      </c>
      <c r="Q145" s="182">
        <v>0</v>
      </c>
      <c r="R145" s="182">
        <f>Q145*H145</f>
        <v>0</v>
      </c>
      <c r="S145" s="182">
        <v>0</v>
      </c>
      <c r="T145" s="183">
        <f>S145*H145</f>
        <v>0</v>
      </c>
      <c r="AR145" s="22" t="s">
        <v>185</v>
      </c>
      <c r="AT145" s="22" t="s">
        <v>180</v>
      </c>
      <c r="AU145" s="22" t="s">
        <v>83</v>
      </c>
      <c r="AY145" s="22" t="s">
        <v>178</v>
      </c>
      <c r="BE145" s="184">
        <f>IF(N145="základní",J145,0)</f>
        <v>0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22" t="s">
        <v>81</v>
      </c>
      <c r="BK145" s="184">
        <f>ROUND(I145*H145,2)</f>
        <v>0</v>
      </c>
      <c r="BL145" s="22" t="s">
        <v>185</v>
      </c>
      <c r="BM145" s="22" t="s">
        <v>294</v>
      </c>
    </row>
    <row r="146" spans="2:65" s="1" customFormat="1" ht="25.5" customHeight="1">
      <c r="B146" s="172"/>
      <c r="C146" s="173" t="s">
        <v>296</v>
      </c>
      <c r="D146" s="173" t="s">
        <v>180</v>
      </c>
      <c r="E146" s="174" t="s">
        <v>948</v>
      </c>
      <c r="F146" s="175" t="s">
        <v>949</v>
      </c>
      <c r="G146" s="176" t="s">
        <v>196</v>
      </c>
      <c r="H146" s="177">
        <v>98.963</v>
      </c>
      <c r="I146" s="178"/>
      <c r="J146" s="179">
        <f>ROUND(I146*H146,2)</f>
        <v>0</v>
      </c>
      <c r="K146" s="175" t="s">
        <v>267</v>
      </c>
      <c r="L146" s="39"/>
      <c r="M146" s="180" t="s">
        <v>5</v>
      </c>
      <c r="N146" s="181" t="s">
        <v>44</v>
      </c>
      <c r="O146" s="40"/>
      <c r="P146" s="182">
        <f>O146*H146</f>
        <v>0</v>
      </c>
      <c r="Q146" s="182">
        <v>0</v>
      </c>
      <c r="R146" s="182">
        <f>Q146*H146</f>
        <v>0</v>
      </c>
      <c r="S146" s="182">
        <v>0</v>
      </c>
      <c r="T146" s="183">
        <f>S146*H146</f>
        <v>0</v>
      </c>
      <c r="AR146" s="22" t="s">
        <v>185</v>
      </c>
      <c r="AT146" s="22" t="s">
        <v>180</v>
      </c>
      <c r="AU146" s="22" t="s">
        <v>83</v>
      </c>
      <c r="AY146" s="22" t="s">
        <v>178</v>
      </c>
      <c r="BE146" s="184">
        <f>IF(N146="základní",J146,0)</f>
        <v>0</v>
      </c>
      <c r="BF146" s="184">
        <f>IF(N146="snížená",J146,0)</f>
        <v>0</v>
      </c>
      <c r="BG146" s="184">
        <f>IF(N146="zákl. přenesená",J146,0)</f>
        <v>0</v>
      </c>
      <c r="BH146" s="184">
        <f>IF(N146="sníž. přenesená",J146,0)</f>
        <v>0</v>
      </c>
      <c r="BI146" s="184">
        <f>IF(N146="nulová",J146,0)</f>
        <v>0</v>
      </c>
      <c r="BJ146" s="22" t="s">
        <v>81</v>
      </c>
      <c r="BK146" s="184">
        <f>ROUND(I146*H146,2)</f>
        <v>0</v>
      </c>
      <c r="BL146" s="22" t="s">
        <v>185</v>
      </c>
      <c r="BM146" s="22" t="s">
        <v>300</v>
      </c>
    </row>
    <row r="147" spans="2:51" s="11" customFormat="1" ht="27">
      <c r="B147" s="185"/>
      <c r="D147" s="186" t="s">
        <v>186</v>
      </c>
      <c r="E147" s="187" t="s">
        <v>5</v>
      </c>
      <c r="F147" s="188" t="s">
        <v>1746</v>
      </c>
      <c r="H147" s="189">
        <v>98.963</v>
      </c>
      <c r="I147" s="190"/>
      <c r="L147" s="185"/>
      <c r="M147" s="191"/>
      <c r="N147" s="192"/>
      <c r="O147" s="192"/>
      <c r="P147" s="192"/>
      <c r="Q147" s="192"/>
      <c r="R147" s="192"/>
      <c r="S147" s="192"/>
      <c r="T147" s="193"/>
      <c r="AT147" s="187" t="s">
        <v>186</v>
      </c>
      <c r="AU147" s="187" t="s">
        <v>83</v>
      </c>
      <c r="AV147" s="11" t="s">
        <v>83</v>
      </c>
      <c r="AW147" s="11" t="s">
        <v>37</v>
      </c>
      <c r="AX147" s="11" t="s">
        <v>73</v>
      </c>
      <c r="AY147" s="187" t="s">
        <v>178</v>
      </c>
    </row>
    <row r="148" spans="2:51" s="12" customFormat="1" ht="13.5">
      <c r="B148" s="194"/>
      <c r="D148" s="186" t="s">
        <v>186</v>
      </c>
      <c r="E148" s="195" t="s">
        <v>5</v>
      </c>
      <c r="F148" s="196" t="s">
        <v>188</v>
      </c>
      <c r="H148" s="197">
        <v>98.963</v>
      </c>
      <c r="I148" s="198"/>
      <c r="L148" s="194"/>
      <c r="M148" s="199"/>
      <c r="N148" s="200"/>
      <c r="O148" s="200"/>
      <c r="P148" s="200"/>
      <c r="Q148" s="200"/>
      <c r="R148" s="200"/>
      <c r="S148" s="200"/>
      <c r="T148" s="201"/>
      <c r="AT148" s="195" t="s">
        <v>186</v>
      </c>
      <c r="AU148" s="195" t="s">
        <v>83</v>
      </c>
      <c r="AV148" s="12" t="s">
        <v>185</v>
      </c>
      <c r="AW148" s="12" t="s">
        <v>37</v>
      </c>
      <c r="AX148" s="12" t="s">
        <v>81</v>
      </c>
      <c r="AY148" s="195" t="s">
        <v>178</v>
      </c>
    </row>
    <row r="149" spans="2:65" s="1" customFormat="1" ht="38.25" customHeight="1">
      <c r="B149" s="172"/>
      <c r="C149" s="173" t="s">
        <v>243</v>
      </c>
      <c r="D149" s="173" t="s">
        <v>180</v>
      </c>
      <c r="E149" s="174" t="s">
        <v>772</v>
      </c>
      <c r="F149" s="175" t="s">
        <v>773</v>
      </c>
      <c r="G149" s="176" t="s">
        <v>299</v>
      </c>
      <c r="H149" s="177">
        <v>4</v>
      </c>
      <c r="I149" s="178"/>
      <c r="J149" s="179">
        <f>ROUND(I149*H149,2)</f>
        <v>0</v>
      </c>
      <c r="K149" s="175" t="s">
        <v>267</v>
      </c>
      <c r="L149" s="39"/>
      <c r="M149" s="180" t="s">
        <v>5</v>
      </c>
      <c r="N149" s="181" t="s">
        <v>44</v>
      </c>
      <c r="O149" s="40"/>
      <c r="P149" s="182">
        <f>O149*H149</f>
        <v>0</v>
      </c>
      <c r="Q149" s="182">
        <v>0</v>
      </c>
      <c r="R149" s="182">
        <f>Q149*H149</f>
        <v>0</v>
      </c>
      <c r="S149" s="182">
        <v>0</v>
      </c>
      <c r="T149" s="183">
        <f>S149*H149</f>
        <v>0</v>
      </c>
      <c r="AR149" s="22" t="s">
        <v>185</v>
      </c>
      <c r="AT149" s="22" t="s">
        <v>180</v>
      </c>
      <c r="AU149" s="22" t="s">
        <v>83</v>
      </c>
      <c r="AY149" s="22" t="s">
        <v>178</v>
      </c>
      <c r="BE149" s="184">
        <f>IF(N149="základní",J149,0)</f>
        <v>0</v>
      </c>
      <c r="BF149" s="184">
        <f>IF(N149="snížená",J149,0)</f>
        <v>0</v>
      </c>
      <c r="BG149" s="184">
        <f>IF(N149="zákl. přenesená",J149,0)</f>
        <v>0</v>
      </c>
      <c r="BH149" s="184">
        <f>IF(N149="sníž. přenesená",J149,0)</f>
        <v>0</v>
      </c>
      <c r="BI149" s="184">
        <f>IF(N149="nulová",J149,0)</f>
        <v>0</v>
      </c>
      <c r="BJ149" s="22" t="s">
        <v>81</v>
      </c>
      <c r="BK149" s="184">
        <f>ROUND(I149*H149,2)</f>
        <v>0</v>
      </c>
      <c r="BL149" s="22" t="s">
        <v>185</v>
      </c>
      <c r="BM149" s="22" t="s">
        <v>304</v>
      </c>
    </row>
    <row r="150" spans="2:51" s="11" customFormat="1" ht="13.5">
      <c r="B150" s="185"/>
      <c r="D150" s="186" t="s">
        <v>186</v>
      </c>
      <c r="E150" s="187" t="s">
        <v>5</v>
      </c>
      <c r="F150" s="188" t="s">
        <v>185</v>
      </c>
      <c r="H150" s="189">
        <v>4</v>
      </c>
      <c r="I150" s="190"/>
      <c r="L150" s="185"/>
      <c r="M150" s="191"/>
      <c r="N150" s="192"/>
      <c r="O150" s="192"/>
      <c r="P150" s="192"/>
      <c r="Q150" s="192"/>
      <c r="R150" s="192"/>
      <c r="S150" s="192"/>
      <c r="T150" s="193"/>
      <c r="AT150" s="187" t="s">
        <v>186</v>
      </c>
      <c r="AU150" s="187" t="s">
        <v>83</v>
      </c>
      <c r="AV150" s="11" t="s">
        <v>83</v>
      </c>
      <c r="AW150" s="11" t="s">
        <v>37</v>
      </c>
      <c r="AX150" s="11" t="s">
        <v>73</v>
      </c>
      <c r="AY150" s="187" t="s">
        <v>178</v>
      </c>
    </row>
    <row r="151" spans="2:51" s="12" customFormat="1" ht="13.5">
      <c r="B151" s="194"/>
      <c r="D151" s="186" t="s">
        <v>186</v>
      </c>
      <c r="E151" s="195" t="s">
        <v>5</v>
      </c>
      <c r="F151" s="196" t="s">
        <v>188</v>
      </c>
      <c r="H151" s="197">
        <v>4</v>
      </c>
      <c r="I151" s="198"/>
      <c r="L151" s="194"/>
      <c r="M151" s="199"/>
      <c r="N151" s="200"/>
      <c r="O151" s="200"/>
      <c r="P151" s="200"/>
      <c r="Q151" s="200"/>
      <c r="R151" s="200"/>
      <c r="S151" s="200"/>
      <c r="T151" s="201"/>
      <c r="AT151" s="195" t="s">
        <v>186</v>
      </c>
      <c r="AU151" s="195" t="s">
        <v>83</v>
      </c>
      <c r="AV151" s="12" t="s">
        <v>185</v>
      </c>
      <c r="AW151" s="12" t="s">
        <v>37</v>
      </c>
      <c r="AX151" s="12" t="s">
        <v>81</v>
      </c>
      <c r="AY151" s="195" t="s">
        <v>178</v>
      </c>
    </row>
    <row r="152" spans="2:65" s="1" customFormat="1" ht="38.25" customHeight="1">
      <c r="B152" s="172"/>
      <c r="C152" s="173" t="s">
        <v>305</v>
      </c>
      <c r="D152" s="173" t="s">
        <v>180</v>
      </c>
      <c r="E152" s="174" t="s">
        <v>774</v>
      </c>
      <c r="F152" s="175" t="s">
        <v>775</v>
      </c>
      <c r="G152" s="176" t="s">
        <v>299</v>
      </c>
      <c r="H152" s="177">
        <v>1</v>
      </c>
      <c r="I152" s="178"/>
      <c r="J152" s="179">
        <f>ROUND(I152*H152,2)</f>
        <v>0</v>
      </c>
      <c r="K152" s="175" t="s">
        <v>267</v>
      </c>
      <c r="L152" s="39"/>
      <c r="M152" s="180" t="s">
        <v>5</v>
      </c>
      <c r="N152" s="181" t="s">
        <v>44</v>
      </c>
      <c r="O152" s="40"/>
      <c r="P152" s="182">
        <f>O152*H152</f>
        <v>0</v>
      </c>
      <c r="Q152" s="182">
        <v>0</v>
      </c>
      <c r="R152" s="182">
        <f>Q152*H152</f>
        <v>0</v>
      </c>
      <c r="S152" s="182">
        <v>0</v>
      </c>
      <c r="T152" s="183">
        <f>S152*H152</f>
        <v>0</v>
      </c>
      <c r="AR152" s="22" t="s">
        <v>185</v>
      </c>
      <c r="AT152" s="22" t="s">
        <v>180</v>
      </c>
      <c r="AU152" s="22" t="s">
        <v>83</v>
      </c>
      <c r="AY152" s="22" t="s">
        <v>178</v>
      </c>
      <c r="BE152" s="184">
        <f>IF(N152="základní",J152,0)</f>
        <v>0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22" t="s">
        <v>81</v>
      </c>
      <c r="BK152" s="184">
        <f>ROUND(I152*H152,2)</f>
        <v>0</v>
      </c>
      <c r="BL152" s="22" t="s">
        <v>185</v>
      </c>
      <c r="BM152" s="22" t="s">
        <v>308</v>
      </c>
    </row>
    <row r="153" spans="2:65" s="1" customFormat="1" ht="25.5" customHeight="1">
      <c r="B153" s="172"/>
      <c r="C153" s="173" t="s">
        <v>247</v>
      </c>
      <c r="D153" s="173" t="s">
        <v>180</v>
      </c>
      <c r="E153" s="174" t="s">
        <v>1747</v>
      </c>
      <c r="F153" s="175" t="s">
        <v>1748</v>
      </c>
      <c r="G153" s="176" t="s">
        <v>196</v>
      </c>
      <c r="H153" s="177">
        <v>0.746</v>
      </c>
      <c r="I153" s="178"/>
      <c r="J153" s="179">
        <f>ROUND(I153*H153,2)</f>
        <v>0</v>
      </c>
      <c r="K153" s="175" t="s">
        <v>267</v>
      </c>
      <c r="L153" s="39"/>
      <c r="M153" s="180" t="s">
        <v>5</v>
      </c>
      <c r="N153" s="181" t="s">
        <v>44</v>
      </c>
      <c r="O153" s="40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AR153" s="22" t="s">
        <v>185</v>
      </c>
      <c r="AT153" s="22" t="s">
        <v>180</v>
      </c>
      <c r="AU153" s="22" t="s">
        <v>83</v>
      </c>
      <c r="AY153" s="22" t="s">
        <v>178</v>
      </c>
      <c r="BE153" s="184">
        <f>IF(N153="základní",J153,0)</f>
        <v>0</v>
      </c>
      <c r="BF153" s="184">
        <f>IF(N153="snížená",J153,0)</f>
        <v>0</v>
      </c>
      <c r="BG153" s="184">
        <f>IF(N153="zákl. přenesená",J153,0)</f>
        <v>0</v>
      </c>
      <c r="BH153" s="184">
        <f>IF(N153="sníž. přenesená",J153,0)</f>
        <v>0</v>
      </c>
      <c r="BI153" s="184">
        <f>IF(N153="nulová",J153,0)</f>
        <v>0</v>
      </c>
      <c r="BJ153" s="22" t="s">
        <v>81</v>
      </c>
      <c r="BK153" s="184">
        <f>ROUND(I153*H153,2)</f>
        <v>0</v>
      </c>
      <c r="BL153" s="22" t="s">
        <v>185</v>
      </c>
      <c r="BM153" s="22" t="s">
        <v>311</v>
      </c>
    </row>
    <row r="154" spans="2:51" s="11" customFormat="1" ht="13.5">
      <c r="B154" s="185"/>
      <c r="D154" s="186" t="s">
        <v>186</v>
      </c>
      <c r="E154" s="187" t="s">
        <v>5</v>
      </c>
      <c r="F154" s="188" t="s">
        <v>1749</v>
      </c>
      <c r="H154" s="189">
        <v>0.746</v>
      </c>
      <c r="I154" s="190"/>
      <c r="L154" s="185"/>
      <c r="M154" s="191"/>
      <c r="N154" s="192"/>
      <c r="O154" s="192"/>
      <c r="P154" s="192"/>
      <c r="Q154" s="192"/>
      <c r="R154" s="192"/>
      <c r="S154" s="192"/>
      <c r="T154" s="193"/>
      <c r="AT154" s="187" t="s">
        <v>186</v>
      </c>
      <c r="AU154" s="187" t="s">
        <v>83</v>
      </c>
      <c r="AV154" s="11" t="s">
        <v>83</v>
      </c>
      <c r="AW154" s="11" t="s">
        <v>37</v>
      </c>
      <c r="AX154" s="11" t="s">
        <v>73</v>
      </c>
      <c r="AY154" s="187" t="s">
        <v>178</v>
      </c>
    </row>
    <row r="155" spans="2:51" s="12" customFormat="1" ht="13.5">
      <c r="B155" s="194"/>
      <c r="D155" s="186" t="s">
        <v>186</v>
      </c>
      <c r="E155" s="195" t="s">
        <v>5</v>
      </c>
      <c r="F155" s="196" t="s">
        <v>188</v>
      </c>
      <c r="H155" s="197">
        <v>0.746</v>
      </c>
      <c r="I155" s="198"/>
      <c r="L155" s="194"/>
      <c r="M155" s="199"/>
      <c r="N155" s="200"/>
      <c r="O155" s="200"/>
      <c r="P155" s="200"/>
      <c r="Q155" s="200"/>
      <c r="R155" s="200"/>
      <c r="S155" s="200"/>
      <c r="T155" s="201"/>
      <c r="AT155" s="195" t="s">
        <v>186</v>
      </c>
      <c r="AU155" s="195" t="s">
        <v>83</v>
      </c>
      <c r="AV155" s="12" t="s">
        <v>185</v>
      </c>
      <c r="AW155" s="12" t="s">
        <v>37</v>
      </c>
      <c r="AX155" s="12" t="s">
        <v>81</v>
      </c>
      <c r="AY155" s="195" t="s">
        <v>178</v>
      </c>
    </row>
    <row r="156" spans="2:65" s="1" customFormat="1" ht="25.5" customHeight="1">
      <c r="B156" s="172"/>
      <c r="C156" s="173" t="s">
        <v>313</v>
      </c>
      <c r="D156" s="173" t="s">
        <v>180</v>
      </c>
      <c r="E156" s="174" t="s">
        <v>778</v>
      </c>
      <c r="F156" s="175" t="s">
        <v>779</v>
      </c>
      <c r="G156" s="176" t="s">
        <v>290</v>
      </c>
      <c r="H156" s="177">
        <v>78.6</v>
      </c>
      <c r="I156" s="178"/>
      <c r="J156" s="179">
        <f>ROUND(I156*H156,2)</f>
        <v>0</v>
      </c>
      <c r="K156" s="175" t="s">
        <v>267</v>
      </c>
      <c r="L156" s="39"/>
      <c r="M156" s="180" t="s">
        <v>5</v>
      </c>
      <c r="N156" s="181" t="s">
        <v>44</v>
      </c>
      <c r="O156" s="40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AR156" s="22" t="s">
        <v>185</v>
      </c>
      <c r="AT156" s="22" t="s">
        <v>180</v>
      </c>
      <c r="AU156" s="22" t="s">
        <v>83</v>
      </c>
      <c r="AY156" s="22" t="s">
        <v>178</v>
      </c>
      <c r="BE156" s="184">
        <f>IF(N156="základní",J156,0)</f>
        <v>0</v>
      </c>
      <c r="BF156" s="184">
        <f>IF(N156="snížená",J156,0)</f>
        <v>0</v>
      </c>
      <c r="BG156" s="184">
        <f>IF(N156="zákl. přenesená",J156,0)</f>
        <v>0</v>
      </c>
      <c r="BH156" s="184">
        <f>IF(N156="sníž. přenesená",J156,0)</f>
        <v>0</v>
      </c>
      <c r="BI156" s="184">
        <f>IF(N156="nulová",J156,0)</f>
        <v>0</v>
      </c>
      <c r="BJ156" s="22" t="s">
        <v>81</v>
      </c>
      <c r="BK156" s="184">
        <f>ROUND(I156*H156,2)</f>
        <v>0</v>
      </c>
      <c r="BL156" s="22" t="s">
        <v>185</v>
      </c>
      <c r="BM156" s="22" t="s">
        <v>316</v>
      </c>
    </row>
    <row r="157" spans="2:51" s="11" customFormat="1" ht="13.5">
      <c r="B157" s="185"/>
      <c r="D157" s="186" t="s">
        <v>186</v>
      </c>
      <c r="E157" s="187" t="s">
        <v>5</v>
      </c>
      <c r="F157" s="188" t="s">
        <v>1750</v>
      </c>
      <c r="H157" s="189">
        <v>78.6</v>
      </c>
      <c r="I157" s="190"/>
      <c r="L157" s="185"/>
      <c r="M157" s="191"/>
      <c r="N157" s="192"/>
      <c r="O157" s="192"/>
      <c r="P157" s="192"/>
      <c r="Q157" s="192"/>
      <c r="R157" s="192"/>
      <c r="S157" s="192"/>
      <c r="T157" s="193"/>
      <c r="AT157" s="187" t="s">
        <v>186</v>
      </c>
      <c r="AU157" s="187" t="s">
        <v>83</v>
      </c>
      <c r="AV157" s="11" t="s">
        <v>83</v>
      </c>
      <c r="AW157" s="11" t="s">
        <v>37</v>
      </c>
      <c r="AX157" s="11" t="s">
        <v>73</v>
      </c>
      <c r="AY157" s="187" t="s">
        <v>178</v>
      </c>
    </row>
    <row r="158" spans="2:51" s="12" customFormat="1" ht="13.5">
      <c r="B158" s="194"/>
      <c r="D158" s="186" t="s">
        <v>186</v>
      </c>
      <c r="E158" s="195" t="s">
        <v>5</v>
      </c>
      <c r="F158" s="196" t="s">
        <v>188</v>
      </c>
      <c r="H158" s="197">
        <v>78.6</v>
      </c>
      <c r="I158" s="198"/>
      <c r="L158" s="194"/>
      <c r="M158" s="199"/>
      <c r="N158" s="200"/>
      <c r="O158" s="200"/>
      <c r="P158" s="200"/>
      <c r="Q158" s="200"/>
      <c r="R158" s="200"/>
      <c r="S158" s="200"/>
      <c r="T158" s="201"/>
      <c r="AT158" s="195" t="s">
        <v>186</v>
      </c>
      <c r="AU158" s="195" t="s">
        <v>83</v>
      </c>
      <c r="AV158" s="12" t="s">
        <v>185</v>
      </c>
      <c r="AW158" s="12" t="s">
        <v>37</v>
      </c>
      <c r="AX158" s="12" t="s">
        <v>81</v>
      </c>
      <c r="AY158" s="195" t="s">
        <v>178</v>
      </c>
    </row>
    <row r="159" spans="2:65" s="1" customFormat="1" ht="25.5" customHeight="1">
      <c r="B159" s="172"/>
      <c r="C159" s="173" t="s">
        <v>253</v>
      </c>
      <c r="D159" s="173" t="s">
        <v>180</v>
      </c>
      <c r="E159" s="174" t="s">
        <v>782</v>
      </c>
      <c r="F159" s="175" t="s">
        <v>783</v>
      </c>
      <c r="G159" s="176" t="s">
        <v>290</v>
      </c>
      <c r="H159" s="177">
        <v>69.75</v>
      </c>
      <c r="I159" s="178"/>
      <c r="J159" s="179">
        <f>ROUND(I159*H159,2)</f>
        <v>0</v>
      </c>
      <c r="K159" s="175" t="s">
        <v>267</v>
      </c>
      <c r="L159" s="39"/>
      <c r="M159" s="180" t="s">
        <v>5</v>
      </c>
      <c r="N159" s="181" t="s">
        <v>44</v>
      </c>
      <c r="O159" s="40"/>
      <c r="P159" s="182">
        <f>O159*H159</f>
        <v>0</v>
      </c>
      <c r="Q159" s="182">
        <v>0</v>
      </c>
      <c r="R159" s="182">
        <f>Q159*H159</f>
        <v>0</v>
      </c>
      <c r="S159" s="182">
        <v>0</v>
      </c>
      <c r="T159" s="183">
        <f>S159*H159</f>
        <v>0</v>
      </c>
      <c r="AR159" s="22" t="s">
        <v>185</v>
      </c>
      <c r="AT159" s="22" t="s">
        <v>180</v>
      </c>
      <c r="AU159" s="22" t="s">
        <v>83</v>
      </c>
      <c r="AY159" s="22" t="s">
        <v>178</v>
      </c>
      <c r="BE159" s="184">
        <f>IF(N159="základní",J159,0)</f>
        <v>0</v>
      </c>
      <c r="BF159" s="184">
        <f>IF(N159="snížená",J159,0)</f>
        <v>0</v>
      </c>
      <c r="BG159" s="184">
        <f>IF(N159="zákl. přenesená",J159,0)</f>
        <v>0</v>
      </c>
      <c r="BH159" s="184">
        <f>IF(N159="sníž. přenesená",J159,0)</f>
        <v>0</v>
      </c>
      <c r="BI159" s="184">
        <f>IF(N159="nulová",J159,0)</f>
        <v>0</v>
      </c>
      <c r="BJ159" s="22" t="s">
        <v>81</v>
      </c>
      <c r="BK159" s="184">
        <f>ROUND(I159*H159,2)</f>
        <v>0</v>
      </c>
      <c r="BL159" s="22" t="s">
        <v>185</v>
      </c>
      <c r="BM159" s="22" t="s">
        <v>323</v>
      </c>
    </row>
    <row r="160" spans="2:51" s="11" customFormat="1" ht="13.5">
      <c r="B160" s="185"/>
      <c r="D160" s="186" t="s">
        <v>186</v>
      </c>
      <c r="E160" s="187" t="s">
        <v>5</v>
      </c>
      <c r="F160" s="188" t="s">
        <v>1751</v>
      </c>
      <c r="H160" s="189">
        <v>69.75</v>
      </c>
      <c r="I160" s="190"/>
      <c r="L160" s="185"/>
      <c r="M160" s="191"/>
      <c r="N160" s="192"/>
      <c r="O160" s="192"/>
      <c r="P160" s="192"/>
      <c r="Q160" s="192"/>
      <c r="R160" s="192"/>
      <c r="S160" s="192"/>
      <c r="T160" s="193"/>
      <c r="AT160" s="187" t="s">
        <v>186</v>
      </c>
      <c r="AU160" s="187" t="s">
        <v>83</v>
      </c>
      <c r="AV160" s="11" t="s">
        <v>83</v>
      </c>
      <c r="AW160" s="11" t="s">
        <v>37</v>
      </c>
      <c r="AX160" s="11" t="s">
        <v>73</v>
      </c>
      <c r="AY160" s="187" t="s">
        <v>178</v>
      </c>
    </row>
    <row r="161" spans="2:51" s="12" customFormat="1" ht="13.5">
      <c r="B161" s="194"/>
      <c r="D161" s="186" t="s">
        <v>186</v>
      </c>
      <c r="E161" s="195" t="s">
        <v>5</v>
      </c>
      <c r="F161" s="196" t="s">
        <v>188</v>
      </c>
      <c r="H161" s="197">
        <v>69.75</v>
      </c>
      <c r="I161" s="198"/>
      <c r="L161" s="194"/>
      <c r="M161" s="199"/>
      <c r="N161" s="200"/>
      <c r="O161" s="200"/>
      <c r="P161" s="200"/>
      <c r="Q161" s="200"/>
      <c r="R161" s="200"/>
      <c r="S161" s="200"/>
      <c r="T161" s="201"/>
      <c r="AT161" s="195" t="s">
        <v>186</v>
      </c>
      <c r="AU161" s="195" t="s">
        <v>83</v>
      </c>
      <c r="AV161" s="12" t="s">
        <v>185</v>
      </c>
      <c r="AW161" s="12" t="s">
        <v>37</v>
      </c>
      <c r="AX161" s="12" t="s">
        <v>81</v>
      </c>
      <c r="AY161" s="195" t="s">
        <v>178</v>
      </c>
    </row>
    <row r="162" spans="2:63" s="10" customFormat="1" ht="29.85" customHeight="1">
      <c r="B162" s="159"/>
      <c r="D162" s="160" t="s">
        <v>72</v>
      </c>
      <c r="E162" s="170" t="s">
        <v>494</v>
      </c>
      <c r="F162" s="170" t="s">
        <v>495</v>
      </c>
      <c r="I162" s="162"/>
      <c r="J162" s="171">
        <f>BK162</f>
        <v>0</v>
      </c>
      <c r="L162" s="159"/>
      <c r="M162" s="164"/>
      <c r="N162" s="165"/>
      <c r="O162" s="165"/>
      <c r="P162" s="166">
        <f>SUM(P163:P172)</f>
        <v>0</v>
      </c>
      <c r="Q162" s="165"/>
      <c r="R162" s="166">
        <f>SUM(R163:R172)</f>
        <v>0</v>
      </c>
      <c r="S162" s="165"/>
      <c r="T162" s="167">
        <f>SUM(T163:T172)</f>
        <v>0</v>
      </c>
      <c r="AR162" s="160" t="s">
        <v>81</v>
      </c>
      <c r="AT162" s="168" t="s">
        <v>72</v>
      </c>
      <c r="AU162" s="168" t="s">
        <v>81</v>
      </c>
      <c r="AY162" s="160" t="s">
        <v>178</v>
      </c>
      <c r="BK162" s="169">
        <f>SUM(BK163:BK172)</f>
        <v>0</v>
      </c>
    </row>
    <row r="163" spans="2:65" s="1" customFormat="1" ht="25.5" customHeight="1">
      <c r="B163" s="172"/>
      <c r="C163" s="173" t="s">
        <v>324</v>
      </c>
      <c r="D163" s="173" t="s">
        <v>180</v>
      </c>
      <c r="E163" s="174" t="s">
        <v>496</v>
      </c>
      <c r="F163" s="175" t="s">
        <v>497</v>
      </c>
      <c r="G163" s="176" t="s">
        <v>217</v>
      </c>
      <c r="H163" s="177">
        <v>215.685</v>
      </c>
      <c r="I163" s="178"/>
      <c r="J163" s="179">
        <f>ROUND(I163*H163,2)</f>
        <v>0</v>
      </c>
      <c r="K163" s="175" t="s">
        <v>435</v>
      </c>
      <c r="L163" s="39"/>
      <c r="M163" s="180" t="s">
        <v>5</v>
      </c>
      <c r="N163" s="181" t="s">
        <v>44</v>
      </c>
      <c r="O163" s="40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AR163" s="22" t="s">
        <v>185</v>
      </c>
      <c r="AT163" s="22" t="s">
        <v>180</v>
      </c>
      <c r="AU163" s="22" t="s">
        <v>83</v>
      </c>
      <c r="AY163" s="22" t="s">
        <v>178</v>
      </c>
      <c r="BE163" s="184">
        <f>IF(N163="základní",J163,0)</f>
        <v>0</v>
      </c>
      <c r="BF163" s="184">
        <f>IF(N163="snížená",J163,0)</f>
        <v>0</v>
      </c>
      <c r="BG163" s="184">
        <f>IF(N163="zákl. přenesená",J163,0)</f>
        <v>0</v>
      </c>
      <c r="BH163" s="184">
        <f>IF(N163="sníž. přenesená",J163,0)</f>
        <v>0</v>
      </c>
      <c r="BI163" s="184">
        <f>IF(N163="nulová",J163,0)</f>
        <v>0</v>
      </c>
      <c r="BJ163" s="22" t="s">
        <v>81</v>
      </c>
      <c r="BK163" s="184">
        <f>ROUND(I163*H163,2)</f>
        <v>0</v>
      </c>
      <c r="BL163" s="22" t="s">
        <v>185</v>
      </c>
      <c r="BM163" s="22" t="s">
        <v>327</v>
      </c>
    </row>
    <row r="164" spans="2:51" s="11" customFormat="1" ht="13.5">
      <c r="B164" s="185"/>
      <c r="D164" s="186" t="s">
        <v>186</v>
      </c>
      <c r="E164" s="187" t="s">
        <v>5</v>
      </c>
      <c r="F164" s="188" t="s">
        <v>1752</v>
      </c>
      <c r="H164" s="189">
        <v>215.685</v>
      </c>
      <c r="I164" s="190"/>
      <c r="L164" s="185"/>
      <c r="M164" s="191"/>
      <c r="N164" s="192"/>
      <c r="O164" s="192"/>
      <c r="P164" s="192"/>
      <c r="Q164" s="192"/>
      <c r="R164" s="192"/>
      <c r="S164" s="192"/>
      <c r="T164" s="193"/>
      <c r="AT164" s="187" t="s">
        <v>186</v>
      </c>
      <c r="AU164" s="187" t="s">
        <v>83</v>
      </c>
      <c r="AV164" s="11" t="s">
        <v>83</v>
      </c>
      <c r="AW164" s="11" t="s">
        <v>37</v>
      </c>
      <c r="AX164" s="11" t="s">
        <v>73</v>
      </c>
      <c r="AY164" s="187" t="s">
        <v>178</v>
      </c>
    </row>
    <row r="165" spans="2:51" s="12" customFormat="1" ht="13.5">
      <c r="B165" s="194"/>
      <c r="D165" s="186" t="s">
        <v>186</v>
      </c>
      <c r="E165" s="195" t="s">
        <v>5</v>
      </c>
      <c r="F165" s="196" t="s">
        <v>188</v>
      </c>
      <c r="H165" s="197">
        <v>215.685</v>
      </c>
      <c r="I165" s="198"/>
      <c r="L165" s="194"/>
      <c r="M165" s="199"/>
      <c r="N165" s="200"/>
      <c r="O165" s="200"/>
      <c r="P165" s="200"/>
      <c r="Q165" s="200"/>
      <c r="R165" s="200"/>
      <c r="S165" s="200"/>
      <c r="T165" s="201"/>
      <c r="AT165" s="195" t="s">
        <v>186</v>
      </c>
      <c r="AU165" s="195" t="s">
        <v>83</v>
      </c>
      <c r="AV165" s="12" t="s">
        <v>185</v>
      </c>
      <c r="AW165" s="12" t="s">
        <v>37</v>
      </c>
      <c r="AX165" s="12" t="s">
        <v>81</v>
      </c>
      <c r="AY165" s="195" t="s">
        <v>178</v>
      </c>
    </row>
    <row r="166" spans="2:65" s="1" customFormat="1" ht="25.5" customHeight="1">
      <c r="B166" s="172"/>
      <c r="C166" s="173" t="s">
        <v>256</v>
      </c>
      <c r="D166" s="173" t="s">
        <v>180</v>
      </c>
      <c r="E166" s="174" t="s">
        <v>501</v>
      </c>
      <c r="F166" s="175" t="s">
        <v>502</v>
      </c>
      <c r="G166" s="176" t="s">
        <v>217</v>
      </c>
      <c r="H166" s="177">
        <v>215.685</v>
      </c>
      <c r="I166" s="178"/>
      <c r="J166" s="179">
        <f>ROUND(I166*H166,2)</f>
        <v>0</v>
      </c>
      <c r="K166" s="175" t="s">
        <v>435</v>
      </c>
      <c r="L166" s="39"/>
      <c r="M166" s="180" t="s">
        <v>5</v>
      </c>
      <c r="N166" s="181" t="s">
        <v>44</v>
      </c>
      <c r="O166" s="40"/>
      <c r="P166" s="182">
        <f>O166*H166</f>
        <v>0</v>
      </c>
      <c r="Q166" s="182">
        <v>0</v>
      </c>
      <c r="R166" s="182">
        <f>Q166*H166</f>
        <v>0</v>
      </c>
      <c r="S166" s="182">
        <v>0</v>
      </c>
      <c r="T166" s="183">
        <f>S166*H166</f>
        <v>0</v>
      </c>
      <c r="AR166" s="22" t="s">
        <v>185</v>
      </c>
      <c r="AT166" s="22" t="s">
        <v>180</v>
      </c>
      <c r="AU166" s="22" t="s">
        <v>83</v>
      </c>
      <c r="AY166" s="22" t="s">
        <v>178</v>
      </c>
      <c r="BE166" s="184">
        <f>IF(N166="základní",J166,0)</f>
        <v>0</v>
      </c>
      <c r="BF166" s="184">
        <f>IF(N166="snížená",J166,0)</f>
        <v>0</v>
      </c>
      <c r="BG166" s="184">
        <f>IF(N166="zákl. přenesená",J166,0)</f>
        <v>0</v>
      </c>
      <c r="BH166" s="184">
        <f>IF(N166="sníž. přenesená",J166,0)</f>
        <v>0</v>
      </c>
      <c r="BI166" s="184">
        <f>IF(N166="nulová",J166,0)</f>
        <v>0</v>
      </c>
      <c r="BJ166" s="22" t="s">
        <v>81</v>
      </c>
      <c r="BK166" s="184">
        <f>ROUND(I166*H166,2)</f>
        <v>0</v>
      </c>
      <c r="BL166" s="22" t="s">
        <v>185</v>
      </c>
      <c r="BM166" s="22" t="s">
        <v>330</v>
      </c>
    </row>
    <row r="167" spans="2:51" s="11" customFormat="1" ht="13.5">
      <c r="B167" s="185"/>
      <c r="D167" s="186" t="s">
        <v>186</v>
      </c>
      <c r="E167" s="187" t="s">
        <v>5</v>
      </c>
      <c r="F167" s="188" t="s">
        <v>1752</v>
      </c>
      <c r="H167" s="189">
        <v>215.685</v>
      </c>
      <c r="I167" s="190"/>
      <c r="L167" s="185"/>
      <c r="M167" s="191"/>
      <c r="N167" s="192"/>
      <c r="O167" s="192"/>
      <c r="P167" s="192"/>
      <c r="Q167" s="192"/>
      <c r="R167" s="192"/>
      <c r="S167" s="192"/>
      <c r="T167" s="193"/>
      <c r="AT167" s="187" t="s">
        <v>186</v>
      </c>
      <c r="AU167" s="187" t="s">
        <v>83</v>
      </c>
      <c r="AV167" s="11" t="s">
        <v>83</v>
      </c>
      <c r="AW167" s="11" t="s">
        <v>37</v>
      </c>
      <c r="AX167" s="11" t="s">
        <v>73</v>
      </c>
      <c r="AY167" s="187" t="s">
        <v>178</v>
      </c>
    </row>
    <row r="168" spans="2:51" s="12" customFormat="1" ht="13.5">
      <c r="B168" s="194"/>
      <c r="D168" s="186" t="s">
        <v>186</v>
      </c>
      <c r="E168" s="195" t="s">
        <v>5</v>
      </c>
      <c r="F168" s="196" t="s">
        <v>188</v>
      </c>
      <c r="H168" s="197">
        <v>215.685</v>
      </c>
      <c r="I168" s="198"/>
      <c r="L168" s="194"/>
      <c r="M168" s="199"/>
      <c r="N168" s="200"/>
      <c r="O168" s="200"/>
      <c r="P168" s="200"/>
      <c r="Q168" s="200"/>
      <c r="R168" s="200"/>
      <c r="S168" s="200"/>
      <c r="T168" s="201"/>
      <c r="AT168" s="195" t="s">
        <v>186</v>
      </c>
      <c r="AU168" s="195" t="s">
        <v>83</v>
      </c>
      <c r="AV168" s="12" t="s">
        <v>185</v>
      </c>
      <c r="AW168" s="12" t="s">
        <v>37</v>
      </c>
      <c r="AX168" s="12" t="s">
        <v>81</v>
      </c>
      <c r="AY168" s="195" t="s">
        <v>178</v>
      </c>
    </row>
    <row r="169" spans="2:65" s="1" customFormat="1" ht="25.5" customHeight="1">
      <c r="B169" s="172"/>
      <c r="C169" s="173" t="s">
        <v>332</v>
      </c>
      <c r="D169" s="173" t="s">
        <v>180</v>
      </c>
      <c r="E169" s="174" t="s">
        <v>504</v>
      </c>
      <c r="F169" s="175" t="s">
        <v>505</v>
      </c>
      <c r="G169" s="176" t="s">
        <v>217</v>
      </c>
      <c r="H169" s="177">
        <v>862.74</v>
      </c>
      <c r="I169" s="178"/>
      <c r="J169" s="179">
        <f>ROUND(I169*H169,2)</f>
        <v>0</v>
      </c>
      <c r="K169" s="175" t="s">
        <v>435</v>
      </c>
      <c r="L169" s="39"/>
      <c r="M169" s="180" t="s">
        <v>5</v>
      </c>
      <c r="N169" s="181" t="s">
        <v>44</v>
      </c>
      <c r="O169" s="40"/>
      <c r="P169" s="182">
        <f>O169*H169</f>
        <v>0</v>
      </c>
      <c r="Q169" s="182">
        <v>0</v>
      </c>
      <c r="R169" s="182">
        <f>Q169*H169</f>
        <v>0</v>
      </c>
      <c r="S169" s="182">
        <v>0</v>
      </c>
      <c r="T169" s="183">
        <f>S169*H169</f>
        <v>0</v>
      </c>
      <c r="AR169" s="22" t="s">
        <v>185</v>
      </c>
      <c r="AT169" s="22" t="s">
        <v>180</v>
      </c>
      <c r="AU169" s="22" t="s">
        <v>83</v>
      </c>
      <c r="AY169" s="22" t="s">
        <v>178</v>
      </c>
      <c r="BE169" s="184">
        <f>IF(N169="základní",J169,0)</f>
        <v>0</v>
      </c>
      <c r="BF169" s="184">
        <f>IF(N169="snížená",J169,0)</f>
        <v>0</v>
      </c>
      <c r="BG169" s="184">
        <f>IF(N169="zákl. přenesená",J169,0)</f>
        <v>0</v>
      </c>
      <c r="BH169" s="184">
        <f>IF(N169="sníž. přenesená",J169,0)</f>
        <v>0</v>
      </c>
      <c r="BI169" s="184">
        <f>IF(N169="nulová",J169,0)</f>
        <v>0</v>
      </c>
      <c r="BJ169" s="22" t="s">
        <v>81</v>
      </c>
      <c r="BK169" s="184">
        <f>ROUND(I169*H169,2)</f>
        <v>0</v>
      </c>
      <c r="BL169" s="22" t="s">
        <v>185</v>
      </c>
      <c r="BM169" s="22" t="s">
        <v>335</v>
      </c>
    </row>
    <row r="170" spans="2:51" s="11" customFormat="1" ht="13.5">
      <c r="B170" s="185"/>
      <c r="D170" s="186" t="s">
        <v>186</v>
      </c>
      <c r="E170" s="187" t="s">
        <v>5</v>
      </c>
      <c r="F170" s="188" t="s">
        <v>1753</v>
      </c>
      <c r="H170" s="189">
        <v>862.74</v>
      </c>
      <c r="I170" s="190"/>
      <c r="L170" s="185"/>
      <c r="M170" s="191"/>
      <c r="N170" s="192"/>
      <c r="O170" s="192"/>
      <c r="P170" s="192"/>
      <c r="Q170" s="192"/>
      <c r="R170" s="192"/>
      <c r="S170" s="192"/>
      <c r="T170" s="193"/>
      <c r="AT170" s="187" t="s">
        <v>186</v>
      </c>
      <c r="AU170" s="187" t="s">
        <v>83</v>
      </c>
      <c r="AV170" s="11" t="s">
        <v>83</v>
      </c>
      <c r="AW170" s="11" t="s">
        <v>37</v>
      </c>
      <c r="AX170" s="11" t="s">
        <v>73</v>
      </c>
      <c r="AY170" s="187" t="s">
        <v>178</v>
      </c>
    </row>
    <row r="171" spans="2:51" s="12" customFormat="1" ht="13.5">
      <c r="B171" s="194"/>
      <c r="D171" s="186" t="s">
        <v>186</v>
      </c>
      <c r="E171" s="195" t="s">
        <v>5</v>
      </c>
      <c r="F171" s="196" t="s">
        <v>188</v>
      </c>
      <c r="H171" s="197">
        <v>862.74</v>
      </c>
      <c r="I171" s="198"/>
      <c r="L171" s="194"/>
      <c r="M171" s="199"/>
      <c r="N171" s="200"/>
      <c r="O171" s="200"/>
      <c r="P171" s="200"/>
      <c r="Q171" s="200"/>
      <c r="R171" s="200"/>
      <c r="S171" s="200"/>
      <c r="T171" s="201"/>
      <c r="AT171" s="195" t="s">
        <v>186</v>
      </c>
      <c r="AU171" s="195" t="s">
        <v>83</v>
      </c>
      <c r="AV171" s="12" t="s">
        <v>185</v>
      </c>
      <c r="AW171" s="12" t="s">
        <v>37</v>
      </c>
      <c r="AX171" s="12" t="s">
        <v>81</v>
      </c>
      <c r="AY171" s="195" t="s">
        <v>178</v>
      </c>
    </row>
    <row r="172" spans="2:65" s="1" customFormat="1" ht="16.5" customHeight="1">
      <c r="B172" s="172"/>
      <c r="C172" s="173" t="s">
        <v>263</v>
      </c>
      <c r="D172" s="173" t="s">
        <v>180</v>
      </c>
      <c r="E172" s="174" t="s">
        <v>509</v>
      </c>
      <c r="F172" s="175" t="s">
        <v>510</v>
      </c>
      <c r="G172" s="176" t="s">
        <v>217</v>
      </c>
      <c r="H172" s="177">
        <v>215.589</v>
      </c>
      <c r="I172" s="178"/>
      <c r="J172" s="179">
        <f>ROUND(I172*H172,2)</f>
        <v>0</v>
      </c>
      <c r="K172" s="175" t="s">
        <v>197</v>
      </c>
      <c r="L172" s="39"/>
      <c r="M172" s="180" t="s">
        <v>5</v>
      </c>
      <c r="N172" s="181" t="s">
        <v>44</v>
      </c>
      <c r="O172" s="40"/>
      <c r="P172" s="182">
        <f>O172*H172</f>
        <v>0</v>
      </c>
      <c r="Q172" s="182">
        <v>0</v>
      </c>
      <c r="R172" s="182">
        <f>Q172*H172</f>
        <v>0</v>
      </c>
      <c r="S172" s="182">
        <v>0</v>
      </c>
      <c r="T172" s="183">
        <f>S172*H172</f>
        <v>0</v>
      </c>
      <c r="AR172" s="22" t="s">
        <v>185</v>
      </c>
      <c r="AT172" s="22" t="s">
        <v>180</v>
      </c>
      <c r="AU172" s="22" t="s">
        <v>83</v>
      </c>
      <c r="AY172" s="22" t="s">
        <v>178</v>
      </c>
      <c r="BE172" s="184">
        <f>IF(N172="základní",J172,0)</f>
        <v>0</v>
      </c>
      <c r="BF172" s="184">
        <f>IF(N172="snížená",J172,0)</f>
        <v>0</v>
      </c>
      <c r="BG172" s="184">
        <f>IF(N172="zákl. přenesená",J172,0)</f>
        <v>0</v>
      </c>
      <c r="BH172" s="184">
        <f>IF(N172="sníž. přenesená",J172,0)</f>
        <v>0</v>
      </c>
      <c r="BI172" s="184">
        <f>IF(N172="nulová",J172,0)</f>
        <v>0</v>
      </c>
      <c r="BJ172" s="22" t="s">
        <v>81</v>
      </c>
      <c r="BK172" s="184">
        <f>ROUND(I172*H172,2)</f>
        <v>0</v>
      </c>
      <c r="BL172" s="22" t="s">
        <v>185</v>
      </c>
      <c r="BM172" s="22" t="s">
        <v>339</v>
      </c>
    </row>
    <row r="173" spans="2:63" s="10" customFormat="1" ht="29.85" customHeight="1">
      <c r="B173" s="159"/>
      <c r="D173" s="160" t="s">
        <v>72</v>
      </c>
      <c r="E173" s="170" t="s">
        <v>512</v>
      </c>
      <c r="F173" s="170" t="s">
        <v>513</v>
      </c>
      <c r="I173" s="162"/>
      <c r="J173" s="171">
        <f>BK173</f>
        <v>0</v>
      </c>
      <c r="L173" s="159"/>
      <c r="M173" s="164"/>
      <c r="N173" s="165"/>
      <c r="O173" s="165"/>
      <c r="P173" s="166">
        <f>P174</f>
        <v>0</v>
      </c>
      <c r="Q173" s="165"/>
      <c r="R173" s="166">
        <f>R174</f>
        <v>0</v>
      </c>
      <c r="S173" s="165"/>
      <c r="T173" s="167">
        <f>T174</f>
        <v>0</v>
      </c>
      <c r="AR173" s="160" t="s">
        <v>81</v>
      </c>
      <c r="AT173" s="168" t="s">
        <v>72</v>
      </c>
      <c r="AU173" s="168" t="s">
        <v>81</v>
      </c>
      <c r="AY173" s="160" t="s">
        <v>178</v>
      </c>
      <c r="BK173" s="169">
        <f>BK174</f>
        <v>0</v>
      </c>
    </row>
    <row r="174" spans="2:65" s="1" customFormat="1" ht="38.25" customHeight="1">
      <c r="B174" s="172"/>
      <c r="C174" s="173" t="s">
        <v>341</v>
      </c>
      <c r="D174" s="173" t="s">
        <v>180</v>
      </c>
      <c r="E174" s="174" t="s">
        <v>514</v>
      </c>
      <c r="F174" s="175" t="s">
        <v>515</v>
      </c>
      <c r="G174" s="176" t="s">
        <v>217</v>
      </c>
      <c r="H174" s="177">
        <v>274.066</v>
      </c>
      <c r="I174" s="178"/>
      <c r="J174" s="179">
        <f>ROUND(I174*H174,2)</f>
        <v>0</v>
      </c>
      <c r="K174" s="175" t="s">
        <v>267</v>
      </c>
      <c r="L174" s="39"/>
      <c r="M174" s="180" t="s">
        <v>5</v>
      </c>
      <c r="N174" s="181" t="s">
        <v>44</v>
      </c>
      <c r="O174" s="40"/>
      <c r="P174" s="182">
        <f>O174*H174</f>
        <v>0</v>
      </c>
      <c r="Q174" s="182">
        <v>0</v>
      </c>
      <c r="R174" s="182">
        <f>Q174*H174</f>
        <v>0</v>
      </c>
      <c r="S174" s="182">
        <v>0</v>
      </c>
      <c r="T174" s="183">
        <f>S174*H174</f>
        <v>0</v>
      </c>
      <c r="AR174" s="22" t="s">
        <v>185</v>
      </c>
      <c r="AT174" s="22" t="s">
        <v>180</v>
      </c>
      <c r="AU174" s="22" t="s">
        <v>83</v>
      </c>
      <c r="AY174" s="22" t="s">
        <v>178</v>
      </c>
      <c r="BE174" s="184">
        <f>IF(N174="základní",J174,0)</f>
        <v>0</v>
      </c>
      <c r="BF174" s="184">
        <f>IF(N174="snížená",J174,0)</f>
        <v>0</v>
      </c>
      <c r="BG174" s="184">
        <f>IF(N174="zákl. přenesená",J174,0)</f>
        <v>0</v>
      </c>
      <c r="BH174" s="184">
        <f>IF(N174="sníž. přenesená",J174,0)</f>
        <v>0</v>
      </c>
      <c r="BI174" s="184">
        <f>IF(N174="nulová",J174,0)</f>
        <v>0</v>
      </c>
      <c r="BJ174" s="22" t="s">
        <v>81</v>
      </c>
      <c r="BK174" s="184">
        <f>ROUND(I174*H174,2)</f>
        <v>0</v>
      </c>
      <c r="BL174" s="22" t="s">
        <v>185</v>
      </c>
      <c r="BM174" s="22" t="s">
        <v>345</v>
      </c>
    </row>
    <row r="175" spans="2:63" s="10" customFormat="1" ht="37.35" customHeight="1">
      <c r="B175" s="159"/>
      <c r="D175" s="160" t="s">
        <v>72</v>
      </c>
      <c r="E175" s="161" t="s">
        <v>517</v>
      </c>
      <c r="F175" s="161" t="s">
        <v>518</v>
      </c>
      <c r="I175" s="162"/>
      <c r="J175" s="163">
        <f>BK175</f>
        <v>0</v>
      </c>
      <c r="L175" s="159"/>
      <c r="M175" s="164"/>
      <c r="N175" s="165"/>
      <c r="O175" s="165"/>
      <c r="P175" s="166">
        <f>P176+P200+P202+P208</f>
        <v>0</v>
      </c>
      <c r="Q175" s="165"/>
      <c r="R175" s="166">
        <f>R176+R200+R202+R208</f>
        <v>0</v>
      </c>
      <c r="S175" s="165"/>
      <c r="T175" s="167">
        <f>T176+T200+T202+T208</f>
        <v>0</v>
      </c>
      <c r="AR175" s="160" t="s">
        <v>83</v>
      </c>
      <c r="AT175" s="168" t="s">
        <v>72</v>
      </c>
      <c r="AU175" s="168" t="s">
        <v>73</v>
      </c>
      <c r="AY175" s="160" t="s">
        <v>178</v>
      </c>
      <c r="BK175" s="169">
        <f>BK176+BK200+BK202+BK208</f>
        <v>0</v>
      </c>
    </row>
    <row r="176" spans="2:63" s="10" customFormat="1" ht="19.9" customHeight="1">
      <c r="B176" s="159"/>
      <c r="D176" s="160" t="s">
        <v>72</v>
      </c>
      <c r="E176" s="170" t="s">
        <v>957</v>
      </c>
      <c r="F176" s="170" t="s">
        <v>958</v>
      </c>
      <c r="I176" s="162"/>
      <c r="J176" s="171">
        <f>BK176</f>
        <v>0</v>
      </c>
      <c r="L176" s="159"/>
      <c r="M176" s="164"/>
      <c r="N176" s="165"/>
      <c r="O176" s="165"/>
      <c r="P176" s="166">
        <f>SUM(P177:P199)</f>
        <v>0</v>
      </c>
      <c r="Q176" s="165"/>
      <c r="R176" s="166">
        <f>SUM(R177:R199)</f>
        <v>0</v>
      </c>
      <c r="S176" s="165"/>
      <c r="T176" s="167">
        <f>SUM(T177:T199)</f>
        <v>0</v>
      </c>
      <c r="AR176" s="160" t="s">
        <v>83</v>
      </c>
      <c r="AT176" s="168" t="s">
        <v>72</v>
      </c>
      <c r="AU176" s="168" t="s">
        <v>81</v>
      </c>
      <c r="AY176" s="160" t="s">
        <v>178</v>
      </c>
      <c r="BK176" s="169">
        <f>SUM(BK177:BK199)</f>
        <v>0</v>
      </c>
    </row>
    <row r="177" spans="2:65" s="1" customFormat="1" ht="25.5" customHeight="1">
      <c r="B177" s="172"/>
      <c r="C177" s="173" t="s">
        <v>268</v>
      </c>
      <c r="D177" s="173" t="s">
        <v>180</v>
      </c>
      <c r="E177" s="174" t="s">
        <v>959</v>
      </c>
      <c r="F177" s="175" t="s">
        <v>960</v>
      </c>
      <c r="G177" s="176" t="s">
        <v>183</v>
      </c>
      <c r="H177" s="177">
        <v>260.098</v>
      </c>
      <c r="I177" s="178"/>
      <c r="J177" s="179">
        <f>ROUND(I177*H177,2)</f>
        <v>0</v>
      </c>
      <c r="K177" s="175" t="s">
        <v>267</v>
      </c>
      <c r="L177" s="39"/>
      <c r="M177" s="180" t="s">
        <v>5</v>
      </c>
      <c r="N177" s="181" t="s">
        <v>44</v>
      </c>
      <c r="O177" s="40"/>
      <c r="P177" s="182">
        <f>O177*H177</f>
        <v>0</v>
      </c>
      <c r="Q177" s="182">
        <v>0</v>
      </c>
      <c r="R177" s="182">
        <f>Q177*H177</f>
        <v>0</v>
      </c>
      <c r="S177" s="182">
        <v>0</v>
      </c>
      <c r="T177" s="183">
        <f>S177*H177</f>
        <v>0</v>
      </c>
      <c r="AR177" s="22" t="s">
        <v>218</v>
      </c>
      <c r="AT177" s="22" t="s">
        <v>180</v>
      </c>
      <c r="AU177" s="22" t="s">
        <v>83</v>
      </c>
      <c r="AY177" s="22" t="s">
        <v>178</v>
      </c>
      <c r="BE177" s="184">
        <f>IF(N177="základní",J177,0)</f>
        <v>0</v>
      </c>
      <c r="BF177" s="184">
        <f>IF(N177="snížená",J177,0)</f>
        <v>0</v>
      </c>
      <c r="BG177" s="184">
        <f>IF(N177="zákl. přenesená",J177,0)</f>
        <v>0</v>
      </c>
      <c r="BH177" s="184">
        <f>IF(N177="sníž. přenesená",J177,0)</f>
        <v>0</v>
      </c>
      <c r="BI177" s="184">
        <f>IF(N177="nulová",J177,0)</f>
        <v>0</v>
      </c>
      <c r="BJ177" s="22" t="s">
        <v>81</v>
      </c>
      <c r="BK177" s="184">
        <f>ROUND(I177*H177,2)</f>
        <v>0</v>
      </c>
      <c r="BL177" s="22" t="s">
        <v>218</v>
      </c>
      <c r="BM177" s="22" t="s">
        <v>349</v>
      </c>
    </row>
    <row r="178" spans="2:51" s="11" customFormat="1" ht="13.5">
      <c r="B178" s="185"/>
      <c r="D178" s="186" t="s">
        <v>186</v>
      </c>
      <c r="E178" s="187" t="s">
        <v>5</v>
      </c>
      <c r="F178" s="188" t="s">
        <v>1754</v>
      </c>
      <c r="H178" s="189">
        <v>102.408</v>
      </c>
      <c r="I178" s="190"/>
      <c r="L178" s="185"/>
      <c r="M178" s="191"/>
      <c r="N178" s="192"/>
      <c r="O178" s="192"/>
      <c r="P178" s="192"/>
      <c r="Q178" s="192"/>
      <c r="R178" s="192"/>
      <c r="S178" s="192"/>
      <c r="T178" s="193"/>
      <c r="AT178" s="187" t="s">
        <v>186</v>
      </c>
      <c r="AU178" s="187" t="s">
        <v>83</v>
      </c>
      <c r="AV178" s="11" t="s">
        <v>83</v>
      </c>
      <c r="AW178" s="11" t="s">
        <v>37</v>
      </c>
      <c r="AX178" s="11" t="s">
        <v>73</v>
      </c>
      <c r="AY178" s="187" t="s">
        <v>178</v>
      </c>
    </row>
    <row r="179" spans="2:51" s="11" customFormat="1" ht="13.5">
      <c r="B179" s="185"/>
      <c r="D179" s="186" t="s">
        <v>186</v>
      </c>
      <c r="E179" s="187" t="s">
        <v>5</v>
      </c>
      <c r="F179" s="188" t="s">
        <v>1755</v>
      </c>
      <c r="H179" s="189">
        <v>157.69</v>
      </c>
      <c r="I179" s="190"/>
      <c r="L179" s="185"/>
      <c r="M179" s="191"/>
      <c r="N179" s="192"/>
      <c r="O179" s="192"/>
      <c r="P179" s="192"/>
      <c r="Q179" s="192"/>
      <c r="R179" s="192"/>
      <c r="S179" s="192"/>
      <c r="T179" s="193"/>
      <c r="AT179" s="187" t="s">
        <v>186</v>
      </c>
      <c r="AU179" s="187" t="s">
        <v>83</v>
      </c>
      <c r="AV179" s="11" t="s">
        <v>83</v>
      </c>
      <c r="AW179" s="11" t="s">
        <v>37</v>
      </c>
      <c r="AX179" s="11" t="s">
        <v>73</v>
      </c>
      <c r="AY179" s="187" t="s">
        <v>178</v>
      </c>
    </row>
    <row r="180" spans="2:51" s="12" customFormat="1" ht="13.5">
      <c r="B180" s="194"/>
      <c r="D180" s="186" t="s">
        <v>186</v>
      </c>
      <c r="E180" s="195" t="s">
        <v>5</v>
      </c>
      <c r="F180" s="196" t="s">
        <v>188</v>
      </c>
      <c r="H180" s="197">
        <v>260.098</v>
      </c>
      <c r="I180" s="198"/>
      <c r="L180" s="194"/>
      <c r="M180" s="199"/>
      <c r="N180" s="200"/>
      <c r="O180" s="200"/>
      <c r="P180" s="200"/>
      <c r="Q180" s="200"/>
      <c r="R180" s="200"/>
      <c r="S180" s="200"/>
      <c r="T180" s="201"/>
      <c r="AT180" s="195" t="s">
        <v>186</v>
      </c>
      <c r="AU180" s="195" t="s">
        <v>83</v>
      </c>
      <c r="AV180" s="12" t="s">
        <v>185</v>
      </c>
      <c r="AW180" s="12" t="s">
        <v>37</v>
      </c>
      <c r="AX180" s="12" t="s">
        <v>81</v>
      </c>
      <c r="AY180" s="195" t="s">
        <v>178</v>
      </c>
    </row>
    <row r="181" spans="2:65" s="1" customFormat="1" ht="16.5" customHeight="1">
      <c r="B181" s="172"/>
      <c r="C181" s="202" t="s">
        <v>350</v>
      </c>
      <c r="D181" s="202" t="s">
        <v>271</v>
      </c>
      <c r="E181" s="203" t="s">
        <v>963</v>
      </c>
      <c r="F181" s="204" t="s">
        <v>964</v>
      </c>
      <c r="G181" s="205" t="s">
        <v>217</v>
      </c>
      <c r="H181" s="206">
        <v>0.078</v>
      </c>
      <c r="I181" s="207"/>
      <c r="J181" s="208">
        <f>ROUND(I181*H181,2)</f>
        <v>0</v>
      </c>
      <c r="K181" s="204" t="s">
        <v>267</v>
      </c>
      <c r="L181" s="209"/>
      <c r="M181" s="210" t="s">
        <v>5</v>
      </c>
      <c r="N181" s="211" t="s">
        <v>44</v>
      </c>
      <c r="O181" s="40"/>
      <c r="P181" s="182">
        <f>O181*H181</f>
        <v>0</v>
      </c>
      <c r="Q181" s="182">
        <v>0</v>
      </c>
      <c r="R181" s="182">
        <f>Q181*H181</f>
        <v>0</v>
      </c>
      <c r="S181" s="182">
        <v>0</v>
      </c>
      <c r="T181" s="183">
        <f>S181*H181</f>
        <v>0</v>
      </c>
      <c r="AR181" s="22" t="s">
        <v>256</v>
      </c>
      <c r="AT181" s="22" t="s">
        <v>271</v>
      </c>
      <c r="AU181" s="22" t="s">
        <v>83</v>
      </c>
      <c r="AY181" s="22" t="s">
        <v>178</v>
      </c>
      <c r="BE181" s="184">
        <f>IF(N181="základní",J181,0)</f>
        <v>0</v>
      </c>
      <c r="BF181" s="184">
        <f>IF(N181="snížená",J181,0)</f>
        <v>0</v>
      </c>
      <c r="BG181" s="184">
        <f>IF(N181="zákl. přenesená",J181,0)</f>
        <v>0</v>
      </c>
      <c r="BH181" s="184">
        <f>IF(N181="sníž. přenesená",J181,0)</f>
        <v>0</v>
      </c>
      <c r="BI181" s="184">
        <f>IF(N181="nulová",J181,0)</f>
        <v>0</v>
      </c>
      <c r="BJ181" s="22" t="s">
        <v>81</v>
      </c>
      <c r="BK181" s="184">
        <f>ROUND(I181*H181,2)</f>
        <v>0</v>
      </c>
      <c r="BL181" s="22" t="s">
        <v>218</v>
      </c>
      <c r="BM181" s="22" t="s">
        <v>353</v>
      </c>
    </row>
    <row r="182" spans="2:51" s="11" customFormat="1" ht="13.5">
      <c r="B182" s="185"/>
      <c r="D182" s="186" t="s">
        <v>186</v>
      </c>
      <c r="E182" s="187" t="s">
        <v>5</v>
      </c>
      <c r="F182" s="188" t="s">
        <v>1756</v>
      </c>
      <c r="H182" s="189">
        <v>0.078</v>
      </c>
      <c r="I182" s="190"/>
      <c r="L182" s="185"/>
      <c r="M182" s="191"/>
      <c r="N182" s="192"/>
      <c r="O182" s="192"/>
      <c r="P182" s="192"/>
      <c r="Q182" s="192"/>
      <c r="R182" s="192"/>
      <c r="S182" s="192"/>
      <c r="T182" s="193"/>
      <c r="AT182" s="187" t="s">
        <v>186</v>
      </c>
      <c r="AU182" s="187" t="s">
        <v>83</v>
      </c>
      <c r="AV182" s="11" t="s">
        <v>83</v>
      </c>
      <c r="AW182" s="11" t="s">
        <v>37</v>
      </c>
      <c r="AX182" s="11" t="s">
        <v>73</v>
      </c>
      <c r="AY182" s="187" t="s">
        <v>178</v>
      </c>
    </row>
    <row r="183" spans="2:51" s="12" customFormat="1" ht="13.5">
      <c r="B183" s="194"/>
      <c r="D183" s="186" t="s">
        <v>186</v>
      </c>
      <c r="E183" s="195" t="s">
        <v>5</v>
      </c>
      <c r="F183" s="196" t="s">
        <v>188</v>
      </c>
      <c r="H183" s="197">
        <v>0.078</v>
      </c>
      <c r="I183" s="198"/>
      <c r="L183" s="194"/>
      <c r="M183" s="199"/>
      <c r="N183" s="200"/>
      <c r="O183" s="200"/>
      <c r="P183" s="200"/>
      <c r="Q183" s="200"/>
      <c r="R183" s="200"/>
      <c r="S183" s="200"/>
      <c r="T183" s="201"/>
      <c r="AT183" s="195" t="s">
        <v>186</v>
      </c>
      <c r="AU183" s="195" t="s">
        <v>83</v>
      </c>
      <c r="AV183" s="12" t="s">
        <v>185</v>
      </c>
      <c r="AW183" s="12" t="s">
        <v>37</v>
      </c>
      <c r="AX183" s="12" t="s">
        <v>81</v>
      </c>
      <c r="AY183" s="195" t="s">
        <v>178</v>
      </c>
    </row>
    <row r="184" spans="2:65" s="1" customFormat="1" ht="25.5" customHeight="1">
      <c r="B184" s="172"/>
      <c r="C184" s="173" t="s">
        <v>274</v>
      </c>
      <c r="D184" s="173" t="s">
        <v>180</v>
      </c>
      <c r="E184" s="174" t="s">
        <v>966</v>
      </c>
      <c r="F184" s="175" t="s">
        <v>967</v>
      </c>
      <c r="G184" s="176" t="s">
        <v>183</v>
      </c>
      <c r="H184" s="177">
        <v>135.836</v>
      </c>
      <c r="I184" s="178"/>
      <c r="J184" s="179">
        <f>ROUND(I184*H184,2)</f>
        <v>0</v>
      </c>
      <c r="K184" s="175" t="s">
        <v>267</v>
      </c>
      <c r="L184" s="39"/>
      <c r="M184" s="180" t="s">
        <v>5</v>
      </c>
      <c r="N184" s="181" t="s">
        <v>44</v>
      </c>
      <c r="O184" s="40"/>
      <c r="P184" s="182">
        <f>O184*H184</f>
        <v>0</v>
      </c>
      <c r="Q184" s="182">
        <v>0</v>
      </c>
      <c r="R184" s="182">
        <f>Q184*H184</f>
        <v>0</v>
      </c>
      <c r="S184" s="182">
        <v>0</v>
      </c>
      <c r="T184" s="183">
        <f>S184*H184</f>
        <v>0</v>
      </c>
      <c r="AR184" s="22" t="s">
        <v>218</v>
      </c>
      <c r="AT184" s="22" t="s">
        <v>180</v>
      </c>
      <c r="AU184" s="22" t="s">
        <v>83</v>
      </c>
      <c r="AY184" s="22" t="s">
        <v>178</v>
      </c>
      <c r="BE184" s="184">
        <f>IF(N184="základní",J184,0)</f>
        <v>0</v>
      </c>
      <c r="BF184" s="184">
        <f>IF(N184="snížená",J184,0)</f>
        <v>0</v>
      </c>
      <c r="BG184" s="184">
        <f>IF(N184="zákl. přenesená",J184,0)</f>
        <v>0</v>
      </c>
      <c r="BH184" s="184">
        <f>IF(N184="sníž. přenesená",J184,0)</f>
        <v>0</v>
      </c>
      <c r="BI184" s="184">
        <f>IF(N184="nulová",J184,0)</f>
        <v>0</v>
      </c>
      <c r="BJ184" s="22" t="s">
        <v>81</v>
      </c>
      <c r="BK184" s="184">
        <f>ROUND(I184*H184,2)</f>
        <v>0</v>
      </c>
      <c r="BL184" s="22" t="s">
        <v>218</v>
      </c>
      <c r="BM184" s="22" t="s">
        <v>357</v>
      </c>
    </row>
    <row r="185" spans="2:51" s="11" customFormat="1" ht="27">
      <c r="B185" s="185"/>
      <c r="D185" s="186" t="s">
        <v>186</v>
      </c>
      <c r="E185" s="187" t="s">
        <v>5</v>
      </c>
      <c r="F185" s="188" t="s">
        <v>1757</v>
      </c>
      <c r="H185" s="189">
        <v>86.656</v>
      </c>
      <c r="I185" s="190"/>
      <c r="L185" s="185"/>
      <c r="M185" s="191"/>
      <c r="N185" s="192"/>
      <c r="O185" s="192"/>
      <c r="P185" s="192"/>
      <c r="Q185" s="192"/>
      <c r="R185" s="192"/>
      <c r="S185" s="192"/>
      <c r="T185" s="193"/>
      <c r="AT185" s="187" t="s">
        <v>186</v>
      </c>
      <c r="AU185" s="187" t="s">
        <v>83</v>
      </c>
      <c r="AV185" s="11" t="s">
        <v>83</v>
      </c>
      <c r="AW185" s="11" t="s">
        <v>37</v>
      </c>
      <c r="AX185" s="11" t="s">
        <v>73</v>
      </c>
      <c r="AY185" s="187" t="s">
        <v>178</v>
      </c>
    </row>
    <row r="186" spans="2:51" s="11" customFormat="1" ht="27">
      <c r="B186" s="185"/>
      <c r="D186" s="186" t="s">
        <v>186</v>
      </c>
      <c r="E186" s="187" t="s">
        <v>5</v>
      </c>
      <c r="F186" s="188" t="s">
        <v>1758</v>
      </c>
      <c r="H186" s="189">
        <v>49.18</v>
      </c>
      <c r="I186" s="190"/>
      <c r="L186" s="185"/>
      <c r="M186" s="191"/>
      <c r="N186" s="192"/>
      <c r="O186" s="192"/>
      <c r="P186" s="192"/>
      <c r="Q186" s="192"/>
      <c r="R186" s="192"/>
      <c r="S186" s="192"/>
      <c r="T186" s="193"/>
      <c r="AT186" s="187" t="s">
        <v>186</v>
      </c>
      <c r="AU186" s="187" t="s">
        <v>83</v>
      </c>
      <c r="AV186" s="11" t="s">
        <v>83</v>
      </c>
      <c r="AW186" s="11" t="s">
        <v>37</v>
      </c>
      <c r="AX186" s="11" t="s">
        <v>73</v>
      </c>
      <c r="AY186" s="187" t="s">
        <v>178</v>
      </c>
    </row>
    <row r="187" spans="2:51" s="12" customFormat="1" ht="13.5">
      <c r="B187" s="194"/>
      <c r="D187" s="186" t="s">
        <v>186</v>
      </c>
      <c r="E187" s="195" t="s">
        <v>5</v>
      </c>
      <c r="F187" s="196" t="s">
        <v>188</v>
      </c>
      <c r="H187" s="197">
        <v>135.836</v>
      </c>
      <c r="I187" s="198"/>
      <c r="L187" s="194"/>
      <c r="M187" s="199"/>
      <c r="N187" s="200"/>
      <c r="O187" s="200"/>
      <c r="P187" s="200"/>
      <c r="Q187" s="200"/>
      <c r="R187" s="200"/>
      <c r="S187" s="200"/>
      <c r="T187" s="201"/>
      <c r="AT187" s="195" t="s">
        <v>186</v>
      </c>
      <c r="AU187" s="195" t="s">
        <v>83</v>
      </c>
      <c r="AV187" s="12" t="s">
        <v>185</v>
      </c>
      <c r="AW187" s="12" t="s">
        <v>37</v>
      </c>
      <c r="AX187" s="12" t="s">
        <v>81</v>
      </c>
      <c r="AY187" s="195" t="s">
        <v>178</v>
      </c>
    </row>
    <row r="188" spans="2:65" s="1" customFormat="1" ht="16.5" customHeight="1">
      <c r="B188" s="172"/>
      <c r="C188" s="202" t="s">
        <v>358</v>
      </c>
      <c r="D188" s="202" t="s">
        <v>271</v>
      </c>
      <c r="E188" s="203" t="s">
        <v>963</v>
      </c>
      <c r="F188" s="204" t="s">
        <v>964</v>
      </c>
      <c r="G188" s="205" t="s">
        <v>217</v>
      </c>
      <c r="H188" s="206">
        <v>0.048</v>
      </c>
      <c r="I188" s="207"/>
      <c r="J188" s="208">
        <f>ROUND(I188*H188,2)</f>
        <v>0</v>
      </c>
      <c r="K188" s="204" t="s">
        <v>267</v>
      </c>
      <c r="L188" s="209"/>
      <c r="M188" s="210" t="s">
        <v>5</v>
      </c>
      <c r="N188" s="211" t="s">
        <v>44</v>
      </c>
      <c r="O188" s="40"/>
      <c r="P188" s="182">
        <f>O188*H188</f>
        <v>0</v>
      </c>
      <c r="Q188" s="182">
        <v>0</v>
      </c>
      <c r="R188" s="182">
        <f>Q188*H188</f>
        <v>0</v>
      </c>
      <c r="S188" s="182">
        <v>0</v>
      </c>
      <c r="T188" s="183">
        <f>S188*H188</f>
        <v>0</v>
      </c>
      <c r="AR188" s="22" t="s">
        <v>256</v>
      </c>
      <c r="AT188" s="22" t="s">
        <v>271</v>
      </c>
      <c r="AU188" s="22" t="s">
        <v>83</v>
      </c>
      <c r="AY188" s="22" t="s">
        <v>178</v>
      </c>
      <c r="BE188" s="184">
        <f>IF(N188="základní",J188,0)</f>
        <v>0</v>
      </c>
      <c r="BF188" s="184">
        <f>IF(N188="snížená",J188,0)</f>
        <v>0</v>
      </c>
      <c r="BG188" s="184">
        <f>IF(N188="zákl. přenesená",J188,0)</f>
        <v>0</v>
      </c>
      <c r="BH188" s="184">
        <f>IF(N188="sníž. přenesená",J188,0)</f>
        <v>0</v>
      </c>
      <c r="BI188" s="184">
        <f>IF(N188="nulová",J188,0)</f>
        <v>0</v>
      </c>
      <c r="BJ188" s="22" t="s">
        <v>81</v>
      </c>
      <c r="BK188" s="184">
        <f>ROUND(I188*H188,2)</f>
        <v>0</v>
      </c>
      <c r="BL188" s="22" t="s">
        <v>218</v>
      </c>
      <c r="BM188" s="22" t="s">
        <v>359</v>
      </c>
    </row>
    <row r="189" spans="2:51" s="11" customFormat="1" ht="13.5">
      <c r="B189" s="185"/>
      <c r="D189" s="186" t="s">
        <v>186</v>
      </c>
      <c r="E189" s="187" t="s">
        <v>5</v>
      </c>
      <c r="F189" s="188" t="s">
        <v>1759</v>
      </c>
      <c r="H189" s="189">
        <v>0.048</v>
      </c>
      <c r="I189" s="190"/>
      <c r="L189" s="185"/>
      <c r="M189" s="191"/>
      <c r="N189" s="192"/>
      <c r="O189" s="192"/>
      <c r="P189" s="192"/>
      <c r="Q189" s="192"/>
      <c r="R189" s="192"/>
      <c r="S189" s="192"/>
      <c r="T189" s="193"/>
      <c r="AT189" s="187" t="s">
        <v>186</v>
      </c>
      <c r="AU189" s="187" t="s">
        <v>83</v>
      </c>
      <c r="AV189" s="11" t="s">
        <v>83</v>
      </c>
      <c r="AW189" s="11" t="s">
        <v>37</v>
      </c>
      <c r="AX189" s="11" t="s">
        <v>73</v>
      </c>
      <c r="AY189" s="187" t="s">
        <v>178</v>
      </c>
    </row>
    <row r="190" spans="2:51" s="12" customFormat="1" ht="13.5">
      <c r="B190" s="194"/>
      <c r="D190" s="186" t="s">
        <v>186</v>
      </c>
      <c r="E190" s="195" t="s">
        <v>5</v>
      </c>
      <c r="F190" s="196" t="s">
        <v>188</v>
      </c>
      <c r="H190" s="197">
        <v>0.048</v>
      </c>
      <c r="I190" s="198"/>
      <c r="L190" s="194"/>
      <c r="M190" s="199"/>
      <c r="N190" s="200"/>
      <c r="O190" s="200"/>
      <c r="P190" s="200"/>
      <c r="Q190" s="200"/>
      <c r="R190" s="200"/>
      <c r="S190" s="200"/>
      <c r="T190" s="201"/>
      <c r="AT190" s="195" t="s">
        <v>186</v>
      </c>
      <c r="AU190" s="195" t="s">
        <v>83</v>
      </c>
      <c r="AV190" s="12" t="s">
        <v>185</v>
      </c>
      <c r="AW190" s="12" t="s">
        <v>37</v>
      </c>
      <c r="AX190" s="12" t="s">
        <v>81</v>
      </c>
      <c r="AY190" s="195" t="s">
        <v>178</v>
      </c>
    </row>
    <row r="191" spans="2:65" s="1" customFormat="1" ht="25.5" customHeight="1">
      <c r="B191" s="172"/>
      <c r="C191" s="173" t="s">
        <v>278</v>
      </c>
      <c r="D191" s="173" t="s">
        <v>180</v>
      </c>
      <c r="E191" s="174" t="s">
        <v>970</v>
      </c>
      <c r="F191" s="175" t="s">
        <v>971</v>
      </c>
      <c r="G191" s="176" t="s">
        <v>183</v>
      </c>
      <c r="H191" s="177">
        <v>520.196</v>
      </c>
      <c r="I191" s="178"/>
      <c r="J191" s="179">
        <f>ROUND(I191*H191,2)</f>
        <v>0</v>
      </c>
      <c r="K191" s="175" t="s">
        <v>267</v>
      </c>
      <c r="L191" s="39"/>
      <c r="M191" s="180" t="s">
        <v>5</v>
      </c>
      <c r="N191" s="181" t="s">
        <v>44</v>
      </c>
      <c r="O191" s="40"/>
      <c r="P191" s="182">
        <f>O191*H191</f>
        <v>0</v>
      </c>
      <c r="Q191" s="182">
        <v>0</v>
      </c>
      <c r="R191" s="182">
        <f>Q191*H191</f>
        <v>0</v>
      </c>
      <c r="S191" s="182">
        <v>0</v>
      </c>
      <c r="T191" s="183">
        <f>S191*H191</f>
        <v>0</v>
      </c>
      <c r="AR191" s="22" t="s">
        <v>218</v>
      </c>
      <c r="AT191" s="22" t="s">
        <v>180</v>
      </c>
      <c r="AU191" s="22" t="s">
        <v>83</v>
      </c>
      <c r="AY191" s="22" t="s">
        <v>178</v>
      </c>
      <c r="BE191" s="184">
        <f>IF(N191="základní",J191,0)</f>
        <v>0</v>
      </c>
      <c r="BF191" s="184">
        <f>IF(N191="snížená",J191,0)</f>
        <v>0</v>
      </c>
      <c r="BG191" s="184">
        <f>IF(N191="zákl. přenesená",J191,0)</f>
        <v>0</v>
      </c>
      <c r="BH191" s="184">
        <f>IF(N191="sníž. přenesená",J191,0)</f>
        <v>0</v>
      </c>
      <c r="BI191" s="184">
        <f>IF(N191="nulová",J191,0)</f>
        <v>0</v>
      </c>
      <c r="BJ191" s="22" t="s">
        <v>81</v>
      </c>
      <c r="BK191" s="184">
        <f>ROUND(I191*H191,2)</f>
        <v>0</v>
      </c>
      <c r="BL191" s="22" t="s">
        <v>218</v>
      </c>
      <c r="BM191" s="22" t="s">
        <v>364</v>
      </c>
    </row>
    <row r="192" spans="2:51" s="11" customFormat="1" ht="13.5">
      <c r="B192" s="185"/>
      <c r="D192" s="186" t="s">
        <v>186</v>
      </c>
      <c r="E192" s="187" t="s">
        <v>5</v>
      </c>
      <c r="F192" s="188" t="s">
        <v>1760</v>
      </c>
      <c r="H192" s="189">
        <v>520.196</v>
      </c>
      <c r="I192" s="190"/>
      <c r="L192" s="185"/>
      <c r="M192" s="191"/>
      <c r="N192" s="192"/>
      <c r="O192" s="192"/>
      <c r="P192" s="192"/>
      <c r="Q192" s="192"/>
      <c r="R192" s="192"/>
      <c r="S192" s="192"/>
      <c r="T192" s="193"/>
      <c r="AT192" s="187" t="s">
        <v>186</v>
      </c>
      <c r="AU192" s="187" t="s">
        <v>83</v>
      </c>
      <c r="AV192" s="11" t="s">
        <v>83</v>
      </c>
      <c r="AW192" s="11" t="s">
        <v>37</v>
      </c>
      <c r="AX192" s="11" t="s">
        <v>73</v>
      </c>
      <c r="AY192" s="187" t="s">
        <v>178</v>
      </c>
    </row>
    <row r="193" spans="2:51" s="12" customFormat="1" ht="13.5">
      <c r="B193" s="194"/>
      <c r="D193" s="186" t="s">
        <v>186</v>
      </c>
      <c r="E193" s="195" t="s">
        <v>5</v>
      </c>
      <c r="F193" s="196" t="s">
        <v>188</v>
      </c>
      <c r="H193" s="197">
        <v>520.196</v>
      </c>
      <c r="I193" s="198"/>
      <c r="L193" s="194"/>
      <c r="M193" s="199"/>
      <c r="N193" s="200"/>
      <c r="O193" s="200"/>
      <c r="P193" s="200"/>
      <c r="Q193" s="200"/>
      <c r="R193" s="200"/>
      <c r="S193" s="200"/>
      <c r="T193" s="201"/>
      <c r="AT193" s="195" t="s">
        <v>186</v>
      </c>
      <c r="AU193" s="195" t="s">
        <v>83</v>
      </c>
      <c r="AV193" s="12" t="s">
        <v>185</v>
      </c>
      <c r="AW193" s="12" t="s">
        <v>37</v>
      </c>
      <c r="AX193" s="12" t="s">
        <v>81</v>
      </c>
      <c r="AY193" s="195" t="s">
        <v>178</v>
      </c>
    </row>
    <row r="194" spans="2:65" s="1" customFormat="1" ht="16.5" customHeight="1">
      <c r="B194" s="172"/>
      <c r="C194" s="202" t="s">
        <v>366</v>
      </c>
      <c r="D194" s="202" t="s">
        <v>271</v>
      </c>
      <c r="E194" s="203" t="s">
        <v>973</v>
      </c>
      <c r="F194" s="204" t="s">
        <v>974</v>
      </c>
      <c r="G194" s="205" t="s">
        <v>183</v>
      </c>
      <c r="H194" s="206">
        <v>753.098</v>
      </c>
      <c r="I194" s="207"/>
      <c r="J194" s="208">
        <f>ROUND(I194*H194,2)</f>
        <v>0</v>
      </c>
      <c r="K194" s="204" t="s">
        <v>5</v>
      </c>
      <c r="L194" s="209"/>
      <c r="M194" s="210" t="s">
        <v>5</v>
      </c>
      <c r="N194" s="211" t="s">
        <v>44</v>
      </c>
      <c r="O194" s="40"/>
      <c r="P194" s="182">
        <f>O194*H194</f>
        <v>0</v>
      </c>
      <c r="Q194" s="182">
        <v>0</v>
      </c>
      <c r="R194" s="182">
        <f>Q194*H194</f>
        <v>0</v>
      </c>
      <c r="S194" s="182">
        <v>0</v>
      </c>
      <c r="T194" s="183">
        <f>S194*H194</f>
        <v>0</v>
      </c>
      <c r="AR194" s="22" t="s">
        <v>256</v>
      </c>
      <c r="AT194" s="22" t="s">
        <v>271</v>
      </c>
      <c r="AU194" s="22" t="s">
        <v>83</v>
      </c>
      <c r="AY194" s="22" t="s">
        <v>178</v>
      </c>
      <c r="BE194" s="184">
        <f>IF(N194="základní",J194,0)</f>
        <v>0</v>
      </c>
      <c r="BF194" s="184">
        <f>IF(N194="snížená",J194,0)</f>
        <v>0</v>
      </c>
      <c r="BG194" s="184">
        <f>IF(N194="zákl. přenesená",J194,0)</f>
        <v>0</v>
      </c>
      <c r="BH194" s="184">
        <f>IF(N194="sníž. přenesená",J194,0)</f>
        <v>0</v>
      </c>
      <c r="BI194" s="184">
        <f>IF(N194="nulová",J194,0)</f>
        <v>0</v>
      </c>
      <c r="BJ194" s="22" t="s">
        <v>81</v>
      </c>
      <c r="BK194" s="184">
        <f>ROUND(I194*H194,2)</f>
        <v>0</v>
      </c>
      <c r="BL194" s="22" t="s">
        <v>218</v>
      </c>
      <c r="BM194" s="22" t="s">
        <v>369</v>
      </c>
    </row>
    <row r="195" spans="2:65" s="1" customFormat="1" ht="25.5" customHeight="1">
      <c r="B195" s="172"/>
      <c r="C195" s="173" t="s">
        <v>282</v>
      </c>
      <c r="D195" s="173" t="s">
        <v>180</v>
      </c>
      <c r="E195" s="174" t="s">
        <v>975</v>
      </c>
      <c r="F195" s="175" t="s">
        <v>976</v>
      </c>
      <c r="G195" s="176" t="s">
        <v>183</v>
      </c>
      <c r="H195" s="177">
        <v>271.672</v>
      </c>
      <c r="I195" s="178"/>
      <c r="J195" s="179">
        <f>ROUND(I195*H195,2)</f>
        <v>0</v>
      </c>
      <c r="K195" s="175" t="s">
        <v>267</v>
      </c>
      <c r="L195" s="39"/>
      <c r="M195" s="180" t="s">
        <v>5</v>
      </c>
      <c r="N195" s="181" t="s">
        <v>44</v>
      </c>
      <c r="O195" s="40"/>
      <c r="P195" s="182">
        <f>O195*H195</f>
        <v>0</v>
      </c>
      <c r="Q195" s="182">
        <v>0</v>
      </c>
      <c r="R195" s="182">
        <f>Q195*H195</f>
        <v>0</v>
      </c>
      <c r="S195" s="182">
        <v>0</v>
      </c>
      <c r="T195" s="183">
        <f>S195*H195</f>
        <v>0</v>
      </c>
      <c r="AR195" s="22" t="s">
        <v>218</v>
      </c>
      <c r="AT195" s="22" t="s">
        <v>180</v>
      </c>
      <c r="AU195" s="22" t="s">
        <v>83</v>
      </c>
      <c r="AY195" s="22" t="s">
        <v>178</v>
      </c>
      <c r="BE195" s="184">
        <f>IF(N195="základní",J195,0)</f>
        <v>0</v>
      </c>
      <c r="BF195" s="184">
        <f>IF(N195="snížená",J195,0)</f>
        <v>0</v>
      </c>
      <c r="BG195" s="184">
        <f>IF(N195="zákl. přenesená",J195,0)</f>
        <v>0</v>
      </c>
      <c r="BH195" s="184">
        <f>IF(N195="sníž. přenesená",J195,0)</f>
        <v>0</v>
      </c>
      <c r="BI195" s="184">
        <f>IF(N195="nulová",J195,0)</f>
        <v>0</v>
      </c>
      <c r="BJ195" s="22" t="s">
        <v>81</v>
      </c>
      <c r="BK195" s="184">
        <f>ROUND(I195*H195,2)</f>
        <v>0</v>
      </c>
      <c r="BL195" s="22" t="s">
        <v>218</v>
      </c>
      <c r="BM195" s="22" t="s">
        <v>373</v>
      </c>
    </row>
    <row r="196" spans="2:51" s="11" customFormat="1" ht="13.5">
      <c r="B196" s="185"/>
      <c r="D196" s="186" t="s">
        <v>186</v>
      </c>
      <c r="E196" s="187" t="s">
        <v>5</v>
      </c>
      <c r="F196" s="188" t="s">
        <v>1761</v>
      </c>
      <c r="H196" s="189">
        <v>271.672</v>
      </c>
      <c r="I196" s="190"/>
      <c r="L196" s="185"/>
      <c r="M196" s="191"/>
      <c r="N196" s="192"/>
      <c r="O196" s="192"/>
      <c r="P196" s="192"/>
      <c r="Q196" s="192"/>
      <c r="R196" s="192"/>
      <c r="S196" s="192"/>
      <c r="T196" s="193"/>
      <c r="AT196" s="187" t="s">
        <v>186</v>
      </c>
      <c r="AU196" s="187" t="s">
        <v>83</v>
      </c>
      <c r="AV196" s="11" t="s">
        <v>83</v>
      </c>
      <c r="AW196" s="11" t="s">
        <v>37</v>
      </c>
      <c r="AX196" s="11" t="s">
        <v>73</v>
      </c>
      <c r="AY196" s="187" t="s">
        <v>178</v>
      </c>
    </row>
    <row r="197" spans="2:51" s="12" customFormat="1" ht="13.5">
      <c r="B197" s="194"/>
      <c r="D197" s="186" t="s">
        <v>186</v>
      </c>
      <c r="E197" s="195" t="s">
        <v>5</v>
      </c>
      <c r="F197" s="196" t="s">
        <v>188</v>
      </c>
      <c r="H197" s="197">
        <v>271.672</v>
      </c>
      <c r="I197" s="198"/>
      <c r="L197" s="194"/>
      <c r="M197" s="199"/>
      <c r="N197" s="200"/>
      <c r="O197" s="200"/>
      <c r="P197" s="200"/>
      <c r="Q197" s="200"/>
      <c r="R197" s="200"/>
      <c r="S197" s="200"/>
      <c r="T197" s="201"/>
      <c r="AT197" s="195" t="s">
        <v>186</v>
      </c>
      <c r="AU197" s="195" t="s">
        <v>83</v>
      </c>
      <c r="AV197" s="12" t="s">
        <v>185</v>
      </c>
      <c r="AW197" s="12" t="s">
        <v>37</v>
      </c>
      <c r="AX197" s="12" t="s">
        <v>81</v>
      </c>
      <c r="AY197" s="195" t="s">
        <v>178</v>
      </c>
    </row>
    <row r="198" spans="2:65" s="1" customFormat="1" ht="16.5" customHeight="1">
      <c r="B198" s="172"/>
      <c r="C198" s="202" t="s">
        <v>374</v>
      </c>
      <c r="D198" s="202" t="s">
        <v>271</v>
      </c>
      <c r="E198" s="203" t="s">
        <v>973</v>
      </c>
      <c r="F198" s="204" t="s">
        <v>974</v>
      </c>
      <c r="G198" s="205" t="s">
        <v>183</v>
      </c>
      <c r="H198" s="206">
        <v>271.672</v>
      </c>
      <c r="I198" s="207"/>
      <c r="J198" s="208">
        <f>ROUND(I198*H198,2)</f>
        <v>0</v>
      </c>
      <c r="K198" s="204" t="s">
        <v>5</v>
      </c>
      <c r="L198" s="209"/>
      <c r="M198" s="210" t="s">
        <v>5</v>
      </c>
      <c r="N198" s="211" t="s">
        <v>44</v>
      </c>
      <c r="O198" s="40"/>
      <c r="P198" s="182">
        <f>O198*H198</f>
        <v>0</v>
      </c>
      <c r="Q198" s="182">
        <v>0</v>
      </c>
      <c r="R198" s="182">
        <f>Q198*H198</f>
        <v>0</v>
      </c>
      <c r="S198" s="182">
        <v>0</v>
      </c>
      <c r="T198" s="183">
        <f>S198*H198</f>
        <v>0</v>
      </c>
      <c r="AR198" s="22" t="s">
        <v>256</v>
      </c>
      <c r="AT198" s="22" t="s">
        <v>271</v>
      </c>
      <c r="AU198" s="22" t="s">
        <v>83</v>
      </c>
      <c r="AY198" s="22" t="s">
        <v>178</v>
      </c>
      <c r="BE198" s="184">
        <f>IF(N198="základní",J198,0)</f>
        <v>0</v>
      </c>
      <c r="BF198" s="184">
        <f>IF(N198="snížená",J198,0)</f>
        <v>0</v>
      </c>
      <c r="BG198" s="184">
        <f>IF(N198="zákl. přenesená",J198,0)</f>
        <v>0</v>
      </c>
      <c r="BH198" s="184">
        <f>IF(N198="sníž. přenesená",J198,0)</f>
        <v>0</v>
      </c>
      <c r="BI198" s="184">
        <f>IF(N198="nulová",J198,0)</f>
        <v>0</v>
      </c>
      <c r="BJ198" s="22" t="s">
        <v>81</v>
      </c>
      <c r="BK198" s="184">
        <f>ROUND(I198*H198,2)</f>
        <v>0</v>
      </c>
      <c r="BL198" s="22" t="s">
        <v>218</v>
      </c>
      <c r="BM198" s="22" t="s">
        <v>377</v>
      </c>
    </row>
    <row r="199" spans="2:65" s="1" customFormat="1" ht="38.25" customHeight="1">
      <c r="B199" s="172"/>
      <c r="C199" s="173" t="s">
        <v>285</v>
      </c>
      <c r="D199" s="173" t="s">
        <v>180</v>
      </c>
      <c r="E199" s="174" t="s">
        <v>978</v>
      </c>
      <c r="F199" s="175" t="s">
        <v>979</v>
      </c>
      <c r="G199" s="176" t="s">
        <v>560</v>
      </c>
      <c r="H199" s="212"/>
      <c r="I199" s="178"/>
      <c r="J199" s="179">
        <f>ROUND(I199*H199,2)</f>
        <v>0</v>
      </c>
      <c r="K199" s="175" t="s">
        <v>267</v>
      </c>
      <c r="L199" s="39"/>
      <c r="M199" s="180" t="s">
        <v>5</v>
      </c>
      <c r="N199" s="181" t="s">
        <v>44</v>
      </c>
      <c r="O199" s="40"/>
      <c r="P199" s="182">
        <f>O199*H199</f>
        <v>0</v>
      </c>
      <c r="Q199" s="182">
        <v>0</v>
      </c>
      <c r="R199" s="182">
        <f>Q199*H199</f>
        <v>0</v>
      </c>
      <c r="S199" s="182">
        <v>0</v>
      </c>
      <c r="T199" s="183">
        <f>S199*H199</f>
        <v>0</v>
      </c>
      <c r="AR199" s="22" t="s">
        <v>218</v>
      </c>
      <c r="AT199" s="22" t="s">
        <v>180</v>
      </c>
      <c r="AU199" s="22" t="s">
        <v>83</v>
      </c>
      <c r="AY199" s="22" t="s">
        <v>178</v>
      </c>
      <c r="BE199" s="184">
        <f>IF(N199="základní",J199,0)</f>
        <v>0</v>
      </c>
      <c r="BF199" s="184">
        <f>IF(N199="snížená",J199,0)</f>
        <v>0</v>
      </c>
      <c r="BG199" s="184">
        <f>IF(N199="zákl. přenesená",J199,0)</f>
        <v>0</v>
      </c>
      <c r="BH199" s="184">
        <f>IF(N199="sníž. přenesená",J199,0)</f>
        <v>0</v>
      </c>
      <c r="BI199" s="184">
        <f>IF(N199="nulová",J199,0)</f>
        <v>0</v>
      </c>
      <c r="BJ199" s="22" t="s">
        <v>81</v>
      </c>
      <c r="BK199" s="184">
        <f>ROUND(I199*H199,2)</f>
        <v>0</v>
      </c>
      <c r="BL199" s="22" t="s">
        <v>218</v>
      </c>
      <c r="BM199" s="22" t="s">
        <v>381</v>
      </c>
    </row>
    <row r="200" spans="2:63" s="10" customFormat="1" ht="29.85" customHeight="1">
      <c r="B200" s="159"/>
      <c r="D200" s="160" t="s">
        <v>72</v>
      </c>
      <c r="E200" s="170" t="s">
        <v>786</v>
      </c>
      <c r="F200" s="170" t="s">
        <v>787</v>
      </c>
      <c r="I200" s="162"/>
      <c r="J200" s="171">
        <f>BK200</f>
        <v>0</v>
      </c>
      <c r="L200" s="159"/>
      <c r="M200" s="164"/>
      <c r="N200" s="165"/>
      <c r="O200" s="165"/>
      <c r="P200" s="166">
        <f>P201</f>
        <v>0</v>
      </c>
      <c r="Q200" s="165"/>
      <c r="R200" s="166">
        <f>R201</f>
        <v>0</v>
      </c>
      <c r="S200" s="165"/>
      <c r="T200" s="167">
        <f>T201</f>
        <v>0</v>
      </c>
      <c r="AR200" s="160" t="s">
        <v>83</v>
      </c>
      <c r="AT200" s="168" t="s">
        <v>72</v>
      </c>
      <c r="AU200" s="168" t="s">
        <v>81</v>
      </c>
      <c r="AY200" s="160" t="s">
        <v>178</v>
      </c>
      <c r="BK200" s="169">
        <f>BK201</f>
        <v>0</v>
      </c>
    </row>
    <row r="201" spans="2:65" s="1" customFormat="1" ht="25.5" customHeight="1">
      <c r="B201" s="172"/>
      <c r="C201" s="173" t="s">
        <v>384</v>
      </c>
      <c r="D201" s="173" t="s">
        <v>180</v>
      </c>
      <c r="E201" s="174" t="s">
        <v>788</v>
      </c>
      <c r="F201" s="175" t="s">
        <v>980</v>
      </c>
      <c r="G201" s="176" t="s">
        <v>299</v>
      </c>
      <c r="H201" s="177">
        <v>24</v>
      </c>
      <c r="I201" s="178"/>
      <c r="J201" s="179">
        <f>ROUND(I201*H201,2)</f>
        <v>0</v>
      </c>
      <c r="K201" s="175" t="s">
        <v>267</v>
      </c>
      <c r="L201" s="39"/>
      <c r="M201" s="180" t="s">
        <v>5</v>
      </c>
      <c r="N201" s="181" t="s">
        <v>44</v>
      </c>
      <c r="O201" s="40"/>
      <c r="P201" s="182">
        <f>O201*H201</f>
        <v>0</v>
      </c>
      <c r="Q201" s="182">
        <v>0</v>
      </c>
      <c r="R201" s="182">
        <f>Q201*H201</f>
        <v>0</v>
      </c>
      <c r="S201" s="182">
        <v>0</v>
      </c>
      <c r="T201" s="183">
        <f>S201*H201</f>
        <v>0</v>
      </c>
      <c r="AR201" s="22" t="s">
        <v>218</v>
      </c>
      <c r="AT201" s="22" t="s">
        <v>180</v>
      </c>
      <c r="AU201" s="22" t="s">
        <v>83</v>
      </c>
      <c r="AY201" s="22" t="s">
        <v>178</v>
      </c>
      <c r="BE201" s="184">
        <f>IF(N201="základní",J201,0)</f>
        <v>0</v>
      </c>
      <c r="BF201" s="184">
        <f>IF(N201="snížená",J201,0)</f>
        <v>0</v>
      </c>
      <c r="BG201" s="184">
        <f>IF(N201="zákl. přenesená",J201,0)</f>
        <v>0</v>
      </c>
      <c r="BH201" s="184">
        <f>IF(N201="sníž. přenesená",J201,0)</f>
        <v>0</v>
      </c>
      <c r="BI201" s="184">
        <f>IF(N201="nulová",J201,0)</f>
        <v>0</v>
      </c>
      <c r="BJ201" s="22" t="s">
        <v>81</v>
      </c>
      <c r="BK201" s="184">
        <f>ROUND(I201*H201,2)</f>
        <v>0</v>
      </c>
      <c r="BL201" s="22" t="s">
        <v>218</v>
      </c>
      <c r="BM201" s="22" t="s">
        <v>387</v>
      </c>
    </row>
    <row r="202" spans="2:63" s="10" customFormat="1" ht="29.85" customHeight="1">
      <c r="B202" s="159"/>
      <c r="D202" s="160" t="s">
        <v>72</v>
      </c>
      <c r="E202" s="170" t="s">
        <v>707</v>
      </c>
      <c r="F202" s="170" t="s">
        <v>708</v>
      </c>
      <c r="I202" s="162"/>
      <c r="J202" s="171">
        <f>BK202</f>
        <v>0</v>
      </c>
      <c r="L202" s="159"/>
      <c r="M202" s="164"/>
      <c r="N202" s="165"/>
      <c r="O202" s="165"/>
      <c r="P202" s="166">
        <f>SUM(P203:P207)</f>
        <v>0</v>
      </c>
      <c r="Q202" s="165"/>
      <c r="R202" s="166">
        <f>SUM(R203:R207)</f>
        <v>0</v>
      </c>
      <c r="S202" s="165"/>
      <c r="T202" s="167">
        <f>SUM(T203:T207)</f>
        <v>0</v>
      </c>
      <c r="AR202" s="160" t="s">
        <v>83</v>
      </c>
      <c r="AT202" s="168" t="s">
        <v>72</v>
      </c>
      <c r="AU202" s="168" t="s">
        <v>81</v>
      </c>
      <c r="AY202" s="160" t="s">
        <v>178</v>
      </c>
      <c r="BK202" s="169">
        <f>SUM(BK203:BK207)</f>
        <v>0</v>
      </c>
    </row>
    <row r="203" spans="2:65" s="1" customFormat="1" ht="25.5" customHeight="1">
      <c r="B203" s="172"/>
      <c r="C203" s="173" t="s">
        <v>291</v>
      </c>
      <c r="D203" s="173" t="s">
        <v>180</v>
      </c>
      <c r="E203" s="174" t="s">
        <v>981</v>
      </c>
      <c r="F203" s="175" t="s">
        <v>982</v>
      </c>
      <c r="G203" s="176" t="s">
        <v>722</v>
      </c>
      <c r="H203" s="177">
        <v>4.2</v>
      </c>
      <c r="I203" s="178"/>
      <c r="J203" s="179">
        <f>ROUND(I203*H203,2)</f>
        <v>0</v>
      </c>
      <c r="K203" s="175" t="s">
        <v>267</v>
      </c>
      <c r="L203" s="39"/>
      <c r="M203" s="180" t="s">
        <v>5</v>
      </c>
      <c r="N203" s="181" t="s">
        <v>44</v>
      </c>
      <c r="O203" s="40"/>
      <c r="P203" s="182">
        <f>O203*H203</f>
        <v>0</v>
      </c>
      <c r="Q203" s="182">
        <v>0</v>
      </c>
      <c r="R203" s="182">
        <f>Q203*H203</f>
        <v>0</v>
      </c>
      <c r="S203" s="182">
        <v>0</v>
      </c>
      <c r="T203" s="183">
        <f>S203*H203</f>
        <v>0</v>
      </c>
      <c r="AR203" s="22" t="s">
        <v>218</v>
      </c>
      <c r="AT203" s="22" t="s">
        <v>180</v>
      </c>
      <c r="AU203" s="22" t="s">
        <v>83</v>
      </c>
      <c r="AY203" s="22" t="s">
        <v>178</v>
      </c>
      <c r="BE203" s="184">
        <f>IF(N203="základní",J203,0)</f>
        <v>0</v>
      </c>
      <c r="BF203" s="184">
        <f>IF(N203="snížená",J203,0)</f>
        <v>0</v>
      </c>
      <c r="BG203" s="184">
        <f>IF(N203="zákl. přenesená",J203,0)</f>
        <v>0</v>
      </c>
      <c r="BH203" s="184">
        <f>IF(N203="sníž. přenesená",J203,0)</f>
        <v>0</v>
      </c>
      <c r="BI203" s="184">
        <f>IF(N203="nulová",J203,0)</f>
        <v>0</v>
      </c>
      <c r="BJ203" s="22" t="s">
        <v>81</v>
      </c>
      <c r="BK203" s="184">
        <f>ROUND(I203*H203,2)</f>
        <v>0</v>
      </c>
      <c r="BL203" s="22" t="s">
        <v>218</v>
      </c>
      <c r="BM203" s="22" t="s">
        <v>390</v>
      </c>
    </row>
    <row r="204" spans="2:51" s="11" customFormat="1" ht="13.5">
      <c r="B204" s="185"/>
      <c r="D204" s="186" t="s">
        <v>186</v>
      </c>
      <c r="E204" s="187" t="s">
        <v>5</v>
      </c>
      <c r="F204" s="188" t="s">
        <v>1762</v>
      </c>
      <c r="H204" s="189">
        <v>4.2</v>
      </c>
      <c r="I204" s="190"/>
      <c r="L204" s="185"/>
      <c r="M204" s="191"/>
      <c r="N204" s="192"/>
      <c r="O204" s="192"/>
      <c r="P204" s="192"/>
      <c r="Q204" s="192"/>
      <c r="R204" s="192"/>
      <c r="S204" s="192"/>
      <c r="T204" s="193"/>
      <c r="AT204" s="187" t="s">
        <v>186</v>
      </c>
      <c r="AU204" s="187" t="s">
        <v>83</v>
      </c>
      <c r="AV204" s="11" t="s">
        <v>83</v>
      </c>
      <c r="AW204" s="11" t="s">
        <v>37</v>
      </c>
      <c r="AX204" s="11" t="s">
        <v>73</v>
      </c>
      <c r="AY204" s="187" t="s">
        <v>178</v>
      </c>
    </row>
    <row r="205" spans="2:51" s="12" customFormat="1" ht="13.5">
      <c r="B205" s="194"/>
      <c r="D205" s="186" t="s">
        <v>186</v>
      </c>
      <c r="E205" s="195" t="s">
        <v>5</v>
      </c>
      <c r="F205" s="196" t="s">
        <v>188</v>
      </c>
      <c r="H205" s="197">
        <v>4.2</v>
      </c>
      <c r="I205" s="198"/>
      <c r="L205" s="194"/>
      <c r="M205" s="199"/>
      <c r="N205" s="200"/>
      <c r="O205" s="200"/>
      <c r="P205" s="200"/>
      <c r="Q205" s="200"/>
      <c r="R205" s="200"/>
      <c r="S205" s="200"/>
      <c r="T205" s="201"/>
      <c r="AT205" s="195" t="s">
        <v>186</v>
      </c>
      <c r="AU205" s="195" t="s">
        <v>83</v>
      </c>
      <c r="AV205" s="12" t="s">
        <v>185</v>
      </c>
      <c r="AW205" s="12" t="s">
        <v>37</v>
      </c>
      <c r="AX205" s="12" t="s">
        <v>81</v>
      </c>
      <c r="AY205" s="195" t="s">
        <v>178</v>
      </c>
    </row>
    <row r="206" spans="2:65" s="1" customFormat="1" ht="16.5" customHeight="1">
      <c r="B206" s="172"/>
      <c r="C206" s="202" t="s">
        <v>392</v>
      </c>
      <c r="D206" s="202" t="s">
        <v>271</v>
      </c>
      <c r="E206" s="203" t="s">
        <v>984</v>
      </c>
      <c r="F206" s="204" t="s">
        <v>985</v>
      </c>
      <c r="G206" s="205" t="s">
        <v>290</v>
      </c>
      <c r="H206" s="206">
        <v>4.2</v>
      </c>
      <c r="I206" s="207"/>
      <c r="J206" s="208">
        <f>ROUND(I206*H206,2)</f>
        <v>0</v>
      </c>
      <c r="K206" s="204" t="s">
        <v>267</v>
      </c>
      <c r="L206" s="209"/>
      <c r="M206" s="210" t="s">
        <v>5</v>
      </c>
      <c r="N206" s="211" t="s">
        <v>44</v>
      </c>
      <c r="O206" s="40"/>
      <c r="P206" s="182">
        <f>O206*H206</f>
        <v>0</v>
      </c>
      <c r="Q206" s="182">
        <v>0</v>
      </c>
      <c r="R206" s="182">
        <f>Q206*H206</f>
        <v>0</v>
      </c>
      <c r="S206" s="182">
        <v>0</v>
      </c>
      <c r="T206" s="183">
        <f>S206*H206</f>
        <v>0</v>
      </c>
      <c r="AR206" s="22" t="s">
        <v>256</v>
      </c>
      <c r="AT206" s="22" t="s">
        <v>271</v>
      </c>
      <c r="AU206" s="22" t="s">
        <v>83</v>
      </c>
      <c r="AY206" s="22" t="s">
        <v>178</v>
      </c>
      <c r="BE206" s="184">
        <f>IF(N206="základní",J206,0)</f>
        <v>0</v>
      </c>
      <c r="BF206" s="184">
        <f>IF(N206="snížená",J206,0)</f>
        <v>0</v>
      </c>
      <c r="BG206" s="184">
        <f>IF(N206="zákl. přenesená",J206,0)</f>
        <v>0</v>
      </c>
      <c r="BH206" s="184">
        <f>IF(N206="sníž. přenesená",J206,0)</f>
        <v>0</v>
      </c>
      <c r="BI206" s="184">
        <f>IF(N206="nulová",J206,0)</f>
        <v>0</v>
      </c>
      <c r="BJ206" s="22" t="s">
        <v>81</v>
      </c>
      <c r="BK206" s="184">
        <f>ROUND(I206*H206,2)</f>
        <v>0</v>
      </c>
      <c r="BL206" s="22" t="s">
        <v>218</v>
      </c>
      <c r="BM206" s="22" t="s">
        <v>395</v>
      </c>
    </row>
    <row r="207" spans="2:65" s="1" customFormat="1" ht="38.25" customHeight="1">
      <c r="B207" s="172"/>
      <c r="C207" s="173" t="s">
        <v>294</v>
      </c>
      <c r="D207" s="173" t="s">
        <v>180</v>
      </c>
      <c r="E207" s="174" t="s">
        <v>724</v>
      </c>
      <c r="F207" s="175" t="s">
        <v>725</v>
      </c>
      <c r="G207" s="176" t="s">
        <v>560</v>
      </c>
      <c r="H207" s="212"/>
      <c r="I207" s="178"/>
      <c r="J207" s="179">
        <f>ROUND(I207*H207,2)</f>
        <v>0</v>
      </c>
      <c r="K207" s="175" t="s">
        <v>267</v>
      </c>
      <c r="L207" s="39"/>
      <c r="M207" s="180" t="s">
        <v>5</v>
      </c>
      <c r="N207" s="181" t="s">
        <v>44</v>
      </c>
      <c r="O207" s="40"/>
      <c r="P207" s="182">
        <f>O207*H207</f>
        <v>0</v>
      </c>
      <c r="Q207" s="182">
        <v>0</v>
      </c>
      <c r="R207" s="182">
        <f>Q207*H207</f>
        <v>0</v>
      </c>
      <c r="S207" s="182">
        <v>0</v>
      </c>
      <c r="T207" s="183">
        <f>S207*H207</f>
        <v>0</v>
      </c>
      <c r="AR207" s="22" t="s">
        <v>218</v>
      </c>
      <c r="AT207" s="22" t="s">
        <v>180</v>
      </c>
      <c r="AU207" s="22" t="s">
        <v>83</v>
      </c>
      <c r="AY207" s="22" t="s">
        <v>178</v>
      </c>
      <c r="BE207" s="184">
        <f>IF(N207="základní",J207,0)</f>
        <v>0</v>
      </c>
      <c r="BF207" s="184">
        <f>IF(N207="snížená",J207,0)</f>
        <v>0</v>
      </c>
      <c r="BG207" s="184">
        <f>IF(N207="zákl. přenesená",J207,0)</f>
        <v>0</v>
      </c>
      <c r="BH207" s="184">
        <f>IF(N207="sníž. přenesená",J207,0)</f>
        <v>0</v>
      </c>
      <c r="BI207" s="184">
        <f>IF(N207="nulová",J207,0)</f>
        <v>0</v>
      </c>
      <c r="BJ207" s="22" t="s">
        <v>81</v>
      </c>
      <c r="BK207" s="184">
        <f>ROUND(I207*H207,2)</f>
        <v>0</v>
      </c>
      <c r="BL207" s="22" t="s">
        <v>218</v>
      </c>
      <c r="BM207" s="22" t="s">
        <v>399</v>
      </c>
    </row>
    <row r="208" spans="2:63" s="10" customFormat="1" ht="29.85" customHeight="1">
      <c r="B208" s="159"/>
      <c r="D208" s="160" t="s">
        <v>72</v>
      </c>
      <c r="E208" s="170" t="s">
        <v>987</v>
      </c>
      <c r="F208" s="170" t="s">
        <v>988</v>
      </c>
      <c r="I208" s="162"/>
      <c r="J208" s="171">
        <f>BK208</f>
        <v>0</v>
      </c>
      <c r="L208" s="159"/>
      <c r="M208" s="164"/>
      <c r="N208" s="165"/>
      <c r="O208" s="165"/>
      <c r="P208" s="166">
        <f>SUM(P209:P213)</f>
        <v>0</v>
      </c>
      <c r="Q208" s="165"/>
      <c r="R208" s="166">
        <f>SUM(R209:R213)</f>
        <v>0</v>
      </c>
      <c r="S208" s="165"/>
      <c r="T208" s="167">
        <f>SUM(T209:T213)</f>
        <v>0</v>
      </c>
      <c r="AR208" s="160" t="s">
        <v>83</v>
      </c>
      <c r="AT208" s="168" t="s">
        <v>72</v>
      </c>
      <c r="AU208" s="168" t="s">
        <v>81</v>
      </c>
      <c r="AY208" s="160" t="s">
        <v>178</v>
      </c>
      <c r="BK208" s="169">
        <f>SUM(BK209:BK213)</f>
        <v>0</v>
      </c>
    </row>
    <row r="209" spans="2:65" s="1" customFormat="1" ht="16.5" customHeight="1">
      <c r="B209" s="172"/>
      <c r="C209" s="173" t="s">
        <v>401</v>
      </c>
      <c r="D209" s="173" t="s">
        <v>180</v>
      </c>
      <c r="E209" s="174" t="s">
        <v>989</v>
      </c>
      <c r="F209" s="175" t="s">
        <v>990</v>
      </c>
      <c r="G209" s="176" t="s">
        <v>183</v>
      </c>
      <c r="H209" s="177">
        <v>159.69</v>
      </c>
      <c r="I209" s="178"/>
      <c r="J209" s="179">
        <f>ROUND(I209*H209,2)</f>
        <v>0</v>
      </c>
      <c r="K209" s="175" t="s">
        <v>267</v>
      </c>
      <c r="L209" s="39"/>
      <c r="M209" s="180" t="s">
        <v>5</v>
      </c>
      <c r="N209" s="181" t="s">
        <v>44</v>
      </c>
      <c r="O209" s="40"/>
      <c r="P209" s="182">
        <f>O209*H209</f>
        <v>0</v>
      </c>
      <c r="Q209" s="182">
        <v>0</v>
      </c>
      <c r="R209" s="182">
        <f>Q209*H209</f>
        <v>0</v>
      </c>
      <c r="S209" s="182">
        <v>0</v>
      </c>
      <c r="T209" s="183">
        <f>S209*H209</f>
        <v>0</v>
      </c>
      <c r="AR209" s="22" t="s">
        <v>218</v>
      </c>
      <c r="AT209" s="22" t="s">
        <v>180</v>
      </c>
      <c r="AU209" s="22" t="s">
        <v>83</v>
      </c>
      <c r="AY209" s="22" t="s">
        <v>178</v>
      </c>
      <c r="BE209" s="184">
        <f>IF(N209="základní",J209,0)</f>
        <v>0</v>
      </c>
      <c r="BF209" s="184">
        <f>IF(N209="snížená",J209,0)</f>
        <v>0</v>
      </c>
      <c r="BG209" s="184">
        <f>IF(N209="zákl. přenesená",J209,0)</f>
        <v>0</v>
      </c>
      <c r="BH209" s="184">
        <f>IF(N209="sníž. přenesená",J209,0)</f>
        <v>0</v>
      </c>
      <c r="BI209" s="184">
        <f>IF(N209="nulová",J209,0)</f>
        <v>0</v>
      </c>
      <c r="BJ209" s="22" t="s">
        <v>81</v>
      </c>
      <c r="BK209" s="184">
        <f>ROUND(I209*H209,2)</f>
        <v>0</v>
      </c>
      <c r="BL209" s="22" t="s">
        <v>218</v>
      </c>
      <c r="BM209" s="22" t="s">
        <v>404</v>
      </c>
    </row>
    <row r="210" spans="2:65" s="1" customFormat="1" ht="16.5" customHeight="1">
      <c r="B210" s="172"/>
      <c r="C210" s="202" t="s">
        <v>300</v>
      </c>
      <c r="D210" s="202" t="s">
        <v>271</v>
      </c>
      <c r="E210" s="203" t="s">
        <v>991</v>
      </c>
      <c r="F210" s="204" t="s">
        <v>992</v>
      </c>
      <c r="G210" s="205" t="s">
        <v>183</v>
      </c>
      <c r="H210" s="206">
        <v>175.659</v>
      </c>
      <c r="I210" s="207"/>
      <c r="J210" s="208">
        <f>ROUND(I210*H210,2)</f>
        <v>0</v>
      </c>
      <c r="K210" s="204" t="s">
        <v>267</v>
      </c>
      <c r="L210" s="209"/>
      <c r="M210" s="210" t="s">
        <v>5</v>
      </c>
      <c r="N210" s="211" t="s">
        <v>44</v>
      </c>
      <c r="O210" s="40"/>
      <c r="P210" s="182">
        <f>O210*H210</f>
        <v>0</v>
      </c>
      <c r="Q210" s="182">
        <v>0</v>
      </c>
      <c r="R210" s="182">
        <f>Q210*H210</f>
        <v>0</v>
      </c>
      <c r="S210" s="182">
        <v>0</v>
      </c>
      <c r="T210" s="183">
        <f>S210*H210</f>
        <v>0</v>
      </c>
      <c r="AR210" s="22" t="s">
        <v>256</v>
      </c>
      <c r="AT210" s="22" t="s">
        <v>271</v>
      </c>
      <c r="AU210" s="22" t="s">
        <v>83</v>
      </c>
      <c r="AY210" s="22" t="s">
        <v>178</v>
      </c>
      <c r="BE210" s="184">
        <f>IF(N210="základní",J210,0)</f>
        <v>0</v>
      </c>
      <c r="BF210" s="184">
        <f>IF(N210="snížená",J210,0)</f>
        <v>0</v>
      </c>
      <c r="BG210" s="184">
        <f>IF(N210="zákl. přenesená",J210,0)</f>
        <v>0</v>
      </c>
      <c r="BH210" s="184">
        <f>IF(N210="sníž. přenesená",J210,0)</f>
        <v>0</v>
      </c>
      <c r="BI210" s="184">
        <f>IF(N210="nulová",J210,0)</f>
        <v>0</v>
      </c>
      <c r="BJ210" s="22" t="s">
        <v>81</v>
      </c>
      <c r="BK210" s="184">
        <f>ROUND(I210*H210,2)</f>
        <v>0</v>
      </c>
      <c r="BL210" s="22" t="s">
        <v>218</v>
      </c>
      <c r="BM210" s="22" t="s">
        <v>408</v>
      </c>
    </row>
    <row r="211" spans="2:51" s="11" customFormat="1" ht="13.5">
      <c r="B211" s="185"/>
      <c r="D211" s="186" t="s">
        <v>186</v>
      </c>
      <c r="E211" s="187" t="s">
        <v>5</v>
      </c>
      <c r="F211" s="188" t="s">
        <v>1763</v>
      </c>
      <c r="H211" s="189">
        <v>175.659</v>
      </c>
      <c r="I211" s="190"/>
      <c r="L211" s="185"/>
      <c r="M211" s="191"/>
      <c r="N211" s="192"/>
      <c r="O211" s="192"/>
      <c r="P211" s="192"/>
      <c r="Q211" s="192"/>
      <c r="R211" s="192"/>
      <c r="S211" s="192"/>
      <c r="T211" s="193"/>
      <c r="AT211" s="187" t="s">
        <v>186</v>
      </c>
      <c r="AU211" s="187" t="s">
        <v>83</v>
      </c>
      <c r="AV211" s="11" t="s">
        <v>83</v>
      </c>
      <c r="AW211" s="11" t="s">
        <v>37</v>
      </c>
      <c r="AX211" s="11" t="s">
        <v>73</v>
      </c>
      <c r="AY211" s="187" t="s">
        <v>178</v>
      </c>
    </row>
    <row r="212" spans="2:51" s="12" customFormat="1" ht="13.5">
      <c r="B212" s="194"/>
      <c r="D212" s="186" t="s">
        <v>186</v>
      </c>
      <c r="E212" s="195" t="s">
        <v>5</v>
      </c>
      <c r="F212" s="196" t="s">
        <v>188</v>
      </c>
      <c r="H212" s="197">
        <v>175.659</v>
      </c>
      <c r="I212" s="198"/>
      <c r="L212" s="194"/>
      <c r="M212" s="199"/>
      <c r="N212" s="200"/>
      <c r="O212" s="200"/>
      <c r="P212" s="200"/>
      <c r="Q212" s="200"/>
      <c r="R212" s="200"/>
      <c r="S212" s="200"/>
      <c r="T212" s="201"/>
      <c r="AT212" s="195" t="s">
        <v>186</v>
      </c>
      <c r="AU212" s="195" t="s">
        <v>83</v>
      </c>
      <c r="AV212" s="12" t="s">
        <v>185</v>
      </c>
      <c r="AW212" s="12" t="s">
        <v>37</v>
      </c>
      <c r="AX212" s="12" t="s">
        <v>81</v>
      </c>
      <c r="AY212" s="195" t="s">
        <v>178</v>
      </c>
    </row>
    <row r="213" spans="2:65" s="1" customFormat="1" ht="38.25" customHeight="1">
      <c r="B213" s="172"/>
      <c r="C213" s="173" t="s">
        <v>410</v>
      </c>
      <c r="D213" s="173" t="s">
        <v>180</v>
      </c>
      <c r="E213" s="174" t="s">
        <v>994</v>
      </c>
      <c r="F213" s="175" t="s">
        <v>995</v>
      </c>
      <c r="G213" s="176" t="s">
        <v>560</v>
      </c>
      <c r="H213" s="212"/>
      <c r="I213" s="178"/>
      <c r="J213" s="179">
        <f>ROUND(I213*H213,2)</f>
        <v>0</v>
      </c>
      <c r="K213" s="175" t="s">
        <v>267</v>
      </c>
      <c r="L213" s="39"/>
      <c r="M213" s="180" t="s">
        <v>5</v>
      </c>
      <c r="N213" s="216" t="s">
        <v>44</v>
      </c>
      <c r="O213" s="217"/>
      <c r="P213" s="218">
        <f>O213*H213</f>
        <v>0</v>
      </c>
      <c r="Q213" s="218">
        <v>0</v>
      </c>
      <c r="R213" s="218">
        <f>Q213*H213</f>
        <v>0</v>
      </c>
      <c r="S213" s="218">
        <v>0</v>
      </c>
      <c r="T213" s="219">
        <f>S213*H213</f>
        <v>0</v>
      </c>
      <c r="AR213" s="22" t="s">
        <v>218</v>
      </c>
      <c r="AT213" s="22" t="s">
        <v>180</v>
      </c>
      <c r="AU213" s="22" t="s">
        <v>83</v>
      </c>
      <c r="AY213" s="22" t="s">
        <v>178</v>
      </c>
      <c r="BE213" s="184">
        <f>IF(N213="základní",J213,0)</f>
        <v>0</v>
      </c>
      <c r="BF213" s="184">
        <f>IF(N213="snížená",J213,0)</f>
        <v>0</v>
      </c>
      <c r="BG213" s="184">
        <f>IF(N213="zákl. přenesená",J213,0)</f>
        <v>0</v>
      </c>
      <c r="BH213" s="184">
        <f>IF(N213="sníž. přenesená",J213,0)</f>
        <v>0</v>
      </c>
      <c r="BI213" s="184">
        <f>IF(N213="nulová",J213,0)</f>
        <v>0</v>
      </c>
      <c r="BJ213" s="22" t="s">
        <v>81</v>
      </c>
      <c r="BK213" s="184">
        <f>ROUND(I213*H213,2)</f>
        <v>0</v>
      </c>
      <c r="BL213" s="22" t="s">
        <v>218</v>
      </c>
      <c r="BM213" s="22" t="s">
        <v>413</v>
      </c>
    </row>
    <row r="214" spans="2:12" s="1" customFormat="1" ht="6.95" customHeight="1">
      <c r="B214" s="54"/>
      <c r="C214" s="55"/>
      <c r="D214" s="55"/>
      <c r="E214" s="55"/>
      <c r="F214" s="55"/>
      <c r="G214" s="55"/>
      <c r="H214" s="55"/>
      <c r="I214" s="125"/>
      <c r="J214" s="55"/>
      <c r="K214" s="55"/>
      <c r="L214" s="39"/>
    </row>
  </sheetData>
  <autoFilter ref="C87:K213"/>
  <mergeCells count="10">
    <mergeCell ref="J51:J52"/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0"/>
  <sheetViews>
    <sheetView showGridLines="0" workbookViewId="0" topLeftCell="A1">
      <pane ySplit="1" topLeftCell="A157" activePane="bottomLeft" state="frozen"/>
      <selection pane="bottomLeft" activeCell="C165" sqref="C165:C16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131</v>
      </c>
      <c r="G1" s="343" t="s">
        <v>132</v>
      </c>
      <c r="H1" s="343"/>
      <c r="I1" s="101"/>
      <c r="J1" s="100" t="s">
        <v>133</v>
      </c>
      <c r="K1" s="99" t="s">
        <v>134</v>
      </c>
      <c r="L1" s="100" t="s">
        <v>135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29" t="s">
        <v>8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2" t="s">
        <v>113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83</v>
      </c>
    </row>
    <row r="4" spans="2:46" ht="36.95" customHeight="1">
      <c r="B4" s="26"/>
      <c r="C4" s="27"/>
      <c r="D4" s="28" t="s">
        <v>136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44" t="str">
        <f>'Rekapitulace stavby'!K6</f>
        <v>Zateplení budovy SOŠ a SOU dopravní Čáslav (3.10)</v>
      </c>
      <c r="F7" s="345"/>
      <c r="G7" s="345"/>
      <c r="H7" s="345"/>
      <c r="I7" s="103"/>
      <c r="J7" s="27"/>
      <c r="K7" s="29"/>
    </row>
    <row r="8" spans="2:11" s="1" customFormat="1" ht="15">
      <c r="B8" s="39"/>
      <c r="C8" s="40"/>
      <c r="D8" s="35" t="s">
        <v>137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46" t="s">
        <v>1764</v>
      </c>
      <c r="F9" s="347"/>
      <c r="G9" s="347"/>
      <c r="H9" s="347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5</v>
      </c>
      <c r="G11" s="40"/>
      <c r="H11" s="40"/>
      <c r="I11" s="105" t="s">
        <v>21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22</v>
      </c>
      <c r="E12" s="40"/>
      <c r="F12" s="33" t="s">
        <v>139</v>
      </c>
      <c r="G12" s="40"/>
      <c r="H12" s="40"/>
      <c r="I12" s="105" t="s">
        <v>24</v>
      </c>
      <c r="J12" s="106" t="str">
        <f>'Rekapitulace stavby'!AN8</f>
        <v>19. 9. 2018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26</v>
      </c>
      <c r="E14" s="40"/>
      <c r="F14" s="40"/>
      <c r="G14" s="40"/>
      <c r="H14" s="40"/>
      <c r="I14" s="105" t="s">
        <v>27</v>
      </c>
      <c r="J14" s="33" t="str">
        <f>IF('Rekapitulace stavby'!AN10="","",'Rekapitulace stavby'!AN10)</f>
        <v>14801973</v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SUŠ a SOU dopravní Čáslav, Aug. Sedláčka 1145, Čás</v>
      </c>
      <c r="F15" s="40"/>
      <c r="G15" s="40"/>
      <c r="H15" s="40"/>
      <c r="I15" s="105" t="s">
        <v>30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05" t="s">
        <v>27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05" t="s">
        <v>27</v>
      </c>
      <c r="J20" s="33" t="str">
        <f>IF('Rekapitulace stavby'!AN16="","",'Rekapitulace stavby'!AN16)</f>
        <v>27210341</v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>AZ PROJECT spol. s r.o., Plynárenská 830, Kolín</v>
      </c>
      <c r="F21" s="40"/>
      <c r="G21" s="40"/>
      <c r="H21" s="40"/>
      <c r="I21" s="105" t="s">
        <v>30</v>
      </c>
      <c r="J21" s="33" t="str">
        <f>IF('Rekapitulace stavby'!AN17="","",'Rekapitulace stavby'!AN17)</f>
        <v>CZ27210341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38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35" t="s">
        <v>5</v>
      </c>
      <c r="F24" s="335"/>
      <c r="G24" s="335"/>
      <c r="H24" s="335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39</v>
      </c>
      <c r="E27" s="40"/>
      <c r="F27" s="40"/>
      <c r="G27" s="40"/>
      <c r="H27" s="40"/>
      <c r="I27" s="104"/>
      <c r="J27" s="114">
        <f>ROUND(J85,2)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41</v>
      </c>
      <c r="G29" s="40"/>
      <c r="H29" s="40"/>
      <c r="I29" s="115" t="s">
        <v>40</v>
      </c>
      <c r="J29" s="44" t="s">
        <v>42</v>
      </c>
      <c r="K29" s="43"/>
    </row>
    <row r="30" spans="2:11" s="1" customFormat="1" ht="14.45" customHeight="1">
      <c r="B30" s="39"/>
      <c r="C30" s="40"/>
      <c r="D30" s="47" t="s">
        <v>43</v>
      </c>
      <c r="E30" s="47" t="s">
        <v>44</v>
      </c>
      <c r="F30" s="116">
        <f>ROUND(SUM(BE85:BE189),2)</f>
        <v>0</v>
      </c>
      <c r="G30" s="40"/>
      <c r="H30" s="40"/>
      <c r="I30" s="117">
        <v>0.21</v>
      </c>
      <c r="J30" s="116">
        <f>ROUND(ROUND((SUM(BE85:BE189)),2)*I30,2)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45</v>
      </c>
      <c r="F31" s="116">
        <f>ROUND(SUM(BF85:BF189),2)</f>
        <v>0</v>
      </c>
      <c r="G31" s="40"/>
      <c r="H31" s="40"/>
      <c r="I31" s="117">
        <v>0.15</v>
      </c>
      <c r="J31" s="116">
        <f>ROUND(ROUND((SUM(BF85:BF189)),2)*I31,2)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46</v>
      </c>
      <c r="F32" s="116">
        <f>ROUND(SUM(BG85:BG189),2)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47</v>
      </c>
      <c r="F33" s="116">
        <f>ROUND(SUM(BH85:BH189),2)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48</v>
      </c>
      <c r="F34" s="116">
        <f>ROUND(SUM(BI85:BI189),2)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49</v>
      </c>
      <c r="E36" s="69"/>
      <c r="F36" s="69"/>
      <c r="G36" s="120" t="s">
        <v>50</v>
      </c>
      <c r="H36" s="121" t="s">
        <v>51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140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44" t="str">
        <f>E7</f>
        <v>Zateplení budovy SOŠ a SOU dopravní Čáslav (3.10)</v>
      </c>
      <c r="F45" s="345"/>
      <c r="G45" s="345"/>
      <c r="H45" s="345"/>
      <c r="I45" s="104"/>
      <c r="J45" s="40"/>
      <c r="K45" s="43"/>
    </row>
    <row r="46" spans="2:11" s="1" customFormat="1" ht="14.45" customHeight="1">
      <c r="B46" s="39"/>
      <c r="C46" s="35" t="s">
        <v>137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46" t="str">
        <f>E9</f>
        <v>1715fa - Elektro pro - 1715fa - Elektro pro VZT</v>
      </c>
      <c r="F47" s="347"/>
      <c r="G47" s="347"/>
      <c r="H47" s="347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22</v>
      </c>
      <c r="D49" s="40"/>
      <c r="E49" s="40"/>
      <c r="F49" s="33" t="str">
        <f>F12</f>
        <v xml:space="preserve"> </v>
      </c>
      <c r="G49" s="40"/>
      <c r="H49" s="40"/>
      <c r="I49" s="105" t="s">
        <v>24</v>
      </c>
      <c r="J49" s="106" t="str">
        <f>IF(J12="","",J12)</f>
        <v>19. 9. 2018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5" t="s">
        <v>26</v>
      </c>
      <c r="D51" s="40"/>
      <c r="E51" s="40"/>
      <c r="F51" s="33" t="str">
        <f>E15</f>
        <v>SUŠ a SOU dopravní Čáslav, Aug. Sedláčka 1145, Čás</v>
      </c>
      <c r="G51" s="40"/>
      <c r="H51" s="40"/>
      <c r="I51" s="105" t="s">
        <v>33</v>
      </c>
      <c r="J51" s="335" t="str">
        <f>E21</f>
        <v>AZ PROJECT spol. s r.o., Plynárenská 830, Kolín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04"/>
      <c r="J52" s="339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141</v>
      </c>
      <c r="D54" s="118"/>
      <c r="E54" s="118"/>
      <c r="F54" s="118"/>
      <c r="G54" s="118"/>
      <c r="H54" s="118"/>
      <c r="I54" s="129"/>
      <c r="J54" s="130" t="s">
        <v>142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143</v>
      </c>
      <c r="D56" s="40"/>
      <c r="E56" s="40"/>
      <c r="F56" s="40"/>
      <c r="G56" s="40"/>
      <c r="H56" s="40"/>
      <c r="I56" s="104"/>
      <c r="J56" s="114">
        <f>J85</f>
        <v>0</v>
      </c>
      <c r="K56" s="43"/>
      <c r="AU56" s="22" t="s">
        <v>144</v>
      </c>
    </row>
    <row r="57" spans="2:11" s="7" customFormat="1" ht="24.95" customHeight="1">
      <c r="B57" s="133"/>
      <c r="C57" s="134"/>
      <c r="D57" s="135" t="s">
        <v>152</v>
      </c>
      <c r="E57" s="136"/>
      <c r="F57" s="136"/>
      <c r="G57" s="136"/>
      <c r="H57" s="136"/>
      <c r="I57" s="137"/>
      <c r="J57" s="138">
        <f>J86</f>
        <v>0</v>
      </c>
      <c r="K57" s="139"/>
    </row>
    <row r="58" spans="2:11" s="8" customFormat="1" ht="19.9" customHeight="1">
      <c r="B58" s="140"/>
      <c r="C58" s="141"/>
      <c r="D58" s="142" t="s">
        <v>1765</v>
      </c>
      <c r="E58" s="143"/>
      <c r="F58" s="143"/>
      <c r="G58" s="143"/>
      <c r="H58" s="143"/>
      <c r="I58" s="144"/>
      <c r="J58" s="145">
        <f>J87</f>
        <v>0</v>
      </c>
      <c r="K58" s="146"/>
    </row>
    <row r="59" spans="2:11" s="8" customFormat="1" ht="19.9" customHeight="1">
      <c r="B59" s="140"/>
      <c r="C59" s="141"/>
      <c r="D59" s="142" t="s">
        <v>1766</v>
      </c>
      <c r="E59" s="143"/>
      <c r="F59" s="143"/>
      <c r="G59" s="143"/>
      <c r="H59" s="143"/>
      <c r="I59" s="144"/>
      <c r="J59" s="145">
        <f>J122</f>
        <v>0</v>
      </c>
      <c r="K59" s="146"/>
    </row>
    <row r="60" spans="2:11" s="8" customFormat="1" ht="19.9" customHeight="1">
      <c r="B60" s="140"/>
      <c r="C60" s="141"/>
      <c r="D60" s="142" t="s">
        <v>1767</v>
      </c>
      <c r="E60" s="143"/>
      <c r="F60" s="143"/>
      <c r="G60" s="143"/>
      <c r="H60" s="143"/>
      <c r="I60" s="144"/>
      <c r="J60" s="145">
        <f>J169</f>
        <v>0</v>
      </c>
      <c r="K60" s="146"/>
    </row>
    <row r="61" spans="2:11" s="8" customFormat="1" ht="19.9" customHeight="1">
      <c r="B61" s="140"/>
      <c r="C61" s="141"/>
      <c r="D61" s="142" t="s">
        <v>1768</v>
      </c>
      <c r="E61" s="143"/>
      <c r="F61" s="143"/>
      <c r="G61" s="143"/>
      <c r="H61" s="143"/>
      <c r="I61" s="144"/>
      <c r="J61" s="145">
        <f>J173</f>
        <v>0</v>
      </c>
      <c r="K61" s="146"/>
    </row>
    <row r="62" spans="2:11" s="8" customFormat="1" ht="19.9" customHeight="1">
      <c r="B62" s="140"/>
      <c r="C62" s="141"/>
      <c r="D62" s="142" t="s">
        <v>1767</v>
      </c>
      <c r="E62" s="143"/>
      <c r="F62" s="143"/>
      <c r="G62" s="143"/>
      <c r="H62" s="143"/>
      <c r="I62" s="144"/>
      <c r="J62" s="145">
        <f>J175</f>
        <v>0</v>
      </c>
      <c r="K62" s="146"/>
    </row>
    <row r="63" spans="2:11" s="8" customFormat="1" ht="19.9" customHeight="1">
      <c r="B63" s="140"/>
      <c r="C63" s="141"/>
      <c r="D63" s="142" t="s">
        <v>1769</v>
      </c>
      <c r="E63" s="143"/>
      <c r="F63" s="143"/>
      <c r="G63" s="143"/>
      <c r="H63" s="143"/>
      <c r="I63" s="144"/>
      <c r="J63" s="145">
        <f>J178</f>
        <v>0</v>
      </c>
      <c r="K63" s="146"/>
    </row>
    <row r="64" spans="2:11" s="8" customFormat="1" ht="19.9" customHeight="1">
      <c r="B64" s="140"/>
      <c r="C64" s="141"/>
      <c r="D64" s="142" t="s">
        <v>1770</v>
      </c>
      <c r="E64" s="143"/>
      <c r="F64" s="143"/>
      <c r="G64" s="143"/>
      <c r="H64" s="143"/>
      <c r="I64" s="144"/>
      <c r="J64" s="145">
        <f>J185</f>
        <v>0</v>
      </c>
      <c r="K64" s="146"/>
    </row>
    <row r="65" spans="2:11" s="8" customFormat="1" ht="19.9" customHeight="1">
      <c r="B65" s="140"/>
      <c r="C65" s="141"/>
      <c r="D65" s="142" t="s">
        <v>1771</v>
      </c>
      <c r="E65" s="143"/>
      <c r="F65" s="143"/>
      <c r="G65" s="143"/>
      <c r="H65" s="143"/>
      <c r="I65" s="144"/>
      <c r="J65" s="145">
        <f>J188</f>
        <v>0</v>
      </c>
      <c r="K65" s="146"/>
    </row>
    <row r="66" spans="2:11" s="1" customFormat="1" ht="21.75" customHeight="1">
      <c r="B66" s="39"/>
      <c r="C66" s="40"/>
      <c r="D66" s="40"/>
      <c r="E66" s="40"/>
      <c r="F66" s="40"/>
      <c r="G66" s="40"/>
      <c r="H66" s="40"/>
      <c r="I66" s="104"/>
      <c r="J66" s="40"/>
      <c r="K66" s="43"/>
    </row>
    <row r="67" spans="2:11" s="1" customFormat="1" ht="6.95" customHeight="1">
      <c r="B67" s="54"/>
      <c r="C67" s="55"/>
      <c r="D67" s="55"/>
      <c r="E67" s="55"/>
      <c r="F67" s="55"/>
      <c r="G67" s="55"/>
      <c r="H67" s="55"/>
      <c r="I67" s="125"/>
      <c r="J67" s="55"/>
      <c r="K67" s="56"/>
    </row>
    <row r="71" spans="2:12" s="1" customFormat="1" ht="6.95" customHeight="1">
      <c r="B71" s="57"/>
      <c r="C71" s="58"/>
      <c r="D71" s="58"/>
      <c r="E71" s="58"/>
      <c r="F71" s="58"/>
      <c r="G71" s="58"/>
      <c r="H71" s="58"/>
      <c r="I71" s="126"/>
      <c r="J71" s="58"/>
      <c r="K71" s="58"/>
      <c r="L71" s="39"/>
    </row>
    <row r="72" spans="2:12" s="1" customFormat="1" ht="36.95" customHeight="1">
      <c r="B72" s="39"/>
      <c r="C72" s="59" t="s">
        <v>162</v>
      </c>
      <c r="I72" s="147"/>
      <c r="L72" s="39"/>
    </row>
    <row r="73" spans="2:12" s="1" customFormat="1" ht="6.95" customHeight="1">
      <c r="B73" s="39"/>
      <c r="I73" s="147"/>
      <c r="L73" s="39"/>
    </row>
    <row r="74" spans="2:12" s="1" customFormat="1" ht="14.45" customHeight="1">
      <c r="B74" s="39"/>
      <c r="C74" s="61" t="s">
        <v>18</v>
      </c>
      <c r="I74" s="147"/>
      <c r="L74" s="39"/>
    </row>
    <row r="75" spans="2:12" s="1" customFormat="1" ht="16.5" customHeight="1">
      <c r="B75" s="39"/>
      <c r="E75" s="340" t="str">
        <f>E7</f>
        <v>Zateplení budovy SOŠ a SOU dopravní Čáslav (3.10)</v>
      </c>
      <c r="F75" s="341"/>
      <c r="G75" s="341"/>
      <c r="H75" s="341"/>
      <c r="I75" s="147"/>
      <c r="L75" s="39"/>
    </row>
    <row r="76" spans="2:12" s="1" customFormat="1" ht="14.45" customHeight="1">
      <c r="B76" s="39"/>
      <c r="C76" s="61" t="s">
        <v>137</v>
      </c>
      <c r="I76" s="147"/>
      <c r="L76" s="39"/>
    </row>
    <row r="77" spans="2:12" s="1" customFormat="1" ht="17.25" customHeight="1">
      <c r="B77" s="39"/>
      <c r="E77" s="319" t="str">
        <f>E9</f>
        <v>1715fa - Elektro pro - 1715fa - Elektro pro VZT</v>
      </c>
      <c r="F77" s="342"/>
      <c r="G77" s="342"/>
      <c r="H77" s="342"/>
      <c r="I77" s="147"/>
      <c r="L77" s="39"/>
    </row>
    <row r="78" spans="2:12" s="1" customFormat="1" ht="6.95" customHeight="1">
      <c r="B78" s="39"/>
      <c r="I78" s="147"/>
      <c r="L78" s="39"/>
    </row>
    <row r="79" spans="2:12" s="1" customFormat="1" ht="18" customHeight="1">
      <c r="B79" s="39"/>
      <c r="C79" s="61" t="s">
        <v>22</v>
      </c>
      <c r="F79" s="148" t="str">
        <f>F12</f>
        <v xml:space="preserve"> </v>
      </c>
      <c r="I79" s="149" t="s">
        <v>24</v>
      </c>
      <c r="J79" s="65" t="str">
        <f>IF(J12="","",J12)</f>
        <v>19. 9. 2018</v>
      </c>
      <c r="L79" s="39"/>
    </row>
    <row r="80" spans="2:12" s="1" customFormat="1" ht="6.95" customHeight="1">
      <c r="B80" s="39"/>
      <c r="I80" s="147"/>
      <c r="L80" s="39"/>
    </row>
    <row r="81" spans="2:12" s="1" customFormat="1" ht="15">
      <c r="B81" s="39"/>
      <c r="C81" s="61" t="s">
        <v>26</v>
      </c>
      <c r="F81" s="148" t="str">
        <f>E15</f>
        <v>SUŠ a SOU dopravní Čáslav, Aug. Sedláčka 1145, Čás</v>
      </c>
      <c r="I81" s="149" t="s">
        <v>33</v>
      </c>
      <c r="J81" s="148" t="str">
        <f>E21</f>
        <v>AZ PROJECT spol. s r.o., Plynárenská 830, Kolín</v>
      </c>
      <c r="L81" s="39"/>
    </row>
    <row r="82" spans="2:12" s="1" customFormat="1" ht="14.45" customHeight="1">
      <c r="B82" s="39"/>
      <c r="C82" s="61" t="s">
        <v>31</v>
      </c>
      <c r="F82" s="148" t="str">
        <f>IF(E18="","",E18)</f>
        <v/>
      </c>
      <c r="I82" s="147"/>
      <c r="L82" s="39"/>
    </row>
    <row r="83" spans="2:12" s="1" customFormat="1" ht="10.35" customHeight="1">
      <c r="B83" s="39"/>
      <c r="I83" s="147"/>
      <c r="L83" s="39"/>
    </row>
    <row r="84" spans="2:20" s="9" customFormat="1" ht="29.25" customHeight="1">
      <c r="B84" s="150"/>
      <c r="C84" s="151" t="s">
        <v>163</v>
      </c>
      <c r="D84" s="152" t="s">
        <v>58</v>
      </c>
      <c r="E84" s="152" t="s">
        <v>54</v>
      </c>
      <c r="F84" s="152" t="s">
        <v>164</v>
      </c>
      <c r="G84" s="152" t="s">
        <v>165</v>
      </c>
      <c r="H84" s="152" t="s">
        <v>166</v>
      </c>
      <c r="I84" s="153" t="s">
        <v>167</v>
      </c>
      <c r="J84" s="152" t="s">
        <v>142</v>
      </c>
      <c r="K84" s="154" t="s">
        <v>168</v>
      </c>
      <c r="L84" s="150"/>
      <c r="M84" s="71" t="s">
        <v>169</v>
      </c>
      <c r="N84" s="72" t="s">
        <v>43</v>
      </c>
      <c r="O84" s="72" t="s">
        <v>170</v>
      </c>
      <c r="P84" s="72" t="s">
        <v>171</v>
      </c>
      <c r="Q84" s="72" t="s">
        <v>172</v>
      </c>
      <c r="R84" s="72" t="s">
        <v>173</v>
      </c>
      <c r="S84" s="72" t="s">
        <v>174</v>
      </c>
      <c r="T84" s="73" t="s">
        <v>175</v>
      </c>
    </row>
    <row r="85" spans="2:63" s="1" customFormat="1" ht="29.25" customHeight="1">
      <c r="B85" s="39"/>
      <c r="C85" s="75" t="s">
        <v>143</v>
      </c>
      <c r="I85" s="147"/>
      <c r="J85" s="155">
        <f>BK85</f>
        <v>0</v>
      </c>
      <c r="L85" s="39"/>
      <c r="M85" s="74"/>
      <c r="N85" s="66"/>
      <c r="O85" s="66"/>
      <c r="P85" s="156">
        <f>P86</f>
        <v>0</v>
      </c>
      <c r="Q85" s="66"/>
      <c r="R85" s="156">
        <f>R86</f>
        <v>0</v>
      </c>
      <c r="S85" s="66"/>
      <c r="T85" s="157">
        <f>T86</f>
        <v>0</v>
      </c>
      <c r="AT85" s="22" t="s">
        <v>72</v>
      </c>
      <c r="AU85" s="22" t="s">
        <v>144</v>
      </c>
      <c r="BK85" s="158">
        <f>BK86</f>
        <v>0</v>
      </c>
    </row>
    <row r="86" spans="2:63" s="10" customFormat="1" ht="37.35" customHeight="1">
      <c r="B86" s="159"/>
      <c r="D86" s="160" t="s">
        <v>72</v>
      </c>
      <c r="E86" s="161" t="s">
        <v>517</v>
      </c>
      <c r="F86" s="161" t="s">
        <v>518</v>
      </c>
      <c r="I86" s="162"/>
      <c r="J86" s="163">
        <f>BK86</f>
        <v>0</v>
      </c>
      <c r="L86" s="159"/>
      <c r="M86" s="164"/>
      <c r="N86" s="165"/>
      <c r="O86" s="165"/>
      <c r="P86" s="166">
        <f>P87+P122+P169+P173+P175+P178+P185+P188</f>
        <v>0</v>
      </c>
      <c r="Q86" s="165"/>
      <c r="R86" s="166">
        <f>R87+R122+R169+R173+R175+R178+R185+R188</f>
        <v>0</v>
      </c>
      <c r="S86" s="165"/>
      <c r="T86" s="167">
        <f>T87+T122+T169+T173+T175+T178+T185+T188</f>
        <v>0</v>
      </c>
      <c r="AR86" s="160" t="s">
        <v>83</v>
      </c>
      <c r="AT86" s="168" t="s">
        <v>72</v>
      </c>
      <c r="AU86" s="168" t="s">
        <v>73</v>
      </c>
      <c r="AY86" s="160" t="s">
        <v>178</v>
      </c>
      <c r="BK86" s="169">
        <f>BK87+BK122+BK169+BK173+BK175+BK178+BK185+BK188</f>
        <v>0</v>
      </c>
    </row>
    <row r="87" spans="2:63" s="10" customFormat="1" ht="19.9" customHeight="1">
      <c r="B87" s="159"/>
      <c r="D87" s="160" t="s">
        <v>72</v>
      </c>
      <c r="E87" s="170" t="s">
        <v>1274</v>
      </c>
      <c r="F87" s="170" t="s">
        <v>1772</v>
      </c>
      <c r="I87" s="162"/>
      <c r="J87" s="171">
        <f>BK87</f>
        <v>0</v>
      </c>
      <c r="L87" s="159"/>
      <c r="M87" s="164"/>
      <c r="N87" s="165"/>
      <c r="O87" s="165"/>
      <c r="P87" s="166">
        <f>SUM(P88:P121)</f>
        <v>0</v>
      </c>
      <c r="Q87" s="165"/>
      <c r="R87" s="166">
        <f>SUM(R88:R121)</f>
        <v>0</v>
      </c>
      <c r="S87" s="165"/>
      <c r="T87" s="167">
        <f>SUM(T88:T121)</f>
        <v>0</v>
      </c>
      <c r="AR87" s="160" t="s">
        <v>83</v>
      </c>
      <c r="AT87" s="168" t="s">
        <v>72</v>
      </c>
      <c r="AU87" s="168" t="s">
        <v>81</v>
      </c>
      <c r="AY87" s="160" t="s">
        <v>178</v>
      </c>
      <c r="BK87" s="169">
        <f>SUM(BK88:BK121)</f>
        <v>0</v>
      </c>
    </row>
    <row r="88" spans="2:65" s="1" customFormat="1" ht="16.5" customHeight="1">
      <c r="B88" s="172"/>
      <c r="C88" s="173" t="s">
        <v>81</v>
      </c>
      <c r="D88" s="173" t="s">
        <v>180</v>
      </c>
      <c r="E88" s="174" t="s">
        <v>1773</v>
      </c>
      <c r="F88" s="175" t="s">
        <v>1774</v>
      </c>
      <c r="G88" s="176" t="s">
        <v>299</v>
      </c>
      <c r="H88" s="177">
        <v>90</v>
      </c>
      <c r="I88" s="178"/>
      <c r="J88" s="179">
        <f aca="true" t="shared" si="0" ref="J88:J121">ROUND(I88*H88,2)</f>
        <v>0</v>
      </c>
      <c r="K88" s="175" t="s">
        <v>5</v>
      </c>
      <c r="L88" s="39"/>
      <c r="M88" s="180" t="s">
        <v>5</v>
      </c>
      <c r="N88" s="181" t="s">
        <v>44</v>
      </c>
      <c r="O88" s="40"/>
      <c r="P88" s="182">
        <f aca="true" t="shared" si="1" ref="P88:P121">O88*H88</f>
        <v>0</v>
      </c>
      <c r="Q88" s="182">
        <v>0</v>
      </c>
      <c r="R88" s="182">
        <f aca="true" t="shared" si="2" ref="R88:R121">Q88*H88</f>
        <v>0</v>
      </c>
      <c r="S88" s="182">
        <v>0</v>
      </c>
      <c r="T88" s="183">
        <f aca="true" t="shared" si="3" ref="T88:T121">S88*H88</f>
        <v>0</v>
      </c>
      <c r="AR88" s="22" t="s">
        <v>218</v>
      </c>
      <c r="AT88" s="22" t="s">
        <v>180</v>
      </c>
      <c r="AU88" s="22" t="s">
        <v>83</v>
      </c>
      <c r="AY88" s="22" t="s">
        <v>178</v>
      </c>
      <c r="BE88" s="184">
        <f aca="true" t="shared" si="4" ref="BE88:BE121">IF(N88="základní",J88,0)</f>
        <v>0</v>
      </c>
      <c r="BF88" s="184">
        <f aca="true" t="shared" si="5" ref="BF88:BF121">IF(N88="snížená",J88,0)</f>
        <v>0</v>
      </c>
      <c r="BG88" s="184">
        <f aca="true" t="shared" si="6" ref="BG88:BG121">IF(N88="zákl. přenesená",J88,0)</f>
        <v>0</v>
      </c>
      <c r="BH88" s="184">
        <f aca="true" t="shared" si="7" ref="BH88:BH121">IF(N88="sníž. přenesená",J88,0)</f>
        <v>0</v>
      </c>
      <c r="BI88" s="184">
        <f aca="true" t="shared" si="8" ref="BI88:BI121">IF(N88="nulová",J88,0)</f>
        <v>0</v>
      </c>
      <c r="BJ88" s="22" t="s">
        <v>81</v>
      </c>
      <c r="BK88" s="184">
        <f aca="true" t="shared" si="9" ref="BK88:BK121">ROUND(I88*H88,2)</f>
        <v>0</v>
      </c>
      <c r="BL88" s="22" t="s">
        <v>218</v>
      </c>
      <c r="BM88" s="22" t="s">
        <v>83</v>
      </c>
    </row>
    <row r="89" spans="2:65" s="1" customFormat="1" ht="16.5" customHeight="1">
      <c r="B89" s="172"/>
      <c r="C89" s="173" t="s">
        <v>83</v>
      </c>
      <c r="D89" s="173" t="s">
        <v>180</v>
      </c>
      <c r="E89" s="174" t="s">
        <v>1775</v>
      </c>
      <c r="F89" s="175" t="s">
        <v>1776</v>
      </c>
      <c r="G89" s="176" t="s">
        <v>299</v>
      </c>
      <c r="H89" s="177">
        <v>80</v>
      </c>
      <c r="I89" s="178"/>
      <c r="J89" s="179">
        <f t="shared" si="0"/>
        <v>0</v>
      </c>
      <c r="K89" s="175" t="s">
        <v>5</v>
      </c>
      <c r="L89" s="39"/>
      <c r="M89" s="180" t="s">
        <v>5</v>
      </c>
      <c r="N89" s="181" t="s">
        <v>44</v>
      </c>
      <c r="O89" s="40"/>
      <c r="P89" s="182">
        <f t="shared" si="1"/>
        <v>0</v>
      </c>
      <c r="Q89" s="182">
        <v>0</v>
      </c>
      <c r="R89" s="182">
        <f t="shared" si="2"/>
        <v>0</v>
      </c>
      <c r="S89" s="182">
        <v>0</v>
      </c>
      <c r="T89" s="183">
        <f t="shared" si="3"/>
        <v>0</v>
      </c>
      <c r="AR89" s="22" t="s">
        <v>218</v>
      </c>
      <c r="AT89" s="22" t="s">
        <v>180</v>
      </c>
      <c r="AU89" s="22" t="s">
        <v>83</v>
      </c>
      <c r="AY89" s="22" t="s">
        <v>178</v>
      </c>
      <c r="BE89" s="184">
        <f t="shared" si="4"/>
        <v>0</v>
      </c>
      <c r="BF89" s="184">
        <f t="shared" si="5"/>
        <v>0</v>
      </c>
      <c r="BG89" s="184">
        <f t="shared" si="6"/>
        <v>0</v>
      </c>
      <c r="BH89" s="184">
        <f t="shared" si="7"/>
        <v>0</v>
      </c>
      <c r="BI89" s="184">
        <f t="shared" si="8"/>
        <v>0</v>
      </c>
      <c r="BJ89" s="22" t="s">
        <v>81</v>
      </c>
      <c r="BK89" s="184">
        <f t="shared" si="9"/>
        <v>0</v>
      </c>
      <c r="BL89" s="22" t="s">
        <v>218</v>
      </c>
      <c r="BM89" s="22" t="s">
        <v>185</v>
      </c>
    </row>
    <row r="90" spans="2:65" s="1" customFormat="1" ht="16.5" customHeight="1">
      <c r="B90" s="172"/>
      <c r="C90" s="173" t="s">
        <v>193</v>
      </c>
      <c r="D90" s="173" t="s">
        <v>180</v>
      </c>
      <c r="E90" s="174" t="s">
        <v>1777</v>
      </c>
      <c r="F90" s="175" t="s">
        <v>1778</v>
      </c>
      <c r="G90" s="176" t="s">
        <v>299</v>
      </c>
      <c r="H90" s="177">
        <v>70</v>
      </c>
      <c r="I90" s="178"/>
      <c r="J90" s="179">
        <f t="shared" si="0"/>
        <v>0</v>
      </c>
      <c r="K90" s="175" t="s">
        <v>5</v>
      </c>
      <c r="L90" s="39"/>
      <c r="M90" s="180" t="s">
        <v>5</v>
      </c>
      <c r="N90" s="181" t="s">
        <v>44</v>
      </c>
      <c r="O90" s="40"/>
      <c r="P90" s="182">
        <f t="shared" si="1"/>
        <v>0</v>
      </c>
      <c r="Q90" s="182">
        <v>0</v>
      </c>
      <c r="R90" s="182">
        <f t="shared" si="2"/>
        <v>0</v>
      </c>
      <c r="S90" s="182">
        <v>0</v>
      </c>
      <c r="T90" s="183">
        <f t="shared" si="3"/>
        <v>0</v>
      </c>
      <c r="AR90" s="22" t="s">
        <v>218</v>
      </c>
      <c r="AT90" s="22" t="s">
        <v>180</v>
      </c>
      <c r="AU90" s="22" t="s">
        <v>83</v>
      </c>
      <c r="AY90" s="22" t="s">
        <v>178</v>
      </c>
      <c r="BE90" s="184">
        <f t="shared" si="4"/>
        <v>0</v>
      </c>
      <c r="BF90" s="184">
        <f t="shared" si="5"/>
        <v>0</v>
      </c>
      <c r="BG90" s="184">
        <f t="shared" si="6"/>
        <v>0</v>
      </c>
      <c r="BH90" s="184">
        <f t="shared" si="7"/>
        <v>0</v>
      </c>
      <c r="BI90" s="184">
        <f t="shared" si="8"/>
        <v>0</v>
      </c>
      <c r="BJ90" s="22" t="s">
        <v>81</v>
      </c>
      <c r="BK90" s="184">
        <f t="shared" si="9"/>
        <v>0</v>
      </c>
      <c r="BL90" s="22" t="s">
        <v>218</v>
      </c>
      <c r="BM90" s="22" t="s">
        <v>198</v>
      </c>
    </row>
    <row r="91" spans="2:65" s="1" customFormat="1" ht="16.5" customHeight="1">
      <c r="B91" s="172"/>
      <c r="C91" s="173" t="s">
        <v>185</v>
      </c>
      <c r="D91" s="173" t="s">
        <v>180</v>
      </c>
      <c r="E91" s="174" t="s">
        <v>1779</v>
      </c>
      <c r="F91" s="175" t="s">
        <v>1780</v>
      </c>
      <c r="G91" s="176" t="s">
        <v>299</v>
      </c>
      <c r="H91" s="177">
        <v>24</v>
      </c>
      <c r="I91" s="178"/>
      <c r="J91" s="179">
        <f t="shared" si="0"/>
        <v>0</v>
      </c>
      <c r="K91" s="175" t="s">
        <v>5</v>
      </c>
      <c r="L91" s="39"/>
      <c r="M91" s="180" t="s">
        <v>5</v>
      </c>
      <c r="N91" s="181" t="s">
        <v>44</v>
      </c>
      <c r="O91" s="40"/>
      <c r="P91" s="182">
        <f t="shared" si="1"/>
        <v>0</v>
      </c>
      <c r="Q91" s="182">
        <v>0</v>
      </c>
      <c r="R91" s="182">
        <f t="shared" si="2"/>
        <v>0</v>
      </c>
      <c r="S91" s="182">
        <v>0</v>
      </c>
      <c r="T91" s="183">
        <f t="shared" si="3"/>
        <v>0</v>
      </c>
      <c r="AR91" s="22" t="s">
        <v>218</v>
      </c>
      <c r="AT91" s="22" t="s">
        <v>180</v>
      </c>
      <c r="AU91" s="22" t="s">
        <v>83</v>
      </c>
      <c r="AY91" s="22" t="s">
        <v>178</v>
      </c>
      <c r="BE91" s="184">
        <f t="shared" si="4"/>
        <v>0</v>
      </c>
      <c r="BF91" s="184">
        <f t="shared" si="5"/>
        <v>0</v>
      </c>
      <c r="BG91" s="184">
        <f t="shared" si="6"/>
        <v>0</v>
      </c>
      <c r="BH91" s="184">
        <f t="shared" si="7"/>
        <v>0</v>
      </c>
      <c r="BI91" s="184">
        <f t="shared" si="8"/>
        <v>0</v>
      </c>
      <c r="BJ91" s="22" t="s">
        <v>81</v>
      </c>
      <c r="BK91" s="184">
        <f t="shared" si="9"/>
        <v>0</v>
      </c>
      <c r="BL91" s="22" t="s">
        <v>218</v>
      </c>
      <c r="BM91" s="22" t="s">
        <v>202</v>
      </c>
    </row>
    <row r="92" spans="2:65" s="1" customFormat="1" ht="16.5" customHeight="1">
      <c r="B92" s="172"/>
      <c r="C92" s="173" t="s">
        <v>204</v>
      </c>
      <c r="D92" s="173" t="s">
        <v>180</v>
      </c>
      <c r="E92" s="174" t="s">
        <v>1781</v>
      </c>
      <c r="F92" s="175" t="s">
        <v>1782</v>
      </c>
      <c r="G92" s="176" t="s">
        <v>299</v>
      </c>
      <c r="H92" s="177">
        <v>5</v>
      </c>
      <c r="I92" s="178"/>
      <c r="J92" s="179">
        <f t="shared" si="0"/>
        <v>0</v>
      </c>
      <c r="K92" s="175" t="s">
        <v>5</v>
      </c>
      <c r="L92" s="39"/>
      <c r="M92" s="180" t="s">
        <v>5</v>
      </c>
      <c r="N92" s="181" t="s">
        <v>44</v>
      </c>
      <c r="O92" s="40"/>
      <c r="P92" s="182">
        <f t="shared" si="1"/>
        <v>0</v>
      </c>
      <c r="Q92" s="182">
        <v>0</v>
      </c>
      <c r="R92" s="182">
        <f t="shared" si="2"/>
        <v>0</v>
      </c>
      <c r="S92" s="182">
        <v>0</v>
      </c>
      <c r="T92" s="183">
        <f t="shared" si="3"/>
        <v>0</v>
      </c>
      <c r="AR92" s="22" t="s">
        <v>218</v>
      </c>
      <c r="AT92" s="22" t="s">
        <v>180</v>
      </c>
      <c r="AU92" s="22" t="s">
        <v>83</v>
      </c>
      <c r="AY92" s="22" t="s">
        <v>178</v>
      </c>
      <c r="BE92" s="184">
        <f t="shared" si="4"/>
        <v>0</v>
      </c>
      <c r="BF92" s="184">
        <f t="shared" si="5"/>
        <v>0</v>
      </c>
      <c r="BG92" s="184">
        <f t="shared" si="6"/>
        <v>0</v>
      </c>
      <c r="BH92" s="184">
        <f t="shared" si="7"/>
        <v>0</v>
      </c>
      <c r="BI92" s="184">
        <f t="shared" si="8"/>
        <v>0</v>
      </c>
      <c r="BJ92" s="22" t="s">
        <v>81</v>
      </c>
      <c r="BK92" s="184">
        <f t="shared" si="9"/>
        <v>0</v>
      </c>
      <c r="BL92" s="22" t="s">
        <v>218</v>
      </c>
      <c r="BM92" s="22" t="s">
        <v>207</v>
      </c>
    </row>
    <row r="93" spans="2:65" s="1" customFormat="1" ht="16.5" customHeight="1">
      <c r="B93" s="172"/>
      <c r="C93" s="173" t="s">
        <v>198</v>
      </c>
      <c r="D93" s="173" t="s">
        <v>180</v>
      </c>
      <c r="E93" s="174"/>
      <c r="F93" s="175" t="s">
        <v>603</v>
      </c>
      <c r="G93" s="176"/>
      <c r="H93" s="177"/>
      <c r="I93" s="178"/>
      <c r="J93" s="179">
        <f t="shared" si="0"/>
        <v>0</v>
      </c>
      <c r="K93" s="175" t="s">
        <v>5</v>
      </c>
      <c r="L93" s="39"/>
      <c r="M93" s="180" t="s">
        <v>5</v>
      </c>
      <c r="N93" s="181" t="s">
        <v>44</v>
      </c>
      <c r="O93" s="40"/>
      <c r="P93" s="182">
        <f t="shared" si="1"/>
        <v>0</v>
      </c>
      <c r="Q93" s="182">
        <v>0</v>
      </c>
      <c r="R93" s="182">
        <f t="shared" si="2"/>
        <v>0</v>
      </c>
      <c r="S93" s="182">
        <v>0</v>
      </c>
      <c r="T93" s="183">
        <f t="shared" si="3"/>
        <v>0</v>
      </c>
      <c r="AR93" s="22" t="s">
        <v>218</v>
      </c>
      <c r="AT93" s="22" t="s">
        <v>180</v>
      </c>
      <c r="AU93" s="22" t="s">
        <v>83</v>
      </c>
      <c r="AY93" s="22" t="s">
        <v>178</v>
      </c>
      <c r="BE93" s="184">
        <f t="shared" si="4"/>
        <v>0</v>
      </c>
      <c r="BF93" s="184">
        <f t="shared" si="5"/>
        <v>0</v>
      </c>
      <c r="BG93" s="184">
        <f t="shared" si="6"/>
        <v>0</v>
      </c>
      <c r="BH93" s="184">
        <f t="shared" si="7"/>
        <v>0</v>
      </c>
      <c r="BI93" s="184">
        <f t="shared" si="8"/>
        <v>0</v>
      </c>
      <c r="BJ93" s="22" t="s">
        <v>81</v>
      </c>
      <c r="BK93" s="184">
        <f t="shared" si="9"/>
        <v>0</v>
      </c>
      <c r="BL93" s="22" t="s">
        <v>218</v>
      </c>
      <c r="BM93" s="22" t="s">
        <v>210</v>
      </c>
    </row>
    <row r="94" spans="2:65" s="1" customFormat="1" ht="16.5" customHeight="1">
      <c r="B94" s="172"/>
      <c r="C94" s="173" t="s">
        <v>211</v>
      </c>
      <c r="D94" s="173" t="s">
        <v>180</v>
      </c>
      <c r="E94" s="174" t="s">
        <v>1784</v>
      </c>
      <c r="F94" s="175" t="s">
        <v>1785</v>
      </c>
      <c r="G94" s="176" t="s">
        <v>299</v>
      </c>
      <c r="H94" s="177">
        <v>80</v>
      </c>
      <c r="I94" s="178"/>
      <c r="J94" s="179">
        <f t="shared" si="0"/>
        <v>0</v>
      </c>
      <c r="K94" s="175" t="s">
        <v>5</v>
      </c>
      <c r="L94" s="39"/>
      <c r="M94" s="180" t="s">
        <v>5</v>
      </c>
      <c r="N94" s="181" t="s">
        <v>44</v>
      </c>
      <c r="O94" s="40"/>
      <c r="P94" s="182">
        <f t="shared" si="1"/>
        <v>0</v>
      </c>
      <c r="Q94" s="182">
        <v>0</v>
      </c>
      <c r="R94" s="182">
        <f t="shared" si="2"/>
        <v>0</v>
      </c>
      <c r="S94" s="182">
        <v>0</v>
      </c>
      <c r="T94" s="183">
        <f t="shared" si="3"/>
        <v>0</v>
      </c>
      <c r="AR94" s="22" t="s">
        <v>218</v>
      </c>
      <c r="AT94" s="22" t="s">
        <v>180</v>
      </c>
      <c r="AU94" s="22" t="s">
        <v>83</v>
      </c>
      <c r="AY94" s="22" t="s">
        <v>178</v>
      </c>
      <c r="BE94" s="184">
        <f t="shared" si="4"/>
        <v>0</v>
      </c>
      <c r="BF94" s="184">
        <f t="shared" si="5"/>
        <v>0</v>
      </c>
      <c r="BG94" s="184">
        <f t="shared" si="6"/>
        <v>0</v>
      </c>
      <c r="BH94" s="184">
        <f t="shared" si="7"/>
        <v>0</v>
      </c>
      <c r="BI94" s="184">
        <f t="shared" si="8"/>
        <v>0</v>
      </c>
      <c r="BJ94" s="22" t="s">
        <v>81</v>
      </c>
      <c r="BK94" s="184">
        <f t="shared" si="9"/>
        <v>0</v>
      </c>
      <c r="BL94" s="22" t="s">
        <v>218</v>
      </c>
      <c r="BM94" s="22" t="s">
        <v>214</v>
      </c>
    </row>
    <row r="95" spans="2:65" s="1" customFormat="1" ht="16.5" customHeight="1">
      <c r="B95" s="172"/>
      <c r="C95" s="173" t="s">
        <v>202</v>
      </c>
      <c r="D95" s="173" t="s">
        <v>180</v>
      </c>
      <c r="E95" s="174" t="s">
        <v>1786</v>
      </c>
      <c r="F95" s="175" t="s">
        <v>1787</v>
      </c>
      <c r="G95" s="176" t="s">
        <v>299</v>
      </c>
      <c r="H95" s="177">
        <v>400</v>
      </c>
      <c r="I95" s="178"/>
      <c r="J95" s="179">
        <f t="shared" si="0"/>
        <v>0</v>
      </c>
      <c r="K95" s="175" t="s">
        <v>5</v>
      </c>
      <c r="L95" s="39"/>
      <c r="M95" s="180" t="s">
        <v>5</v>
      </c>
      <c r="N95" s="181" t="s">
        <v>44</v>
      </c>
      <c r="O95" s="40"/>
      <c r="P95" s="182">
        <f t="shared" si="1"/>
        <v>0</v>
      </c>
      <c r="Q95" s="182">
        <v>0</v>
      </c>
      <c r="R95" s="182">
        <f t="shared" si="2"/>
        <v>0</v>
      </c>
      <c r="S95" s="182">
        <v>0</v>
      </c>
      <c r="T95" s="183">
        <f t="shared" si="3"/>
        <v>0</v>
      </c>
      <c r="AR95" s="22" t="s">
        <v>218</v>
      </c>
      <c r="AT95" s="22" t="s">
        <v>180</v>
      </c>
      <c r="AU95" s="22" t="s">
        <v>83</v>
      </c>
      <c r="AY95" s="22" t="s">
        <v>178</v>
      </c>
      <c r="BE95" s="184">
        <f t="shared" si="4"/>
        <v>0</v>
      </c>
      <c r="BF95" s="184">
        <f t="shared" si="5"/>
        <v>0</v>
      </c>
      <c r="BG95" s="184">
        <f t="shared" si="6"/>
        <v>0</v>
      </c>
      <c r="BH95" s="184">
        <f t="shared" si="7"/>
        <v>0</v>
      </c>
      <c r="BI95" s="184">
        <f t="shared" si="8"/>
        <v>0</v>
      </c>
      <c r="BJ95" s="22" t="s">
        <v>81</v>
      </c>
      <c r="BK95" s="184">
        <f t="shared" si="9"/>
        <v>0</v>
      </c>
      <c r="BL95" s="22" t="s">
        <v>218</v>
      </c>
      <c r="BM95" s="22" t="s">
        <v>218</v>
      </c>
    </row>
    <row r="96" spans="2:65" s="1" customFormat="1" ht="16.5" customHeight="1">
      <c r="B96" s="172"/>
      <c r="C96" s="173" t="s">
        <v>220</v>
      </c>
      <c r="D96" s="173" t="s">
        <v>180</v>
      </c>
      <c r="E96" s="174" t="s">
        <v>1788</v>
      </c>
      <c r="F96" s="175" t="s">
        <v>1789</v>
      </c>
      <c r="G96" s="176" t="s">
        <v>299</v>
      </c>
      <c r="H96" s="177">
        <v>1</v>
      </c>
      <c r="I96" s="178"/>
      <c r="J96" s="179">
        <f t="shared" si="0"/>
        <v>0</v>
      </c>
      <c r="K96" s="175" t="s">
        <v>5</v>
      </c>
      <c r="L96" s="39"/>
      <c r="M96" s="180" t="s">
        <v>5</v>
      </c>
      <c r="N96" s="181" t="s">
        <v>44</v>
      </c>
      <c r="O96" s="40"/>
      <c r="P96" s="182">
        <f t="shared" si="1"/>
        <v>0</v>
      </c>
      <c r="Q96" s="182">
        <v>0</v>
      </c>
      <c r="R96" s="182">
        <f t="shared" si="2"/>
        <v>0</v>
      </c>
      <c r="S96" s="182">
        <v>0</v>
      </c>
      <c r="T96" s="183">
        <f t="shared" si="3"/>
        <v>0</v>
      </c>
      <c r="AR96" s="22" t="s">
        <v>218</v>
      </c>
      <c r="AT96" s="22" t="s">
        <v>180</v>
      </c>
      <c r="AU96" s="22" t="s">
        <v>83</v>
      </c>
      <c r="AY96" s="22" t="s">
        <v>178</v>
      </c>
      <c r="BE96" s="184">
        <f t="shared" si="4"/>
        <v>0</v>
      </c>
      <c r="BF96" s="184">
        <f t="shared" si="5"/>
        <v>0</v>
      </c>
      <c r="BG96" s="184">
        <f t="shared" si="6"/>
        <v>0</v>
      </c>
      <c r="BH96" s="184">
        <f t="shared" si="7"/>
        <v>0</v>
      </c>
      <c r="BI96" s="184">
        <f t="shared" si="8"/>
        <v>0</v>
      </c>
      <c r="BJ96" s="22" t="s">
        <v>81</v>
      </c>
      <c r="BK96" s="184">
        <f t="shared" si="9"/>
        <v>0</v>
      </c>
      <c r="BL96" s="22" t="s">
        <v>218</v>
      </c>
      <c r="BM96" s="22" t="s">
        <v>224</v>
      </c>
    </row>
    <row r="97" spans="2:65" s="1" customFormat="1" ht="16.5" customHeight="1">
      <c r="B97" s="172"/>
      <c r="C97" s="173" t="s">
        <v>207</v>
      </c>
      <c r="D97" s="173" t="s">
        <v>180</v>
      </c>
      <c r="E97" s="174" t="s">
        <v>1790</v>
      </c>
      <c r="F97" s="175" t="s">
        <v>1791</v>
      </c>
      <c r="G97" s="176" t="s">
        <v>290</v>
      </c>
      <c r="H97" s="177">
        <v>270</v>
      </c>
      <c r="I97" s="178"/>
      <c r="J97" s="179">
        <f t="shared" si="0"/>
        <v>0</v>
      </c>
      <c r="K97" s="175" t="s">
        <v>5</v>
      </c>
      <c r="L97" s="39"/>
      <c r="M97" s="180" t="s">
        <v>5</v>
      </c>
      <c r="N97" s="181" t="s">
        <v>44</v>
      </c>
      <c r="O97" s="40"/>
      <c r="P97" s="182">
        <f t="shared" si="1"/>
        <v>0</v>
      </c>
      <c r="Q97" s="182">
        <v>0</v>
      </c>
      <c r="R97" s="182">
        <f t="shared" si="2"/>
        <v>0</v>
      </c>
      <c r="S97" s="182">
        <v>0</v>
      </c>
      <c r="T97" s="183">
        <f t="shared" si="3"/>
        <v>0</v>
      </c>
      <c r="AR97" s="22" t="s">
        <v>218</v>
      </c>
      <c r="AT97" s="22" t="s">
        <v>180</v>
      </c>
      <c r="AU97" s="22" t="s">
        <v>83</v>
      </c>
      <c r="AY97" s="22" t="s">
        <v>178</v>
      </c>
      <c r="BE97" s="184">
        <f t="shared" si="4"/>
        <v>0</v>
      </c>
      <c r="BF97" s="184">
        <f t="shared" si="5"/>
        <v>0</v>
      </c>
      <c r="BG97" s="184">
        <f t="shared" si="6"/>
        <v>0</v>
      </c>
      <c r="BH97" s="184">
        <f t="shared" si="7"/>
        <v>0</v>
      </c>
      <c r="BI97" s="184">
        <f t="shared" si="8"/>
        <v>0</v>
      </c>
      <c r="BJ97" s="22" t="s">
        <v>81</v>
      </c>
      <c r="BK97" s="184">
        <f t="shared" si="9"/>
        <v>0</v>
      </c>
      <c r="BL97" s="22" t="s">
        <v>218</v>
      </c>
      <c r="BM97" s="22" t="s">
        <v>228</v>
      </c>
    </row>
    <row r="98" spans="2:65" s="1" customFormat="1" ht="16.5" customHeight="1">
      <c r="B98" s="172"/>
      <c r="C98" s="173" t="s">
        <v>230</v>
      </c>
      <c r="D98" s="173" t="s">
        <v>180</v>
      </c>
      <c r="E98" s="174" t="s">
        <v>1792</v>
      </c>
      <c r="F98" s="175" t="s">
        <v>1793</v>
      </c>
      <c r="G98" s="176" t="s">
        <v>290</v>
      </c>
      <c r="H98" s="177">
        <v>490</v>
      </c>
      <c r="I98" s="178"/>
      <c r="J98" s="179">
        <f t="shared" si="0"/>
        <v>0</v>
      </c>
      <c r="K98" s="175" t="s">
        <v>5</v>
      </c>
      <c r="L98" s="39"/>
      <c r="M98" s="180" t="s">
        <v>5</v>
      </c>
      <c r="N98" s="181" t="s">
        <v>44</v>
      </c>
      <c r="O98" s="40"/>
      <c r="P98" s="182">
        <f t="shared" si="1"/>
        <v>0</v>
      </c>
      <c r="Q98" s="182">
        <v>0</v>
      </c>
      <c r="R98" s="182">
        <f t="shared" si="2"/>
        <v>0</v>
      </c>
      <c r="S98" s="182">
        <v>0</v>
      </c>
      <c r="T98" s="183">
        <f t="shared" si="3"/>
        <v>0</v>
      </c>
      <c r="AR98" s="22" t="s">
        <v>218</v>
      </c>
      <c r="AT98" s="22" t="s">
        <v>180</v>
      </c>
      <c r="AU98" s="22" t="s">
        <v>83</v>
      </c>
      <c r="AY98" s="22" t="s">
        <v>178</v>
      </c>
      <c r="BE98" s="184">
        <f t="shared" si="4"/>
        <v>0</v>
      </c>
      <c r="BF98" s="184">
        <f t="shared" si="5"/>
        <v>0</v>
      </c>
      <c r="BG98" s="184">
        <f t="shared" si="6"/>
        <v>0</v>
      </c>
      <c r="BH98" s="184">
        <f t="shared" si="7"/>
        <v>0</v>
      </c>
      <c r="BI98" s="184">
        <f t="shared" si="8"/>
        <v>0</v>
      </c>
      <c r="BJ98" s="22" t="s">
        <v>81</v>
      </c>
      <c r="BK98" s="184">
        <f t="shared" si="9"/>
        <v>0</v>
      </c>
      <c r="BL98" s="22" t="s">
        <v>218</v>
      </c>
      <c r="BM98" s="22" t="s">
        <v>233</v>
      </c>
    </row>
    <row r="99" spans="2:65" s="1" customFormat="1" ht="16.5" customHeight="1">
      <c r="B99" s="172"/>
      <c r="C99" s="298" t="s">
        <v>210</v>
      </c>
      <c r="D99" s="173" t="s">
        <v>180</v>
      </c>
      <c r="E99" s="174" t="s">
        <v>1794</v>
      </c>
      <c r="F99" s="175" t="s">
        <v>1795</v>
      </c>
      <c r="G99" s="176" t="s">
        <v>290</v>
      </c>
      <c r="H99" s="177">
        <v>50</v>
      </c>
      <c r="I99" s="178"/>
      <c r="J99" s="179">
        <f t="shared" si="0"/>
        <v>0</v>
      </c>
      <c r="K99" s="175" t="s">
        <v>5</v>
      </c>
      <c r="L99" s="39"/>
      <c r="M99" s="180" t="s">
        <v>5</v>
      </c>
      <c r="N99" s="181" t="s">
        <v>44</v>
      </c>
      <c r="O99" s="40"/>
      <c r="P99" s="182">
        <f t="shared" si="1"/>
        <v>0</v>
      </c>
      <c r="Q99" s="182">
        <v>0</v>
      </c>
      <c r="R99" s="182">
        <f t="shared" si="2"/>
        <v>0</v>
      </c>
      <c r="S99" s="182">
        <v>0</v>
      </c>
      <c r="T99" s="183">
        <f t="shared" si="3"/>
        <v>0</v>
      </c>
      <c r="AR99" s="22" t="s">
        <v>218</v>
      </c>
      <c r="AT99" s="22" t="s">
        <v>180</v>
      </c>
      <c r="AU99" s="22" t="s">
        <v>83</v>
      </c>
      <c r="AY99" s="22" t="s">
        <v>178</v>
      </c>
      <c r="BE99" s="184">
        <f t="shared" si="4"/>
        <v>0</v>
      </c>
      <c r="BF99" s="184">
        <f t="shared" si="5"/>
        <v>0</v>
      </c>
      <c r="BG99" s="184">
        <f t="shared" si="6"/>
        <v>0</v>
      </c>
      <c r="BH99" s="184">
        <f t="shared" si="7"/>
        <v>0</v>
      </c>
      <c r="BI99" s="184">
        <f t="shared" si="8"/>
        <v>0</v>
      </c>
      <c r="BJ99" s="22" t="s">
        <v>81</v>
      </c>
      <c r="BK99" s="184">
        <f t="shared" si="9"/>
        <v>0</v>
      </c>
      <c r="BL99" s="22" t="s">
        <v>218</v>
      </c>
      <c r="BM99" s="22" t="s">
        <v>237</v>
      </c>
    </row>
    <row r="100" spans="2:65" s="1" customFormat="1" ht="16.5" customHeight="1">
      <c r="B100" s="172"/>
      <c r="C100" s="173" t="s">
        <v>240</v>
      </c>
      <c r="D100" s="173" t="s">
        <v>180</v>
      </c>
      <c r="E100" s="174" t="s">
        <v>1796</v>
      </c>
      <c r="F100" s="175" t="s">
        <v>1795</v>
      </c>
      <c r="G100" s="176" t="s">
        <v>290</v>
      </c>
      <c r="H100" s="177">
        <v>100</v>
      </c>
      <c r="I100" s="178"/>
      <c r="J100" s="179">
        <f t="shared" si="0"/>
        <v>0</v>
      </c>
      <c r="K100" s="175" t="s">
        <v>5</v>
      </c>
      <c r="L100" s="39"/>
      <c r="M100" s="180" t="s">
        <v>5</v>
      </c>
      <c r="N100" s="181" t="s">
        <v>44</v>
      </c>
      <c r="O100" s="40"/>
      <c r="P100" s="182">
        <f t="shared" si="1"/>
        <v>0</v>
      </c>
      <c r="Q100" s="182">
        <v>0</v>
      </c>
      <c r="R100" s="182">
        <f t="shared" si="2"/>
        <v>0</v>
      </c>
      <c r="S100" s="182">
        <v>0</v>
      </c>
      <c r="T100" s="183">
        <f t="shared" si="3"/>
        <v>0</v>
      </c>
      <c r="AR100" s="22" t="s">
        <v>218</v>
      </c>
      <c r="AT100" s="22" t="s">
        <v>180</v>
      </c>
      <c r="AU100" s="22" t="s">
        <v>83</v>
      </c>
      <c r="AY100" s="22" t="s">
        <v>178</v>
      </c>
      <c r="BE100" s="184">
        <f t="shared" si="4"/>
        <v>0</v>
      </c>
      <c r="BF100" s="184">
        <f t="shared" si="5"/>
        <v>0</v>
      </c>
      <c r="BG100" s="184">
        <f t="shared" si="6"/>
        <v>0</v>
      </c>
      <c r="BH100" s="184">
        <f t="shared" si="7"/>
        <v>0</v>
      </c>
      <c r="BI100" s="184">
        <f t="shared" si="8"/>
        <v>0</v>
      </c>
      <c r="BJ100" s="22" t="s">
        <v>81</v>
      </c>
      <c r="BK100" s="184">
        <f t="shared" si="9"/>
        <v>0</v>
      </c>
      <c r="BL100" s="22" t="s">
        <v>218</v>
      </c>
      <c r="BM100" s="22" t="s">
        <v>243</v>
      </c>
    </row>
    <row r="101" spans="2:65" s="1" customFormat="1" ht="16.5" customHeight="1">
      <c r="B101" s="172"/>
      <c r="C101" s="173" t="s">
        <v>214</v>
      </c>
      <c r="D101" s="173" t="s">
        <v>180</v>
      </c>
      <c r="E101" s="174" t="s">
        <v>1797</v>
      </c>
      <c r="F101" s="175" t="s">
        <v>1798</v>
      </c>
      <c r="G101" s="176" t="s">
        <v>290</v>
      </c>
      <c r="H101" s="177">
        <v>370</v>
      </c>
      <c r="I101" s="178"/>
      <c r="J101" s="179">
        <f t="shared" si="0"/>
        <v>0</v>
      </c>
      <c r="K101" s="175" t="s">
        <v>5</v>
      </c>
      <c r="L101" s="39"/>
      <c r="M101" s="180" t="s">
        <v>5</v>
      </c>
      <c r="N101" s="181" t="s">
        <v>44</v>
      </c>
      <c r="O101" s="40"/>
      <c r="P101" s="182">
        <f t="shared" si="1"/>
        <v>0</v>
      </c>
      <c r="Q101" s="182">
        <v>0</v>
      </c>
      <c r="R101" s="182">
        <f t="shared" si="2"/>
        <v>0</v>
      </c>
      <c r="S101" s="182">
        <v>0</v>
      </c>
      <c r="T101" s="183">
        <f t="shared" si="3"/>
        <v>0</v>
      </c>
      <c r="AR101" s="22" t="s">
        <v>218</v>
      </c>
      <c r="AT101" s="22" t="s">
        <v>180</v>
      </c>
      <c r="AU101" s="22" t="s">
        <v>83</v>
      </c>
      <c r="AY101" s="22" t="s">
        <v>178</v>
      </c>
      <c r="BE101" s="184">
        <f t="shared" si="4"/>
        <v>0</v>
      </c>
      <c r="BF101" s="184">
        <f t="shared" si="5"/>
        <v>0</v>
      </c>
      <c r="BG101" s="184">
        <f t="shared" si="6"/>
        <v>0</v>
      </c>
      <c r="BH101" s="184">
        <f t="shared" si="7"/>
        <v>0</v>
      </c>
      <c r="BI101" s="184">
        <f t="shared" si="8"/>
        <v>0</v>
      </c>
      <c r="BJ101" s="22" t="s">
        <v>81</v>
      </c>
      <c r="BK101" s="184">
        <f t="shared" si="9"/>
        <v>0</v>
      </c>
      <c r="BL101" s="22" t="s">
        <v>218</v>
      </c>
      <c r="BM101" s="22" t="s">
        <v>247</v>
      </c>
    </row>
    <row r="102" spans="2:65" s="1" customFormat="1" ht="16.5" customHeight="1">
      <c r="B102" s="172"/>
      <c r="C102" s="173" t="s">
        <v>11</v>
      </c>
      <c r="D102" s="173" t="s">
        <v>180</v>
      </c>
      <c r="E102" s="174" t="s">
        <v>1799</v>
      </c>
      <c r="F102" s="175" t="s">
        <v>1800</v>
      </c>
      <c r="G102" s="176" t="s">
        <v>299</v>
      </c>
      <c r="H102" s="177">
        <v>250</v>
      </c>
      <c r="I102" s="178"/>
      <c r="J102" s="179">
        <f t="shared" si="0"/>
        <v>0</v>
      </c>
      <c r="K102" s="175" t="s">
        <v>5</v>
      </c>
      <c r="L102" s="39"/>
      <c r="M102" s="180" t="s">
        <v>5</v>
      </c>
      <c r="N102" s="181" t="s">
        <v>44</v>
      </c>
      <c r="O102" s="40"/>
      <c r="P102" s="182">
        <f t="shared" si="1"/>
        <v>0</v>
      </c>
      <c r="Q102" s="182">
        <v>0</v>
      </c>
      <c r="R102" s="182">
        <f t="shared" si="2"/>
        <v>0</v>
      </c>
      <c r="S102" s="182">
        <v>0</v>
      </c>
      <c r="T102" s="183">
        <f t="shared" si="3"/>
        <v>0</v>
      </c>
      <c r="AR102" s="22" t="s">
        <v>218</v>
      </c>
      <c r="AT102" s="22" t="s">
        <v>180</v>
      </c>
      <c r="AU102" s="22" t="s">
        <v>83</v>
      </c>
      <c r="AY102" s="22" t="s">
        <v>178</v>
      </c>
      <c r="BE102" s="184">
        <f t="shared" si="4"/>
        <v>0</v>
      </c>
      <c r="BF102" s="184">
        <f t="shared" si="5"/>
        <v>0</v>
      </c>
      <c r="BG102" s="184">
        <f t="shared" si="6"/>
        <v>0</v>
      </c>
      <c r="BH102" s="184">
        <f t="shared" si="7"/>
        <v>0</v>
      </c>
      <c r="BI102" s="184">
        <f t="shared" si="8"/>
        <v>0</v>
      </c>
      <c r="BJ102" s="22" t="s">
        <v>81</v>
      </c>
      <c r="BK102" s="184">
        <f t="shared" si="9"/>
        <v>0</v>
      </c>
      <c r="BL102" s="22" t="s">
        <v>218</v>
      </c>
      <c r="BM102" s="22" t="s">
        <v>253</v>
      </c>
    </row>
    <row r="103" spans="2:65" s="1" customFormat="1" ht="16.5" customHeight="1">
      <c r="B103" s="172"/>
      <c r="C103" s="173" t="s">
        <v>218</v>
      </c>
      <c r="D103" s="173" t="s">
        <v>180</v>
      </c>
      <c r="E103" s="174" t="s">
        <v>1801</v>
      </c>
      <c r="F103" s="175" t="s">
        <v>1802</v>
      </c>
      <c r="G103" s="176" t="s">
        <v>299</v>
      </c>
      <c r="H103" s="177">
        <v>50</v>
      </c>
      <c r="I103" s="178"/>
      <c r="J103" s="179">
        <f t="shared" si="0"/>
        <v>0</v>
      </c>
      <c r="K103" s="175" t="s">
        <v>5</v>
      </c>
      <c r="L103" s="39"/>
      <c r="M103" s="180" t="s">
        <v>5</v>
      </c>
      <c r="N103" s="181" t="s">
        <v>44</v>
      </c>
      <c r="O103" s="40"/>
      <c r="P103" s="182">
        <f t="shared" si="1"/>
        <v>0</v>
      </c>
      <c r="Q103" s="182">
        <v>0</v>
      </c>
      <c r="R103" s="182">
        <f t="shared" si="2"/>
        <v>0</v>
      </c>
      <c r="S103" s="182">
        <v>0</v>
      </c>
      <c r="T103" s="183">
        <f t="shared" si="3"/>
        <v>0</v>
      </c>
      <c r="AR103" s="22" t="s">
        <v>218</v>
      </c>
      <c r="AT103" s="22" t="s">
        <v>180</v>
      </c>
      <c r="AU103" s="22" t="s">
        <v>83</v>
      </c>
      <c r="AY103" s="22" t="s">
        <v>178</v>
      </c>
      <c r="BE103" s="184">
        <f t="shared" si="4"/>
        <v>0</v>
      </c>
      <c r="BF103" s="184">
        <f t="shared" si="5"/>
        <v>0</v>
      </c>
      <c r="BG103" s="184">
        <f t="shared" si="6"/>
        <v>0</v>
      </c>
      <c r="BH103" s="184">
        <f t="shared" si="7"/>
        <v>0</v>
      </c>
      <c r="BI103" s="184">
        <f t="shared" si="8"/>
        <v>0</v>
      </c>
      <c r="BJ103" s="22" t="s">
        <v>81</v>
      </c>
      <c r="BK103" s="184">
        <f t="shared" si="9"/>
        <v>0</v>
      </c>
      <c r="BL103" s="22" t="s">
        <v>218</v>
      </c>
      <c r="BM103" s="22" t="s">
        <v>256</v>
      </c>
    </row>
    <row r="104" spans="2:65" s="1" customFormat="1" ht="16.5" customHeight="1">
      <c r="B104" s="172"/>
      <c r="C104" s="173" t="s">
        <v>260</v>
      </c>
      <c r="D104" s="173" t="s">
        <v>180</v>
      </c>
      <c r="E104" s="174" t="s">
        <v>1803</v>
      </c>
      <c r="F104" s="175" t="s">
        <v>1804</v>
      </c>
      <c r="G104" s="176" t="s">
        <v>299</v>
      </c>
      <c r="H104" s="177">
        <v>41</v>
      </c>
      <c r="I104" s="178"/>
      <c r="J104" s="179">
        <f t="shared" si="0"/>
        <v>0</v>
      </c>
      <c r="K104" s="175" t="s">
        <v>5</v>
      </c>
      <c r="L104" s="39"/>
      <c r="M104" s="180" t="s">
        <v>5</v>
      </c>
      <c r="N104" s="181" t="s">
        <v>44</v>
      </c>
      <c r="O104" s="40"/>
      <c r="P104" s="182">
        <f t="shared" si="1"/>
        <v>0</v>
      </c>
      <c r="Q104" s="182">
        <v>0</v>
      </c>
      <c r="R104" s="182">
        <f t="shared" si="2"/>
        <v>0</v>
      </c>
      <c r="S104" s="182">
        <v>0</v>
      </c>
      <c r="T104" s="183">
        <f t="shared" si="3"/>
        <v>0</v>
      </c>
      <c r="AR104" s="22" t="s">
        <v>218</v>
      </c>
      <c r="AT104" s="22" t="s">
        <v>180</v>
      </c>
      <c r="AU104" s="22" t="s">
        <v>83</v>
      </c>
      <c r="AY104" s="22" t="s">
        <v>178</v>
      </c>
      <c r="BE104" s="184">
        <f t="shared" si="4"/>
        <v>0</v>
      </c>
      <c r="BF104" s="184">
        <f t="shared" si="5"/>
        <v>0</v>
      </c>
      <c r="BG104" s="184">
        <f t="shared" si="6"/>
        <v>0</v>
      </c>
      <c r="BH104" s="184">
        <f t="shared" si="7"/>
        <v>0</v>
      </c>
      <c r="BI104" s="184">
        <f t="shared" si="8"/>
        <v>0</v>
      </c>
      <c r="BJ104" s="22" t="s">
        <v>81</v>
      </c>
      <c r="BK104" s="184">
        <f t="shared" si="9"/>
        <v>0</v>
      </c>
      <c r="BL104" s="22" t="s">
        <v>218</v>
      </c>
      <c r="BM104" s="22" t="s">
        <v>263</v>
      </c>
    </row>
    <row r="105" spans="2:65" s="1" customFormat="1" ht="16.5" customHeight="1">
      <c r="B105" s="172"/>
      <c r="C105" s="173" t="s">
        <v>224</v>
      </c>
      <c r="D105" s="173" t="s">
        <v>180</v>
      </c>
      <c r="E105" s="174" t="s">
        <v>1805</v>
      </c>
      <c r="F105" s="175" t="s">
        <v>1806</v>
      </c>
      <c r="G105" s="176" t="s">
        <v>1807</v>
      </c>
      <c r="H105" s="177">
        <v>28</v>
      </c>
      <c r="I105" s="178"/>
      <c r="J105" s="179">
        <f t="shared" si="0"/>
        <v>0</v>
      </c>
      <c r="K105" s="175" t="s">
        <v>5</v>
      </c>
      <c r="L105" s="39"/>
      <c r="M105" s="180" t="s">
        <v>5</v>
      </c>
      <c r="N105" s="181" t="s">
        <v>44</v>
      </c>
      <c r="O105" s="40"/>
      <c r="P105" s="182">
        <f t="shared" si="1"/>
        <v>0</v>
      </c>
      <c r="Q105" s="182">
        <v>0</v>
      </c>
      <c r="R105" s="182">
        <f t="shared" si="2"/>
        <v>0</v>
      </c>
      <c r="S105" s="182">
        <v>0</v>
      </c>
      <c r="T105" s="183">
        <f t="shared" si="3"/>
        <v>0</v>
      </c>
      <c r="AR105" s="22" t="s">
        <v>218</v>
      </c>
      <c r="AT105" s="22" t="s">
        <v>180</v>
      </c>
      <c r="AU105" s="22" t="s">
        <v>83</v>
      </c>
      <c r="AY105" s="22" t="s">
        <v>178</v>
      </c>
      <c r="BE105" s="184">
        <f t="shared" si="4"/>
        <v>0</v>
      </c>
      <c r="BF105" s="184">
        <f t="shared" si="5"/>
        <v>0</v>
      </c>
      <c r="BG105" s="184">
        <f t="shared" si="6"/>
        <v>0</v>
      </c>
      <c r="BH105" s="184">
        <f t="shared" si="7"/>
        <v>0</v>
      </c>
      <c r="BI105" s="184">
        <f t="shared" si="8"/>
        <v>0</v>
      </c>
      <c r="BJ105" s="22" t="s">
        <v>81</v>
      </c>
      <c r="BK105" s="184">
        <f t="shared" si="9"/>
        <v>0</v>
      </c>
      <c r="BL105" s="22" t="s">
        <v>218</v>
      </c>
      <c r="BM105" s="22" t="s">
        <v>268</v>
      </c>
    </row>
    <row r="106" spans="2:65" s="1" customFormat="1" ht="16.5" customHeight="1">
      <c r="B106" s="172"/>
      <c r="C106" s="173" t="s">
        <v>228</v>
      </c>
      <c r="D106" s="173" t="s">
        <v>180</v>
      </c>
      <c r="E106" s="174"/>
      <c r="F106" s="175" t="s">
        <v>603</v>
      </c>
      <c r="G106" s="176"/>
      <c r="H106" s="177"/>
      <c r="I106" s="178"/>
      <c r="J106" s="179">
        <f t="shared" si="0"/>
        <v>0</v>
      </c>
      <c r="K106" s="175" t="s">
        <v>5</v>
      </c>
      <c r="L106" s="39"/>
      <c r="M106" s="180" t="s">
        <v>5</v>
      </c>
      <c r="N106" s="181" t="s">
        <v>44</v>
      </c>
      <c r="O106" s="40"/>
      <c r="P106" s="182">
        <f t="shared" si="1"/>
        <v>0</v>
      </c>
      <c r="Q106" s="182">
        <v>0</v>
      </c>
      <c r="R106" s="182">
        <f t="shared" si="2"/>
        <v>0</v>
      </c>
      <c r="S106" s="182">
        <v>0</v>
      </c>
      <c r="T106" s="183">
        <f t="shared" si="3"/>
        <v>0</v>
      </c>
      <c r="AR106" s="22" t="s">
        <v>218</v>
      </c>
      <c r="AT106" s="22" t="s">
        <v>180</v>
      </c>
      <c r="AU106" s="22" t="s">
        <v>83</v>
      </c>
      <c r="AY106" s="22" t="s">
        <v>178</v>
      </c>
      <c r="BE106" s="184">
        <f t="shared" si="4"/>
        <v>0</v>
      </c>
      <c r="BF106" s="184">
        <f t="shared" si="5"/>
        <v>0</v>
      </c>
      <c r="BG106" s="184">
        <f t="shared" si="6"/>
        <v>0</v>
      </c>
      <c r="BH106" s="184">
        <f t="shared" si="7"/>
        <v>0</v>
      </c>
      <c r="BI106" s="184">
        <f t="shared" si="8"/>
        <v>0</v>
      </c>
      <c r="BJ106" s="22" t="s">
        <v>81</v>
      </c>
      <c r="BK106" s="184">
        <f t="shared" si="9"/>
        <v>0</v>
      </c>
      <c r="BL106" s="22" t="s">
        <v>218</v>
      </c>
      <c r="BM106" s="22" t="s">
        <v>278</v>
      </c>
    </row>
    <row r="107" spans="2:65" s="1" customFormat="1" ht="16.5" customHeight="1">
      <c r="B107" s="172"/>
      <c r="C107" s="173" t="s">
        <v>270</v>
      </c>
      <c r="D107" s="173" t="s">
        <v>180</v>
      </c>
      <c r="E107" s="174" t="s">
        <v>1809</v>
      </c>
      <c r="F107" s="175" t="s">
        <v>1810</v>
      </c>
      <c r="G107" s="176" t="s">
        <v>299</v>
      </c>
      <c r="H107" s="177">
        <v>12</v>
      </c>
      <c r="I107" s="178"/>
      <c r="J107" s="179">
        <f t="shared" si="0"/>
        <v>0</v>
      </c>
      <c r="K107" s="175" t="s">
        <v>5</v>
      </c>
      <c r="L107" s="39"/>
      <c r="M107" s="180" t="s">
        <v>5</v>
      </c>
      <c r="N107" s="181" t="s">
        <v>44</v>
      </c>
      <c r="O107" s="40"/>
      <c r="P107" s="182">
        <f t="shared" si="1"/>
        <v>0</v>
      </c>
      <c r="Q107" s="182">
        <v>0</v>
      </c>
      <c r="R107" s="182">
        <f t="shared" si="2"/>
        <v>0</v>
      </c>
      <c r="S107" s="182">
        <v>0</v>
      </c>
      <c r="T107" s="183">
        <f t="shared" si="3"/>
        <v>0</v>
      </c>
      <c r="AR107" s="22" t="s">
        <v>218</v>
      </c>
      <c r="AT107" s="22" t="s">
        <v>180</v>
      </c>
      <c r="AU107" s="22" t="s">
        <v>83</v>
      </c>
      <c r="AY107" s="22" t="s">
        <v>178</v>
      </c>
      <c r="BE107" s="184">
        <f t="shared" si="4"/>
        <v>0</v>
      </c>
      <c r="BF107" s="184">
        <f t="shared" si="5"/>
        <v>0</v>
      </c>
      <c r="BG107" s="184">
        <f t="shared" si="6"/>
        <v>0</v>
      </c>
      <c r="BH107" s="184">
        <f t="shared" si="7"/>
        <v>0</v>
      </c>
      <c r="BI107" s="184">
        <f t="shared" si="8"/>
        <v>0</v>
      </c>
      <c r="BJ107" s="22" t="s">
        <v>81</v>
      </c>
      <c r="BK107" s="184">
        <f t="shared" si="9"/>
        <v>0</v>
      </c>
      <c r="BL107" s="22" t="s">
        <v>218</v>
      </c>
      <c r="BM107" s="22" t="s">
        <v>274</v>
      </c>
    </row>
    <row r="108" spans="2:65" s="1" customFormat="1" ht="16.5" customHeight="1">
      <c r="B108" s="172"/>
      <c r="C108" s="173" t="s">
        <v>10</v>
      </c>
      <c r="D108" s="173" t="s">
        <v>180</v>
      </c>
      <c r="E108" s="174"/>
      <c r="F108" s="175" t="s">
        <v>603</v>
      </c>
      <c r="G108" s="176"/>
      <c r="H108" s="177"/>
      <c r="I108" s="178"/>
      <c r="J108" s="179">
        <f t="shared" si="0"/>
        <v>0</v>
      </c>
      <c r="K108" s="175" t="s">
        <v>5</v>
      </c>
      <c r="L108" s="39"/>
      <c r="M108" s="180" t="s">
        <v>5</v>
      </c>
      <c r="N108" s="181" t="s">
        <v>44</v>
      </c>
      <c r="O108" s="40"/>
      <c r="P108" s="182">
        <f t="shared" si="1"/>
        <v>0</v>
      </c>
      <c r="Q108" s="182">
        <v>0</v>
      </c>
      <c r="R108" s="182">
        <f t="shared" si="2"/>
        <v>0</v>
      </c>
      <c r="S108" s="182">
        <v>0</v>
      </c>
      <c r="T108" s="183">
        <f t="shared" si="3"/>
        <v>0</v>
      </c>
      <c r="AR108" s="22" t="s">
        <v>218</v>
      </c>
      <c r="AT108" s="22" t="s">
        <v>180</v>
      </c>
      <c r="AU108" s="22" t="s">
        <v>83</v>
      </c>
      <c r="AY108" s="22" t="s">
        <v>178</v>
      </c>
      <c r="BE108" s="184">
        <f t="shared" si="4"/>
        <v>0</v>
      </c>
      <c r="BF108" s="184">
        <f t="shared" si="5"/>
        <v>0</v>
      </c>
      <c r="BG108" s="184">
        <f t="shared" si="6"/>
        <v>0</v>
      </c>
      <c r="BH108" s="184">
        <f t="shared" si="7"/>
        <v>0</v>
      </c>
      <c r="BI108" s="184">
        <f t="shared" si="8"/>
        <v>0</v>
      </c>
      <c r="BJ108" s="22" t="s">
        <v>81</v>
      </c>
      <c r="BK108" s="184">
        <f t="shared" si="9"/>
        <v>0</v>
      </c>
      <c r="BL108" s="22" t="s">
        <v>218</v>
      </c>
      <c r="BM108" s="22" t="s">
        <v>282</v>
      </c>
    </row>
    <row r="109" spans="2:65" s="1" customFormat="1" ht="16.5" customHeight="1">
      <c r="B109" s="172"/>
      <c r="C109" s="298" t="s">
        <v>233</v>
      </c>
      <c r="D109" s="173" t="s">
        <v>180</v>
      </c>
      <c r="E109" s="174" t="s">
        <v>1812</v>
      </c>
      <c r="F109" s="175" t="s">
        <v>1813</v>
      </c>
      <c r="G109" s="176" t="s">
        <v>299</v>
      </c>
      <c r="H109" s="177">
        <v>19</v>
      </c>
      <c r="I109" s="178"/>
      <c r="J109" s="179">
        <f t="shared" si="0"/>
        <v>0</v>
      </c>
      <c r="K109" s="175" t="s">
        <v>5</v>
      </c>
      <c r="L109" s="39"/>
      <c r="M109" s="180" t="s">
        <v>5</v>
      </c>
      <c r="N109" s="181" t="s">
        <v>44</v>
      </c>
      <c r="O109" s="40"/>
      <c r="P109" s="182">
        <f t="shared" si="1"/>
        <v>0</v>
      </c>
      <c r="Q109" s="182">
        <v>0</v>
      </c>
      <c r="R109" s="182">
        <f t="shared" si="2"/>
        <v>0</v>
      </c>
      <c r="S109" s="182">
        <v>0</v>
      </c>
      <c r="T109" s="183">
        <f t="shared" si="3"/>
        <v>0</v>
      </c>
      <c r="AR109" s="22" t="s">
        <v>218</v>
      </c>
      <c r="AT109" s="22" t="s">
        <v>180</v>
      </c>
      <c r="AU109" s="22" t="s">
        <v>83</v>
      </c>
      <c r="AY109" s="22" t="s">
        <v>178</v>
      </c>
      <c r="BE109" s="184">
        <f t="shared" si="4"/>
        <v>0</v>
      </c>
      <c r="BF109" s="184">
        <f t="shared" si="5"/>
        <v>0</v>
      </c>
      <c r="BG109" s="184">
        <f t="shared" si="6"/>
        <v>0</v>
      </c>
      <c r="BH109" s="184">
        <f t="shared" si="7"/>
        <v>0</v>
      </c>
      <c r="BI109" s="184">
        <f t="shared" si="8"/>
        <v>0</v>
      </c>
      <c r="BJ109" s="22" t="s">
        <v>81</v>
      </c>
      <c r="BK109" s="184">
        <f t="shared" si="9"/>
        <v>0</v>
      </c>
      <c r="BL109" s="22" t="s">
        <v>218</v>
      </c>
      <c r="BM109" s="22" t="s">
        <v>285</v>
      </c>
    </row>
    <row r="110" spans="2:65" s="1" customFormat="1" ht="16.5" customHeight="1">
      <c r="B110" s="172"/>
      <c r="C110" s="298" t="s">
        <v>287</v>
      </c>
      <c r="D110" s="173" t="s">
        <v>180</v>
      </c>
      <c r="E110" s="174" t="s">
        <v>1814</v>
      </c>
      <c r="F110" s="175" t="s">
        <v>1815</v>
      </c>
      <c r="G110" s="176" t="s">
        <v>299</v>
      </c>
      <c r="H110" s="177">
        <v>8</v>
      </c>
      <c r="I110" s="178"/>
      <c r="J110" s="179">
        <f t="shared" si="0"/>
        <v>0</v>
      </c>
      <c r="K110" s="175" t="s">
        <v>5</v>
      </c>
      <c r="L110" s="39"/>
      <c r="M110" s="180" t="s">
        <v>5</v>
      </c>
      <c r="N110" s="181" t="s">
        <v>44</v>
      </c>
      <c r="O110" s="40"/>
      <c r="P110" s="182">
        <f t="shared" si="1"/>
        <v>0</v>
      </c>
      <c r="Q110" s="182">
        <v>0</v>
      </c>
      <c r="R110" s="182">
        <f t="shared" si="2"/>
        <v>0</v>
      </c>
      <c r="S110" s="182">
        <v>0</v>
      </c>
      <c r="T110" s="183">
        <f t="shared" si="3"/>
        <v>0</v>
      </c>
      <c r="AR110" s="22" t="s">
        <v>218</v>
      </c>
      <c r="AT110" s="22" t="s">
        <v>180</v>
      </c>
      <c r="AU110" s="22" t="s">
        <v>83</v>
      </c>
      <c r="AY110" s="22" t="s">
        <v>178</v>
      </c>
      <c r="BE110" s="184">
        <f t="shared" si="4"/>
        <v>0</v>
      </c>
      <c r="BF110" s="184">
        <f t="shared" si="5"/>
        <v>0</v>
      </c>
      <c r="BG110" s="184">
        <f t="shared" si="6"/>
        <v>0</v>
      </c>
      <c r="BH110" s="184">
        <f t="shared" si="7"/>
        <v>0</v>
      </c>
      <c r="BI110" s="184">
        <f t="shared" si="8"/>
        <v>0</v>
      </c>
      <c r="BJ110" s="22" t="s">
        <v>81</v>
      </c>
      <c r="BK110" s="184">
        <f t="shared" si="9"/>
        <v>0</v>
      </c>
      <c r="BL110" s="22" t="s">
        <v>218</v>
      </c>
      <c r="BM110" s="22" t="s">
        <v>291</v>
      </c>
    </row>
    <row r="111" spans="2:65" s="1" customFormat="1" ht="16.5" customHeight="1">
      <c r="B111" s="172"/>
      <c r="C111" s="298" t="s">
        <v>237</v>
      </c>
      <c r="D111" s="173" t="s">
        <v>180</v>
      </c>
      <c r="E111" s="174"/>
      <c r="F111" s="175" t="s">
        <v>603</v>
      </c>
      <c r="G111" s="176"/>
      <c r="H111" s="177"/>
      <c r="I111" s="178"/>
      <c r="J111" s="179">
        <f t="shared" si="0"/>
        <v>0</v>
      </c>
      <c r="K111" s="175" t="s">
        <v>5</v>
      </c>
      <c r="L111" s="39"/>
      <c r="M111" s="180" t="s">
        <v>5</v>
      </c>
      <c r="N111" s="181" t="s">
        <v>44</v>
      </c>
      <c r="O111" s="40"/>
      <c r="P111" s="182">
        <f t="shared" si="1"/>
        <v>0</v>
      </c>
      <c r="Q111" s="182">
        <v>0</v>
      </c>
      <c r="R111" s="182">
        <f t="shared" si="2"/>
        <v>0</v>
      </c>
      <c r="S111" s="182">
        <v>0</v>
      </c>
      <c r="T111" s="183">
        <f t="shared" si="3"/>
        <v>0</v>
      </c>
      <c r="AR111" s="22" t="s">
        <v>218</v>
      </c>
      <c r="AT111" s="22" t="s">
        <v>180</v>
      </c>
      <c r="AU111" s="22" t="s">
        <v>83</v>
      </c>
      <c r="AY111" s="22" t="s">
        <v>178</v>
      </c>
      <c r="BE111" s="184">
        <f t="shared" si="4"/>
        <v>0</v>
      </c>
      <c r="BF111" s="184">
        <f t="shared" si="5"/>
        <v>0</v>
      </c>
      <c r="BG111" s="184">
        <f t="shared" si="6"/>
        <v>0</v>
      </c>
      <c r="BH111" s="184">
        <f t="shared" si="7"/>
        <v>0</v>
      </c>
      <c r="BI111" s="184">
        <f t="shared" si="8"/>
        <v>0</v>
      </c>
      <c r="BJ111" s="22" t="s">
        <v>81</v>
      </c>
      <c r="BK111" s="184">
        <f t="shared" si="9"/>
        <v>0</v>
      </c>
      <c r="BL111" s="22" t="s">
        <v>218</v>
      </c>
      <c r="BM111" s="22" t="s">
        <v>294</v>
      </c>
    </row>
    <row r="112" spans="2:65" s="1" customFormat="1" ht="16.5" customHeight="1">
      <c r="B112" s="172"/>
      <c r="C112" s="298" t="s">
        <v>296</v>
      </c>
      <c r="D112" s="173" t="s">
        <v>180</v>
      </c>
      <c r="E112" s="174" t="s">
        <v>1817</v>
      </c>
      <c r="F112" s="175" t="s">
        <v>1818</v>
      </c>
      <c r="G112" s="176" t="s">
        <v>299</v>
      </c>
      <c r="H112" s="177">
        <v>208</v>
      </c>
      <c r="I112" s="178"/>
      <c r="J112" s="179">
        <f t="shared" si="0"/>
        <v>0</v>
      </c>
      <c r="K112" s="175" t="s">
        <v>5</v>
      </c>
      <c r="L112" s="39"/>
      <c r="M112" s="180" t="s">
        <v>5</v>
      </c>
      <c r="N112" s="181" t="s">
        <v>44</v>
      </c>
      <c r="O112" s="40"/>
      <c r="P112" s="182">
        <f t="shared" si="1"/>
        <v>0</v>
      </c>
      <c r="Q112" s="182">
        <v>0</v>
      </c>
      <c r="R112" s="182">
        <f t="shared" si="2"/>
        <v>0</v>
      </c>
      <c r="S112" s="182">
        <v>0</v>
      </c>
      <c r="T112" s="183">
        <f t="shared" si="3"/>
        <v>0</v>
      </c>
      <c r="AR112" s="22" t="s">
        <v>218</v>
      </c>
      <c r="AT112" s="22" t="s">
        <v>180</v>
      </c>
      <c r="AU112" s="22" t="s">
        <v>83</v>
      </c>
      <c r="AY112" s="22" t="s">
        <v>178</v>
      </c>
      <c r="BE112" s="184">
        <f t="shared" si="4"/>
        <v>0</v>
      </c>
      <c r="BF112" s="184">
        <f t="shared" si="5"/>
        <v>0</v>
      </c>
      <c r="BG112" s="184">
        <f t="shared" si="6"/>
        <v>0</v>
      </c>
      <c r="BH112" s="184">
        <f t="shared" si="7"/>
        <v>0</v>
      </c>
      <c r="BI112" s="184">
        <f t="shared" si="8"/>
        <v>0</v>
      </c>
      <c r="BJ112" s="22" t="s">
        <v>81</v>
      </c>
      <c r="BK112" s="184">
        <f t="shared" si="9"/>
        <v>0</v>
      </c>
      <c r="BL112" s="22" t="s">
        <v>218</v>
      </c>
      <c r="BM112" s="22" t="s">
        <v>300</v>
      </c>
    </row>
    <row r="113" spans="2:65" s="1" customFormat="1" ht="16.5" customHeight="1">
      <c r="B113" s="172"/>
      <c r="C113" s="298" t="s">
        <v>243</v>
      </c>
      <c r="D113" s="173" t="s">
        <v>180</v>
      </c>
      <c r="E113" s="174"/>
      <c r="F113" s="175" t="s">
        <v>603</v>
      </c>
      <c r="G113" s="176"/>
      <c r="H113" s="177"/>
      <c r="I113" s="178"/>
      <c r="J113" s="179">
        <f t="shared" si="0"/>
        <v>0</v>
      </c>
      <c r="K113" s="175" t="s">
        <v>5</v>
      </c>
      <c r="L113" s="39"/>
      <c r="M113" s="180" t="s">
        <v>5</v>
      </c>
      <c r="N113" s="181" t="s">
        <v>44</v>
      </c>
      <c r="O113" s="40"/>
      <c r="P113" s="182">
        <f t="shared" si="1"/>
        <v>0</v>
      </c>
      <c r="Q113" s="182">
        <v>0</v>
      </c>
      <c r="R113" s="182">
        <f t="shared" si="2"/>
        <v>0</v>
      </c>
      <c r="S113" s="182">
        <v>0</v>
      </c>
      <c r="T113" s="183">
        <f t="shared" si="3"/>
        <v>0</v>
      </c>
      <c r="AR113" s="22" t="s">
        <v>218</v>
      </c>
      <c r="AT113" s="22" t="s">
        <v>180</v>
      </c>
      <c r="AU113" s="22" t="s">
        <v>83</v>
      </c>
      <c r="AY113" s="22" t="s">
        <v>178</v>
      </c>
      <c r="BE113" s="184">
        <f t="shared" si="4"/>
        <v>0</v>
      </c>
      <c r="BF113" s="184">
        <f t="shared" si="5"/>
        <v>0</v>
      </c>
      <c r="BG113" s="184">
        <f t="shared" si="6"/>
        <v>0</v>
      </c>
      <c r="BH113" s="184">
        <f t="shared" si="7"/>
        <v>0</v>
      </c>
      <c r="BI113" s="184">
        <f t="shared" si="8"/>
        <v>0</v>
      </c>
      <c r="BJ113" s="22" t="s">
        <v>81</v>
      </c>
      <c r="BK113" s="184">
        <f t="shared" si="9"/>
        <v>0</v>
      </c>
      <c r="BL113" s="22" t="s">
        <v>218</v>
      </c>
      <c r="BM113" s="22" t="s">
        <v>304</v>
      </c>
    </row>
    <row r="114" spans="2:65" s="1" customFormat="1" ht="16.5" customHeight="1">
      <c r="B114" s="172"/>
      <c r="C114" s="298" t="s">
        <v>305</v>
      </c>
      <c r="D114" s="173" t="s">
        <v>180</v>
      </c>
      <c r="E114" s="174" t="s">
        <v>1820</v>
      </c>
      <c r="F114" s="175" t="s">
        <v>1821</v>
      </c>
      <c r="G114" s="176" t="s">
        <v>299</v>
      </c>
      <c r="H114" s="177">
        <v>1</v>
      </c>
      <c r="I114" s="178"/>
      <c r="J114" s="179">
        <f t="shared" si="0"/>
        <v>0</v>
      </c>
      <c r="K114" s="175" t="s">
        <v>5</v>
      </c>
      <c r="L114" s="39"/>
      <c r="M114" s="180" t="s">
        <v>5</v>
      </c>
      <c r="N114" s="181" t="s">
        <v>44</v>
      </c>
      <c r="O114" s="40"/>
      <c r="P114" s="182">
        <f t="shared" si="1"/>
        <v>0</v>
      </c>
      <c r="Q114" s="182">
        <v>0</v>
      </c>
      <c r="R114" s="182">
        <f t="shared" si="2"/>
        <v>0</v>
      </c>
      <c r="S114" s="182">
        <v>0</v>
      </c>
      <c r="T114" s="183">
        <f t="shared" si="3"/>
        <v>0</v>
      </c>
      <c r="AR114" s="22" t="s">
        <v>218</v>
      </c>
      <c r="AT114" s="22" t="s">
        <v>180</v>
      </c>
      <c r="AU114" s="22" t="s">
        <v>83</v>
      </c>
      <c r="AY114" s="22" t="s">
        <v>178</v>
      </c>
      <c r="BE114" s="184">
        <f t="shared" si="4"/>
        <v>0</v>
      </c>
      <c r="BF114" s="184">
        <f t="shared" si="5"/>
        <v>0</v>
      </c>
      <c r="BG114" s="184">
        <f t="shared" si="6"/>
        <v>0</v>
      </c>
      <c r="BH114" s="184">
        <f t="shared" si="7"/>
        <v>0</v>
      </c>
      <c r="BI114" s="184">
        <f t="shared" si="8"/>
        <v>0</v>
      </c>
      <c r="BJ114" s="22" t="s">
        <v>81</v>
      </c>
      <c r="BK114" s="184">
        <f t="shared" si="9"/>
        <v>0</v>
      </c>
      <c r="BL114" s="22" t="s">
        <v>218</v>
      </c>
      <c r="BM114" s="22" t="s">
        <v>308</v>
      </c>
    </row>
    <row r="115" spans="2:65" s="1" customFormat="1" ht="16.5" customHeight="1">
      <c r="B115" s="172"/>
      <c r="C115" s="298" t="s">
        <v>247</v>
      </c>
      <c r="D115" s="173" t="s">
        <v>180</v>
      </c>
      <c r="E115" s="174" t="s">
        <v>1822</v>
      </c>
      <c r="F115" s="175" t="s">
        <v>1823</v>
      </c>
      <c r="G115" s="176" t="s">
        <v>299</v>
      </c>
      <c r="H115" s="177">
        <v>12</v>
      </c>
      <c r="I115" s="178"/>
      <c r="J115" s="179">
        <f t="shared" si="0"/>
        <v>0</v>
      </c>
      <c r="K115" s="175" t="s">
        <v>5</v>
      </c>
      <c r="L115" s="39"/>
      <c r="M115" s="180" t="s">
        <v>5</v>
      </c>
      <c r="N115" s="181" t="s">
        <v>44</v>
      </c>
      <c r="O115" s="40"/>
      <c r="P115" s="182">
        <f t="shared" si="1"/>
        <v>0</v>
      </c>
      <c r="Q115" s="182">
        <v>0</v>
      </c>
      <c r="R115" s="182">
        <f t="shared" si="2"/>
        <v>0</v>
      </c>
      <c r="S115" s="182">
        <v>0</v>
      </c>
      <c r="T115" s="183">
        <f t="shared" si="3"/>
        <v>0</v>
      </c>
      <c r="AR115" s="22" t="s">
        <v>218</v>
      </c>
      <c r="AT115" s="22" t="s">
        <v>180</v>
      </c>
      <c r="AU115" s="22" t="s">
        <v>83</v>
      </c>
      <c r="AY115" s="22" t="s">
        <v>178</v>
      </c>
      <c r="BE115" s="184">
        <f t="shared" si="4"/>
        <v>0</v>
      </c>
      <c r="BF115" s="184">
        <f t="shared" si="5"/>
        <v>0</v>
      </c>
      <c r="BG115" s="184">
        <f t="shared" si="6"/>
        <v>0</v>
      </c>
      <c r="BH115" s="184">
        <f t="shared" si="7"/>
        <v>0</v>
      </c>
      <c r="BI115" s="184">
        <f t="shared" si="8"/>
        <v>0</v>
      </c>
      <c r="BJ115" s="22" t="s">
        <v>81</v>
      </c>
      <c r="BK115" s="184">
        <f t="shared" si="9"/>
        <v>0</v>
      </c>
      <c r="BL115" s="22" t="s">
        <v>218</v>
      </c>
      <c r="BM115" s="22" t="s">
        <v>311</v>
      </c>
    </row>
    <row r="116" spans="2:65" s="1" customFormat="1" ht="16.5" customHeight="1">
      <c r="B116" s="172"/>
      <c r="C116" s="298" t="s">
        <v>313</v>
      </c>
      <c r="D116" s="173" t="s">
        <v>180</v>
      </c>
      <c r="E116" s="174" t="s">
        <v>1824</v>
      </c>
      <c r="F116" s="175" t="s">
        <v>1825</v>
      </c>
      <c r="G116" s="176" t="s">
        <v>299</v>
      </c>
      <c r="H116" s="177">
        <v>22</v>
      </c>
      <c r="I116" s="178"/>
      <c r="J116" s="179">
        <f t="shared" si="0"/>
        <v>0</v>
      </c>
      <c r="K116" s="175" t="s">
        <v>5</v>
      </c>
      <c r="L116" s="39"/>
      <c r="M116" s="180" t="s">
        <v>5</v>
      </c>
      <c r="N116" s="181" t="s">
        <v>44</v>
      </c>
      <c r="O116" s="40"/>
      <c r="P116" s="182">
        <f t="shared" si="1"/>
        <v>0</v>
      </c>
      <c r="Q116" s="182">
        <v>0</v>
      </c>
      <c r="R116" s="182">
        <f t="shared" si="2"/>
        <v>0</v>
      </c>
      <c r="S116" s="182">
        <v>0</v>
      </c>
      <c r="T116" s="183">
        <f t="shared" si="3"/>
        <v>0</v>
      </c>
      <c r="AR116" s="22" t="s">
        <v>218</v>
      </c>
      <c r="AT116" s="22" t="s">
        <v>180</v>
      </c>
      <c r="AU116" s="22" t="s">
        <v>83</v>
      </c>
      <c r="AY116" s="22" t="s">
        <v>178</v>
      </c>
      <c r="BE116" s="184">
        <f t="shared" si="4"/>
        <v>0</v>
      </c>
      <c r="BF116" s="184">
        <f t="shared" si="5"/>
        <v>0</v>
      </c>
      <c r="BG116" s="184">
        <f t="shared" si="6"/>
        <v>0</v>
      </c>
      <c r="BH116" s="184">
        <f t="shared" si="7"/>
        <v>0</v>
      </c>
      <c r="BI116" s="184">
        <f t="shared" si="8"/>
        <v>0</v>
      </c>
      <c r="BJ116" s="22" t="s">
        <v>81</v>
      </c>
      <c r="BK116" s="184">
        <f t="shared" si="9"/>
        <v>0</v>
      </c>
      <c r="BL116" s="22" t="s">
        <v>218</v>
      </c>
      <c r="BM116" s="22" t="s">
        <v>316</v>
      </c>
    </row>
    <row r="117" spans="2:65" s="1" customFormat="1" ht="16.5" customHeight="1">
      <c r="B117" s="172"/>
      <c r="C117" s="173" t="s">
        <v>253</v>
      </c>
      <c r="D117" s="173" t="s">
        <v>180</v>
      </c>
      <c r="E117" s="174" t="s">
        <v>1826</v>
      </c>
      <c r="F117" s="175" t="s">
        <v>1827</v>
      </c>
      <c r="G117" s="176" t="s">
        <v>290</v>
      </c>
      <c r="H117" s="177">
        <v>50</v>
      </c>
      <c r="I117" s="178"/>
      <c r="J117" s="179">
        <f t="shared" si="0"/>
        <v>0</v>
      </c>
      <c r="K117" s="175" t="s">
        <v>5</v>
      </c>
      <c r="L117" s="39"/>
      <c r="M117" s="180" t="s">
        <v>5</v>
      </c>
      <c r="N117" s="181" t="s">
        <v>44</v>
      </c>
      <c r="O117" s="40"/>
      <c r="P117" s="182">
        <f t="shared" si="1"/>
        <v>0</v>
      </c>
      <c r="Q117" s="182">
        <v>0</v>
      </c>
      <c r="R117" s="182">
        <f t="shared" si="2"/>
        <v>0</v>
      </c>
      <c r="S117" s="182">
        <v>0</v>
      </c>
      <c r="T117" s="183">
        <f t="shared" si="3"/>
        <v>0</v>
      </c>
      <c r="AR117" s="22" t="s">
        <v>218</v>
      </c>
      <c r="AT117" s="22" t="s">
        <v>180</v>
      </c>
      <c r="AU117" s="22" t="s">
        <v>83</v>
      </c>
      <c r="AY117" s="22" t="s">
        <v>178</v>
      </c>
      <c r="BE117" s="184">
        <f t="shared" si="4"/>
        <v>0</v>
      </c>
      <c r="BF117" s="184">
        <f t="shared" si="5"/>
        <v>0</v>
      </c>
      <c r="BG117" s="184">
        <f t="shared" si="6"/>
        <v>0</v>
      </c>
      <c r="BH117" s="184">
        <f t="shared" si="7"/>
        <v>0</v>
      </c>
      <c r="BI117" s="184">
        <f t="shared" si="8"/>
        <v>0</v>
      </c>
      <c r="BJ117" s="22" t="s">
        <v>81</v>
      </c>
      <c r="BK117" s="184">
        <f t="shared" si="9"/>
        <v>0</v>
      </c>
      <c r="BL117" s="22" t="s">
        <v>218</v>
      </c>
      <c r="BM117" s="22" t="s">
        <v>323</v>
      </c>
    </row>
    <row r="118" spans="2:65" s="1" customFormat="1" ht="16.5" customHeight="1">
      <c r="B118" s="172"/>
      <c r="C118" s="173" t="s">
        <v>324</v>
      </c>
      <c r="D118" s="173" t="s">
        <v>180</v>
      </c>
      <c r="E118" s="174" t="s">
        <v>1828</v>
      </c>
      <c r="F118" s="175" t="s">
        <v>1829</v>
      </c>
      <c r="G118" s="176" t="s">
        <v>299</v>
      </c>
      <c r="H118" s="177">
        <v>3</v>
      </c>
      <c r="I118" s="178"/>
      <c r="J118" s="179">
        <f t="shared" si="0"/>
        <v>0</v>
      </c>
      <c r="K118" s="175" t="s">
        <v>5</v>
      </c>
      <c r="L118" s="39"/>
      <c r="M118" s="180" t="s">
        <v>5</v>
      </c>
      <c r="N118" s="181" t="s">
        <v>44</v>
      </c>
      <c r="O118" s="40"/>
      <c r="P118" s="182">
        <f t="shared" si="1"/>
        <v>0</v>
      </c>
      <c r="Q118" s="182">
        <v>0</v>
      </c>
      <c r="R118" s="182">
        <f t="shared" si="2"/>
        <v>0</v>
      </c>
      <c r="S118" s="182">
        <v>0</v>
      </c>
      <c r="T118" s="183">
        <f t="shared" si="3"/>
        <v>0</v>
      </c>
      <c r="AR118" s="22" t="s">
        <v>218</v>
      </c>
      <c r="AT118" s="22" t="s">
        <v>180</v>
      </c>
      <c r="AU118" s="22" t="s">
        <v>83</v>
      </c>
      <c r="AY118" s="22" t="s">
        <v>178</v>
      </c>
      <c r="BE118" s="184">
        <f t="shared" si="4"/>
        <v>0</v>
      </c>
      <c r="BF118" s="184">
        <f t="shared" si="5"/>
        <v>0</v>
      </c>
      <c r="BG118" s="184">
        <f t="shared" si="6"/>
        <v>0</v>
      </c>
      <c r="BH118" s="184">
        <f t="shared" si="7"/>
        <v>0</v>
      </c>
      <c r="BI118" s="184">
        <f t="shared" si="8"/>
        <v>0</v>
      </c>
      <c r="BJ118" s="22" t="s">
        <v>81</v>
      </c>
      <c r="BK118" s="184">
        <f t="shared" si="9"/>
        <v>0</v>
      </c>
      <c r="BL118" s="22" t="s">
        <v>218</v>
      </c>
      <c r="BM118" s="22" t="s">
        <v>327</v>
      </c>
    </row>
    <row r="119" spans="2:65" s="1" customFormat="1" ht="16.5" customHeight="1">
      <c r="B119" s="172"/>
      <c r="C119" s="173" t="s">
        <v>256</v>
      </c>
      <c r="D119" s="173" t="s">
        <v>180</v>
      </c>
      <c r="E119" s="174" t="s">
        <v>1830</v>
      </c>
      <c r="F119" s="175" t="s">
        <v>1831</v>
      </c>
      <c r="G119" s="176" t="s">
        <v>299</v>
      </c>
      <c r="H119" s="177">
        <v>200</v>
      </c>
      <c r="I119" s="178"/>
      <c r="J119" s="179">
        <f t="shared" si="0"/>
        <v>0</v>
      </c>
      <c r="K119" s="175" t="s">
        <v>5</v>
      </c>
      <c r="L119" s="39"/>
      <c r="M119" s="180" t="s">
        <v>5</v>
      </c>
      <c r="N119" s="181" t="s">
        <v>44</v>
      </c>
      <c r="O119" s="40"/>
      <c r="P119" s="182">
        <f t="shared" si="1"/>
        <v>0</v>
      </c>
      <c r="Q119" s="182">
        <v>0</v>
      </c>
      <c r="R119" s="182">
        <f t="shared" si="2"/>
        <v>0</v>
      </c>
      <c r="S119" s="182">
        <v>0</v>
      </c>
      <c r="T119" s="183">
        <f t="shared" si="3"/>
        <v>0</v>
      </c>
      <c r="AR119" s="22" t="s">
        <v>218</v>
      </c>
      <c r="AT119" s="22" t="s">
        <v>180</v>
      </c>
      <c r="AU119" s="22" t="s">
        <v>83</v>
      </c>
      <c r="AY119" s="22" t="s">
        <v>178</v>
      </c>
      <c r="BE119" s="184">
        <f t="shared" si="4"/>
        <v>0</v>
      </c>
      <c r="BF119" s="184">
        <f t="shared" si="5"/>
        <v>0</v>
      </c>
      <c r="BG119" s="184">
        <f t="shared" si="6"/>
        <v>0</v>
      </c>
      <c r="BH119" s="184">
        <f t="shared" si="7"/>
        <v>0</v>
      </c>
      <c r="BI119" s="184">
        <f t="shared" si="8"/>
        <v>0</v>
      </c>
      <c r="BJ119" s="22" t="s">
        <v>81</v>
      </c>
      <c r="BK119" s="184">
        <f t="shared" si="9"/>
        <v>0</v>
      </c>
      <c r="BL119" s="22" t="s">
        <v>218</v>
      </c>
      <c r="BM119" s="22" t="s">
        <v>330</v>
      </c>
    </row>
    <row r="120" spans="2:65" s="1" customFormat="1" ht="16.5" customHeight="1">
      <c r="B120" s="172"/>
      <c r="C120" s="173" t="s">
        <v>332</v>
      </c>
      <c r="D120" s="173" t="s">
        <v>180</v>
      </c>
      <c r="E120" s="174" t="s">
        <v>1832</v>
      </c>
      <c r="F120" s="175" t="s">
        <v>1833</v>
      </c>
      <c r="G120" s="176" t="s">
        <v>299</v>
      </c>
      <c r="H120" s="177">
        <v>100</v>
      </c>
      <c r="I120" s="178"/>
      <c r="J120" s="179">
        <f t="shared" si="0"/>
        <v>0</v>
      </c>
      <c r="K120" s="175" t="s">
        <v>5</v>
      </c>
      <c r="L120" s="39"/>
      <c r="M120" s="180" t="s">
        <v>5</v>
      </c>
      <c r="N120" s="181" t="s">
        <v>44</v>
      </c>
      <c r="O120" s="40"/>
      <c r="P120" s="182">
        <f t="shared" si="1"/>
        <v>0</v>
      </c>
      <c r="Q120" s="182">
        <v>0</v>
      </c>
      <c r="R120" s="182">
        <f t="shared" si="2"/>
        <v>0</v>
      </c>
      <c r="S120" s="182">
        <v>0</v>
      </c>
      <c r="T120" s="183">
        <f t="shared" si="3"/>
        <v>0</v>
      </c>
      <c r="AR120" s="22" t="s">
        <v>218</v>
      </c>
      <c r="AT120" s="22" t="s">
        <v>180</v>
      </c>
      <c r="AU120" s="22" t="s">
        <v>83</v>
      </c>
      <c r="AY120" s="22" t="s">
        <v>178</v>
      </c>
      <c r="BE120" s="184">
        <f t="shared" si="4"/>
        <v>0</v>
      </c>
      <c r="BF120" s="184">
        <f t="shared" si="5"/>
        <v>0</v>
      </c>
      <c r="BG120" s="184">
        <f t="shared" si="6"/>
        <v>0</v>
      </c>
      <c r="BH120" s="184">
        <f t="shared" si="7"/>
        <v>0</v>
      </c>
      <c r="BI120" s="184">
        <f t="shared" si="8"/>
        <v>0</v>
      </c>
      <c r="BJ120" s="22" t="s">
        <v>81</v>
      </c>
      <c r="BK120" s="184">
        <f t="shared" si="9"/>
        <v>0</v>
      </c>
      <c r="BL120" s="22" t="s">
        <v>218</v>
      </c>
      <c r="BM120" s="22" t="s">
        <v>335</v>
      </c>
    </row>
    <row r="121" spans="2:65" s="1" customFormat="1" ht="16.5" customHeight="1">
      <c r="B121" s="172"/>
      <c r="C121" s="173" t="s">
        <v>263</v>
      </c>
      <c r="D121" s="173" t="s">
        <v>180</v>
      </c>
      <c r="E121" s="174" t="s">
        <v>1834</v>
      </c>
      <c r="F121" s="175" t="s">
        <v>1835</v>
      </c>
      <c r="G121" s="176" t="s">
        <v>299</v>
      </c>
      <c r="H121" s="177">
        <v>24</v>
      </c>
      <c r="I121" s="178"/>
      <c r="J121" s="179">
        <f t="shared" si="0"/>
        <v>0</v>
      </c>
      <c r="K121" s="175" t="s">
        <v>5</v>
      </c>
      <c r="L121" s="39"/>
      <c r="M121" s="180" t="s">
        <v>5</v>
      </c>
      <c r="N121" s="181" t="s">
        <v>44</v>
      </c>
      <c r="O121" s="40"/>
      <c r="P121" s="182">
        <f t="shared" si="1"/>
        <v>0</v>
      </c>
      <c r="Q121" s="182">
        <v>0</v>
      </c>
      <c r="R121" s="182">
        <f t="shared" si="2"/>
        <v>0</v>
      </c>
      <c r="S121" s="182">
        <v>0</v>
      </c>
      <c r="T121" s="183">
        <f t="shared" si="3"/>
        <v>0</v>
      </c>
      <c r="AR121" s="22" t="s">
        <v>218</v>
      </c>
      <c r="AT121" s="22" t="s">
        <v>180</v>
      </c>
      <c r="AU121" s="22" t="s">
        <v>83</v>
      </c>
      <c r="AY121" s="22" t="s">
        <v>178</v>
      </c>
      <c r="BE121" s="184">
        <f t="shared" si="4"/>
        <v>0</v>
      </c>
      <c r="BF121" s="184">
        <f t="shared" si="5"/>
        <v>0</v>
      </c>
      <c r="BG121" s="184">
        <f t="shared" si="6"/>
        <v>0</v>
      </c>
      <c r="BH121" s="184">
        <f t="shared" si="7"/>
        <v>0</v>
      </c>
      <c r="BI121" s="184">
        <f t="shared" si="8"/>
        <v>0</v>
      </c>
      <c r="BJ121" s="22" t="s">
        <v>81</v>
      </c>
      <c r="BK121" s="184">
        <f t="shared" si="9"/>
        <v>0</v>
      </c>
      <c r="BL121" s="22" t="s">
        <v>218</v>
      </c>
      <c r="BM121" s="22" t="s">
        <v>339</v>
      </c>
    </row>
    <row r="122" spans="2:63" s="10" customFormat="1" ht="29.85" customHeight="1">
      <c r="B122" s="159"/>
      <c r="D122" s="160" t="s">
        <v>72</v>
      </c>
      <c r="E122" s="170" t="s">
        <v>1836</v>
      </c>
      <c r="F122" s="170" t="s">
        <v>1837</v>
      </c>
      <c r="I122" s="162"/>
      <c r="J122" s="171">
        <f>BK122</f>
        <v>0</v>
      </c>
      <c r="L122" s="159"/>
      <c r="M122" s="164"/>
      <c r="N122" s="165"/>
      <c r="O122" s="165"/>
      <c r="P122" s="166">
        <f>SUM(P123:P168)</f>
        <v>0</v>
      </c>
      <c r="Q122" s="165"/>
      <c r="R122" s="166">
        <f>SUM(R123:R168)</f>
        <v>0</v>
      </c>
      <c r="S122" s="165"/>
      <c r="T122" s="167">
        <f>SUM(T123:T168)</f>
        <v>0</v>
      </c>
      <c r="AR122" s="160" t="s">
        <v>83</v>
      </c>
      <c r="AT122" s="168" t="s">
        <v>72</v>
      </c>
      <c r="AU122" s="168" t="s">
        <v>81</v>
      </c>
      <c r="AY122" s="160" t="s">
        <v>178</v>
      </c>
      <c r="BK122" s="169">
        <f>SUM(BK123:BK168)</f>
        <v>0</v>
      </c>
    </row>
    <row r="123" spans="2:65" s="1" customFormat="1" ht="16.5" customHeight="1">
      <c r="B123" s="172"/>
      <c r="C123" s="173" t="s">
        <v>341</v>
      </c>
      <c r="D123" s="173" t="s">
        <v>180</v>
      </c>
      <c r="E123" s="174" t="s">
        <v>1838</v>
      </c>
      <c r="F123" s="175" t="s">
        <v>1839</v>
      </c>
      <c r="G123" s="176" t="s">
        <v>299</v>
      </c>
      <c r="H123" s="177">
        <v>70</v>
      </c>
      <c r="I123" s="178"/>
      <c r="J123" s="179">
        <f aca="true" t="shared" si="10" ref="J123:J168">ROUND(I123*H123,2)</f>
        <v>0</v>
      </c>
      <c r="K123" s="175" t="s">
        <v>5</v>
      </c>
      <c r="L123" s="39"/>
      <c r="M123" s="180" t="s">
        <v>5</v>
      </c>
      <c r="N123" s="181" t="s">
        <v>44</v>
      </c>
      <c r="O123" s="40"/>
      <c r="P123" s="182">
        <f aca="true" t="shared" si="11" ref="P123:P168">O123*H123</f>
        <v>0</v>
      </c>
      <c r="Q123" s="182">
        <v>0</v>
      </c>
      <c r="R123" s="182">
        <f aca="true" t="shared" si="12" ref="R123:R168">Q123*H123</f>
        <v>0</v>
      </c>
      <c r="S123" s="182">
        <v>0</v>
      </c>
      <c r="T123" s="183">
        <f aca="true" t="shared" si="13" ref="T123:T168">S123*H123</f>
        <v>0</v>
      </c>
      <c r="AR123" s="22" t="s">
        <v>218</v>
      </c>
      <c r="AT123" s="22" t="s">
        <v>180</v>
      </c>
      <c r="AU123" s="22" t="s">
        <v>83</v>
      </c>
      <c r="AY123" s="22" t="s">
        <v>178</v>
      </c>
      <c r="BE123" s="184">
        <f aca="true" t="shared" si="14" ref="BE123:BE168">IF(N123="základní",J123,0)</f>
        <v>0</v>
      </c>
      <c r="BF123" s="184">
        <f aca="true" t="shared" si="15" ref="BF123:BF168">IF(N123="snížená",J123,0)</f>
        <v>0</v>
      </c>
      <c r="BG123" s="184">
        <f aca="true" t="shared" si="16" ref="BG123:BG168">IF(N123="zákl. přenesená",J123,0)</f>
        <v>0</v>
      </c>
      <c r="BH123" s="184">
        <f aca="true" t="shared" si="17" ref="BH123:BH168">IF(N123="sníž. přenesená",J123,0)</f>
        <v>0</v>
      </c>
      <c r="BI123" s="184">
        <f aca="true" t="shared" si="18" ref="BI123:BI168">IF(N123="nulová",J123,0)</f>
        <v>0</v>
      </c>
      <c r="BJ123" s="22" t="s">
        <v>81</v>
      </c>
      <c r="BK123" s="184">
        <f aca="true" t="shared" si="19" ref="BK123:BK168">ROUND(I123*H123,2)</f>
        <v>0</v>
      </c>
      <c r="BL123" s="22" t="s">
        <v>218</v>
      </c>
      <c r="BM123" s="22" t="s">
        <v>345</v>
      </c>
    </row>
    <row r="124" spans="2:65" s="1" customFormat="1" ht="16.5" customHeight="1">
      <c r="B124" s="172"/>
      <c r="C124" s="173" t="s">
        <v>268</v>
      </c>
      <c r="D124" s="173" t="s">
        <v>180</v>
      </c>
      <c r="E124" s="174" t="s">
        <v>1840</v>
      </c>
      <c r="F124" s="175" t="s">
        <v>1841</v>
      </c>
      <c r="G124" s="176" t="s">
        <v>299</v>
      </c>
      <c r="H124" s="177">
        <v>90</v>
      </c>
      <c r="I124" s="178"/>
      <c r="J124" s="179">
        <f t="shared" si="10"/>
        <v>0</v>
      </c>
      <c r="K124" s="175" t="s">
        <v>5</v>
      </c>
      <c r="L124" s="39"/>
      <c r="M124" s="180" t="s">
        <v>5</v>
      </c>
      <c r="N124" s="181" t="s">
        <v>44</v>
      </c>
      <c r="O124" s="40"/>
      <c r="P124" s="182">
        <f t="shared" si="11"/>
        <v>0</v>
      </c>
      <c r="Q124" s="182">
        <v>0</v>
      </c>
      <c r="R124" s="182">
        <f t="shared" si="12"/>
        <v>0</v>
      </c>
      <c r="S124" s="182">
        <v>0</v>
      </c>
      <c r="T124" s="183">
        <f t="shared" si="13"/>
        <v>0</v>
      </c>
      <c r="AR124" s="22" t="s">
        <v>218</v>
      </c>
      <c r="AT124" s="22" t="s">
        <v>180</v>
      </c>
      <c r="AU124" s="22" t="s">
        <v>83</v>
      </c>
      <c r="AY124" s="22" t="s">
        <v>178</v>
      </c>
      <c r="BE124" s="184">
        <f t="shared" si="14"/>
        <v>0</v>
      </c>
      <c r="BF124" s="184">
        <f t="shared" si="15"/>
        <v>0</v>
      </c>
      <c r="BG124" s="184">
        <f t="shared" si="16"/>
        <v>0</v>
      </c>
      <c r="BH124" s="184">
        <f t="shared" si="17"/>
        <v>0</v>
      </c>
      <c r="BI124" s="184">
        <f t="shared" si="18"/>
        <v>0</v>
      </c>
      <c r="BJ124" s="22" t="s">
        <v>81</v>
      </c>
      <c r="BK124" s="184">
        <f t="shared" si="19"/>
        <v>0</v>
      </c>
      <c r="BL124" s="22" t="s">
        <v>218</v>
      </c>
      <c r="BM124" s="22" t="s">
        <v>349</v>
      </c>
    </row>
    <row r="125" spans="2:65" s="1" customFormat="1" ht="16.5" customHeight="1">
      <c r="B125" s="172"/>
      <c r="C125" s="173" t="s">
        <v>350</v>
      </c>
      <c r="D125" s="173" t="s">
        <v>180</v>
      </c>
      <c r="E125" s="174" t="s">
        <v>1842</v>
      </c>
      <c r="F125" s="175" t="s">
        <v>1843</v>
      </c>
      <c r="G125" s="176" t="s">
        <v>299</v>
      </c>
      <c r="H125" s="177">
        <v>80</v>
      </c>
      <c r="I125" s="178"/>
      <c r="J125" s="179">
        <f t="shared" si="10"/>
        <v>0</v>
      </c>
      <c r="K125" s="175" t="s">
        <v>5</v>
      </c>
      <c r="L125" s="39"/>
      <c r="M125" s="180" t="s">
        <v>5</v>
      </c>
      <c r="N125" s="181" t="s">
        <v>44</v>
      </c>
      <c r="O125" s="40"/>
      <c r="P125" s="182">
        <f t="shared" si="11"/>
        <v>0</v>
      </c>
      <c r="Q125" s="182">
        <v>0</v>
      </c>
      <c r="R125" s="182">
        <f t="shared" si="12"/>
        <v>0</v>
      </c>
      <c r="S125" s="182">
        <v>0</v>
      </c>
      <c r="T125" s="183">
        <f t="shared" si="13"/>
        <v>0</v>
      </c>
      <c r="AR125" s="22" t="s">
        <v>218</v>
      </c>
      <c r="AT125" s="22" t="s">
        <v>180</v>
      </c>
      <c r="AU125" s="22" t="s">
        <v>83</v>
      </c>
      <c r="AY125" s="22" t="s">
        <v>178</v>
      </c>
      <c r="BE125" s="184">
        <f t="shared" si="14"/>
        <v>0</v>
      </c>
      <c r="BF125" s="184">
        <f t="shared" si="15"/>
        <v>0</v>
      </c>
      <c r="BG125" s="184">
        <f t="shared" si="16"/>
        <v>0</v>
      </c>
      <c r="BH125" s="184">
        <f t="shared" si="17"/>
        <v>0</v>
      </c>
      <c r="BI125" s="184">
        <f t="shared" si="18"/>
        <v>0</v>
      </c>
      <c r="BJ125" s="22" t="s">
        <v>81</v>
      </c>
      <c r="BK125" s="184">
        <f t="shared" si="19"/>
        <v>0</v>
      </c>
      <c r="BL125" s="22" t="s">
        <v>218</v>
      </c>
      <c r="BM125" s="22" t="s">
        <v>353</v>
      </c>
    </row>
    <row r="126" spans="2:65" s="1" customFormat="1" ht="16.5" customHeight="1">
      <c r="B126" s="172"/>
      <c r="C126" s="173" t="s">
        <v>274</v>
      </c>
      <c r="D126" s="173" t="s">
        <v>180</v>
      </c>
      <c r="E126" s="174" t="s">
        <v>1844</v>
      </c>
      <c r="F126" s="175" t="s">
        <v>1845</v>
      </c>
      <c r="G126" s="176" t="s">
        <v>299</v>
      </c>
      <c r="H126" s="177">
        <v>19</v>
      </c>
      <c r="I126" s="178"/>
      <c r="J126" s="179">
        <f t="shared" si="10"/>
        <v>0</v>
      </c>
      <c r="K126" s="175" t="s">
        <v>5</v>
      </c>
      <c r="L126" s="39"/>
      <c r="M126" s="180" t="s">
        <v>5</v>
      </c>
      <c r="N126" s="181" t="s">
        <v>44</v>
      </c>
      <c r="O126" s="40"/>
      <c r="P126" s="182">
        <f t="shared" si="11"/>
        <v>0</v>
      </c>
      <c r="Q126" s="182">
        <v>0</v>
      </c>
      <c r="R126" s="182">
        <f t="shared" si="12"/>
        <v>0</v>
      </c>
      <c r="S126" s="182">
        <v>0</v>
      </c>
      <c r="T126" s="183">
        <f t="shared" si="13"/>
        <v>0</v>
      </c>
      <c r="AR126" s="22" t="s">
        <v>218</v>
      </c>
      <c r="AT126" s="22" t="s">
        <v>180</v>
      </c>
      <c r="AU126" s="22" t="s">
        <v>83</v>
      </c>
      <c r="AY126" s="22" t="s">
        <v>178</v>
      </c>
      <c r="BE126" s="184">
        <f t="shared" si="14"/>
        <v>0</v>
      </c>
      <c r="BF126" s="184">
        <f t="shared" si="15"/>
        <v>0</v>
      </c>
      <c r="BG126" s="184">
        <f t="shared" si="16"/>
        <v>0</v>
      </c>
      <c r="BH126" s="184">
        <f t="shared" si="17"/>
        <v>0</v>
      </c>
      <c r="BI126" s="184">
        <f t="shared" si="18"/>
        <v>0</v>
      </c>
      <c r="BJ126" s="22" t="s">
        <v>81</v>
      </c>
      <c r="BK126" s="184">
        <f t="shared" si="19"/>
        <v>0</v>
      </c>
      <c r="BL126" s="22" t="s">
        <v>218</v>
      </c>
      <c r="BM126" s="22" t="s">
        <v>357</v>
      </c>
    </row>
    <row r="127" spans="2:65" s="1" customFormat="1" ht="16.5" customHeight="1">
      <c r="B127" s="172"/>
      <c r="C127" s="173" t="s">
        <v>358</v>
      </c>
      <c r="D127" s="173" t="s">
        <v>180</v>
      </c>
      <c r="E127" s="174"/>
      <c r="F127" s="175" t="s">
        <v>603</v>
      </c>
      <c r="G127" s="176"/>
      <c r="H127" s="177"/>
      <c r="I127" s="178"/>
      <c r="J127" s="179">
        <f t="shared" si="10"/>
        <v>0</v>
      </c>
      <c r="K127" s="175" t="s">
        <v>5</v>
      </c>
      <c r="L127" s="39"/>
      <c r="M127" s="180" t="s">
        <v>5</v>
      </c>
      <c r="N127" s="181" t="s">
        <v>44</v>
      </c>
      <c r="O127" s="40"/>
      <c r="P127" s="182">
        <f t="shared" si="11"/>
        <v>0</v>
      </c>
      <c r="Q127" s="182">
        <v>0</v>
      </c>
      <c r="R127" s="182">
        <f t="shared" si="12"/>
        <v>0</v>
      </c>
      <c r="S127" s="182">
        <v>0</v>
      </c>
      <c r="T127" s="183">
        <f t="shared" si="13"/>
        <v>0</v>
      </c>
      <c r="AR127" s="22" t="s">
        <v>218</v>
      </c>
      <c r="AT127" s="22" t="s">
        <v>180</v>
      </c>
      <c r="AU127" s="22" t="s">
        <v>83</v>
      </c>
      <c r="AY127" s="22" t="s">
        <v>178</v>
      </c>
      <c r="BE127" s="184">
        <f t="shared" si="14"/>
        <v>0</v>
      </c>
      <c r="BF127" s="184">
        <f t="shared" si="15"/>
        <v>0</v>
      </c>
      <c r="BG127" s="184">
        <f t="shared" si="16"/>
        <v>0</v>
      </c>
      <c r="BH127" s="184">
        <f t="shared" si="17"/>
        <v>0</v>
      </c>
      <c r="BI127" s="184">
        <f t="shared" si="18"/>
        <v>0</v>
      </c>
      <c r="BJ127" s="22" t="s">
        <v>81</v>
      </c>
      <c r="BK127" s="184">
        <f t="shared" si="19"/>
        <v>0</v>
      </c>
      <c r="BL127" s="22" t="s">
        <v>218</v>
      </c>
      <c r="BM127" s="22" t="s">
        <v>359</v>
      </c>
    </row>
    <row r="128" spans="2:65" s="1" customFormat="1" ht="16.5" customHeight="1">
      <c r="B128" s="172"/>
      <c r="C128" s="298" t="s">
        <v>278</v>
      </c>
      <c r="D128" s="173" t="s">
        <v>180</v>
      </c>
      <c r="E128" s="174" t="s">
        <v>1846</v>
      </c>
      <c r="F128" s="175" t="s">
        <v>1847</v>
      </c>
      <c r="G128" s="176" t="s">
        <v>299</v>
      </c>
      <c r="H128" s="177">
        <v>22</v>
      </c>
      <c r="I128" s="178"/>
      <c r="J128" s="179">
        <f t="shared" si="10"/>
        <v>0</v>
      </c>
      <c r="K128" s="175" t="s">
        <v>5</v>
      </c>
      <c r="L128" s="39"/>
      <c r="M128" s="180" t="s">
        <v>5</v>
      </c>
      <c r="N128" s="181" t="s">
        <v>44</v>
      </c>
      <c r="O128" s="40"/>
      <c r="P128" s="182">
        <f t="shared" si="11"/>
        <v>0</v>
      </c>
      <c r="Q128" s="182">
        <v>0</v>
      </c>
      <c r="R128" s="182">
        <f t="shared" si="12"/>
        <v>0</v>
      </c>
      <c r="S128" s="182">
        <v>0</v>
      </c>
      <c r="T128" s="183">
        <f t="shared" si="13"/>
        <v>0</v>
      </c>
      <c r="AR128" s="22" t="s">
        <v>218</v>
      </c>
      <c r="AT128" s="22" t="s">
        <v>180</v>
      </c>
      <c r="AU128" s="22" t="s">
        <v>83</v>
      </c>
      <c r="AY128" s="22" t="s">
        <v>178</v>
      </c>
      <c r="BE128" s="184">
        <f t="shared" si="14"/>
        <v>0</v>
      </c>
      <c r="BF128" s="184">
        <f t="shared" si="15"/>
        <v>0</v>
      </c>
      <c r="BG128" s="184">
        <f t="shared" si="16"/>
        <v>0</v>
      </c>
      <c r="BH128" s="184">
        <f t="shared" si="17"/>
        <v>0</v>
      </c>
      <c r="BI128" s="184">
        <f t="shared" si="18"/>
        <v>0</v>
      </c>
      <c r="BJ128" s="22" t="s">
        <v>81</v>
      </c>
      <c r="BK128" s="184">
        <f t="shared" si="19"/>
        <v>0</v>
      </c>
      <c r="BL128" s="22" t="s">
        <v>218</v>
      </c>
      <c r="BM128" s="22" t="s">
        <v>364</v>
      </c>
    </row>
    <row r="129" spans="2:65" s="1" customFormat="1" ht="16.5" customHeight="1">
      <c r="B129" s="172"/>
      <c r="C129" s="298" t="s">
        <v>366</v>
      </c>
      <c r="D129" s="173" t="s">
        <v>180</v>
      </c>
      <c r="E129" s="174" t="s">
        <v>1848</v>
      </c>
      <c r="F129" s="175" t="s">
        <v>1849</v>
      </c>
      <c r="G129" s="176" t="s">
        <v>299</v>
      </c>
      <c r="H129" s="177">
        <v>8</v>
      </c>
      <c r="I129" s="178"/>
      <c r="J129" s="179">
        <f t="shared" si="10"/>
        <v>0</v>
      </c>
      <c r="K129" s="175" t="s">
        <v>5</v>
      </c>
      <c r="L129" s="39"/>
      <c r="M129" s="180" t="s">
        <v>5</v>
      </c>
      <c r="N129" s="181" t="s">
        <v>44</v>
      </c>
      <c r="O129" s="40"/>
      <c r="P129" s="182">
        <f t="shared" si="11"/>
        <v>0</v>
      </c>
      <c r="Q129" s="182">
        <v>0</v>
      </c>
      <c r="R129" s="182">
        <f t="shared" si="12"/>
        <v>0</v>
      </c>
      <c r="S129" s="182">
        <v>0</v>
      </c>
      <c r="T129" s="183">
        <f t="shared" si="13"/>
        <v>0</v>
      </c>
      <c r="AR129" s="22" t="s">
        <v>218</v>
      </c>
      <c r="AT129" s="22" t="s">
        <v>180</v>
      </c>
      <c r="AU129" s="22" t="s">
        <v>83</v>
      </c>
      <c r="AY129" s="22" t="s">
        <v>178</v>
      </c>
      <c r="BE129" s="184">
        <f t="shared" si="14"/>
        <v>0</v>
      </c>
      <c r="BF129" s="184">
        <f t="shared" si="15"/>
        <v>0</v>
      </c>
      <c r="BG129" s="184">
        <f t="shared" si="16"/>
        <v>0</v>
      </c>
      <c r="BH129" s="184">
        <f t="shared" si="17"/>
        <v>0</v>
      </c>
      <c r="BI129" s="184">
        <f t="shared" si="18"/>
        <v>0</v>
      </c>
      <c r="BJ129" s="22" t="s">
        <v>81</v>
      </c>
      <c r="BK129" s="184">
        <f t="shared" si="19"/>
        <v>0</v>
      </c>
      <c r="BL129" s="22" t="s">
        <v>218</v>
      </c>
      <c r="BM129" s="22" t="s">
        <v>369</v>
      </c>
    </row>
    <row r="130" spans="2:65" s="1" customFormat="1" ht="16.5" customHeight="1">
      <c r="B130" s="172"/>
      <c r="C130" s="298" t="s">
        <v>282</v>
      </c>
      <c r="D130" s="173" t="s">
        <v>180</v>
      </c>
      <c r="E130" s="174" t="s">
        <v>1850</v>
      </c>
      <c r="F130" s="175" t="s">
        <v>1851</v>
      </c>
      <c r="G130" s="176" t="s">
        <v>299</v>
      </c>
      <c r="H130" s="177">
        <v>8</v>
      </c>
      <c r="I130" s="178"/>
      <c r="J130" s="179">
        <f t="shared" si="10"/>
        <v>0</v>
      </c>
      <c r="K130" s="175" t="s">
        <v>5</v>
      </c>
      <c r="L130" s="39"/>
      <c r="M130" s="180" t="s">
        <v>5</v>
      </c>
      <c r="N130" s="181" t="s">
        <v>44</v>
      </c>
      <c r="O130" s="40"/>
      <c r="P130" s="182">
        <f t="shared" si="11"/>
        <v>0</v>
      </c>
      <c r="Q130" s="182">
        <v>0</v>
      </c>
      <c r="R130" s="182">
        <f t="shared" si="12"/>
        <v>0</v>
      </c>
      <c r="S130" s="182">
        <v>0</v>
      </c>
      <c r="T130" s="183">
        <f t="shared" si="13"/>
        <v>0</v>
      </c>
      <c r="AR130" s="22" t="s">
        <v>218</v>
      </c>
      <c r="AT130" s="22" t="s">
        <v>180</v>
      </c>
      <c r="AU130" s="22" t="s">
        <v>83</v>
      </c>
      <c r="AY130" s="22" t="s">
        <v>178</v>
      </c>
      <c r="BE130" s="184">
        <f t="shared" si="14"/>
        <v>0</v>
      </c>
      <c r="BF130" s="184">
        <f t="shared" si="15"/>
        <v>0</v>
      </c>
      <c r="BG130" s="184">
        <f t="shared" si="16"/>
        <v>0</v>
      </c>
      <c r="BH130" s="184">
        <f t="shared" si="17"/>
        <v>0</v>
      </c>
      <c r="BI130" s="184">
        <f t="shared" si="18"/>
        <v>0</v>
      </c>
      <c r="BJ130" s="22" t="s">
        <v>81</v>
      </c>
      <c r="BK130" s="184">
        <f t="shared" si="19"/>
        <v>0</v>
      </c>
      <c r="BL130" s="22" t="s">
        <v>218</v>
      </c>
      <c r="BM130" s="22" t="s">
        <v>373</v>
      </c>
    </row>
    <row r="131" spans="2:65" s="1" customFormat="1" ht="16.5" customHeight="1">
      <c r="B131" s="172"/>
      <c r="C131" s="298" t="s">
        <v>374</v>
      </c>
      <c r="D131" s="173" t="s">
        <v>180</v>
      </c>
      <c r="E131" s="174" t="s">
        <v>1852</v>
      </c>
      <c r="F131" s="175" t="s">
        <v>1853</v>
      </c>
      <c r="G131" s="176" t="s">
        <v>299</v>
      </c>
      <c r="H131" s="177">
        <v>832</v>
      </c>
      <c r="I131" s="178"/>
      <c r="J131" s="179">
        <f t="shared" si="10"/>
        <v>0</v>
      </c>
      <c r="K131" s="175" t="s">
        <v>5</v>
      </c>
      <c r="L131" s="39"/>
      <c r="M131" s="180" t="s">
        <v>5</v>
      </c>
      <c r="N131" s="181" t="s">
        <v>44</v>
      </c>
      <c r="O131" s="40"/>
      <c r="P131" s="182">
        <f t="shared" si="11"/>
        <v>0</v>
      </c>
      <c r="Q131" s="182">
        <v>0</v>
      </c>
      <c r="R131" s="182">
        <f t="shared" si="12"/>
        <v>0</v>
      </c>
      <c r="S131" s="182">
        <v>0</v>
      </c>
      <c r="T131" s="183">
        <f t="shared" si="13"/>
        <v>0</v>
      </c>
      <c r="AR131" s="22" t="s">
        <v>218</v>
      </c>
      <c r="AT131" s="22" t="s">
        <v>180</v>
      </c>
      <c r="AU131" s="22" t="s">
        <v>83</v>
      </c>
      <c r="AY131" s="22" t="s">
        <v>178</v>
      </c>
      <c r="BE131" s="184">
        <f t="shared" si="14"/>
        <v>0</v>
      </c>
      <c r="BF131" s="184">
        <f t="shared" si="15"/>
        <v>0</v>
      </c>
      <c r="BG131" s="184">
        <f t="shared" si="16"/>
        <v>0</v>
      </c>
      <c r="BH131" s="184">
        <f t="shared" si="17"/>
        <v>0</v>
      </c>
      <c r="BI131" s="184">
        <f t="shared" si="18"/>
        <v>0</v>
      </c>
      <c r="BJ131" s="22" t="s">
        <v>81</v>
      </c>
      <c r="BK131" s="184">
        <f t="shared" si="19"/>
        <v>0</v>
      </c>
      <c r="BL131" s="22" t="s">
        <v>218</v>
      </c>
      <c r="BM131" s="22" t="s">
        <v>377</v>
      </c>
    </row>
    <row r="132" spans="2:65" s="1" customFormat="1" ht="16.5" customHeight="1">
      <c r="B132" s="172"/>
      <c r="C132" s="173" t="s">
        <v>285</v>
      </c>
      <c r="D132" s="173" t="s">
        <v>180</v>
      </c>
      <c r="E132" s="174" t="s">
        <v>1854</v>
      </c>
      <c r="F132" s="175" t="s">
        <v>1855</v>
      </c>
      <c r="G132" s="176" t="s">
        <v>299</v>
      </c>
      <c r="H132" s="177">
        <v>41</v>
      </c>
      <c r="I132" s="178"/>
      <c r="J132" s="179">
        <f t="shared" si="10"/>
        <v>0</v>
      </c>
      <c r="K132" s="175" t="s">
        <v>5</v>
      </c>
      <c r="L132" s="39"/>
      <c r="M132" s="180" t="s">
        <v>5</v>
      </c>
      <c r="N132" s="181" t="s">
        <v>44</v>
      </c>
      <c r="O132" s="40"/>
      <c r="P132" s="182">
        <f t="shared" si="11"/>
        <v>0</v>
      </c>
      <c r="Q132" s="182">
        <v>0</v>
      </c>
      <c r="R132" s="182">
        <f t="shared" si="12"/>
        <v>0</v>
      </c>
      <c r="S132" s="182">
        <v>0</v>
      </c>
      <c r="T132" s="183">
        <f t="shared" si="13"/>
        <v>0</v>
      </c>
      <c r="AR132" s="22" t="s">
        <v>218</v>
      </c>
      <c r="AT132" s="22" t="s">
        <v>180</v>
      </c>
      <c r="AU132" s="22" t="s">
        <v>83</v>
      </c>
      <c r="AY132" s="22" t="s">
        <v>178</v>
      </c>
      <c r="BE132" s="184">
        <f t="shared" si="14"/>
        <v>0</v>
      </c>
      <c r="BF132" s="184">
        <f t="shared" si="15"/>
        <v>0</v>
      </c>
      <c r="BG132" s="184">
        <f t="shared" si="16"/>
        <v>0</v>
      </c>
      <c r="BH132" s="184">
        <f t="shared" si="17"/>
        <v>0</v>
      </c>
      <c r="BI132" s="184">
        <f t="shared" si="18"/>
        <v>0</v>
      </c>
      <c r="BJ132" s="22" t="s">
        <v>81</v>
      </c>
      <c r="BK132" s="184">
        <f t="shared" si="19"/>
        <v>0</v>
      </c>
      <c r="BL132" s="22" t="s">
        <v>218</v>
      </c>
      <c r="BM132" s="22" t="s">
        <v>381</v>
      </c>
    </row>
    <row r="133" spans="2:65" s="1" customFormat="1" ht="16.5" customHeight="1">
      <c r="B133" s="172"/>
      <c r="C133" s="173" t="s">
        <v>384</v>
      </c>
      <c r="D133" s="173" t="s">
        <v>180</v>
      </c>
      <c r="E133" s="174" t="s">
        <v>1856</v>
      </c>
      <c r="F133" s="175" t="s">
        <v>1857</v>
      </c>
      <c r="G133" s="176" t="s">
        <v>299</v>
      </c>
      <c r="H133" s="177">
        <v>28</v>
      </c>
      <c r="I133" s="178"/>
      <c r="J133" s="179">
        <f t="shared" si="10"/>
        <v>0</v>
      </c>
      <c r="K133" s="175" t="s">
        <v>5</v>
      </c>
      <c r="L133" s="39"/>
      <c r="M133" s="180" t="s">
        <v>5</v>
      </c>
      <c r="N133" s="181" t="s">
        <v>44</v>
      </c>
      <c r="O133" s="40"/>
      <c r="P133" s="182">
        <f t="shared" si="11"/>
        <v>0</v>
      </c>
      <c r="Q133" s="182">
        <v>0</v>
      </c>
      <c r="R133" s="182">
        <f t="shared" si="12"/>
        <v>0</v>
      </c>
      <c r="S133" s="182">
        <v>0</v>
      </c>
      <c r="T133" s="183">
        <f t="shared" si="13"/>
        <v>0</v>
      </c>
      <c r="AR133" s="22" t="s">
        <v>218</v>
      </c>
      <c r="AT133" s="22" t="s">
        <v>180</v>
      </c>
      <c r="AU133" s="22" t="s">
        <v>83</v>
      </c>
      <c r="AY133" s="22" t="s">
        <v>178</v>
      </c>
      <c r="BE133" s="184">
        <f t="shared" si="14"/>
        <v>0</v>
      </c>
      <c r="BF133" s="184">
        <f t="shared" si="15"/>
        <v>0</v>
      </c>
      <c r="BG133" s="184">
        <f t="shared" si="16"/>
        <v>0</v>
      </c>
      <c r="BH133" s="184">
        <f t="shared" si="17"/>
        <v>0</v>
      </c>
      <c r="BI133" s="184">
        <f t="shared" si="18"/>
        <v>0</v>
      </c>
      <c r="BJ133" s="22" t="s">
        <v>81</v>
      </c>
      <c r="BK133" s="184">
        <f t="shared" si="19"/>
        <v>0</v>
      </c>
      <c r="BL133" s="22" t="s">
        <v>218</v>
      </c>
      <c r="BM133" s="22" t="s">
        <v>387</v>
      </c>
    </row>
    <row r="134" spans="2:65" s="1" customFormat="1" ht="16.5" customHeight="1">
      <c r="B134" s="172"/>
      <c r="C134" s="173" t="s">
        <v>291</v>
      </c>
      <c r="D134" s="173" t="s">
        <v>180</v>
      </c>
      <c r="E134" s="174" t="s">
        <v>1858</v>
      </c>
      <c r="F134" s="175" t="s">
        <v>1859</v>
      </c>
      <c r="G134" s="176" t="s">
        <v>299</v>
      </c>
      <c r="H134" s="177">
        <v>12</v>
      </c>
      <c r="I134" s="178"/>
      <c r="J134" s="179">
        <f t="shared" si="10"/>
        <v>0</v>
      </c>
      <c r="K134" s="175" t="s">
        <v>5</v>
      </c>
      <c r="L134" s="39"/>
      <c r="M134" s="180" t="s">
        <v>5</v>
      </c>
      <c r="N134" s="181" t="s">
        <v>44</v>
      </c>
      <c r="O134" s="40"/>
      <c r="P134" s="182">
        <f t="shared" si="11"/>
        <v>0</v>
      </c>
      <c r="Q134" s="182">
        <v>0</v>
      </c>
      <c r="R134" s="182">
        <f t="shared" si="12"/>
        <v>0</v>
      </c>
      <c r="S134" s="182">
        <v>0</v>
      </c>
      <c r="T134" s="183">
        <f t="shared" si="13"/>
        <v>0</v>
      </c>
      <c r="AR134" s="22" t="s">
        <v>218</v>
      </c>
      <c r="AT134" s="22" t="s">
        <v>180</v>
      </c>
      <c r="AU134" s="22" t="s">
        <v>83</v>
      </c>
      <c r="AY134" s="22" t="s">
        <v>178</v>
      </c>
      <c r="BE134" s="184">
        <f t="shared" si="14"/>
        <v>0</v>
      </c>
      <c r="BF134" s="184">
        <f t="shared" si="15"/>
        <v>0</v>
      </c>
      <c r="BG134" s="184">
        <f t="shared" si="16"/>
        <v>0</v>
      </c>
      <c r="BH134" s="184">
        <f t="shared" si="17"/>
        <v>0</v>
      </c>
      <c r="BI134" s="184">
        <f t="shared" si="18"/>
        <v>0</v>
      </c>
      <c r="BJ134" s="22" t="s">
        <v>81</v>
      </c>
      <c r="BK134" s="184">
        <f t="shared" si="19"/>
        <v>0</v>
      </c>
      <c r="BL134" s="22" t="s">
        <v>218</v>
      </c>
      <c r="BM134" s="22" t="s">
        <v>390</v>
      </c>
    </row>
    <row r="135" spans="2:65" s="1" customFormat="1" ht="16.5" customHeight="1">
      <c r="B135" s="172"/>
      <c r="C135" s="173" t="s">
        <v>401</v>
      </c>
      <c r="D135" s="173" t="s">
        <v>180</v>
      </c>
      <c r="E135" s="174" t="s">
        <v>1860</v>
      </c>
      <c r="F135" s="175" t="s">
        <v>1861</v>
      </c>
      <c r="G135" s="176" t="s">
        <v>299</v>
      </c>
      <c r="H135" s="177">
        <v>41</v>
      </c>
      <c r="I135" s="178"/>
      <c r="J135" s="179">
        <f t="shared" si="10"/>
        <v>0</v>
      </c>
      <c r="K135" s="175" t="s">
        <v>5</v>
      </c>
      <c r="L135" s="39"/>
      <c r="M135" s="180" t="s">
        <v>5</v>
      </c>
      <c r="N135" s="181" t="s">
        <v>44</v>
      </c>
      <c r="O135" s="40"/>
      <c r="P135" s="182">
        <f t="shared" si="11"/>
        <v>0</v>
      </c>
      <c r="Q135" s="182">
        <v>0</v>
      </c>
      <c r="R135" s="182">
        <f t="shared" si="12"/>
        <v>0</v>
      </c>
      <c r="S135" s="182">
        <v>0</v>
      </c>
      <c r="T135" s="183">
        <f t="shared" si="13"/>
        <v>0</v>
      </c>
      <c r="AR135" s="22" t="s">
        <v>218</v>
      </c>
      <c r="AT135" s="22" t="s">
        <v>180</v>
      </c>
      <c r="AU135" s="22" t="s">
        <v>83</v>
      </c>
      <c r="AY135" s="22" t="s">
        <v>178</v>
      </c>
      <c r="BE135" s="184">
        <f t="shared" si="14"/>
        <v>0</v>
      </c>
      <c r="BF135" s="184">
        <f t="shared" si="15"/>
        <v>0</v>
      </c>
      <c r="BG135" s="184">
        <f t="shared" si="16"/>
        <v>0</v>
      </c>
      <c r="BH135" s="184">
        <f t="shared" si="17"/>
        <v>0</v>
      </c>
      <c r="BI135" s="184">
        <f t="shared" si="18"/>
        <v>0</v>
      </c>
      <c r="BJ135" s="22" t="s">
        <v>81</v>
      </c>
      <c r="BK135" s="184">
        <f t="shared" si="19"/>
        <v>0</v>
      </c>
      <c r="BL135" s="22" t="s">
        <v>218</v>
      </c>
      <c r="BM135" s="22" t="s">
        <v>395</v>
      </c>
    </row>
    <row r="136" spans="2:65" s="1" customFormat="1" ht="16.5" customHeight="1">
      <c r="B136" s="172"/>
      <c r="C136" s="173" t="s">
        <v>300</v>
      </c>
      <c r="D136" s="173" t="s">
        <v>180</v>
      </c>
      <c r="E136" s="174" t="s">
        <v>1860</v>
      </c>
      <c r="F136" s="175" t="s">
        <v>1861</v>
      </c>
      <c r="G136" s="176" t="s">
        <v>299</v>
      </c>
      <c r="H136" s="177">
        <v>237</v>
      </c>
      <c r="I136" s="178"/>
      <c r="J136" s="179">
        <f t="shared" si="10"/>
        <v>0</v>
      </c>
      <c r="K136" s="175" t="s">
        <v>5</v>
      </c>
      <c r="L136" s="39"/>
      <c r="M136" s="180" t="s">
        <v>5</v>
      </c>
      <c r="N136" s="181" t="s">
        <v>44</v>
      </c>
      <c r="O136" s="40"/>
      <c r="P136" s="182">
        <f t="shared" si="11"/>
        <v>0</v>
      </c>
      <c r="Q136" s="182">
        <v>0</v>
      </c>
      <c r="R136" s="182">
        <f t="shared" si="12"/>
        <v>0</v>
      </c>
      <c r="S136" s="182">
        <v>0</v>
      </c>
      <c r="T136" s="183">
        <f t="shared" si="13"/>
        <v>0</v>
      </c>
      <c r="AR136" s="22" t="s">
        <v>218</v>
      </c>
      <c r="AT136" s="22" t="s">
        <v>180</v>
      </c>
      <c r="AU136" s="22" t="s">
        <v>83</v>
      </c>
      <c r="AY136" s="22" t="s">
        <v>178</v>
      </c>
      <c r="BE136" s="184">
        <f t="shared" si="14"/>
        <v>0</v>
      </c>
      <c r="BF136" s="184">
        <f t="shared" si="15"/>
        <v>0</v>
      </c>
      <c r="BG136" s="184">
        <f t="shared" si="16"/>
        <v>0</v>
      </c>
      <c r="BH136" s="184">
        <f t="shared" si="17"/>
        <v>0</v>
      </c>
      <c r="BI136" s="184">
        <f t="shared" si="18"/>
        <v>0</v>
      </c>
      <c r="BJ136" s="22" t="s">
        <v>81</v>
      </c>
      <c r="BK136" s="184">
        <f t="shared" si="19"/>
        <v>0</v>
      </c>
      <c r="BL136" s="22" t="s">
        <v>218</v>
      </c>
      <c r="BM136" s="22" t="s">
        <v>399</v>
      </c>
    </row>
    <row r="137" spans="2:65" s="1" customFormat="1" ht="16.5" customHeight="1">
      <c r="B137" s="172"/>
      <c r="C137" s="173" t="s">
        <v>410</v>
      </c>
      <c r="D137" s="173" t="s">
        <v>180</v>
      </c>
      <c r="E137" s="174" t="s">
        <v>1862</v>
      </c>
      <c r="F137" s="175" t="s">
        <v>1863</v>
      </c>
      <c r="G137" s="176" t="s">
        <v>299</v>
      </c>
      <c r="H137" s="177">
        <v>28</v>
      </c>
      <c r="I137" s="178"/>
      <c r="J137" s="179">
        <f t="shared" si="10"/>
        <v>0</v>
      </c>
      <c r="K137" s="175" t="s">
        <v>5</v>
      </c>
      <c r="L137" s="39"/>
      <c r="M137" s="180" t="s">
        <v>5</v>
      </c>
      <c r="N137" s="181" t="s">
        <v>44</v>
      </c>
      <c r="O137" s="40"/>
      <c r="P137" s="182">
        <f t="shared" si="11"/>
        <v>0</v>
      </c>
      <c r="Q137" s="182">
        <v>0</v>
      </c>
      <c r="R137" s="182">
        <f t="shared" si="12"/>
        <v>0</v>
      </c>
      <c r="S137" s="182">
        <v>0</v>
      </c>
      <c r="T137" s="183">
        <f t="shared" si="13"/>
        <v>0</v>
      </c>
      <c r="AR137" s="22" t="s">
        <v>218</v>
      </c>
      <c r="AT137" s="22" t="s">
        <v>180</v>
      </c>
      <c r="AU137" s="22" t="s">
        <v>83</v>
      </c>
      <c r="AY137" s="22" t="s">
        <v>178</v>
      </c>
      <c r="BE137" s="184">
        <f t="shared" si="14"/>
        <v>0</v>
      </c>
      <c r="BF137" s="184">
        <f t="shared" si="15"/>
        <v>0</v>
      </c>
      <c r="BG137" s="184">
        <f t="shared" si="16"/>
        <v>0</v>
      </c>
      <c r="BH137" s="184">
        <f t="shared" si="17"/>
        <v>0</v>
      </c>
      <c r="BI137" s="184">
        <f t="shared" si="18"/>
        <v>0</v>
      </c>
      <c r="BJ137" s="22" t="s">
        <v>81</v>
      </c>
      <c r="BK137" s="184">
        <f t="shared" si="19"/>
        <v>0</v>
      </c>
      <c r="BL137" s="22" t="s">
        <v>218</v>
      </c>
      <c r="BM137" s="22" t="s">
        <v>404</v>
      </c>
    </row>
    <row r="138" spans="2:65" s="1" customFormat="1" ht="16.5" customHeight="1">
      <c r="B138" s="172"/>
      <c r="C138" s="173" t="s">
        <v>304</v>
      </c>
      <c r="D138" s="173" t="s">
        <v>180</v>
      </c>
      <c r="E138" s="174" t="s">
        <v>1864</v>
      </c>
      <c r="F138" s="175" t="s">
        <v>1865</v>
      </c>
      <c r="G138" s="176" t="s">
        <v>299</v>
      </c>
      <c r="H138" s="177">
        <v>41</v>
      </c>
      <c r="I138" s="178"/>
      <c r="J138" s="179">
        <f t="shared" si="10"/>
        <v>0</v>
      </c>
      <c r="K138" s="175" t="s">
        <v>5</v>
      </c>
      <c r="L138" s="39"/>
      <c r="M138" s="180" t="s">
        <v>5</v>
      </c>
      <c r="N138" s="181" t="s">
        <v>44</v>
      </c>
      <c r="O138" s="40"/>
      <c r="P138" s="182">
        <f t="shared" si="11"/>
        <v>0</v>
      </c>
      <c r="Q138" s="182">
        <v>0</v>
      </c>
      <c r="R138" s="182">
        <f t="shared" si="12"/>
        <v>0</v>
      </c>
      <c r="S138" s="182">
        <v>0</v>
      </c>
      <c r="T138" s="183">
        <f t="shared" si="13"/>
        <v>0</v>
      </c>
      <c r="AR138" s="22" t="s">
        <v>218</v>
      </c>
      <c r="AT138" s="22" t="s">
        <v>180</v>
      </c>
      <c r="AU138" s="22" t="s">
        <v>83</v>
      </c>
      <c r="AY138" s="22" t="s">
        <v>178</v>
      </c>
      <c r="BE138" s="184">
        <f t="shared" si="14"/>
        <v>0</v>
      </c>
      <c r="BF138" s="184">
        <f t="shared" si="15"/>
        <v>0</v>
      </c>
      <c r="BG138" s="184">
        <f t="shared" si="16"/>
        <v>0</v>
      </c>
      <c r="BH138" s="184">
        <f t="shared" si="17"/>
        <v>0</v>
      </c>
      <c r="BI138" s="184">
        <f t="shared" si="18"/>
        <v>0</v>
      </c>
      <c r="BJ138" s="22" t="s">
        <v>81</v>
      </c>
      <c r="BK138" s="184">
        <f t="shared" si="19"/>
        <v>0</v>
      </c>
      <c r="BL138" s="22" t="s">
        <v>218</v>
      </c>
      <c r="BM138" s="22" t="s">
        <v>408</v>
      </c>
    </row>
    <row r="139" spans="2:65" s="1" customFormat="1" ht="16.5" customHeight="1">
      <c r="B139" s="172"/>
      <c r="C139" s="173" t="s">
        <v>420</v>
      </c>
      <c r="D139" s="173" t="s">
        <v>180</v>
      </c>
      <c r="E139" s="174" t="s">
        <v>1864</v>
      </c>
      <c r="F139" s="175" t="s">
        <v>1865</v>
      </c>
      <c r="G139" s="176" t="s">
        <v>299</v>
      </c>
      <c r="H139" s="177">
        <v>28</v>
      </c>
      <c r="I139" s="178"/>
      <c r="J139" s="179">
        <f t="shared" si="10"/>
        <v>0</v>
      </c>
      <c r="K139" s="175" t="s">
        <v>5</v>
      </c>
      <c r="L139" s="39"/>
      <c r="M139" s="180" t="s">
        <v>5</v>
      </c>
      <c r="N139" s="181" t="s">
        <v>44</v>
      </c>
      <c r="O139" s="40"/>
      <c r="P139" s="182">
        <f t="shared" si="11"/>
        <v>0</v>
      </c>
      <c r="Q139" s="182">
        <v>0</v>
      </c>
      <c r="R139" s="182">
        <f t="shared" si="12"/>
        <v>0</v>
      </c>
      <c r="S139" s="182">
        <v>0</v>
      </c>
      <c r="T139" s="183">
        <f t="shared" si="13"/>
        <v>0</v>
      </c>
      <c r="AR139" s="22" t="s">
        <v>218</v>
      </c>
      <c r="AT139" s="22" t="s">
        <v>180</v>
      </c>
      <c r="AU139" s="22" t="s">
        <v>83</v>
      </c>
      <c r="AY139" s="22" t="s">
        <v>178</v>
      </c>
      <c r="BE139" s="184">
        <f t="shared" si="14"/>
        <v>0</v>
      </c>
      <c r="BF139" s="184">
        <f t="shared" si="15"/>
        <v>0</v>
      </c>
      <c r="BG139" s="184">
        <f t="shared" si="16"/>
        <v>0</v>
      </c>
      <c r="BH139" s="184">
        <f t="shared" si="17"/>
        <v>0</v>
      </c>
      <c r="BI139" s="184">
        <f t="shared" si="18"/>
        <v>0</v>
      </c>
      <c r="BJ139" s="22" t="s">
        <v>81</v>
      </c>
      <c r="BK139" s="184">
        <f t="shared" si="19"/>
        <v>0</v>
      </c>
      <c r="BL139" s="22" t="s">
        <v>218</v>
      </c>
      <c r="BM139" s="22" t="s">
        <v>413</v>
      </c>
    </row>
    <row r="140" spans="2:65" s="1" customFormat="1" ht="16.5" customHeight="1">
      <c r="B140" s="172"/>
      <c r="C140" s="173" t="s">
        <v>308</v>
      </c>
      <c r="D140" s="173" t="s">
        <v>180</v>
      </c>
      <c r="E140" s="174" t="s">
        <v>1864</v>
      </c>
      <c r="F140" s="175" t="s">
        <v>1865</v>
      </c>
      <c r="G140" s="176" t="s">
        <v>299</v>
      </c>
      <c r="H140" s="177">
        <v>12</v>
      </c>
      <c r="I140" s="178"/>
      <c r="J140" s="179">
        <f t="shared" si="10"/>
        <v>0</v>
      </c>
      <c r="K140" s="175" t="s">
        <v>5</v>
      </c>
      <c r="L140" s="39"/>
      <c r="M140" s="180" t="s">
        <v>5</v>
      </c>
      <c r="N140" s="181" t="s">
        <v>44</v>
      </c>
      <c r="O140" s="40"/>
      <c r="P140" s="182">
        <f t="shared" si="11"/>
        <v>0</v>
      </c>
      <c r="Q140" s="182">
        <v>0</v>
      </c>
      <c r="R140" s="182">
        <f t="shared" si="12"/>
        <v>0</v>
      </c>
      <c r="S140" s="182">
        <v>0</v>
      </c>
      <c r="T140" s="183">
        <f t="shared" si="13"/>
        <v>0</v>
      </c>
      <c r="AR140" s="22" t="s">
        <v>218</v>
      </c>
      <c r="AT140" s="22" t="s">
        <v>180</v>
      </c>
      <c r="AU140" s="22" t="s">
        <v>83</v>
      </c>
      <c r="AY140" s="22" t="s">
        <v>178</v>
      </c>
      <c r="BE140" s="184">
        <f t="shared" si="14"/>
        <v>0</v>
      </c>
      <c r="BF140" s="184">
        <f t="shared" si="15"/>
        <v>0</v>
      </c>
      <c r="BG140" s="184">
        <f t="shared" si="16"/>
        <v>0</v>
      </c>
      <c r="BH140" s="184">
        <f t="shared" si="17"/>
        <v>0</v>
      </c>
      <c r="BI140" s="184">
        <f t="shared" si="18"/>
        <v>0</v>
      </c>
      <c r="BJ140" s="22" t="s">
        <v>81</v>
      </c>
      <c r="BK140" s="184">
        <f t="shared" si="19"/>
        <v>0</v>
      </c>
      <c r="BL140" s="22" t="s">
        <v>218</v>
      </c>
      <c r="BM140" s="22" t="s">
        <v>418</v>
      </c>
    </row>
    <row r="141" spans="2:65" s="1" customFormat="1" ht="16.5" customHeight="1">
      <c r="B141" s="172"/>
      <c r="C141" s="173" t="s">
        <v>429</v>
      </c>
      <c r="D141" s="173" t="s">
        <v>180</v>
      </c>
      <c r="E141" s="174" t="s">
        <v>1866</v>
      </c>
      <c r="F141" s="175" t="s">
        <v>1867</v>
      </c>
      <c r="G141" s="176" t="s">
        <v>290</v>
      </c>
      <c r="H141" s="177">
        <v>270</v>
      </c>
      <c r="I141" s="178"/>
      <c r="J141" s="179">
        <f t="shared" si="10"/>
        <v>0</v>
      </c>
      <c r="K141" s="175" t="s">
        <v>5</v>
      </c>
      <c r="L141" s="39"/>
      <c r="M141" s="180" t="s">
        <v>5</v>
      </c>
      <c r="N141" s="181" t="s">
        <v>44</v>
      </c>
      <c r="O141" s="40"/>
      <c r="P141" s="182">
        <f t="shared" si="11"/>
        <v>0</v>
      </c>
      <c r="Q141" s="182">
        <v>0</v>
      </c>
      <c r="R141" s="182">
        <f t="shared" si="12"/>
        <v>0</v>
      </c>
      <c r="S141" s="182">
        <v>0</v>
      </c>
      <c r="T141" s="183">
        <f t="shared" si="13"/>
        <v>0</v>
      </c>
      <c r="AR141" s="22" t="s">
        <v>218</v>
      </c>
      <c r="AT141" s="22" t="s">
        <v>180</v>
      </c>
      <c r="AU141" s="22" t="s">
        <v>83</v>
      </c>
      <c r="AY141" s="22" t="s">
        <v>178</v>
      </c>
      <c r="BE141" s="184">
        <f t="shared" si="14"/>
        <v>0</v>
      </c>
      <c r="BF141" s="184">
        <f t="shared" si="15"/>
        <v>0</v>
      </c>
      <c r="BG141" s="184">
        <f t="shared" si="16"/>
        <v>0</v>
      </c>
      <c r="BH141" s="184">
        <f t="shared" si="17"/>
        <v>0</v>
      </c>
      <c r="BI141" s="184">
        <f t="shared" si="18"/>
        <v>0</v>
      </c>
      <c r="BJ141" s="22" t="s">
        <v>81</v>
      </c>
      <c r="BK141" s="184">
        <f t="shared" si="19"/>
        <v>0</v>
      </c>
      <c r="BL141" s="22" t="s">
        <v>218</v>
      </c>
      <c r="BM141" s="22" t="s">
        <v>423</v>
      </c>
    </row>
    <row r="142" spans="2:65" s="1" customFormat="1" ht="16.5" customHeight="1">
      <c r="B142" s="172"/>
      <c r="C142" s="173" t="s">
        <v>311</v>
      </c>
      <c r="D142" s="173" t="s">
        <v>180</v>
      </c>
      <c r="E142" s="174" t="s">
        <v>1868</v>
      </c>
      <c r="F142" s="175" t="s">
        <v>1869</v>
      </c>
      <c r="G142" s="176" t="s">
        <v>290</v>
      </c>
      <c r="H142" s="177">
        <v>50</v>
      </c>
      <c r="I142" s="178"/>
      <c r="J142" s="179">
        <f t="shared" si="10"/>
        <v>0</v>
      </c>
      <c r="K142" s="175" t="s">
        <v>5</v>
      </c>
      <c r="L142" s="39"/>
      <c r="M142" s="180" t="s">
        <v>5</v>
      </c>
      <c r="N142" s="181" t="s">
        <v>44</v>
      </c>
      <c r="O142" s="40"/>
      <c r="P142" s="182">
        <f t="shared" si="11"/>
        <v>0</v>
      </c>
      <c r="Q142" s="182">
        <v>0</v>
      </c>
      <c r="R142" s="182">
        <f t="shared" si="12"/>
        <v>0</v>
      </c>
      <c r="S142" s="182">
        <v>0</v>
      </c>
      <c r="T142" s="183">
        <f t="shared" si="13"/>
        <v>0</v>
      </c>
      <c r="AR142" s="22" t="s">
        <v>218</v>
      </c>
      <c r="AT142" s="22" t="s">
        <v>180</v>
      </c>
      <c r="AU142" s="22" t="s">
        <v>83</v>
      </c>
      <c r="AY142" s="22" t="s">
        <v>178</v>
      </c>
      <c r="BE142" s="184">
        <f t="shared" si="14"/>
        <v>0</v>
      </c>
      <c r="BF142" s="184">
        <f t="shared" si="15"/>
        <v>0</v>
      </c>
      <c r="BG142" s="184">
        <f t="shared" si="16"/>
        <v>0</v>
      </c>
      <c r="BH142" s="184">
        <f t="shared" si="17"/>
        <v>0</v>
      </c>
      <c r="BI142" s="184">
        <f t="shared" si="18"/>
        <v>0</v>
      </c>
      <c r="BJ142" s="22" t="s">
        <v>81</v>
      </c>
      <c r="BK142" s="184">
        <f t="shared" si="19"/>
        <v>0</v>
      </c>
      <c r="BL142" s="22" t="s">
        <v>218</v>
      </c>
      <c r="BM142" s="22" t="s">
        <v>427</v>
      </c>
    </row>
    <row r="143" spans="2:65" s="1" customFormat="1" ht="16.5" customHeight="1">
      <c r="B143" s="172"/>
      <c r="C143" s="173" t="s">
        <v>438</v>
      </c>
      <c r="D143" s="173" t="s">
        <v>180</v>
      </c>
      <c r="E143" s="174" t="s">
        <v>1870</v>
      </c>
      <c r="F143" s="175" t="s">
        <v>1871</v>
      </c>
      <c r="G143" s="176" t="s">
        <v>290</v>
      </c>
      <c r="H143" s="177">
        <v>100</v>
      </c>
      <c r="I143" s="178"/>
      <c r="J143" s="179">
        <f t="shared" si="10"/>
        <v>0</v>
      </c>
      <c r="K143" s="175" t="s">
        <v>5</v>
      </c>
      <c r="L143" s="39"/>
      <c r="M143" s="180" t="s">
        <v>5</v>
      </c>
      <c r="N143" s="181" t="s">
        <v>44</v>
      </c>
      <c r="O143" s="40"/>
      <c r="P143" s="182">
        <f t="shared" si="11"/>
        <v>0</v>
      </c>
      <c r="Q143" s="182">
        <v>0</v>
      </c>
      <c r="R143" s="182">
        <f t="shared" si="12"/>
        <v>0</v>
      </c>
      <c r="S143" s="182">
        <v>0</v>
      </c>
      <c r="T143" s="183">
        <f t="shared" si="13"/>
        <v>0</v>
      </c>
      <c r="AR143" s="22" t="s">
        <v>218</v>
      </c>
      <c r="AT143" s="22" t="s">
        <v>180</v>
      </c>
      <c r="AU143" s="22" t="s">
        <v>83</v>
      </c>
      <c r="AY143" s="22" t="s">
        <v>178</v>
      </c>
      <c r="BE143" s="184">
        <f t="shared" si="14"/>
        <v>0</v>
      </c>
      <c r="BF143" s="184">
        <f t="shared" si="15"/>
        <v>0</v>
      </c>
      <c r="BG143" s="184">
        <f t="shared" si="16"/>
        <v>0</v>
      </c>
      <c r="BH143" s="184">
        <f t="shared" si="17"/>
        <v>0</v>
      </c>
      <c r="BI143" s="184">
        <f t="shared" si="18"/>
        <v>0</v>
      </c>
      <c r="BJ143" s="22" t="s">
        <v>81</v>
      </c>
      <c r="BK143" s="184">
        <f t="shared" si="19"/>
        <v>0</v>
      </c>
      <c r="BL143" s="22" t="s">
        <v>218</v>
      </c>
      <c r="BM143" s="22" t="s">
        <v>432</v>
      </c>
    </row>
    <row r="144" spans="2:65" s="1" customFormat="1" ht="16.5" customHeight="1">
      <c r="B144" s="172"/>
      <c r="C144" s="173" t="s">
        <v>316</v>
      </c>
      <c r="D144" s="173" t="s">
        <v>180</v>
      </c>
      <c r="E144" s="174" t="s">
        <v>1872</v>
      </c>
      <c r="F144" s="175" t="s">
        <v>1873</v>
      </c>
      <c r="G144" s="176" t="s">
        <v>290</v>
      </c>
      <c r="H144" s="177">
        <v>370</v>
      </c>
      <c r="I144" s="178"/>
      <c r="J144" s="179">
        <f t="shared" si="10"/>
        <v>0</v>
      </c>
      <c r="K144" s="175" t="s">
        <v>5</v>
      </c>
      <c r="L144" s="39"/>
      <c r="M144" s="180" t="s">
        <v>5</v>
      </c>
      <c r="N144" s="181" t="s">
        <v>44</v>
      </c>
      <c r="O144" s="40"/>
      <c r="P144" s="182">
        <f t="shared" si="11"/>
        <v>0</v>
      </c>
      <c r="Q144" s="182">
        <v>0</v>
      </c>
      <c r="R144" s="182">
        <f t="shared" si="12"/>
        <v>0</v>
      </c>
      <c r="S144" s="182">
        <v>0</v>
      </c>
      <c r="T144" s="183">
        <f t="shared" si="13"/>
        <v>0</v>
      </c>
      <c r="AR144" s="22" t="s">
        <v>218</v>
      </c>
      <c r="AT144" s="22" t="s">
        <v>180</v>
      </c>
      <c r="AU144" s="22" t="s">
        <v>83</v>
      </c>
      <c r="AY144" s="22" t="s">
        <v>178</v>
      </c>
      <c r="BE144" s="184">
        <f t="shared" si="14"/>
        <v>0</v>
      </c>
      <c r="BF144" s="184">
        <f t="shared" si="15"/>
        <v>0</v>
      </c>
      <c r="BG144" s="184">
        <f t="shared" si="16"/>
        <v>0</v>
      </c>
      <c r="BH144" s="184">
        <f t="shared" si="17"/>
        <v>0</v>
      </c>
      <c r="BI144" s="184">
        <f t="shared" si="18"/>
        <v>0</v>
      </c>
      <c r="BJ144" s="22" t="s">
        <v>81</v>
      </c>
      <c r="BK144" s="184">
        <f t="shared" si="19"/>
        <v>0</v>
      </c>
      <c r="BL144" s="22" t="s">
        <v>218</v>
      </c>
      <c r="BM144" s="22" t="s">
        <v>436</v>
      </c>
    </row>
    <row r="145" spans="2:65" s="1" customFormat="1" ht="16.5" customHeight="1">
      <c r="B145" s="172"/>
      <c r="C145" s="173" t="s">
        <v>445</v>
      </c>
      <c r="D145" s="173" t="s">
        <v>180</v>
      </c>
      <c r="E145" s="174" t="s">
        <v>1874</v>
      </c>
      <c r="F145" s="175" t="s">
        <v>1875</v>
      </c>
      <c r="G145" s="176" t="s">
        <v>299</v>
      </c>
      <c r="H145" s="177">
        <v>400</v>
      </c>
      <c r="I145" s="178"/>
      <c r="J145" s="179">
        <f t="shared" si="10"/>
        <v>0</v>
      </c>
      <c r="K145" s="175" t="s">
        <v>5</v>
      </c>
      <c r="L145" s="39"/>
      <c r="M145" s="180" t="s">
        <v>5</v>
      </c>
      <c r="N145" s="181" t="s">
        <v>44</v>
      </c>
      <c r="O145" s="40"/>
      <c r="P145" s="182">
        <f t="shared" si="11"/>
        <v>0</v>
      </c>
      <c r="Q145" s="182">
        <v>0</v>
      </c>
      <c r="R145" s="182">
        <f t="shared" si="12"/>
        <v>0</v>
      </c>
      <c r="S145" s="182">
        <v>0</v>
      </c>
      <c r="T145" s="183">
        <f t="shared" si="13"/>
        <v>0</v>
      </c>
      <c r="AR145" s="22" t="s">
        <v>218</v>
      </c>
      <c r="AT145" s="22" t="s">
        <v>180</v>
      </c>
      <c r="AU145" s="22" t="s">
        <v>83</v>
      </c>
      <c r="AY145" s="22" t="s">
        <v>178</v>
      </c>
      <c r="BE145" s="184">
        <f t="shared" si="14"/>
        <v>0</v>
      </c>
      <c r="BF145" s="184">
        <f t="shared" si="15"/>
        <v>0</v>
      </c>
      <c r="BG145" s="184">
        <f t="shared" si="16"/>
        <v>0</v>
      </c>
      <c r="BH145" s="184">
        <f t="shared" si="17"/>
        <v>0</v>
      </c>
      <c r="BI145" s="184">
        <f t="shared" si="18"/>
        <v>0</v>
      </c>
      <c r="BJ145" s="22" t="s">
        <v>81</v>
      </c>
      <c r="BK145" s="184">
        <f t="shared" si="19"/>
        <v>0</v>
      </c>
      <c r="BL145" s="22" t="s">
        <v>218</v>
      </c>
      <c r="BM145" s="22" t="s">
        <v>441</v>
      </c>
    </row>
    <row r="146" spans="2:65" s="1" customFormat="1" ht="16.5" customHeight="1">
      <c r="B146" s="172"/>
      <c r="C146" s="173" t="s">
        <v>323</v>
      </c>
      <c r="D146" s="173" t="s">
        <v>180</v>
      </c>
      <c r="E146" s="174" t="s">
        <v>1876</v>
      </c>
      <c r="F146" s="175" t="s">
        <v>1877</v>
      </c>
      <c r="G146" s="176" t="s">
        <v>1807</v>
      </c>
      <c r="H146" s="177">
        <v>1</v>
      </c>
      <c r="I146" s="178"/>
      <c r="J146" s="179">
        <f t="shared" si="10"/>
        <v>0</v>
      </c>
      <c r="K146" s="175" t="s">
        <v>5</v>
      </c>
      <c r="L146" s="39"/>
      <c r="M146" s="180" t="s">
        <v>5</v>
      </c>
      <c r="N146" s="181" t="s">
        <v>44</v>
      </c>
      <c r="O146" s="40"/>
      <c r="P146" s="182">
        <f t="shared" si="11"/>
        <v>0</v>
      </c>
      <c r="Q146" s="182">
        <v>0</v>
      </c>
      <c r="R146" s="182">
        <f t="shared" si="12"/>
        <v>0</v>
      </c>
      <c r="S146" s="182">
        <v>0</v>
      </c>
      <c r="T146" s="183">
        <f t="shared" si="13"/>
        <v>0</v>
      </c>
      <c r="AR146" s="22" t="s">
        <v>218</v>
      </c>
      <c r="AT146" s="22" t="s">
        <v>180</v>
      </c>
      <c r="AU146" s="22" t="s">
        <v>83</v>
      </c>
      <c r="AY146" s="22" t="s">
        <v>178</v>
      </c>
      <c r="BE146" s="184">
        <f t="shared" si="14"/>
        <v>0</v>
      </c>
      <c r="BF146" s="184">
        <f t="shared" si="15"/>
        <v>0</v>
      </c>
      <c r="BG146" s="184">
        <f t="shared" si="16"/>
        <v>0</v>
      </c>
      <c r="BH146" s="184">
        <f t="shared" si="17"/>
        <v>0</v>
      </c>
      <c r="BI146" s="184">
        <f t="shared" si="18"/>
        <v>0</v>
      </c>
      <c r="BJ146" s="22" t="s">
        <v>81</v>
      </c>
      <c r="BK146" s="184">
        <f t="shared" si="19"/>
        <v>0</v>
      </c>
      <c r="BL146" s="22" t="s">
        <v>218</v>
      </c>
      <c r="BM146" s="22" t="s">
        <v>444</v>
      </c>
    </row>
    <row r="147" spans="2:65" s="1" customFormat="1" ht="16.5" customHeight="1">
      <c r="B147" s="172"/>
      <c r="C147" s="173" t="s">
        <v>454</v>
      </c>
      <c r="D147" s="173" t="s">
        <v>180</v>
      </c>
      <c r="E147" s="174"/>
      <c r="F147" s="175" t="s">
        <v>603</v>
      </c>
      <c r="G147" s="176"/>
      <c r="H147" s="177"/>
      <c r="I147" s="178"/>
      <c r="J147" s="179">
        <f t="shared" si="10"/>
        <v>0</v>
      </c>
      <c r="K147" s="175" t="s">
        <v>5</v>
      </c>
      <c r="L147" s="39"/>
      <c r="M147" s="180" t="s">
        <v>5</v>
      </c>
      <c r="N147" s="181" t="s">
        <v>44</v>
      </c>
      <c r="O147" s="40"/>
      <c r="P147" s="182">
        <f t="shared" si="11"/>
        <v>0</v>
      </c>
      <c r="Q147" s="182">
        <v>0</v>
      </c>
      <c r="R147" s="182">
        <f t="shared" si="12"/>
        <v>0</v>
      </c>
      <c r="S147" s="182">
        <v>0</v>
      </c>
      <c r="T147" s="183">
        <f t="shared" si="13"/>
        <v>0</v>
      </c>
      <c r="AR147" s="22" t="s">
        <v>218</v>
      </c>
      <c r="AT147" s="22" t="s">
        <v>180</v>
      </c>
      <c r="AU147" s="22" t="s">
        <v>83</v>
      </c>
      <c r="AY147" s="22" t="s">
        <v>178</v>
      </c>
      <c r="BE147" s="184">
        <f t="shared" si="14"/>
        <v>0</v>
      </c>
      <c r="BF147" s="184">
        <f t="shared" si="15"/>
        <v>0</v>
      </c>
      <c r="BG147" s="184">
        <f t="shared" si="16"/>
        <v>0</v>
      </c>
      <c r="BH147" s="184">
        <f t="shared" si="17"/>
        <v>0</v>
      </c>
      <c r="BI147" s="184">
        <f t="shared" si="18"/>
        <v>0</v>
      </c>
      <c r="BJ147" s="22" t="s">
        <v>81</v>
      </c>
      <c r="BK147" s="184">
        <f t="shared" si="19"/>
        <v>0</v>
      </c>
      <c r="BL147" s="22" t="s">
        <v>218</v>
      </c>
      <c r="BM147" s="22" t="s">
        <v>448</v>
      </c>
    </row>
    <row r="148" spans="2:65" s="1" customFormat="1" ht="16.5" customHeight="1">
      <c r="B148" s="172"/>
      <c r="C148" s="173" t="s">
        <v>327</v>
      </c>
      <c r="D148" s="173" t="s">
        <v>180</v>
      </c>
      <c r="E148" s="174" t="s">
        <v>1879</v>
      </c>
      <c r="F148" s="175" t="s">
        <v>1880</v>
      </c>
      <c r="G148" s="176" t="s">
        <v>299</v>
      </c>
      <c r="H148" s="177">
        <v>200</v>
      </c>
      <c r="I148" s="178"/>
      <c r="J148" s="179">
        <f t="shared" si="10"/>
        <v>0</v>
      </c>
      <c r="K148" s="175" t="s">
        <v>5</v>
      </c>
      <c r="L148" s="39"/>
      <c r="M148" s="180" t="s">
        <v>5</v>
      </c>
      <c r="N148" s="181" t="s">
        <v>44</v>
      </c>
      <c r="O148" s="40"/>
      <c r="P148" s="182">
        <f t="shared" si="11"/>
        <v>0</v>
      </c>
      <c r="Q148" s="182">
        <v>0</v>
      </c>
      <c r="R148" s="182">
        <f t="shared" si="12"/>
        <v>0</v>
      </c>
      <c r="S148" s="182">
        <v>0</v>
      </c>
      <c r="T148" s="183">
        <f t="shared" si="13"/>
        <v>0</v>
      </c>
      <c r="AR148" s="22" t="s">
        <v>218</v>
      </c>
      <c r="AT148" s="22" t="s">
        <v>180</v>
      </c>
      <c r="AU148" s="22" t="s">
        <v>83</v>
      </c>
      <c r="AY148" s="22" t="s">
        <v>178</v>
      </c>
      <c r="BE148" s="184">
        <f t="shared" si="14"/>
        <v>0</v>
      </c>
      <c r="BF148" s="184">
        <f t="shared" si="15"/>
        <v>0</v>
      </c>
      <c r="BG148" s="184">
        <f t="shared" si="16"/>
        <v>0</v>
      </c>
      <c r="BH148" s="184">
        <f t="shared" si="17"/>
        <v>0</v>
      </c>
      <c r="BI148" s="184">
        <f t="shared" si="18"/>
        <v>0</v>
      </c>
      <c r="BJ148" s="22" t="s">
        <v>81</v>
      </c>
      <c r="BK148" s="184">
        <f t="shared" si="19"/>
        <v>0</v>
      </c>
      <c r="BL148" s="22" t="s">
        <v>218</v>
      </c>
      <c r="BM148" s="22" t="s">
        <v>452</v>
      </c>
    </row>
    <row r="149" spans="2:65" s="1" customFormat="1" ht="16.5" customHeight="1">
      <c r="B149" s="172"/>
      <c r="C149" s="173" t="s">
        <v>462</v>
      </c>
      <c r="D149" s="173" t="s">
        <v>180</v>
      </c>
      <c r="E149" s="174" t="s">
        <v>1881</v>
      </c>
      <c r="F149" s="175" t="s">
        <v>1882</v>
      </c>
      <c r="G149" s="176" t="s">
        <v>290</v>
      </c>
      <c r="H149" s="177">
        <v>100</v>
      </c>
      <c r="I149" s="178"/>
      <c r="J149" s="179">
        <f t="shared" si="10"/>
        <v>0</v>
      </c>
      <c r="K149" s="175" t="s">
        <v>5</v>
      </c>
      <c r="L149" s="39"/>
      <c r="M149" s="180" t="s">
        <v>5</v>
      </c>
      <c r="N149" s="181" t="s">
        <v>44</v>
      </c>
      <c r="O149" s="40"/>
      <c r="P149" s="182">
        <f t="shared" si="11"/>
        <v>0</v>
      </c>
      <c r="Q149" s="182">
        <v>0</v>
      </c>
      <c r="R149" s="182">
        <f t="shared" si="12"/>
        <v>0</v>
      </c>
      <c r="S149" s="182">
        <v>0</v>
      </c>
      <c r="T149" s="183">
        <f t="shared" si="13"/>
        <v>0</v>
      </c>
      <c r="AR149" s="22" t="s">
        <v>218</v>
      </c>
      <c r="AT149" s="22" t="s">
        <v>180</v>
      </c>
      <c r="AU149" s="22" t="s">
        <v>83</v>
      </c>
      <c r="AY149" s="22" t="s">
        <v>178</v>
      </c>
      <c r="BE149" s="184">
        <f t="shared" si="14"/>
        <v>0</v>
      </c>
      <c r="BF149" s="184">
        <f t="shared" si="15"/>
        <v>0</v>
      </c>
      <c r="BG149" s="184">
        <f t="shared" si="16"/>
        <v>0</v>
      </c>
      <c r="BH149" s="184">
        <f t="shared" si="17"/>
        <v>0</v>
      </c>
      <c r="BI149" s="184">
        <f t="shared" si="18"/>
        <v>0</v>
      </c>
      <c r="BJ149" s="22" t="s">
        <v>81</v>
      </c>
      <c r="BK149" s="184">
        <f t="shared" si="19"/>
        <v>0</v>
      </c>
      <c r="BL149" s="22" t="s">
        <v>218</v>
      </c>
      <c r="BM149" s="22" t="s">
        <v>457</v>
      </c>
    </row>
    <row r="150" spans="2:65" s="1" customFormat="1" ht="16.5" customHeight="1">
      <c r="B150" s="172"/>
      <c r="C150" s="298" t="s">
        <v>330</v>
      </c>
      <c r="D150" s="173" t="s">
        <v>180</v>
      </c>
      <c r="E150" s="174" t="s">
        <v>1883</v>
      </c>
      <c r="F150" s="175" t="s">
        <v>1884</v>
      </c>
      <c r="G150" s="176" t="s">
        <v>1807</v>
      </c>
      <c r="H150" s="177">
        <v>22</v>
      </c>
      <c r="I150" s="178"/>
      <c r="J150" s="179">
        <f t="shared" si="10"/>
        <v>0</v>
      </c>
      <c r="K150" s="175" t="s">
        <v>5</v>
      </c>
      <c r="L150" s="39"/>
      <c r="M150" s="180" t="s">
        <v>5</v>
      </c>
      <c r="N150" s="181" t="s">
        <v>44</v>
      </c>
      <c r="O150" s="40"/>
      <c r="P150" s="182">
        <f t="shared" si="11"/>
        <v>0</v>
      </c>
      <c r="Q150" s="182">
        <v>0</v>
      </c>
      <c r="R150" s="182">
        <f t="shared" si="12"/>
        <v>0</v>
      </c>
      <c r="S150" s="182">
        <v>0</v>
      </c>
      <c r="T150" s="183">
        <f t="shared" si="13"/>
        <v>0</v>
      </c>
      <c r="AR150" s="22" t="s">
        <v>218</v>
      </c>
      <c r="AT150" s="22" t="s">
        <v>180</v>
      </c>
      <c r="AU150" s="22" t="s">
        <v>83</v>
      </c>
      <c r="AY150" s="22" t="s">
        <v>178</v>
      </c>
      <c r="BE150" s="184">
        <f t="shared" si="14"/>
        <v>0</v>
      </c>
      <c r="BF150" s="184">
        <f t="shared" si="15"/>
        <v>0</v>
      </c>
      <c r="BG150" s="184">
        <f t="shared" si="16"/>
        <v>0</v>
      </c>
      <c r="BH150" s="184">
        <f t="shared" si="17"/>
        <v>0</v>
      </c>
      <c r="BI150" s="184">
        <f t="shared" si="18"/>
        <v>0</v>
      </c>
      <c r="BJ150" s="22" t="s">
        <v>81</v>
      </c>
      <c r="BK150" s="184">
        <f t="shared" si="19"/>
        <v>0</v>
      </c>
      <c r="BL150" s="22" t="s">
        <v>218</v>
      </c>
      <c r="BM150" s="22" t="s">
        <v>461</v>
      </c>
    </row>
    <row r="151" spans="2:65" s="1" customFormat="1" ht="16.5" customHeight="1">
      <c r="B151" s="172"/>
      <c r="C151" s="173" t="s">
        <v>471</v>
      </c>
      <c r="D151" s="173" t="s">
        <v>180</v>
      </c>
      <c r="E151" s="174" t="s">
        <v>1885</v>
      </c>
      <c r="F151" s="175" t="s">
        <v>1886</v>
      </c>
      <c r="G151" s="176" t="s">
        <v>299</v>
      </c>
      <c r="H151" s="177">
        <v>22</v>
      </c>
      <c r="I151" s="178"/>
      <c r="J151" s="179">
        <f t="shared" si="10"/>
        <v>0</v>
      </c>
      <c r="K151" s="175" t="s">
        <v>5</v>
      </c>
      <c r="L151" s="39"/>
      <c r="M151" s="180" t="s">
        <v>5</v>
      </c>
      <c r="N151" s="181" t="s">
        <v>44</v>
      </c>
      <c r="O151" s="40"/>
      <c r="P151" s="182">
        <f t="shared" si="11"/>
        <v>0</v>
      </c>
      <c r="Q151" s="182">
        <v>0</v>
      </c>
      <c r="R151" s="182">
        <f t="shared" si="12"/>
        <v>0</v>
      </c>
      <c r="S151" s="182">
        <v>0</v>
      </c>
      <c r="T151" s="183">
        <f t="shared" si="13"/>
        <v>0</v>
      </c>
      <c r="AR151" s="22" t="s">
        <v>218</v>
      </c>
      <c r="AT151" s="22" t="s">
        <v>180</v>
      </c>
      <c r="AU151" s="22" t="s">
        <v>83</v>
      </c>
      <c r="AY151" s="22" t="s">
        <v>178</v>
      </c>
      <c r="BE151" s="184">
        <f t="shared" si="14"/>
        <v>0</v>
      </c>
      <c r="BF151" s="184">
        <f t="shared" si="15"/>
        <v>0</v>
      </c>
      <c r="BG151" s="184">
        <f t="shared" si="16"/>
        <v>0</v>
      </c>
      <c r="BH151" s="184">
        <f t="shared" si="17"/>
        <v>0</v>
      </c>
      <c r="BI151" s="184">
        <f t="shared" si="18"/>
        <v>0</v>
      </c>
      <c r="BJ151" s="22" t="s">
        <v>81</v>
      </c>
      <c r="BK151" s="184">
        <f t="shared" si="19"/>
        <v>0</v>
      </c>
      <c r="BL151" s="22" t="s">
        <v>218</v>
      </c>
      <c r="BM151" s="22" t="s">
        <v>465</v>
      </c>
    </row>
    <row r="152" spans="2:65" s="1" customFormat="1" ht="16.5" customHeight="1">
      <c r="B152" s="172"/>
      <c r="C152" s="173" t="s">
        <v>335</v>
      </c>
      <c r="D152" s="173" t="s">
        <v>180</v>
      </c>
      <c r="E152" s="174" t="s">
        <v>1887</v>
      </c>
      <c r="F152" s="175" t="s">
        <v>1888</v>
      </c>
      <c r="G152" s="176" t="s">
        <v>722</v>
      </c>
      <c r="H152" s="177">
        <v>90</v>
      </c>
      <c r="I152" s="178"/>
      <c r="J152" s="179">
        <f t="shared" si="10"/>
        <v>0</v>
      </c>
      <c r="K152" s="175" t="s">
        <v>5</v>
      </c>
      <c r="L152" s="39"/>
      <c r="M152" s="180" t="s">
        <v>5</v>
      </c>
      <c r="N152" s="181" t="s">
        <v>44</v>
      </c>
      <c r="O152" s="40"/>
      <c r="P152" s="182">
        <f t="shared" si="11"/>
        <v>0</v>
      </c>
      <c r="Q152" s="182">
        <v>0</v>
      </c>
      <c r="R152" s="182">
        <f t="shared" si="12"/>
        <v>0</v>
      </c>
      <c r="S152" s="182">
        <v>0</v>
      </c>
      <c r="T152" s="183">
        <f t="shared" si="13"/>
        <v>0</v>
      </c>
      <c r="AR152" s="22" t="s">
        <v>218</v>
      </c>
      <c r="AT152" s="22" t="s">
        <v>180</v>
      </c>
      <c r="AU152" s="22" t="s">
        <v>83</v>
      </c>
      <c r="AY152" s="22" t="s">
        <v>178</v>
      </c>
      <c r="BE152" s="184">
        <f t="shared" si="14"/>
        <v>0</v>
      </c>
      <c r="BF152" s="184">
        <f t="shared" si="15"/>
        <v>0</v>
      </c>
      <c r="BG152" s="184">
        <f t="shared" si="16"/>
        <v>0</v>
      </c>
      <c r="BH152" s="184">
        <f t="shared" si="17"/>
        <v>0</v>
      </c>
      <c r="BI152" s="184">
        <f t="shared" si="18"/>
        <v>0</v>
      </c>
      <c r="BJ152" s="22" t="s">
        <v>81</v>
      </c>
      <c r="BK152" s="184">
        <f t="shared" si="19"/>
        <v>0</v>
      </c>
      <c r="BL152" s="22" t="s">
        <v>218</v>
      </c>
      <c r="BM152" s="22" t="s">
        <v>469</v>
      </c>
    </row>
    <row r="153" spans="2:65" s="1" customFormat="1" ht="16.5" customHeight="1">
      <c r="B153" s="172"/>
      <c r="C153" s="173" t="s">
        <v>480</v>
      </c>
      <c r="D153" s="173" t="s">
        <v>180</v>
      </c>
      <c r="E153" s="174" t="s">
        <v>1889</v>
      </c>
      <c r="F153" s="175" t="s">
        <v>1888</v>
      </c>
      <c r="G153" s="176" t="s">
        <v>722</v>
      </c>
      <c r="H153" s="177">
        <v>80</v>
      </c>
      <c r="I153" s="178"/>
      <c r="J153" s="179">
        <f t="shared" si="10"/>
        <v>0</v>
      </c>
      <c r="K153" s="175" t="s">
        <v>5</v>
      </c>
      <c r="L153" s="39"/>
      <c r="M153" s="180" t="s">
        <v>5</v>
      </c>
      <c r="N153" s="181" t="s">
        <v>44</v>
      </c>
      <c r="O153" s="40"/>
      <c r="P153" s="182">
        <f t="shared" si="11"/>
        <v>0</v>
      </c>
      <c r="Q153" s="182">
        <v>0</v>
      </c>
      <c r="R153" s="182">
        <f t="shared" si="12"/>
        <v>0</v>
      </c>
      <c r="S153" s="182">
        <v>0</v>
      </c>
      <c r="T153" s="183">
        <f t="shared" si="13"/>
        <v>0</v>
      </c>
      <c r="AR153" s="22" t="s">
        <v>218</v>
      </c>
      <c r="AT153" s="22" t="s">
        <v>180</v>
      </c>
      <c r="AU153" s="22" t="s">
        <v>83</v>
      </c>
      <c r="AY153" s="22" t="s">
        <v>178</v>
      </c>
      <c r="BE153" s="184">
        <f t="shared" si="14"/>
        <v>0</v>
      </c>
      <c r="BF153" s="184">
        <f t="shared" si="15"/>
        <v>0</v>
      </c>
      <c r="BG153" s="184">
        <f t="shared" si="16"/>
        <v>0</v>
      </c>
      <c r="BH153" s="184">
        <f t="shared" si="17"/>
        <v>0</v>
      </c>
      <c r="BI153" s="184">
        <f t="shared" si="18"/>
        <v>0</v>
      </c>
      <c r="BJ153" s="22" t="s">
        <v>81</v>
      </c>
      <c r="BK153" s="184">
        <f t="shared" si="19"/>
        <v>0</v>
      </c>
      <c r="BL153" s="22" t="s">
        <v>218</v>
      </c>
      <c r="BM153" s="22" t="s">
        <v>474</v>
      </c>
    </row>
    <row r="154" spans="2:65" s="1" customFormat="1" ht="16.5" customHeight="1">
      <c r="B154" s="172"/>
      <c r="C154" s="298" t="s">
        <v>339</v>
      </c>
      <c r="D154" s="173" t="s">
        <v>180</v>
      </c>
      <c r="E154" s="174" t="s">
        <v>1890</v>
      </c>
      <c r="F154" s="175" t="s">
        <v>1891</v>
      </c>
      <c r="G154" s="176" t="s">
        <v>299</v>
      </c>
      <c r="H154" s="177">
        <v>1</v>
      </c>
      <c r="I154" s="178"/>
      <c r="J154" s="179">
        <f t="shared" si="10"/>
        <v>0</v>
      </c>
      <c r="K154" s="175" t="s">
        <v>5</v>
      </c>
      <c r="L154" s="39"/>
      <c r="M154" s="180" t="s">
        <v>5</v>
      </c>
      <c r="N154" s="181" t="s">
        <v>44</v>
      </c>
      <c r="O154" s="40"/>
      <c r="P154" s="182">
        <f t="shared" si="11"/>
        <v>0</v>
      </c>
      <c r="Q154" s="182">
        <v>0</v>
      </c>
      <c r="R154" s="182">
        <f t="shared" si="12"/>
        <v>0</v>
      </c>
      <c r="S154" s="182">
        <v>0</v>
      </c>
      <c r="T154" s="183">
        <f t="shared" si="13"/>
        <v>0</v>
      </c>
      <c r="AR154" s="22" t="s">
        <v>218</v>
      </c>
      <c r="AT154" s="22" t="s">
        <v>180</v>
      </c>
      <c r="AU154" s="22" t="s">
        <v>83</v>
      </c>
      <c r="AY154" s="22" t="s">
        <v>178</v>
      </c>
      <c r="BE154" s="184">
        <f t="shared" si="14"/>
        <v>0</v>
      </c>
      <c r="BF154" s="184">
        <f t="shared" si="15"/>
        <v>0</v>
      </c>
      <c r="BG154" s="184">
        <f t="shared" si="16"/>
        <v>0</v>
      </c>
      <c r="BH154" s="184">
        <f t="shared" si="17"/>
        <v>0</v>
      </c>
      <c r="BI154" s="184">
        <f t="shared" si="18"/>
        <v>0</v>
      </c>
      <c r="BJ154" s="22" t="s">
        <v>81</v>
      </c>
      <c r="BK154" s="184">
        <f t="shared" si="19"/>
        <v>0</v>
      </c>
      <c r="BL154" s="22" t="s">
        <v>218</v>
      </c>
      <c r="BM154" s="22" t="s">
        <v>478</v>
      </c>
    </row>
    <row r="155" spans="2:65" s="1" customFormat="1" ht="16.5" customHeight="1">
      <c r="B155" s="172"/>
      <c r="C155" s="298" t="s">
        <v>489</v>
      </c>
      <c r="D155" s="173" t="s">
        <v>180</v>
      </c>
      <c r="E155" s="174" t="s">
        <v>1892</v>
      </c>
      <c r="F155" s="175" t="s">
        <v>1893</v>
      </c>
      <c r="G155" s="176" t="s">
        <v>299</v>
      </c>
      <c r="H155" s="177">
        <v>1</v>
      </c>
      <c r="I155" s="178"/>
      <c r="J155" s="179">
        <f t="shared" si="10"/>
        <v>0</v>
      </c>
      <c r="K155" s="175" t="s">
        <v>5</v>
      </c>
      <c r="L155" s="39"/>
      <c r="M155" s="180" t="s">
        <v>5</v>
      </c>
      <c r="N155" s="181" t="s">
        <v>44</v>
      </c>
      <c r="O155" s="40"/>
      <c r="P155" s="182">
        <f t="shared" si="11"/>
        <v>0</v>
      </c>
      <c r="Q155" s="182">
        <v>0</v>
      </c>
      <c r="R155" s="182">
        <f t="shared" si="12"/>
        <v>0</v>
      </c>
      <c r="S155" s="182">
        <v>0</v>
      </c>
      <c r="T155" s="183">
        <f t="shared" si="13"/>
        <v>0</v>
      </c>
      <c r="AR155" s="22" t="s">
        <v>218</v>
      </c>
      <c r="AT155" s="22" t="s">
        <v>180</v>
      </c>
      <c r="AU155" s="22" t="s">
        <v>83</v>
      </c>
      <c r="AY155" s="22" t="s">
        <v>178</v>
      </c>
      <c r="BE155" s="184">
        <f t="shared" si="14"/>
        <v>0</v>
      </c>
      <c r="BF155" s="184">
        <f t="shared" si="15"/>
        <v>0</v>
      </c>
      <c r="BG155" s="184">
        <f t="shared" si="16"/>
        <v>0</v>
      </c>
      <c r="BH155" s="184">
        <f t="shared" si="17"/>
        <v>0</v>
      </c>
      <c r="BI155" s="184">
        <f t="shared" si="18"/>
        <v>0</v>
      </c>
      <c r="BJ155" s="22" t="s">
        <v>81</v>
      </c>
      <c r="BK155" s="184">
        <f t="shared" si="19"/>
        <v>0</v>
      </c>
      <c r="BL155" s="22" t="s">
        <v>218</v>
      </c>
      <c r="BM155" s="22" t="s">
        <v>483</v>
      </c>
    </row>
    <row r="156" spans="2:65" s="1" customFormat="1" ht="16.5" customHeight="1">
      <c r="B156" s="172"/>
      <c r="C156" s="173" t="s">
        <v>345</v>
      </c>
      <c r="D156" s="173" t="s">
        <v>180</v>
      </c>
      <c r="E156" s="174" t="s">
        <v>1894</v>
      </c>
      <c r="F156" s="175" t="s">
        <v>1895</v>
      </c>
      <c r="G156" s="176" t="s">
        <v>290</v>
      </c>
      <c r="H156" s="177">
        <v>50</v>
      </c>
      <c r="I156" s="178"/>
      <c r="J156" s="179">
        <f t="shared" si="10"/>
        <v>0</v>
      </c>
      <c r="K156" s="175" t="s">
        <v>5</v>
      </c>
      <c r="L156" s="39"/>
      <c r="M156" s="180" t="s">
        <v>5</v>
      </c>
      <c r="N156" s="181" t="s">
        <v>44</v>
      </c>
      <c r="O156" s="40"/>
      <c r="P156" s="182">
        <f t="shared" si="11"/>
        <v>0</v>
      </c>
      <c r="Q156" s="182">
        <v>0</v>
      </c>
      <c r="R156" s="182">
        <f t="shared" si="12"/>
        <v>0</v>
      </c>
      <c r="S156" s="182">
        <v>0</v>
      </c>
      <c r="T156" s="183">
        <f t="shared" si="13"/>
        <v>0</v>
      </c>
      <c r="AR156" s="22" t="s">
        <v>218</v>
      </c>
      <c r="AT156" s="22" t="s">
        <v>180</v>
      </c>
      <c r="AU156" s="22" t="s">
        <v>83</v>
      </c>
      <c r="AY156" s="22" t="s">
        <v>178</v>
      </c>
      <c r="BE156" s="184">
        <f t="shared" si="14"/>
        <v>0</v>
      </c>
      <c r="BF156" s="184">
        <f t="shared" si="15"/>
        <v>0</v>
      </c>
      <c r="BG156" s="184">
        <f t="shared" si="16"/>
        <v>0</v>
      </c>
      <c r="BH156" s="184">
        <f t="shared" si="17"/>
        <v>0</v>
      </c>
      <c r="BI156" s="184">
        <f t="shared" si="18"/>
        <v>0</v>
      </c>
      <c r="BJ156" s="22" t="s">
        <v>81</v>
      </c>
      <c r="BK156" s="184">
        <f t="shared" si="19"/>
        <v>0</v>
      </c>
      <c r="BL156" s="22" t="s">
        <v>218</v>
      </c>
      <c r="BM156" s="22" t="s">
        <v>487</v>
      </c>
    </row>
    <row r="157" spans="2:65" s="1" customFormat="1" ht="16.5" customHeight="1">
      <c r="B157" s="172"/>
      <c r="C157" s="173" t="s">
        <v>500</v>
      </c>
      <c r="D157" s="173" t="s">
        <v>180</v>
      </c>
      <c r="E157" s="174" t="s">
        <v>1896</v>
      </c>
      <c r="F157" s="175" t="s">
        <v>1897</v>
      </c>
      <c r="G157" s="176" t="s">
        <v>290</v>
      </c>
      <c r="H157" s="177">
        <v>490</v>
      </c>
      <c r="I157" s="178"/>
      <c r="J157" s="179">
        <f t="shared" si="10"/>
        <v>0</v>
      </c>
      <c r="K157" s="175" t="s">
        <v>5</v>
      </c>
      <c r="L157" s="39"/>
      <c r="M157" s="180" t="s">
        <v>5</v>
      </c>
      <c r="N157" s="181" t="s">
        <v>44</v>
      </c>
      <c r="O157" s="40"/>
      <c r="P157" s="182">
        <f t="shared" si="11"/>
        <v>0</v>
      </c>
      <c r="Q157" s="182">
        <v>0</v>
      </c>
      <c r="R157" s="182">
        <f t="shared" si="12"/>
        <v>0</v>
      </c>
      <c r="S157" s="182">
        <v>0</v>
      </c>
      <c r="T157" s="183">
        <f t="shared" si="13"/>
        <v>0</v>
      </c>
      <c r="AR157" s="22" t="s">
        <v>218</v>
      </c>
      <c r="AT157" s="22" t="s">
        <v>180</v>
      </c>
      <c r="AU157" s="22" t="s">
        <v>83</v>
      </c>
      <c r="AY157" s="22" t="s">
        <v>178</v>
      </c>
      <c r="BE157" s="184">
        <f t="shared" si="14"/>
        <v>0</v>
      </c>
      <c r="BF157" s="184">
        <f t="shared" si="15"/>
        <v>0</v>
      </c>
      <c r="BG157" s="184">
        <f t="shared" si="16"/>
        <v>0</v>
      </c>
      <c r="BH157" s="184">
        <f t="shared" si="17"/>
        <v>0</v>
      </c>
      <c r="BI157" s="184">
        <f t="shared" si="18"/>
        <v>0</v>
      </c>
      <c r="BJ157" s="22" t="s">
        <v>81</v>
      </c>
      <c r="BK157" s="184">
        <f t="shared" si="19"/>
        <v>0</v>
      </c>
      <c r="BL157" s="22" t="s">
        <v>218</v>
      </c>
      <c r="BM157" s="22" t="s">
        <v>492</v>
      </c>
    </row>
    <row r="158" spans="2:65" s="1" customFormat="1" ht="16.5" customHeight="1">
      <c r="B158" s="172"/>
      <c r="C158" s="298" t="s">
        <v>349</v>
      </c>
      <c r="D158" s="173" t="s">
        <v>180</v>
      </c>
      <c r="E158" s="174" t="s">
        <v>1898</v>
      </c>
      <c r="F158" s="175" t="s">
        <v>1899</v>
      </c>
      <c r="G158" s="176" t="s">
        <v>299</v>
      </c>
      <c r="H158" s="177">
        <v>2</v>
      </c>
      <c r="I158" s="178"/>
      <c r="J158" s="179">
        <f t="shared" si="10"/>
        <v>0</v>
      </c>
      <c r="K158" s="175" t="s">
        <v>5</v>
      </c>
      <c r="L158" s="39"/>
      <c r="M158" s="180" t="s">
        <v>5</v>
      </c>
      <c r="N158" s="181" t="s">
        <v>44</v>
      </c>
      <c r="O158" s="40"/>
      <c r="P158" s="182">
        <f t="shared" si="11"/>
        <v>0</v>
      </c>
      <c r="Q158" s="182">
        <v>0</v>
      </c>
      <c r="R158" s="182">
        <f t="shared" si="12"/>
        <v>0</v>
      </c>
      <c r="S158" s="182">
        <v>0</v>
      </c>
      <c r="T158" s="183">
        <f t="shared" si="13"/>
        <v>0</v>
      </c>
      <c r="AR158" s="22" t="s">
        <v>218</v>
      </c>
      <c r="AT158" s="22" t="s">
        <v>180</v>
      </c>
      <c r="AU158" s="22" t="s">
        <v>83</v>
      </c>
      <c r="AY158" s="22" t="s">
        <v>178</v>
      </c>
      <c r="BE158" s="184">
        <f t="shared" si="14"/>
        <v>0</v>
      </c>
      <c r="BF158" s="184">
        <f t="shared" si="15"/>
        <v>0</v>
      </c>
      <c r="BG158" s="184">
        <f t="shared" si="16"/>
        <v>0</v>
      </c>
      <c r="BH158" s="184">
        <f t="shared" si="17"/>
        <v>0</v>
      </c>
      <c r="BI158" s="184">
        <f t="shared" si="18"/>
        <v>0</v>
      </c>
      <c r="BJ158" s="22" t="s">
        <v>81</v>
      </c>
      <c r="BK158" s="184">
        <f t="shared" si="19"/>
        <v>0</v>
      </c>
      <c r="BL158" s="22" t="s">
        <v>218</v>
      </c>
      <c r="BM158" s="22" t="s">
        <v>498</v>
      </c>
    </row>
    <row r="159" spans="2:65" s="1" customFormat="1" ht="16.5" customHeight="1">
      <c r="B159" s="172"/>
      <c r="C159" s="173" t="s">
        <v>508</v>
      </c>
      <c r="D159" s="173" t="s">
        <v>180</v>
      </c>
      <c r="E159" s="174" t="s">
        <v>1900</v>
      </c>
      <c r="F159" s="175" t="s">
        <v>1901</v>
      </c>
      <c r="G159" s="176" t="s">
        <v>299</v>
      </c>
      <c r="H159" s="177">
        <v>22</v>
      </c>
      <c r="I159" s="178"/>
      <c r="J159" s="179">
        <f t="shared" si="10"/>
        <v>0</v>
      </c>
      <c r="K159" s="175" t="s">
        <v>5</v>
      </c>
      <c r="L159" s="39"/>
      <c r="M159" s="180" t="s">
        <v>5</v>
      </c>
      <c r="N159" s="181" t="s">
        <v>44</v>
      </c>
      <c r="O159" s="40"/>
      <c r="P159" s="182">
        <f t="shared" si="11"/>
        <v>0</v>
      </c>
      <c r="Q159" s="182">
        <v>0</v>
      </c>
      <c r="R159" s="182">
        <f t="shared" si="12"/>
        <v>0</v>
      </c>
      <c r="S159" s="182">
        <v>0</v>
      </c>
      <c r="T159" s="183">
        <f t="shared" si="13"/>
        <v>0</v>
      </c>
      <c r="AR159" s="22" t="s">
        <v>218</v>
      </c>
      <c r="AT159" s="22" t="s">
        <v>180</v>
      </c>
      <c r="AU159" s="22" t="s">
        <v>83</v>
      </c>
      <c r="AY159" s="22" t="s">
        <v>178</v>
      </c>
      <c r="BE159" s="184">
        <f t="shared" si="14"/>
        <v>0</v>
      </c>
      <c r="BF159" s="184">
        <f t="shared" si="15"/>
        <v>0</v>
      </c>
      <c r="BG159" s="184">
        <f t="shared" si="16"/>
        <v>0</v>
      </c>
      <c r="BH159" s="184">
        <f t="shared" si="17"/>
        <v>0</v>
      </c>
      <c r="BI159" s="184">
        <f t="shared" si="18"/>
        <v>0</v>
      </c>
      <c r="BJ159" s="22" t="s">
        <v>81</v>
      </c>
      <c r="BK159" s="184">
        <f t="shared" si="19"/>
        <v>0</v>
      </c>
      <c r="BL159" s="22" t="s">
        <v>218</v>
      </c>
      <c r="BM159" s="22" t="s">
        <v>503</v>
      </c>
    </row>
    <row r="160" spans="2:65" s="1" customFormat="1" ht="16.5" customHeight="1">
      <c r="B160" s="172"/>
      <c r="C160" s="298" t="s">
        <v>353</v>
      </c>
      <c r="D160" s="173" t="s">
        <v>180</v>
      </c>
      <c r="E160" s="174" t="s">
        <v>1902</v>
      </c>
      <c r="F160" s="175" t="s">
        <v>1903</v>
      </c>
      <c r="G160" s="176" t="s">
        <v>299</v>
      </c>
      <c r="H160" s="177">
        <v>20</v>
      </c>
      <c r="I160" s="178"/>
      <c r="J160" s="179">
        <f t="shared" si="10"/>
        <v>0</v>
      </c>
      <c r="K160" s="175" t="s">
        <v>5</v>
      </c>
      <c r="L160" s="39"/>
      <c r="M160" s="180" t="s">
        <v>5</v>
      </c>
      <c r="N160" s="181" t="s">
        <v>44</v>
      </c>
      <c r="O160" s="40"/>
      <c r="P160" s="182">
        <f t="shared" si="11"/>
        <v>0</v>
      </c>
      <c r="Q160" s="182">
        <v>0</v>
      </c>
      <c r="R160" s="182">
        <f t="shared" si="12"/>
        <v>0</v>
      </c>
      <c r="S160" s="182">
        <v>0</v>
      </c>
      <c r="T160" s="183">
        <f t="shared" si="13"/>
        <v>0</v>
      </c>
      <c r="AR160" s="22" t="s">
        <v>218</v>
      </c>
      <c r="AT160" s="22" t="s">
        <v>180</v>
      </c>
      <c r="AU160" s="22" t="s">
        <v>83</v>
      </c>
      <c r="AY160" s="22" t="s">
        <v>178</v>
      </c>
      <c r="BE160" s="184">
        <f t="shared" si="14"/>
        <v>0</v>
      </c>
      <c r="BF160" s="184">
        <f t="shared" si="15"/>
        <v>0</v>
      </c>
      <c r="BG160" s="184">
        <f t="shared" si="16"/>
        <v>0</v>
      </c>
      <c r="BH160" s="184">
        <f t="shared" si="17"/>
        <v>0</v>
      </c>
      <c r="BI160" s="184">
        <f t="shared" si="18"/>
        <v>0</v>
      </c>
      <c r="BJ160" s="22" t="s">
        <v>81</v>
      </c>
      <c r="BK160" s="184">
        <f t="shared" si="19"/>
        <v>0</v>
      </c>
      <c r="BL160" s="22" t="s">
        <v>218</v>
      </c>
      <c r="BM160" s="22" t="s">
        <v>506</v>
      </c>
    </row>
    <row r="161" spans="2:65" s="1" customFormat="1" ht="16.5" customHeight="1">
      <c r="B161" s="172"/>
      <c r="C161" s="298" t="s">
        <v>521</v>
      </c>
      <c r="D161" s="173" t="s">
        <v>180</v>
      </c>
      <c r="E161" s="174" t="s">
        <v>1904</v>
      </c>
      <c r="F161" s="175" t="s">
        <v>1905</v>
      </c>
      <c r="G161" s="176" t="s">
        <v>299</v>
      </c>
      <c r="H161" s="177">
        <v>12</v>
      </c>
      <c r="I161" s="178"/>
      <c r="J161" s="179">
        <f t="shared" si="10"/>
        <v>0</v>
      </c>
      <c r="K161" s="175" t="s">
        <v>5</v>
      </c>
      <c r="L161" s="39"/>
      <c r="M161" s="180" t="s">
        <v>5</v>
      </c>
      <c r="N161" s="181" t="s">
        <v>44</v>
      </c>
      <c r="O161" s="40"/>
      <c r="P161" s="182">
        <f t="shared" si="11"/>
        <v>0</v>
      </c>
      <c r="Q161" s="182">
        <v>0</v>
      </c>
      <c r="R161" s="182">
        <f t="shared" si="12"/>
        <v>0</v>
      </c>
      <c r="S161" s="182">
        <v>0</v>
      </c>
      <c r="T161" s="183">
        <f t="shared" si="13"/>
        <v>0</v>
      </c>
      <c r="AR161" s="22" t="s">
        <v>218</v>
      </c>
      <c r="AT161" s="22" t="s">
        <v>180</v>
      </c>
      <c r="AU161" s="22" t="s">
        <v>83</v>
      </c>
      <c r="AY161" s="22" t="s">
        <v>178</v>
      </c>
      <c r="BE161" s="184">
        <f t="shared" si="14"/>
        <v>0</v>
      </c>
      <c r="BF161" s="184">
        <f t="shared" si="15"/>
        <v>0</v>
      </c>
      <c r="BG161" s="184">
        <f t="shared" si="16"/>
        <v>0</v>
      </c>
      <c r="BH161" s="184">
        <f t="shared" si="17"/>
        <v>0</v>
      </c>
      <c r="BI161" s="184">
        <f t="shared" si="18"/>
        <v>0</v>
      </c>
      <c r="BJ161" s="22" t="s">
        <v>81</v>
      </c>
      <c r="BK161" s="184">
        <f t="shared" si="19"/>
        <v>0</v>
      </c>
      <c r="BL161" s="22" t="s">
        <v>218</v>
      </c>
      <c r="BM161" s="22" t="s">
        <v>511</v>
      </c>
    </row>
    <row r="162" spans="2:65" s="1" customFormat="1" ht="16.5" customHeight="1">
      <c r="B162" s="172"/>
      <c r="C162" s="298" t="s">
        <v>357</v>
      </c>
      <c r="D162" s="173" t="s">
        <v>180</v>
      </c>
      <c r="E162" s="174" t="s">
        <v>1906</v>
      </c>
      <c r="F162" s="175" t="s">
        <v>1907</v>
      </c>
      <c r="G162" s="176" t="s">
        <v>299</v>
      </c>
      <c r="H162" s="177">
        <v>19</v>
      </c>
      <c r="I162" s="178"/>
      <c r="J162" s="179">
        <f t="shared" si="10"/>
        <v>0</v>
      </c>
      <c r="K162" s="175" t="s">
        <v>5</v>
      </c>
      <c r="L162" s="39"/>
      <c r="M162" s="180" t="s">
        <v>5</v>
      </c>
      <c r="N162" s="181" t="s">
        <v>44</v>
      </c>
      <c r="O162" s="40"/>
      <c r="P162" s="182">
        <f t="shared" si="11"/>
        <v>0</v>
      </c>
      <c r="Q162" s="182">
        <v>0</v>
      </c>
      <c r="R162" s="182">
        <f t="shared" si="12"/>
        <v>0</v>
      </c>
      <c r="S162" s="182">
        <v>0</v>
      </c>
      <c r="T162" s="183">
        <f t="shared" si="13"/>
        <v>0</v>
      </c>
      <c r="AR162" s="22" t="s">
        <v>218</v>
      </c>
      <c r="AT162" s="22" t="s">
        <v>180</v>
      </c>
      <c r="AU162" s="22" t="s">
        <v>83</v>
      </c>
      <c r="AY162" s="22" t="s">
        <v>178</v>
      </c>
      <c r="BE162" s="184">
        <f t="shared" si="14"/>
        <v>0</v>
      </c>
      <c r="BF162" s="184">
        <f t="shared" si="15"/>
        <v>0</v>
      </c>
      <c r="BG162" s="184">
        <f t="shared" si="16"/>
        <v>0</v>
      </c>
      <c r="BH162" s="184">
        <f t="shared" si="17"/>
        <v>0</v>
      </c>
      <c r="BI162" s="184">
        <f t="shared" si="18"/>
        <v>0</v>
      </c>
      <c r="BJ162" s="22" t="s">
        <v>81</v>
      </c>
      <c r="BK162" s="184">
        <f t="shared" si="19"/>
        <v>0</v>
      </c>
      <c r="BL162" s="22" t="s">
        <v>218</v>
      </c>
      <c r="BM162" s="22" t="s">
        <v>516</v>
      </c>
    </row>
    <row r="163" spans="2:65" s="1" customFormat="1" ht="16.5" customHeight="1">
      <c r="B163" s="172"/>
      <c r="C163" s="298" t="s">
        <v>530</v>
      </c>
      <c r="D163" s="173" t="s">
        <v>180</v>
      </c>
      <c r="E163" s="174"/>
      <c r="F163" s="175" t="s">
        <v>603</v>
      </c>
      <c r="G163" s="176"/>
      <c r="H163" s="177"/>
      <c r="I163" s="178"/>
      <c r="J163" s="179">
        <f t="shared" si="10"/>
        <v>0</v>
      </c>
      <c r="K163" s="175" t="s">
        <v>5</v>
      </c>
      <c r="L163" s="39"/>
      <c r="M163" s="180" t="s">
        <v>5</v>
      </c>
      <c r="N163" s="181" t="s">
        <v>44</v>
      </c>
      <c r="O163" s="40"/>
      <c r="P163" s="182">
        <f t="shared" si="11"/>
        <v>0</v>
      </c>
      <c r="Q163" s="182">
        <v>0</v>
      </c>
      <c r="R163" s="182">
        <f t="shared" si="12"/>
        <v>0</v>
      </c>
      <c r="S163" s="182">
        <v>0</v>
      </c>
      <c r="T163" s="183">
        <f t="shared" si="13"/>
        <v>0</v>
      </c>
      <c r="AR163" s="22" t="s">
        <v>218</v>
      </c>
      <c r="AT163" s="22" t="s">
        <v>180</v>
      </c>
      <c r="AU163" s="22" t="s">
        <v>83</v>
      </c>
      <c r="AY163" s="22" t="s">
        <v>178</v>
      </c>
      <c r="BE163" s="184">
        <f t="shared" si="14"/>
        <v>0</v>
      </c>
      <c r="BF163" s="184">
        <f t="shared" si="15"/>
        <v>0</v>
      </c>
      <c r="BG163" s="184">
        <f t="shared" si="16"/>
        <v>0</v>
      </c>
      <c r="BH163" s="184">
        <f t="shared" si="17"/>
        <v>0</v>
      </c>
      <c r="BI163" s="184">
        <f t="shared" si="18"/>
        <v>0</v>
      </c>
      <c r="BJ163" s="22" t="s">
        <v>81</v>
      </c>
      <c r="BK163" s="184">
        <f t="shared" si="19"/>
        <v>0</v>
      </c>
      <c r="BL163" s="22" t="s">
        <v>218</v>
      </c>
      <c r="BM163" s="22" t="s">
        <v>524</v>
      </c>
    </row>
    <row r="164" spans="2:65" s="1" customFormat="1" ht="16.5" customHeight="1">
      <c r="B164" s="172"/>
      <c r="C164" s="173" t="s">
        <v>359</v>
      </c>
      <c r="D164" s="173" t="s">
        <v>180</v>
      </c>
      <c r="E164" s="174" t="s">
        <v>1909</v>
      </c>
      <c r="F164" s="175" t="s">
        <v>1845</v>
      </c>
      <c r="G164" s="176" t="s">
        <v>299</v>
      </c>
      <c r="H164" s="177">
        <v>19</v>
      </c>
      <c r="I164" s="178"/>
      <c r="J164" s="179">
        <f t="shared" si="10"/>
        <v>0</v>
      </c>
      <c r="K164" s="175" t="s">
        <v>5</v>
      </c>
      <c r="L164" s="39"/>
      <c r="M164" s="180" t="s">
        <v>5</v>
      </c>
      <c r="N164" s="181" t="s">
        <v>44</v>
      </c>
      <c r="O164" s="40"/>
      <c r="P164" s="182">
        <f t="shared" si="11"/>
        <v>0</v>
      </c>
      <c r="Q164" s="182">
        <v>0</v>
      </c>
      <c r="R164" s="182">
        <f t="shared" si="12"/>
        <v>0</v>
      </c>
      <c r="S164" s="182">
        <v>0</v>
      </c>
      <c r="T164" s="183">
        <f t="shared" si="13"/>
        <v>0</v>
      </c>
      <c r="AR164" s="22" t="s">
        <v>218</v>
      </c>
      <c r="AT164" s="22" t="s">
        <v>180</v>
      </c>
      <c r="AU164" s="22" t="s">
        <v>83</v>
      </c>
      <c r="AY164" s="22" t="s">
        <v>178</v>
      </c>
      <c r="BE164" s="184">
        <f t="shared" si="14"/>
        <v>0</v>
      </c>
      <c r="BF164" s="184">
        <f t="shared" si="15"/>
        <v>0</v>
      </c>
      <c r="BG164" s="184">
        <f t="shared" si="16"/>
        <v>0</v>
      </c>
      <c r="BH164" s="184">
        <f t="shared" si="17"/>
        <v>0</v>
      </c>
      <c r="BI164" s="184">
        <f t="shared" si="18"/>
        <v>0</v>
      </c>
      <c r="BJ164" s="22" t="s">
        <v>81</v>
      </c>
      <c r="BK164" s="184">
        <f t="shared" si="19"/>
        <v>0</v>
      </c>
      <c r="BL164" s="22" t="s">
        <v>218</v>
      </c>
      <c r="BM164" s="22" t="s">
        <v>528</v>
      </c>
    </row>
    <row r="165" spans="2:65" s="1" customFormat="1" ht="16.5" customHeight="1">
      <c r="B165" s="172"/>
      <c r="C165" s="298" t="s">
        <v>538</v>
      </c>
      <c r="D165" s="173" t="s">
        <v>180</v>
      </c>
      <c r="E165" s="174" t="s">
        <v>1910</v>
      </c>
      <c r="F165" s="175" t="s">
        <v>1911</v>
      </c>
      <c r="G165" s="176" t="s">
        <v>299</v>
      </c>
      <c r="H165" s="177">
        <v>208</v>
      </c>
      <c r="I165" s="178"/>
      <c r="J165" s="179">
        <f t="shared" si="10"/>
        <v>0</v>
      </c>
      <c r="K165" s="175" t="s">
        <v>5</v>
      </c>
      <c r="L165" s="39"/>
      <c r="M165" s="180" t="s">
        <v>5</v>
      </c>
      <c r="N165" s="181" t="s">
        <v>44</v>
      </c>
      <c r="O165" s="40"/>
      <c r="P165" s="182">
        <f t="shared" si="11"/>
        <v>0</v>
      </c>
      <c r="Q165" s="182">
        <v>0</v>
      </c>
      <c r="R165" s="182">
        <f t="shared" si="12"/>
        <v>0</v>
      </c>
      <c r="S165" s="182">
        <v>0</v>
      </c>
      <c r="T165" s="183">
        <f t="shared" si="13"/>
        <v>0</v>
      </c>
      <c r="AR165" s="22" t="s">
        <v>218</v>
      </c>
      <c r="AT165" s="22" t="s">
        <v>180</v>
      </c>
      <c r="AU165" s="22" t="s">
        <v>83</v>
      </c>
      <c r="AY165" s="22" t="s">
        <v>178</v>
      </c>
      <c r="BE165" s="184">
        <f t="shared" si="14"/>
        <v>0</v>
      </c>
      <c r="BF165" s="184">
        <f t="shared" si="15"/>
        <v>0</v>
      </c>
      <c r="BG165" s="184">
        <f t="shared" si="16"/>
        <v>0</v>
      </c>
      <c r="BH165" s="184">
        <f t="shared" si="17"/>
        <v>0</v>
      </c>
      <c r="BI165" s="184">
        <f t="shared" si="18"/>
        <v>0</v>
      </c>
      <c r="BJ165" s="22" t="s">
        <v>81</v>
      </c>
      <c r="BK165" s="184">
        <f t="shared" si="19"/>
        <v>0</v>
      </c>
      <c r="BL165" s="22" t="s">
        <v>218</v>
      </c>
      <c r="BM165" s="22" t="s">
        <v>533</v>
      </c>
    </row>
    <row r="166" spans="2:65" s="1" customFormat="1" ht="16.5" customHeight="1">
      <c r="B166" s="172"/>
      <c r="C166" s="298" t="s">
        <v>364</v>
      </c>
      <c r="D166" s="173" t="s">
        <v>180</v>
      </c>
      <c r="E166" s="174" t="s">
        <v>1912</v>
      </c>
      <c r="F166" s="175" t="s">
        <v>1913</v>
      </c>
      <c r="G166" s="176" t="s">
        <v>299</v>
      </c>
      <c r="H166" s="177">
        <v>832</v>
      </c>
      <c r="I166" s="178"/>
      <c r="J166" s="179">
        <f t="shared" si="10"/>
        <v>0</v>
      </c>
      <c r="K166" s="175" t="s">
        <v>5</v>
      </c>
      <c r="L166" s="39"/>
      <c r="M166" s="180" t="s">
        <v>5</v>
      </c>
      <c r="N166" s="181" t="s">
        <v>44</v>
      </c>
      <c r="O166" s="40"/>
      <c r="P166" s="182">
        <f t="shared" si="11"/>
        <v>0</v>
      </c>
      <c r="Q166" s="182">
        <v>0</v>
      </c>
      <c r="R166" s="182">
        <f t="shared" si="12"/>
        <v>0</v>
      </c>
      <c r="S166" s="182">
        <v>0</v>
      </c>
      <c r="T166" s="183">
        <f t="shared" si="13"/>
        <v>0</v>
      </c>
      <c r="AR166" s="22" t="s">
        <v>218</v>
      </c>
      <c r="AT166" s="22" t="s">
        <v>180</v>
      </c>
      <c r="AU166" s="22" t="s">
        <v>83</v>
      </c>
      <c r="AY166" s="22" t="s">
        <v>178</v>
      </c>
      <c r="BE166" s="184">
        <f t="shared" si="14"/>
        <v>0</v>
      </c>
      <c r="BF166" s="184">
        <f t="shared" si="15"/>
        <v>0</v>
      </c>
      <c r="BG166" s="184">
        <f t="shared" si="16"/>
        <v>0</v>
      </c>
      <c r="BH166" s="184">
        <f t="shared" si="17"/>
        <v>0</v>
      </c>
      <c r="BI166" s="184">
        <f t="shared" si="18"/>
        <v>0</v>
      </c>
      <c r="BJ166" s="22" t="s">
        <v>81</v>
      </c>
      <c r="BK166" s="184">
        <f t="shared" si="19"/>
        <v>0</v>
      </c>
      <c r="BL166" s="22" t="s">
        <v>218</v>
      </c>
      <c r="BM166" s="22" t="s">
        <v>537</v>
      </c>
    </row>
    <row r="167" spans="2:65" s="1" customFormat="1" ht="16.5" customHeight="1">
      <c r="B167" s="172"/>
      <c r="C167" s="173" t="s">
        <v>544</v>
      </c>
      <c r="D167" s="173" t="s">
        <v>180</v>
      </c>
      <c r="E167" s="174" t="s">
        <v>1914</v>
      </c>
      <c r="F167" s="175" t="s">
        <v>1915</v>
      </c>
      <c r="G167" s="176" t="s">
        <v>299</v>
      </c>
      <c r="H167" s="177">
        <v>1</v>
      </c>
      <c r="I167" s="178"/>
      <c r="J167" s="179">
        <f t="shared" si="10"/>
        <v>0</v>
      </c>
      <c r="K167" s="175" t="s">
        <v>5</v>
      </c>
      <c r="L167" s="39"/>
      <c r="M167" s="180" t="s">
        <v>5</v>
      </c>
      <c r="N167" s="181" t="s">
        <v>44</v>
      </c>
      <c r="O167" s="40"/>
      <c r="P167" s="182">
        <f t="shared" si="11"/>
        <v>0</v>
      </c>
      <c r="Q167" s="182">
        <v>0</v>
      </c>
      <c r="R167" s="182">
        <f t="shared" si="12"/>
        <v>0</v>
      </c>
      <c r="S167" s="182">
        <v>0</v>
      </c>
      <c r="T167" s="183">
        <f t="shared" si="13"/>
        <v>0</v>
      </c>
      <c r="AR167" s="22" t="s">
        <v>218</v>
      </c>
      <c r="AT167" s="22" t="s">
        <v>180</v>
      </c>
      <c r="AU167" s="22" t="s">
        <v>83</v>
      </c>
      <c r="AY167" s="22" t="s">
        <v>178</v>
      </c>
      <c r="BE167" s="184">
        <f t="shared" si="14"/>
        <v>0</v>
      </c>
      <c r="BF167" s="184">
        <f t="shared" si="15"/>
        <v>0</v>
      </c>
      <c r="BG167" s="184">
        <f t="shared" si="16"/>
        <v>0</v>
      </c>
      <c r="BH167" s="184">
        <f t="shared" si="17"/>
        <v>0</v>
      </c>
      <c r="BI167" s="184">
        <f t="shared" si="18"/>
        <v>0</v>
      </c>
      <c r="BJ167" s="22" t="s">
        <v>81</v>
      </c>
      <c r="BK167" s="184">
        <f t="shared" si="19"/>
        <v>0</v>
      </c>
      <c r="BL167" s="22" t="s">
        <v>218</v>
      </c>
      <c r="BM167" s="22" t="s">
        <v>539</v>
      </c>
    </row>
    <row r="168" spans="2:65" s="1" customFormat="1" ht="16.5" customHeight="1">
      <c r="B168" s="172"/>
      <c r="C168" s="173" t="s">
        <v>369</v>
      </c>
      <c r="D168" s="173" t="s">
        <v>180</v>
      </c>
      <c r="E168" s="174" t="s">
        <v>1916</v>
      </c>
      <c r="F168" s="175" t="s">
        <v>1917</v>
      </c>
      <c r="G168" s="176" t="s">
        <v>299</v>
      </c>
      <c r="H168" s="177">
        <v>1</v>
      </c>
      <c r="I168" s="178"/>
      <c r="J168" s="179">
        <f t="shared" si="10"/>
        <v>0</v>
      </c>
      <c r="K168" s="175" t="s">
        <v>5</v>
      </c>
      <c r="L168" s="39"/>
      <c r="M168" s="180" t="s">
        <v>5</v>
      </c>
      <c r="N168" s="181" t="s">
        <v>44</v>
      </c>
      <c r="O168" s="40"/>
      <c r="P168" s="182">
        <f t="shared" si="11"/>
        <v>0</v>
      </c>
      <c r="Q168" s="182">
        <v>0</v>
      </c>
      <c r="R168" s="182">
        <f t="shared" si="12"/>
        <v>0</v>
      </c>
      <c r="S168" s="182">
        <v>0</v>
      </c>
      <c r="T168" s="183">
        <f t="shared" si="13"/>
        <v>0</v>
      </c>
      <c r="AR168" s="22" t="s">
        <v>218</v>
      </c>
      <c r="AT168" s="22" t="s">
        <v>180</v>
      </c>
      <c r="AU168" s="22" t="s">
        <v>83</v>
      </c>
      <c r="AY168" s="22" t="s">
        <v>178</v>
      </c>
      <c r="BE168" s="184">
        <f t="shared" si="14"/>
        <v>0</v>
      </c>
      <c r="BF168" s="184">
        <f t="shared" si="15"/>
        <v>0</v>
      </c>
      <c r="BG168" s="184">
        <f t="shared" si="16"/>
        <v>0</v>
      </c>
      <c r="BH168" s="184">
        <f t="shared" si="17"/>
        <v>0</v>
      </c>
      <c r="BI168" s="184">
        <f t="shared" si="18"/>
        <v>0</v>
      </c>
      <c r="BJ168" s="22" t="s">
        <v>81</v>
      </c>
      <c r="BK168" s="184">
        <f t="shared" si="19"/>
        <v>0</v>
      </c>
      <c r="BL168" s="22" t="s">
        <v>218</v>
      </c>
      <c r="BM168" s="22" t="s">
        <v>542</v>
      </c>
    </row>
    <row r="169" spans="2:63" s="10" customFormat="1" ht="29.85" customHeight="1">
      <c r="B169" s="159"/>
      <c r="D169" s="160" t="s">
        <v>72</v>
      </c>
      <c r="E169" s="170" t="s">
        <v>591</v>
      </c>
      <c r="F169" s="170" t="s">
        <v>1918</v>
      </c>
      <c r="I169" s="162"/>
      <c r="J169" s="171">
        <f>BK169</f>
        <v>0</v>
      </c>
      <c r="L169" s="159"/>
      <c r="M169" s="164"/>
      <c r="N169" s="165"/>
      <c r="O169" s="165"/>
      <c r="P169" s="166">
        <f>SUM(P170:P172)</f>
        <v>0</v>
      </c>
      <c r="Q169" s="165"/>
      <c r="R169" s="166">
        <f>SUM(R170:R172)</f>
        <v>0</v>
      </c>
      <c r="S169" s="165"/>
      <c r="T169" s="167">
        <f>SUM(T170:T172)</f>
        <v>0</v>
      </c>
      <c r="AR169" s="160" t="s">
        <v>83</v>
      </c>
      <c r="AT169" s="168" t="s">
        <v>72</v>
      </c>
      <c r="AU169" s="168" t="s">
        <v>81</v>
      </c>
      <c r="AY169" s="160" t="s">
        <v>178</v>
      </c>
      <c r="BK169" s="169">
        <f>SUM(BK170:BK172)</f>
        <v>0</v>
      </c>
    </row>
    <row r="170" spans="2:65" s="1" customFormat="1" ht="16.5" customHeight="1">
      <c r="B170" s="172"/>
      <c r="C170" s="173" t="s">
        <v>553</v>
      </c>
      <c r="D170" s="173" t="s">
        <v>180</v>
      </c>
      <c r="E170" s="174" t="s">
        <v>1919</v>
      </c>
      <c r="F170" s="175" t="s">
        <v>1920</v>
      </c>
      <c r="G170" s="176" t="s">
        <v>299</v>
      </c>
      <c r="H170" s="177">
        <v>1</v>
      </c>
      <c r="I170" s="178"/>
      <c r="J170" s="179">
        <f>ROUND(I170*H170,2)</f>
        <v>0</v>
      </c>
      <c r="K170" s="175" t="s">
        <v>5</v>
      </c>
      <c r="L170" s="39"/>
      <c r="M170" s="180" t="s">
        <v>5</v>
      </c>
      <c r="N170" s="181" t="s">
        <v>44</v>
      </c>
      <c r="O170" s="40"/>
      <c r="P170" s="182">
        <f>O170*H170</f>
        <v>0</v>
      </c>
      <c r="Q170" s="182">
        <v>0</v>
      </c>
      <c r="R170" s="182">
        <f>Q170*H170</f>
        <v>0</v>
      </c>
      <c r="S170" s="182">
        <v>0</v>
      </c>
      <c r="T170" s="183">
        <f>S170*H170</f>
        <v>0</v>
      </c>
      <c r="AR170" s="22" t="s">
        <v>218</v>
      </c>
      <c r="AT170" s="22" t="s">
        <v>180</v>
      </c>
      <c r="AU170" s="22" t="s">
        <v>83</v>
      </c>
      <c r="AY170" s="22" t="s">
        <v>178</v>
      </c>
      <c r="BE170" s="184">
        <f>IF(N170="základní",J170,0)</f>
        <v>0</v>
      </c>
      <c r="BF170" s="184">
        <f>IF(N170="snížená",J170,0)</f>
        <v>0</v>
      </c>
      <c r="BG170" s="184">
        <f>IF(N170="zákl. přenesená",J170,0)</f>
        <v>0</v>
      </c>
      <c r="BH170" s="184">
        <f>IF(N170="sníž. přenesená",J170,0)</f>
        <v>0</v>
      </c>
      <c r="BI170" s="184">
        <f>IF(N170="nulová",J170,0)</f>
        <v>0</v>
      </c>
      <c r="BJ170" s="22" t="s">
        <v>81</v>
      </c>
      <c r="BK170" s="184">
        <f>ROUND(I170*H170,2)</f>
        <v>0</v>
      </c>
      <c r="BL170" s="22" t="s">
        <v>218</v>
      </c>
      <c r="BM170" s="22" t="s">
        <v>547</v>
      </c>
    </row>
    <row r="171" spans="2:65" s="1" customFormat="1" ht="16.5" customHeight="1">
      <c r="B171" s="172"/>
      <c r="C171" s="173" t="s">
        <v>373</v>
      </c>
      <c r="D171" s="173" t="s">
        <v>180</v>
      </c>
      <c r="E171" s="174" t="s">
        <v>1921</v>
      </c>
      <c r="F171" s="175" t="s">
        <v>1922</v>
      </c>
      <c r="G171" s="176" t="s">
        <v>299</v>
      </c>
      <c r="H171" s="177">
        <v>1</v>
      </c>
      <c r="I171" s="178"/>
      <c r="J171" s="179">
        <f>ROUND(I171*H171,2)</f>
        <v>0</v>
      </c>
      <c r="K171" s="175" t="s">
        <v>5</v>
      </c>
      <c r="L171" s="39"/>
      <c r="M171" s="180" t="s">
        <v>5</v>
      </c>
      <c r="N171" s="181" t="s">
        <v>44</v>
      </c>
      <c r="O171" s="40"/>
      <c r="P171" s="182">
        <f>O171*H171</f>
        <v>0</v>
      </c>
      <c r="Q171" s="182">
        <v>0</v>
      </c>
      <c r="R171" s="182">
        <f>Q171*H171</f>
        <v>0</v>
      </c>
      <c r="S171" s="182">
        <v>0</v>
      </c>
      <c r="T171" s="183">
        <f>S171*H171</f>
        <v>0</v>
      </c>
      <c r="AR171" s="22" t="s">
        <v>218</v>
      </c>
      <c r="AT171" s="22" t="s">
        <v>180</v>
      </c>
      <c r="AU171" s="22" t="s">
        <v>83</v>
      </c>
      <c r="AY171" s="22" t="s">
        <v>178</v>
      </c>
      <c r="BE171" s="184">
        <f>IF(N171="základní",J171,0)</f>
        <v>0</v>
      </c>
      <c r="BF171" s="184">
        <f>IF(N171="snížená",J171,0)</f>
        <v>0</v>
      </c>
      <c r="BG171" s="184">
        <f>IF(N171="zákl. přenesená",J171,0)</f>
        <v>0</v>
      </c>
      <c r="BH171" s="184">
        <f>IF(N171="sníž. přenesená",J171,0)</f>
        <v>0</v>
      </c>
      <c r="BI171" s="184">
        <f>IF(N171="nulová",J171,0)</f>
        <v>0</v>
      </c>
      <c r="BJ171" s="22" t="s">
        <v>81</v>
      </c>
      <c r="BK171" s="184">
        <f>ROUND(I171*H171,2)</f>
        <v>0</v>
      </c>
      <c r="BL171" s="22" t="s">
        <v>218</v>
      </c>
      <c r="BM171" s="22" t="s">
        <v>551</v>
      </c>
    </row>
    <row r="172" spans="2:65" s="1" customFormat="1" ht="16.5" customHeight="1">
      <c r="B172" s="172"/>
      <c r="C172" s="173" t="s">
        <v>564</v>
      </c>
      <c r="D172" s="173" t="s">
        <v>180</v>
      </c>
      <c r="E172" s="174"/>
      <c r="F172" s="175" t="s">
        <v>603</v>
      </c>
      <c r="G172" s="176"/>
      <c r="H172" s="177"/>
      <c r="I172" s="178"/>
      <c r="J172" s="179">
        <f>ROUND(I172*H172,2)</f>
        <v>0</v>
      </c>
      <c r="K172" s="175" t="s">
        <v>5</v>
      </c>
      <c r="L172" s="39"/>
      <c r="M172" s="180" t="s">
        <v>5</v>
      </c>
      <c r="N172" s="181" t="s">
        <v>44</v>
      </c>
      <c r="O172" s="40"/>
      <c r="P172" s="182">
        <f>O172*H172</f>
        <v>0</v>
      </c>
      <c r="Q172" s="182">
        <v>0</v>
      </c>
      <c r="R172" s="182">
        <f>Q172*H172</f>
        <v>0</v>
      </c>
      <c r="S172" s="182">
        <v>0</v>
      </c>
      <c r="T172" s="183">
        <f>S172*H172</f>
        <v>0</v>
      </c>
      <c r="AR172" s="22" t="s">
        <v>218</v>
      </c>
      <c r="AT172" s="22" t="s">
        <v>180</v>
      </c>
      <c r="AU172" s="22" t="s">
        <v>83</v>
      </c>
      <c r="AY172" s="22" t="s">
        <v>178</v>
      </c>
      <c r="BE172" s="184">
        <f>IF(N172="základní",J172,0)</f>
        <v>0</v>
      </c>
      <c r="BF172" s="184">
        <f>IF(N172="snížená",J172,0)</f>
        <v>0</v>
      </c>
      <c r="BG172" s="184">
        <f>IF(N172="zákl. přenesená",J172,0)</f>
        <v>0</v>
      </c>
      <c r="BH172" s="184">
        <f>IF(N172="sníž. přenesená",J172,0)</f>
        <v>0</v>
      </c>
      <c r="BI172" s="184">
        <f>IF(N172="nulová",J172,0)</f>
        <v>0</v>
      </c>
      <c r="BJ172" s="22" t="s">
        <v>81</v>
      </c>
      <c r="BK172" s="184">
        <f>ROUND(I172*H172,2)</f>
        <v>0</v>
      </c>
      <c r="BL172" s="22" t="s">
        <v>218</v>
      </c>
      <c r="BM172" s="22" t="s">
        <v>556</v>
      </c>
    </row>
    <row r="173" spans="2:63" s="10" customFormat="1" ht="29.85" customHeight="1">
      <c r="B173" s="159"/>
      <c r="D173" s="160" t="s">
        <v>72</v>
      </c>
      <c r="E173" s="170" t="s">
        <v>1299</v>
      </c>
      <c r="F173" s="170" t="s">
        <v>1924</v>
      </c>
      <c r="I173" s="162"/>
      <c r="J173" s="171">
        <f>BK173</f>
        <v>0</v>
      </c>
      <c r="L173" s="159"/>
      <c r="M173" s="164"/>
      <c r="N173" s="165"/>
      <c r="O173" s="165"/>
      <c r="P173" s="166">
        <f>P174</f>
        <v>0</v>
      </c>
      <c r="Q173" s="165"/>
      <c r="R173" s="166">
        <f>R174</f>
        <v>0</v>
      </c>
      <c r="S173" s="165"/>
      <c r="T173" s="167">
        <f>T174</f>
        <v>0</v>
      </c>
      <c r="AR173" s="160" t="s">
        <v>83</v>
      </c>
      <c r="AT173" s="168" t="s">
        <v>72</v>
      </c>
      <c r="AU173" s="168" t="s">
        <v>81</v>
      </c>
      <c r="AY173" s="160" t="s">
        <v>178</v>
      </c>
      <c r="BK173" s="169">
        <f>BK174</f>
        <v>0</v>
      </c>
    </row>
    <row r="174" spans="2:65" s="1" customFormat="1" ht="16.5" customHeight="1">
      <c r="B174" s="172"/>
      <c r="C174" s="173" t="s">
        <v>377</v>
      </c>
      <c r="D174" s="173" t="s">
        <v>180</v>
      </c>
      <c r="E174" s="174" t="s">
        <v>1925</v>
      </c>
      <c r="F174" s="175" t="s">
        <v>1926</v>
      </c>
      <c r="G174" s="176" t="s">
        <v>1927</v>
      </c>
      <c r="H174" s="177">
        <v>14</v>
      </c>
      <c r="I174" s="178"/>
      <c r="J174" s="179">
        <f>ROUND(I174*H174,2)</f>
        <v>0</v>
      </c>
      <c r="K174" s="175" t="s">
        <v>5</v>
      </c>
      <c r="L174" s="39"/>
      <c r="M174" s="180" t="s">
        <v>5</v>
      </c>
      <c r="N174" s="181" t="s">
        <v>44</v>
      </c>
      <c r="O174" s="40"/>
      <c r="P174" s="182">
        <f>O174*H174</f>
        <v>0</v>
      </c>
      <c r="Q174" s="182">
        <v>0</v>
      </c>
      <c r="R174" s="182">
        <f>Q174*H174</f>
        <v>0</v>
      </c>
      <c r="S174" s="182">
        <v>0</v>
      </c>
      <c r="T174" s="183">
        <f>S174*H174</f>
        <v>0</v>
      </c>
      <c r="AR174" s="22" t="s">
        <v>218</v>
      </c>
      <c r="AT174" s="22" t="s">
        <v>180</v>
      </c>
      <c r="AU174" s="22" t="s">
        <v>83</v>
      </c>
      <c r="AY174" s="22" t="s">
        <v>178</v>
      </c>
      <c r="BE174" s="184">
        <f>IF(N174="základní",J174,0)</f>
        <v>0</v>
      </c>
      <c r="BF174" s="184">
        <f>IF(N174="snížená",J174,0)</f>
        <v>0</v>
      </c>
      <c r="BG174" s="184">
        <f>IF(N174="zákl. přenesená",J174,0)</f>
        <v>0</v>
      </c>
      <c r="BH174" s="184">
        <f>IF(N174="sníž. přenesená",J174,0)</f>
        <v>0</v>
      </c>
      <c r="BI174" s="184">
        <f>IF(N174="nulová",J174,0)</f>
        <v>0</v>
      </c>
      <c r="BJ174" s="22" t="s">
        <v>81</v>
      </c>
      <c r="BK174" s="184">
        <f>ROUND(I174*H174,2)</f>
        <v>0</v>
      </c>
      <c r="BL174" s="22" t="s">
        <v>218</v>
      </c>
      <c r="BM174" s="22" t="s">
        <v>561</v>
      </c>
    </row>
    <row r="175" spans="2:63" s="10" customFormat="1" ht="29.85" customHeight="1">
      <c r="B175" s="159"/>
      <c r="D175" s="160" t="s">
        <v>72</v>
      </c>
      <c r="E175" s="170" t="s">
        <v>591</v>
      </c>
      <c r="F175" s="170" t="s">
        <v>1918</v>
      </c>
      <c r="I175" s="162"/>
      <c r="J175" s="171">
        <f>BK175</f>
        <v>0</v>
      </c>
      <c r="L175" s="159"/>
      <c r="M175" s="164"/>
      <c r="N175" s="165"/>
      <c r="O175" s="165"/>
      <c r="P175" s="166">
        <f>SUM(P176:P177)</f>
        <v>0</v>
      </c>
      <c r="Q175" s="165"/>
      <c r="R175" s="166">
        <f>SUM(R176:R177)</f>
        <v>0</v>
      </c>
      <c r="S175" s="165"/>
      <c r="T175" s="167">
        <f>SUM(T176:T177)</f>
        <v>0</v>
      </c>
      <c r="AR175" s="160" t="s">
        <v>83</v>
      </c>
      <c r="AT175" s="168" t="s">
        <v>72</v>
      </c>
      <c r="AU175" s="168" t="s">
        <v>81</v>
      </c>
      <c r="AY175" s="160" t="s">
        <v>178</v>
      </c>
      <c r="BK175" s="169">
        <f>SUM(BK176:BK177)</f>
        <v>0</v>
      </c>
    </row>
    <row r="176" spans="2:65" s="1" customFormat="1" ht="16.5" customHeight="1">
      <c r="B176" s="172"/>
      <c r="C176" s="173" t="s">
        <v>571</v>
      </c>
      <c r="D176" s="173" t="s">
        <v>180</v>
      </c>
      <c r="E176" s="174" t="s">
        <v>1928</v>
      </c>
      <c r="F176" s="175" t="s">
        <v>1929</v>
      </c>
      <c r="G176" s="176" t="s">
        <v>299</v>
      </c>
      <c r="H176" s="177">
        <v>1</v>
      </c>
      <c r="I176" s="178"/>
      <c r="J176" s="179">
        <f>ROUND(I176*H176,2)</f>
        <v>0</v>
      </c>
      <c r="K176" s="175" t="s">
        <v>5</v>
      </c>
      <c r="L176" s="39"/>
      <c r="M176" s="180" t="s">
        <v>5</v>
      </c>
      <c r="N176" s="181" t="s">
        <v>44</v>
      </c>
      <c r="O176" s="40"/>
      <c r="P176" s="182">
        <f>O176*H176</f>
        <v>0</v>
      </c>
      <c r="Q176" s="182">
        <v>0</v>
      </c>
      <c r="R176" s="182">
        <f>Q176*H176</f>
        <v>0</v>
      </c>
      <c r="S176" s="182">
        <v>0</v>
      </c>
      <c r="T176" s="183">
        <f>S176*H176</f>
        <v>0</v>
      </c>
      <c r="AR176" s="22" t="s">
        <v>218</v>
      </c>
      <c r="AT176" s="22" t="s">
        <v>180</v>
      </c>
      <c r="AU176" s="22" t="s">
        <v>83</v>
      </c>
      <c r="AY176" s="22" t="s">
        <v>178</v>
      </c>
      <c r="BE176" s="184">
        <f>IF(N176="základní",J176,0)</f>
        <v>0</v>
      </c>
      <c r="BF176" s="184">
        <f>IF(N176="snížená",J176,0)</f>
        <v>0</v>
      </c>
      <c r="BG176" s="184">
        <f>IF(N176="zákl. přenesená",J176,0)</f>
        <v>0</v>
      </c>
      <c r="BH176" s="184">
        <f>IF(N176="sníž. přenesená",J176,0)</f>
        <v>0</v>
      </c>
      <c r="BI176" s="184">
        <f>IF(N176="nulová",J176,0)</f>
        <v>0</v>
      </c>
      <c r="BJ176" s="22" t="s">
        <v>81</v>
      </c>
      <c r="BK176" s="184">
        <f>ROUND(I176*H176,2)</f>
        <v>0</v>
      </c>
      <c r="BL176" s="22" t="s">
        <v>218</v>
      </c>
      <c r="BM176" s="22" t="s">
        <v>567</v>
      </c>
    </row>
    <row r="177" spans="2:65" s="1" customFormat="1" ht="16.5" customHeight="1">
      <c r="B177" s="172"/>
      <c r="C177" s="173" t="s">
        <v>381</v>
      </c>
      <c r="D177" s="173" t="s">
        <v>180</v>
      </c>
      <c r="E177" s="174" t="s">
        <v>1930</v>
      </c>
      <c r="F177" s="175" t="s">
        <v>1931</v>
      </c>
      <c r="G177" s="176" t="s">
        <v>1807</v>
      </c>
      <c r="H177" s="177">
        <v>1</v>
      </c>
      <c r="I177" s="178"/>
      <c r="J177" s="179">
        <f>ROUND(I177*H177,2)</f>
        <v>0</v>
      </c>
      <c r="K177" s="175" t="s">
        <v>5</v>
      </c>
      <c r="L177" s="39"/>
      <c r="M177" s="180" t="s">
        <v>5</v>
      </c>
      <c r="N177" s="181" t="s">
        <v>44</v>
      </c>
      <c r="O177" s="40"/>
      <c r="P177" s="182">
        <f>O177*H177</f>
        <v>0</v>
      </c>
      <c r="Q177" s="182">
        <v>0</v>
      </c>
      <c r="R177" s="182">
        <f>Q177*H177</f>
        <v>0</v>
      </c>
      <c r="S177" s="182">
        <v>0</v>
      </c>
      <c r="T177" s="183">
        <f>S177*H177</f>
        <v>0</v>
      </c>
      <c r="AR177" s="22" t="s">
        <v>218</v>
      </c>
      <c r="AT177" s="22" t="s">
        <v>180</v>
      </c>
      <c r="AU177" s="22" t="s">
        <v>83</v>
      </c>
      <c r="AY177" s="22" t="s">
        <v>178</v>
      </c>
      <c r="BE177" s="184">
        <f>IF(N177="základní",J177,0)</f>
        <v>0</v>
      </c>
      <c r="BF177" s="184">
        <f>IF(N177="snížená",J177,0)</f>
        <v>0</v>
      </c>
      <c r="BG177" s="184">
        <f>IF(N177="zákl. přenesená",J177,0)</f>
        <v>0</v>
      </c>
      <c r="BH177" s="184">
        <f>IF(N177="sníž. přenesená",J177,0)</f>
        <v>0</v>
      </c>
      <c r="BI177" s="184">
        <f>IF(N177="nulová",J177,0)</f>
        <v>0</v>
      </c>
      <c r="BJ177" s="22" t="s">
        <v>81</v>
      </c>
      <c r="BK177" s="184">
        <f>ROUND(I177*H177,2)</f>
        <v>0</v>
      </c>
      <c r="BL177" s="22" t="s">
        <v>218</v>
      </c>
      <c r="BM177" s="22" t="s">
        <v>570</v>
      </c>
    </row>
    <row r="178" spans="2:63" s="10" customFormat="1" ht="29.85" customHeight="1">
      <c r="B178" s="159"/>
      <c r="D178" s="160" t="s">
        <v>72</v>
      </c>
      <c r="E178" s="170" t="s">
        <v>1656</v>
      </c>
      <c r="F178" s="170" t="s">
        <v>1932</v>
      </c>
      <c r="I178" s="162"/>
      <c r="J178" s="171">
        <f>BK178</f>
        <v>0</v>
      </c>
      <c r="L178" s="159"/>
      <c r="M178" s="164"/>
      <c r="N178" s="165"/>
      <c r="O178" s="165"/>
      <c r="P178" s="166">
        <f>SUM(P179:P184)</f>
        <v>0</v>
      </c>
      <c r="Q178" s="165"/>
      <c r="R178" s="166">
        <f>SUM(R179:R184)</f>
        <v>0</v>
      </c>
      <c r="S178" s="165"/>
      <c r="T178" s="167">
        <f>SUM(T179:T184)</f>
        <v>0</v>
      </c>
      <c r="AR178" s="160" t="s">
        <v>83</v>
      </c>
      <c r="AT178" s="168" t="s">
        <v>72</v>
      </c>
      <c r="AU178" s="168" t="s">
        <v>81</v>
      </c>
      <c r="AY178" s="160" t="s">
        <v>178</v>
      </c>
      <c r="BK178" s="169">
        <f>SUM(BK179:BK184)</f>
        <v>0</v>
      </c>
    </row>
    <row r="179" spans="2:65" s="1" customFormat="1" ht="16.5" customHeight="1">
      <c r="B179" s="172"/>
      <c r="C179" s="173" t="s">
        <v>578</v>
      </c>
      <c r="D179" s="173" t="s">
        <v>180</v>
      </c>
      <c r="E179" s="174" t="s">
        <v>81</v>
      </c>
      <c r="F179" s="175" t="s">
        <v>1933</v>
      </c>
      <c r="G179" s="176" t="s">
        <v>227</v>
      </c>
      <c r="H179" s="177">
        <v>4</v>
      </c>
      <c r="I179" s="178"/>
      <c r="J179" s="179">
        <f aca="true" t="shared" si="20" ref="J179:J184">ROUND(I179*H179,2)</f>
        <v>0</v>
      </c>
      <c r="K179" s="175" t="s">
        <v>5</v>
      </c>
      <c r="L179" s="39"/>
      <c r="M179" s="180" t="s">
        <v>5</v>
      </c>
      <c r="N179" s="181" t="s">
        <v>44</v>
      </c>
      <c r="O179" s="40"/>
      <c r="P179" s="182">
        <f aca="true" t="shared" si="21" ref="P179:P184">O179*H179</f>
        <v>0</v>
      </c>
      <c r="Q179" s="182">
        <v>0</v>
      </c>
      <c r="R179" s="182">
        <f aca="true" t="shared" si="22" ref="R179:R184">Q179*H179</f>
        <v>0</v>
      </c>
      <c r="S179" s="182">
        <v>0</v>
      </c>
      <c r="T179" s="183">
        <f aca="true" t="shared" si="23" ref="T179:T184">S179*H179</f>
        <v>0</v>
      </c>
      <c r="AR179" s="22" t="s">
        <v>218</v>
      </c>
      <c r="AT179" s="22" t="s">
        <v>180</v>
      </c>
      <c r="AU179" s="22" t="s">
        <v>83</v>
      </c>
      <c r="AY179" s="22" t="s">
        <v>178</v>
      </c>
      <c r="BE179" s="184">
        <f aca="true" t="shared" si="24" ref="BE179:BE184">IF(N179="základní",J179,0)</f>
        <v>0</v>
      </c>
      <c r="BF179" s="184">
        <f aca="true" t="shared" si="25" ref="BF179:BF184">IF(N179="snížená",J179,0)</f>
        <v>0</v>
      </c>
      <c r="BG179" s="184">
        <f aca="true" t="shared" si="26" ref="BG179:BG184">IF(N179="zákl. přenesená",J179,0)</f>
        <v>0</v>
      </c>
      <c r="BH179" s="184">
        <f aca="true" t="shared" si="27" ref="BH179:BH184">IF(N179="sníž. přenesená",J179,0)</f>
        <v>0</v>
      </c>
      <c r="BI179" s="184">
        <f aca="true" t="shared" si="28" ref="BI179:BI184">IF(N179="nulová",J179,0)</f>
        <v>0</v>
      </c>
      <c r="BJ179" s="22" t="s">
        <v>81</v>
      </c>
      <c r="BK179" s="184">
        <f aca="true" t="shared" si="29" ref="BK179:BK184">ROUND(I179*H179,2)</f>
        <v>0</v>
      </c>
      <c r="BL179" s="22" t="s">
        <v>218</v>
      </c>
      <c r="BM179" s="22" t="s">
        <v>574</v>
      </c>
    </row>
    <row r="180" spans="2:65" s="1" customFormat="1" ht="16.5" customHeight="1">
      <c r="B180" s="172"/>
      <c r="C180" s="173" t="s">
        <v>387</v>
      </c>
      <c r="D180" s="173" t="s">
        <v>180</v>
      </c>
      <c r="E180" s="174" t="s">
        <v>83</v>
      </c>
      <c r="F180" s="175" t="s">
        <v>1934</v>
      </c>
      <c r="G180" s="176" t="s">
        <v>1935</v>
      </c>
      <c r="H180" s="177">
        <v>30</v>
      </c>
      <c r="I180" s="178"/>
      <c r="J180" s="179">
        <f t="shared" si="20"/>
        <v>0</v>
      </c>
      <c r="K180" s="175" t="s">
        <v>5</v>
      </c>
      <c r="L180" s="39"/>
      <c r="M180" s="180" t="s">
        <v>5</v>
      </c>
      <c r="N180" s="181" t="s">
        <v>44</v>
      </c>
      <c r="O180" s="40"/>
      <c r="P180" s="182">
        <f t="shared" si="21"/>
        <v>0</v>
      </c>
      <c r="Q180" s="182">
        <v>0</v>
      </c>
      <c r="R180" s="182">
        <f t="shared" si="22"/>
        <v>0</v>
      </c>
      <c r="S180" s="182">
        <v>0</v>
      </c>
      <c r="T180" s="183">
        <f t="shared" si="23"/>
        <v>0</v>
      </c>
      <c r="AR180" s="22" t="s">
        <v>218</v>
      </c>
      <c r="AT180" s="22" t="s">
        <v>180</v>
      </c>
      <c r="AU180" s="22" t="s">
        <v>83</v>
      </c>
      <c r="AY180" s="22" t="s">
        <v>178</v>
      </c>
      <c r="BE180" s="184">
        <f t="shared" si="24"/>
        <v>0</v>
      </c>
      <c r="BF180" s="184">
        <f t="shared" si="25"/>
        <v>0</v>
      </c>
      <c r="BG180" s="184">
        <f t="shared" si="26"/>
        <v>0</v>
      </c>
      <c r="BH180" s="184">
        <f t="shared" si="27"/>
        <v>0</v>
      </c>
      <c r="BI180" s="184">
        <f t="shared" si="28"/>
        <v>0</v>
      </c>
      <c r="BJ180" s="22" t="s">
        <v>81</v>
      </c>
      <c r="BK180" s="184">
        <f t="shared" si="29"/>
        <v>0</v>
      </c>
      <c r="BL180" s="22" t="s">
        <v>218</v>
      </c>
      <c r="BM180" s="22" t="s">
        <v>577</v>
      </c>
    </row>
    <row r="181" spans="2:65" s="1" customFormat="1" ht="16.5" customHeight="1">
      <c r="B181" s="172"/>
      <c r="C181" s="173" t="s">
        <v>587</v>
      </c>
      <c r="D181" s="173" t="s">
        <v>180</v>
      </c>
      <c r="E181" s="174" t="s">
        <v>193</v>
      </c>
      <c r="F181" s="175" t="s">
        <v>1936</v>
      </c>
      <c r="G181" s="176" t="s">
        <v>1935</v>
      </c>
      <c r="H181" s="177">
        <v>6</v>
      </c>
      <c r="I181" s="178"/>
      <c r="J181" s="179">
        <f t="shared" si="20"/>
        <v>0</v>
      </c>
      <c r="K181" s="175" t="s">
        <v>5</v>
      </c>
      <c r="L181" s="39"/>
      <c r="M181" s="180" t="s">
        <v>5</v>
      </c>
      <c r="N181" s="181" t="s">
        <v>44</v>
      </c>
      <c r="O181" s="40"/>
      <c r="P181" s="182">
        <f t="shared" si="21"/>
        <v>0</v>
      </c>
      <c r="Q181" s="182">
        <v>0</v>
      </c>
      <c r="R181" s="182">
        <f t="shared" si="22"/>
        <v>0</v>
      </c>
      <c r="S181" s="182">
        <v>0</v>
      </c>
      <c r="T181" s="183">
        <f t="shared" si="23"/>
        <v>0</v>
      </c>
      <c r="AR181" s="22" t="s">
        <v>218</v>
      </c>
      <c r="AT181" s="22" t="s">
        <v>180</v>
      </c>
      <c r="AU181" s="22" t="s">
        <v>83</v>
      </c>
      <c r="AY181" s="22" t="s">
        <v>178</v>
      </c>
      <c r="BE181" s="184">
        <f t="shared" si="24"/>
        <v>0</v>
      </c>
      <c r="BF181" s="184">
        <f t="shared" si="25"/>
        <v>0</v>
      </c>
      <c r="BG181" s="184">
        <f t="shared" si="26"/>
        <v>0</v>
      </c>
      <c r="BH181" s="184">
        <f t="shared" si="27"/>
        <v>0</v>
      </c>
      <c r="BI181" s="184">
        <f t="shared" si="28"/>
        <v>0</v>
      </c>
      <c r="BJ181" s="22" t="s">
        <v>81</v>
      </c>
      <c r="BK181" s="184">
        <f t="shared" si="29"/>
        <v>0</v>
      </c>
      <c r="BL181" s="22" t="s">
        <v>218</v>
      </c>
      <c r="BM181" s="22" t="s">
        <v>581</v>
      </c>
    </row>
    <row r="182" spans="2:65" s="1" customFormat="1" ht="16.5" customHeight="1">
      <c r="B182" s="172"/>
      <c r="C182" s="173" t="s">
        <v>390</v>
      </c>
      <c r="D182" s="173" t="s">
        <v>180</v>
      </c>
      <c r="E182" s="174" t="s">
        <v>185</v>
      </c>
      <c r="F182" s="175" t="s">
        <v>1937</v>
      </c>
      <c r="G182" s="176" t="s">
        <v>1935</v>
      </c>
      <c r="H182" s="177">
        <v>6</v>
      </c>
      <c r="I182" s="178"/>
      <c r="J182" s="179">
        <f t="shared" si="20"/>
        <v>0</v>
      </c>
      <c r="K182" s="175" t="s">
        <v>5</v>
      </c>
      <c r="L182" s="39"/>
      <c r="M182" s="180" t="s">
        <v>5</v>
      </c>
      <c r="N182" s="181" t="s">
        <v>44</v>
      </c>
      <c r="O182" s="40"/>
      <c r="P182" s="182">
        <f t="shared" si="21"/>
        <v>0</v>
      </c>
      <c r="Q182" s="182">
        <v>0</v>
      </c>
      <c r="R182" s="182">
        <f t="shared" si="22"/>
        <v>0</v>
      </c>
      <c r="S182" s="182">
        <v>0</v>
      </c>
      <c r="T182" s="183">
        <f t="shared" si="23"/>
        <v>0</v>
      </c>
      <c r="AR182" s="22" t="s">
        <v>218</v>
      </c>
      <c r="AT182" s="22" t="s">
        <v>180</v>
      </c>
      <c r="AU182" s="22" t="s">
        <v>83</v>
      </c>
      <c r="AY182" s="22" t="s">
        <v>178</v>
      </c>
      <c r="BE182" s="184">
        <f t="shared" si="24"/>
        <v>0</v>
      </c>
      <c r="BF182" s="184">
        <f t="shared" si="25"/>
        <v>0</v>
      </c>
      <c r="BG182" s="184">
        <f t="shared" si="26"/>
        <v>0</v>
      </c>
      <c r="BH182" s="184">
        <f t="shared" si="27"/>
        <v>0</v>
      </c>
      <c r="BI182" s="184">
        <f t="shared" si="28"/>
        <v>0</v>
      </c>
      <c r="BJ182" s="22" t="s">
        <v>81</v>
      </c>
      <c r="BK182" s="184">
        <f t="shared" si="29"/>
        <v>0</v>
      </c>
      <c r="BL182" s="22" t="s">
        <v>218</v>
      </c>
      <c r="BM182" s="22" t="s">
        <v>586</v>
      </c>
    </row>
    <row r="183" spans="2:65" s="1" customFormat="1" ht="16.5" customHeight="1">
      <c r="B183" s="172"/>
      <c r="C183" s="173" t="s">
        <v>602</v>
      </c>
      <c r="D183" s="173" t="s">
        <v>180</v>
      </c>
      <c r="E183" s="174" t="s">
        <v>204</v>
      </c>
      <c r="F183" s="175" t="s">
        <v>1938</v>
      </c>
      <c r="G183" s="176" t="s">
        <v>1935</v>
      </c>
      <c r="H183" s="177">
        <v>4</v>
      </c>
      <c r="I183" s="178"/>
      <c r="J183" s="179">
        <f t="shared" si="20"/>
        <v>0</v>
      </c>
      <c r="K183" s="175" t="s">
        <v>5</v>
      </c>
      <c r="L183" s="39"/>
      <c r="M183" s="180" t="s">
        <v>5</v>
      </c>
      <c r="N183" s="181" t="s">
        <v>44</v>
      </c>
      <c r="O183" s="40"/>
      <c r="P183" s="182">
        <f t="shared" si="21"/>
        <v>0</v>
      </c>
      <c r="Q183" s="182">
        <v>0</v>
      </c>
      <c r="R183" s="182">
        <f t="shared" si="22"/>
        <v>0</v>
      </c>
      <c r="S183" s="182">
        <v>0</v>
      </c>
      <c r="T183" s="183">
        <f t="shared" si="23"/>
        <v>0</v>
      </c>
      <c r="AR183" s="22" t="s">
        <v>218</v>
      </c>
      <c r="AT183" s="22" t="s">
        <v>180</v>
      </c>
      <c r="AU183" s="22" t="s">
        <v>83</v>
      </c>
      <c r="AY183" s="22" t="s">
        <v>178</v>
      </c>
      <c r="BE183" s="184">
        <f t="shared" si="24"/>
        <v>0</v>
      </c>
      <c r="BF183" s="184">
        <f t="shared" si="25"/>
        <v>0</v>
      </c>
      <c r="BG183" s="184">
        <f t="shared" si="26"/>
        <v>0</v>
      </c>
      <c r="BH183" s="184">
        <f t="shared" si="27"/>
        <v>0</v>
      </c>
      <c r="BI183" s="184">
        <f t="shared" si="28"/>
        <v>0</v>
      </c>
      <c r="BJ183" s="22" t="s">
        <v>81</v>
      </c>
      <c r="BK183" s="184">
        <f t="shared" si="29"/>
        <v>0</v>
      </c>
      <c r="BL183" s="22" t="s">
        <v>218</v>
      </c>
      <c r="BM183" s="22" t="s">
        <v>590</v>
      </c>
    </row>
    <row r="184" spans="2:65" s="1" customFormat="1" ht="16.5" customHeight="1">
      <c r="B184" s="172"/>
      <c r="C184" s="173" t="s">
        <v>395</v>
      </c>
      <c r="D184" s="173" t="s">
        <v>180</v>
      </c>
      <c r="E184" s="174" t="s">
        <v>198</v>
      </c>
      <c r="F184" s="175" t="s">
        <v>1939</v>
      </c>
      <c r="G184" s="176" t="s">
        <v>1935</v>
      </c>
      <c r="H184" s="177">
        <v>100</v>
      </c>
      <c r="I184" s="178"/>
      <c r="J184" s="179">
        <f t="shared" si="20"/>
        <v>0</v>
      </c>
      <c r="K184" s="175" t="s">
        <v>5</v>
      </c>
      <c r="L184" s="39"/>
      <c r="M184" s="180" t="s">
        <v>5</v>
      </c>
      <c r="N184" s="181" t="s">
        <v>44</v>
      </c>
      <c r="O184" s="40"/>
      <c r="P184" s="182">
        <f t="shared" si="21"/>
        <v>0</v>
      </c>
      <c r="Q184" s="182">
        <v>0</v>
      </c>
      <c r="R184" s="182">
        <f t="shared" si="22"/>
        <v>0</v>
      </c>
      <c r="S184" s="182">
        <v>0</v>
      </c>
      <c r="T184" s="183">
        <f t="shared" si="23"/>
        <v>0</v>
      </c>
      <c r="AR184" s="22" t="s">
        <v>218</v>
      </c>
      <c r="AT184" s="22" t="s">
        <v>180</v>
      </c>
      <c r="AU184" s="22" t="s">
        <v>83</v>
      </c>
      <c r="AY184" s="22" t="s">
        <v>178</v>
      </c>
      <c r="BE184" s="184">
        <f t="shared" si="24"/>
        <v>0</v>
      </c>
      <c r="BF184" s="184">
        <f t="shared" si="25"/>
        <v>0</v>
      </c>
      <c r="BG184" s="184">
        <f t="shared" si="26"/>
        <v>0</v>
      </c>
      <c r="BH184" s="184">
        <f t="shared" si="27"/>
        <v>0</v>
      </c>
      <c r="BI184" s="184">
        <f t="shared" si="28"/>
        <v>0</v>
      </c>
      <c r="BJ184" s="22" t="s">
        <v>81</v>
      </c>
      <c r="BK184" s="184">
        <f t="shared" si="29"/>
        <v>0</v>
      </c>
      <c r="BL184" s="22" t="s">
        <v>218</v>
      </c>
      <c r="BM184" s="22" t="s">
        <v>595</v>
      </c>
    </row>
    <row r="185" spans="2:63" s="10" customFormat="1" ht="29.85" customHeight="1">
      <c r="B185" s="159"/>
      <c r="D185" s="160" t="s">
        <v>72</v>
      </c>
      <c r="E185" s="170" t="s">
        <v>671</v>
      </c>
      <c r="F185" s="170" t="s">
        <v>1940</v>
      </c>
      <c r="I185" s="162"/>
      <c r="J185" s="171">
        <f>BK185</f>
        <v>0</v>
      </c>
      <c r="L185" s="159"/>
      <c r="M185" s="164"/>
      <c r="N185" s="165"/>
      <c r="O185" s="165"/>
      <c r="P185" s="166">
        <f>SUM(P186:P187)</f>
        <v>0</v>
      </c>
      <c r="Q185" s="165"/>
      <c r="R185" s="166">
        <f>SUM(R186:R187)</f>
        <v>0</v>
      </c>
      <c r="S185" s="165"/>
      <c r="T185" s="167">
        <f>SUM(T186:T187)</f>
        <v>0</v>
      </c>
      <c r="AR185" s="160" t="s">
        <v>83</v>
      </c>
      <c r="AT185" s="168" t="s">
        <v>72</v>
      </c>
      <c r="AU185" s="168" t="s">
        <v>81</v>
      </c>
      <c r="AY185" s="160" t="s">
        <v>178</v>
      </c>
      <c r="BK185" s="169">
        <f>SUM(BK186:BK187)</f>
        <v>0</v>
      </c>
    </row>
    <row r="186" spans="2:65" s="1" customFormat="1" ht="16.5" customHeight="1">
      <c r="B186" s="172"/>
      <c r="C186" s="173" t="s">
        <v>608</v>
      </c>
      <c r="D186" s="173" t="s">
        <v>180</v>
      </c>
      <c r="E186" s="174" t="s">
        <v>1941</v>
      </c>
      <c r="F186" s="175" t="s">
        <v>1942</v>
      </c>
      <c r="G186" s="176" t="s">
        <v>299</v>
      </c>
      <c r="H186" s="177">
        <v>27</v>
      </c>
      <c r="I186" s="178"/>
      <c r="J186" s="179">
        <f>ROUND(I186*H186,2)</f>
        <v>0</v>
      </c>
      <c r="K186" s="175" t="s">
        <v>5</v>
      </c>
      <c r="L186" s="39"/>
      <c r="M186" s="180" t="s">
        <v>5</v>
      </c>
      <c r="N186" s="181" t="s">
        <v>44</v>
      </c>
      <c r="O186" s="40"/>
      <c r="P186" s="182">
        <f>O186*H186</f>
        <v>0</v>
      </c>
      <c r="Q186" s="182">
        <v>0</v>
      </c>
      <c r="R186" s="182">
        <f>Q186*H186</f>
        <v>0</v>
      </c>
      <c r="S186" s="182">
        <v>0</v>
      </c>
      <c r="T186" s="183">
        <f>S186*H186</f>
        <v>0</v>
      </c>
      <c r="AR186" s="22" t="s">
        <v>218</v>
      </c>
      <c r="AT186" s="22" t="s">
        <v>180</v>
      </c>
      <c r="AU186" s="22" t="s">
        <v>83</v>
      </c>
      <c r="AY186" s="22" t="s">
        <v>178</v>
      </c>
      <c r="BE186" s="184">
        <f>IF(N186="základní",J186,0)</f>
        <v>0</v>
      </c>
      <c r="BF186" s="184">
        <f>IF(N186="snížená",J186,0)</f>
        <v>0</v>
      </c>
      <c r="BG186" s="184">
        <f>IF(N186="zákl. přenesená",J186,0)</f>
        <v>0</v>
      </c>
      <c r="BH186" s="184">
        <f>IF(N186="sníž. přenesená",J186,0)</f>
        <v>0</v>
      </c>
      <c r="BI186" s="184">
        <f>IF(N186="nulová",J186,0)</f>
        <v>0</v>
      </c>
      <c r="BJ186" s="22" t="s">
        <v>81</v>
      </c>
      <c r="BK186" s="184">
        <f>ROUND(I186*H186,2)</f>
        <v>0</v>
      </c>
      <c r="BL186" s="22" t="s">
        <v>218</v>
      </c>
      <c r="BM186" s="22" t="s">
        <v>604</v>
      </c>
    </row>
    <row r="187" spans="2:65" s="1" customFormat="1" ht="16.5" customHeight="1">
      <c r="B187" s="172"/>
      <c r="C187" s="173" t="s">
        <v>399</v>
      </c>
      <c r="D187" s="173" t="s">
        <v>180</v>
      </c>
      <c r="E187" s="174" t="s">
        <v>1943</v>
      </c>
      <c r="F187" s="175" t="s">
        <v>1944</v>
      </c>
      <c r="G187" s="176" t="s">
        <v>299</v>
      </c>
      <c r="H187" s="177">
        <v>540</v>
      </c>
      <c r="I187" s="178"/>
      <c r="J187" s="179">
        <f>ROUND(I187*H187,2)</f>
        <v>0</v>
      </c>
      <c r="K187" s="175" t="s">
        <v>5</v>
      </c>
      <c r="L187" s="39"/>
      <c r="M187" s="180" t="s">
        <v>5</v>
      </c>
      <c r="N187" s="181" t="s">
        <v>44</v>
      </c>
      <c r="O187" s="40"/>
      <c r="P187" s="182">
        <f>O187*H187</f>
        <v>0</v>
      </c>
      <c r="Q187" s="182">
        <v>0</v>
      </c>
      <c r="R187" s="182">
        <f>Q187*H187</f>
        <v>0</v>
      </c>
      <c r="S187" s="182">
        <v>0</v>
      </c>
      <c r="T187" s="183">
        <f>S187*H187</f>
        <v>0</v>
      </c>
      <c r="AR187" s="22" t="s">
        <v>218</v>
      </c>
      <c r="AT187" s="22" t="s">
        <v>180</v>
      </c>
      <c r="AU187" s="22" t="s">
        <v>83</v>
      </c>
      <c r="AY187" s="22" t="s">
        <v>178</v>
      </c>
      <c r="BE187" s="184">
        <f>IF(N187="základní",J187,0)</f>
        <v>0</v>
      </c>
      <c r="BF187" s="184">
        <f>IF(N187="snížená",J187,0)</f>
        <v>0</v>
      </c>
      <c r="BG187" s="184">
        <f>IF(N187="zákl. přenesená",J187,0)</f>
        <v>0</v>
      </c>
      <c r="BH187" s="184">
        <f>IF(N187="sníž. přenesená",J187,0)</f>
        <v>0</v>
      </c>
      <c r="BI187" s="184">
        <f>IF(N187="nulová",J187,0)</f>
        <v>0</v>
      </c>
      <c r="BJ187" s="22" t="s">
        <v>81</v>
      </c>
      <c r="BK187" s="184">
        <f>ROUND(I187*H187,2)</f>
        <v>0</v>
      </c>
      <c r="BL187" s="22" t="s">
        <v>218</v>
      </c>
      <c r="BM187" s="22" t="s">
        <v>607</v>
      </c>
    </row>
    <row r="188" spans="2:63" s="10" customFormat="1" ht="29.85" customHeight="1">
      <c r="B188" s="159"/>
      <c r="D188" s="160" t="s">
        <v>72</v>
      </c>
      <c r="E188" s="170" t="s">
        <v>707</v>
      </c>
      <c r="F188" s="170" t="s">
        <v>1945</v>
      </c>
      <c r="I188" s="162"/>
      <c r="J188" s="171">
        <f>BK188</f>
        <v>0</v>
      </c>
      <c r="L188" s="159"/>
      <c r="M188" s="164"/>
      <c r="N188" s="165"/>
      <c r="O188" s="165"/>
      <c r="P188" s="166">
        <f>P189</f>
        <v>0</v>
      </c>
      <c r="Q188" s="165"/>
      <c r="R188" s="166">
        <f>R189</f>
        <v>0</v>
      </c>
      <c r="S188" s="165"/>
      <c r="T188" s="167">
        <f>T189</f>
        <v>0</v>
      </c>
      <c r="AR188" s="160" t="s">
        <v>83</v>
      </c>
      <c r="AT188" s="168" t="s">
        <v>72</v>
      </c>
      <c r="AU188" s="168" t="s">
        <v>81</v>
      </c>
      <c r="AY188" s="160" t="s">
        <v>178</v>
      </c>
      <c r="BK188" s="169">
        <f>BK189</f>
        <v>0</v>
      </c>
    </row>
    <row r="189" spans="2:65" s="1" customFormat="1" ht="16.5" customHeight="1">
      <c r="B189" s="172"/>
      <c r="C189" s="173" t="s">
        <v>614</v>
      </c>
      <c r="D189" s="173" t="s">
        <v>180</v>
      </c>
      <c r="E189" s="174" t="s">
        <v>1946</v>
      </c>
      <c r="F189" s="175" t="s">
        <v>1945</v>
      </c>
      <c r="G189" s="176" t="s">
        <v>227</v>
      </c>
      <c r="H189" s="177">
        <v>1</v>
      </c>
      <c r="I189" s="178"/>
      <c r="J189" s="179">
        <f>ROUND(I189*H189,2)</f>
        <v>0</v>
      </c>
      <c r="K189" s="175" t="s">
        <v>5</v>
      </c>
      <c r="L189" s="39"/>
      <c r="M189" s="180" t="s">
        <v>5</v>
      </c>
      <c r="N189" s="216" t="s">
        <v>44</v>
      </c>
      <c r="O189" s="217"/>
      <c r="P189" s="218">
        <f>O189*H189</f>
        <v>0</v>
      </c>
      <c r="Q189" s="218">
        <v>0</v>
      </c>
      <c r="R189" s="218">
        <f>Q189*H189</f>
        <v>0</v>
      </c>
      <c r="S189" s="218">
        <v>0</v>
      </c>
      <c r="T189" s="219">
        <f>S189*H189</f>
        <v>0</v>
      </c>
      <c r="AR189" s="22" t="s">
        <v>218</v>
      </c>
      <c r="AT189" s="22" t="s">
        <v>180</v>
      </c>
      <c r="AU189" s="22" t="s">
        <v>83</v>
      </c>
      <c r="AY189" s="22" t="s">
        <v>178</v>
      </c>
      <c r="BE189" s="184">
        <f>IF(N189="základní",J189,0)</f>
        <v>0</v>
      </c>
      <c r="BF189" s="184">
        <f>IF(N189="snížená",J189,0)</f>
        <v>0</v>
      </c>
      <c r="BG189" s="184">
        <f>IF(N189="zákl. přenesená",J189,0)</f>
        <v>0</v>
      </c>
      <c r="BH189" s="184">
        <f>IF(N189="sníž. přenesená",J189,0)</f>
        <v>0</v>
      </c>
      <c r="BI189" s="184">
        <f>IF(N189="nulová",J189,0)</f>
        <v>0</v>
      </c>
      <c r="BJ189" s="22" t="s">
        <v>81</v>
      </c>
      <c r="BK189" s="184">
        <f>ROUND(I189*H189,2)</f>
        <v>0</v>
      </c>
      <c r="BL189" s="22" t="s">
        <v>218</v>
      </c>
      <c r="BM189" s="22" t="s">
        <v>609</v>
      </c>
    </row>
    <row r="190" spans="2:12" s="1" customFormat="1" ht="6.95" customHeight="1">
      <c r="B190" s="54"/>
      <c r="C190" s="55"/>
      <c r="D190" s="55"/>
      <c r="E190" s="55"/>
      <c r="F190" s="55"/>
      <c r="G190" s="55"/>
      <c r="H190" s="55"/>
      <c r="I190" s="125"/>
      <c r="J190" s="55"/>
      <c r="K190" s="55"/>
      <c r="L190" s="39"/>
    </row>
  </sheetData>
  <autoFilter ref="C84:K189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0"/>
  <sheetViews>
    <sheetView showGridLines="0" workbookViewId="0" topLeftCell="A1">
      <pane ySplit="1" topLeftCell="A148" activePane="bottomLeft" state="frozen"/>
      <selection pane="bottomLeft" activeCell="C165" sqref="C165:C16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131</v>
      </c>
      <c r="G1" s="343" t="s">
        <v>132</v>
      </c>
      <c r="H1" s="343"/>
      <c r="I1" s="101"/>
      <c r="J1" s="100" t="s">
        <v>133</v>
      </c>
      <c r="K1" s="99" t="s">
        <v>134</v>
      </c>
      <c r="L1" s="100" t="s">
        <v>135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29" t="s">
        <v>8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2" t="s">
        <v>116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83</v>
      </c>
    </row>
    <row r="4" spans="2:46" ht="36.95" customHeight="1">
      <c r="B4" s="26"/>
      <c r="C4" s="27"/>
      <c r="D4" s="28" t="s">
        <v>136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44" t="str">
        <f>'Rekapitulace stavby'!K6</f>
        <v>Zateplení budovy SOŠ a SOU dopravní Čáslav (3.10)</v>
      </c>
      <c r="F7" s="345"/>
      <c r="G7" s="345"/>
      <c r="H7" s="345"/>
      <c r="I7" s="103"/>
      <c r="J7" s="27"/>
      <c r="K7" s="29"/>
    </row>
    <row r="8" spans="2:11" s="1" customFormat="1" ht="15">
      <c r="B8" s="39"/>
      <c r="C8" s="40"/>
      <c r="D8" s="35" t="s">
        <v>137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46" t="s">
        <v>1947</v>
      </c>
      <c r="F9" s="347"/>
      <c r="G9" s="347"/>
      <c r="H9" s="347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5</v>
      </c>
      <c r="G11" s="40"/>
      <c r="H11" s="40"/>
      <c r="I11" s="105" t="s">
        <v>21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22</v>
      </c>
      <c r="E12" s="40"/>
      <c r="F12" s="33" t="s">
        <v>139</v>
      </c>
      <c r="G12" s="40"/>
      <c r="H12" s="40"/>
      <c r="I12" s="105" t="s">
        <v>24</v>
      </c>
      <c r="J12" s="106" t="str">
        <f>'Rekapitulace stavby'!AN8</f>
        <v>19. 9. 2018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26</v>
      </c>
      <c r="E14" s="40"/>
      <c r="F14" s="40"/>
      <c r="G14" s="40"/>
      <c r="H14" s="40"/>
      <c r="I14" s="105" t="s">
        <v>27</v>
      </c>
      <c r="J14" s="33" t="str">
        <f>IF('Rekapitulace stavby'!AN10="","",'Rekapitulace stavby'!AN10)</f>
        <v>14801973</v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SUŠ a SOU dopravní Čáslav, Aug. Sedláčka 1145, Čás</v>
      </c>
      <c r="F15" s="40"/>
      <c r="G15" s="40"/>
      <c r="H15" s="40"/>
      <c r="I15" s="105" t="s">
        <v>30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05" t="s">
        <v>27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05" t="s">
        <v>27</v>
      </c>
      <c r="J20" s="33" t="str">
        <f>IF('Rekapitulace stavby'!AN16="","",'Rekapitulace stavby'!AN16)</f>
        <v>27210341</v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>AZ PROJECT spol. s r.o., Plynárenská 830, Kolín</v>
      </c>
      <c r="F21" s="40"/>
      <c r="G21" s="40"/>
      <c r="H21" s="40"/>
      <c r="I21" s="105" t="s">
        <v>30</v>
      </c>
      <c r="J21" s="33" t="str">
        <f>IF('Rekapitulace stavby'!AN17="","",'Rekapitulace stavby'!AN17)</f>
        <v>CZ27210341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38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35" t="s">
        <v>5</v>
      </c>
      <c r="F24" s="335"/>
      <c r="G24" s="335"/>
      <c r="H24" s="335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39</v>
      </c>
      <c r="E27" s="40"/>
      <c r="F27" s="40"/>
      <c r="G27" s="40"/>
      <c r="H27" s="40"/>
      <c r="I27" s="104"/>
      <c r="J27" s="114">
        <f>ROUND(J85,2)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41</v>
      </c>
      <c r="G29" s="40"/>
      <c r="H29" s="40"/>
      <c r="I29" s="115" t="s">
        <v>40</v>
      </c>
      <c r="J29" s="44" t="s">
        <v>42</v>
      </c>
      <c r="K29" s="43"/>
    </row>
    <row r="30" spans="2:11" s="1" customFormat="1" ht="14.45" customHeight="1">
      <c r="B30" s="39"/>
      <c r="C30" s="40"/>
      <c r="D30" s="47" t="s">
        <v>43</v>
      </c>
      <c r="E30" s="47" t="s">
        <v>44</v>
      </c>
      <c r="F30" s="116">
        <f>ROUND(SUM(BE85:BE189),2)</f>
        <v>0</v>
      </c>
      <c r="G30" s="40"/>
      <c r="H30" s="40"/>
      <c r="I30" s="117">
        <v>0.21</v>
      </c>
      <c r="J30" s="116">
        <f>ROUND(ROUND((SUM(BE85:BE189)),2)*I30,2)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45</v>
      </c>
      <c r="F31" s="116">
        <f>ROUND(SUM(BF85:BF189),2)</f>
        <v>0</v>
      </c>
      <c r="G31" s="40"/>
      <c r="H31" s="40"/>
      <c r="I31" s="117">
        <v>0.15</v>
      </c>
      <c r="J31" s="116">
        <f>ROUND(ROUND((SUM(BF85:BF189)),2)*I31,2)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46</v>
      </c>
      <c r="F32" s="116">
        <f>ROUND(SUM(BG85:BG189),2)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47</v>
      </c>
      <c r="F33" s="116">
        <f>ROUND(SUM(BH85:BH189),2)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48</v>
      </c>
      <c r="F34" s="116">
        <f>ROUND(SUM(BI85:BI189),2)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49</v>
      </c>
      <c r="E36" s="69"/>
      <c r="F36" s="69"/>
      <c r="G36" s="120" t="s">
        <v>50</v>
      </c>
      <c r="H36" s="121" t="s">
        <v>51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140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44" t="str">
        <f>E7</f>
        <v>Zateplení budovy SOŠ a SOU dopravní Čáslav (3.10)</v>
      </c>
      <c r="F45" s="345"/>
      <c r="G45" s="345"/>
      <c r="H45" s="345"/>
      <c r="I45" s="104"/>
      <c r="J45" s="40"/>
      <c r="K45" s="43"/>
    </row>
    <row r="46" spans="2:11" s="1" customFormat="1" ht="14.45" customHeight="1">
      <c r="B46" s="39"/>
      <c r="C46" s="35" t="s">
        <v>137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46" t="str">
        <f>E9</f>
        <v>1715fb - Elektro pro - 1715fb - Elektro pro ostatní</v>
      </c>
      <c r="F47" s="347"/>
      <c r="G47" s="347"/>
      <c r="H47" s="347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22</v>
      </c>
      <c r="D49" s="40"/>
      <c r="E49" s="40"/>
      <c r="F49" s="33" t="str">
        <f>F12</f>
        <v xml:space="preserve"> </v>
      </c>
      <c r="G49" s="40"/>
      <c r="H49" s="40"/>
      <c r="I49" s="105" t="s">
        <v>24</v>
      </c>
      <c r="J49" s="106" t="str">
        <f>IF(J12="","",J12)</f>
        <v>19. 9. 2018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5" t="s">
        <v>26</v>
      </c>
      <c r="D51" s="40"/>
      <c r="E51" s="40"/>
      <c r="F51" s="33" t="str">
        <f>E15</f>
        <v>SUŠ a SOU dopravní Čáslav, Aug. Sedláčka 1145, Čás</v>
      </c>
      <c r="G51" s="40"/>
      <c r="H51" s="40"/>
      <c r="I51" s="105" t="s">
        <v>33</v>
      </c>
      <c r="J51" s="335" t="str">
        <f>E21</f>
        <v>AZ PROJECT spol. s r.o., Plynárenská 830, Kolín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04"/>
      <c r="J52" s="339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141</v>
      </c>
      <c r="D54" s="118"/>
      <c r="E54" s="118"/>
      <c r="F54" s="118"/>
      <c r="G54" s="118"/>
      <c r="H54" s="118"/>
      <c r="I54" s="129"/>
      <c r="J54" s="130" t="s">
        <v>142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143</v>
      </c>
      <c r="D56" s="40"/>
      <c r="E56" s="40"/>
      <c r="F56" s="40"/>
      <c r="G56" s="40"/>
      <c r="H56" s="40"/>
      <c r="I56" s="104"/>
      <c r="J56" s="114">
        <f>J85</f>
        <v>0</v>
      </c>
      <c r="K56" s="43"/>
      <c r="AU56" s="22" t="s">
        <v>144</v>
      </c>
    </row>
    <row r="57" spans="2:11" s="7" customFormat="1" ht="24.95" customHeight="1">
      <c r="B57" s="133"/>
      <c r="C57" s="134"/>
      <c r="D57" s="135" t="s">
        <v>152</v>
      </c>
      <c r="E57" s="136"/>
      <c r="F57" s="136"/>
      <c r="G57" s="136"/>
      <c r="H57" s="136"/>
      <c r="I57" s="137"/>
      <c r="J57" s="138">
        <f>J86</f>
        <v>0</v>
      </c>
      <c r="K57" s="139"/>
    </row>
    <row r="58" spans="2:11" s="8" customFormat="1" ht="19.9" customHeight="1">
      <c r="B58" s="140"/>
      <c r="C58" s="141"/>
      <c r="D58" s="142" t="s">
        <v>1765</v>
      </c>
      <c r="E58" s="143"/>
      <c r="F58" s="143"/>
      <c r="G58" s="143"/>
      <c r="H58" s="143"/>
      <c r="I58" s="144"/>
      <c r="J58" s="145">
        <f>J87</f>
        <v>0</v>
      </c>
      <c r="K58" s="146"/>
    </row>
    <row r="59" spans="2:11" s="8" customFormat="1" ht="19.9" customHeight="1">
      <c r="B59" s="140"/>
      <c r="C59" s="141"/>
      <c r="D59" s="142" t="s">
        <v>1766</v>
      </c>
      <c r="E59" s="143"/>
      <c r="F59" s="143"/>
      <c r="G59" s="143"/>
      <c r="H59" s="143"/>
      <c r="I59" s="144"/>
      <c r="J59" s="145">
        <f>J122</f>
        <v>0</v>
      </c>
      <c r="K59" s="146"/>
    </row>
    <row r="60" spans="2:11" s="8" customFormat="1" ht="19.9" customHeight="1">
      <c r="B60" s="140"/>
      <c r="C60" s="141"/>
      <c r="D60" s="142" t="s">
        <v>1767</v>
      </c>
      <c r="E60" s="143"/>
      <c r="F60" s="143"/>
      <c r="G60" s="143"/>
      <c r="H60" s="143"/>
      <c r="I60" s="144"/>
      <c r="J60" s="145">
        <f>J169</f>
        <v>0</v>
      </c>
      <c r="K60" s="146"/>
    </row>
    <row r="61" spans="2:11" s="8" customFormat="1" ht="19.9" customHeight="1">
      <c r="B61" s="140"/>
      <c r="C61" s="141"/>
      <c r="D61" s="142" t="s">
        <v>1768</v>
      </c>
      <c r="E61" s="143"/>
      <c r="F61" s="143"/>
      <c r="G61" s="143"/>
      <c r="H61" s="143"/>
      <c r="I61" s="144"/>
      <c r="J61" s="145">
        <f>J173</f>
        <v>0</v>
      </c>
      <c r="K61" s="146"/>
    </row>
    <row r="62" spans="2:11" s="8" customFormat="1" ht="19.9" customHeight="1">
      <c r="B62" s="140"/>
      <c r="C62" s="141"/>
      <c r="D62" s="142" t="s">
        <v>1767</v>
      </c>
      <c r="E62" s="143"/>
      <c r="F62" s="143"/>
      <c r="G62" s="143"/>
      <c r="H62" s="143"/>
      <c r="I62" s="144"/>
      <c r="J62" s="145">
        <f>J175</f>
        <v>0</v>
      </c>
      <c r="K62" s="146"/>
    </row>
    <row r="63" spans="2:11" s="8" customFormat="1" ht="19.9" customHeight="1">
      <c r="B63" s="140"/>
      <c r="C63" s="141"/>
      <c r="D63" s="142" t="s">
        <v>1769</v>
      </c>
      <c r="E63" s="143"/>
      <c r="F63" s="143"/>
      <c r="G63" s="143"/>
      <c r="H63" s="143"/>
      <c r="I63" s="144"/>
      <c r="J63" s="145">
        <f>J178</f>
        <v>0</v>
      </c>
      <c r="K63" s="146"/>
    </row>
    <row r="64" spans="2:11" s="8" customFormat="1" ht="19.9" customHeight="1">
      <c r="B64" s="140"/>
      <c r="C64" s="141"/>
      <c r="D64" s="142" t="s">
        <v>1770</v>
      </c>
      <c r="E64" s="143"/>
      <c r="F64" s="143"/>
      <c r="G64" s="143"/>
      <c r="H64" s="143"/>
      <c r="I64" s="144"/>
      <c r="J64" s="145">
        <f>J185</f>
        <v>0</v>
      </c>
      <c r="K64" s="146"/>
    </row>
    <row r="65" spans="2:11" s="8" customFormat="1" ht="19.9" customHeight="1">
      <c r="B65" s="140"/>
      <c r="C65" s="141"/>
      <c r="D65" s="142" t="s">
        <v>1771</v>
      </c>
      <c r="E65" s="143"/>
      <c r="F65" s="143"/>
      <c r="G65" s="143"/>
      <c r="H65" s="143"/>
      <c r="I65" s="144"/>
      <c r="J65" s="145">
        <f>J188</f>
        <v>0</v>
      </c>
      <c r="K65" s="146"/>
    </row>
    <row r="66" spans="2:11" s="1" customFormat="1" ht="21.75" customHeight="1">
      <c r="B66" s="39"/>
      <c r="C66" s="40"/>
      <c r="D66" s="40"/>
      <c r="E66" s="40"/>
      <c r="F66" s="40"/>
      <c r="G66" s="40"/>
      <c r="H66" s="40"/>
      <c r="I66" s="104"/>
      <c r="J66" s="40"/>
      <c r="K66" s="43"/>
    </row>
    <row r="67" spans="2:11" s="1" customFormat="1" ht="6.95" customHeight="1">
      <c r="B67" s="54"/>
      <c r="C67" s="55"/>
      <c r="D67" s="55"/>
      <c r="E67" s="55"/>
      <c r="F67" s="55"/>
      <c r="G67" s="55"/>
      <c r="H67" s="55"/>
      <c r="I67" s="125"/>
      <c r="J67" s="55"/>
      <c r="K67" s="56"/>
    </row>
    <row r="71" spans="2:12" s="1" customFormat="1" ht="6.95" customHeight="1">
      <c r="B71" s="57"/>
      <c r="C71" s="58"/>
      <c r="D71" s="58"/>
      <c r="E71" s="58"/>
      <c r="F71" s="58"/>
      <c r="G71" s="58"/>
      <c r="H71" s="58"/>
      <c r="I71" s="126"/>
      <c r="J71" s="58"/>
      <c r="K71" s="58"/>
      <c r="L71" s="39"/>
    </row>
    <row r="72" spans="2:12" s="1" customFormat="1" ht="36.95" customHeight="1">
      <c r="B72" s="39"/>
      <c r="C72" s="59" t="s">
        <v>162</v>
      </c>
      <c r="I72" s="147"/>
      <c r="L72" s="39"/>
    </row>
    <row r="73" spans="2:12" s="1" customFormat="1" ht="6.95" customHeight="1">
      <c r="B73" s="39"/>
      <c r="I73" s="147"/>
      <c r="L73" s="39"/>
    </row>
    <row r="74" spans="2:12" s="1" customFormat="1" ht="14.45" customHeight="1">
      <c r="B74" s="39"/>
      <c r="C74" s="61" t="s">
        <v>18</v>
      </c>
      <c r="I74" s="147"/>
      <c r="L74" s="39"/>
    </row>
    <row r="75" spans="2:12" s="1" customFormat="1" ht="16.5" customHeight="1">
      <c r="B75" s="39"/>
      <c r="E75" s="340" t="str">
        <f>E7</f>
        <v>Zateplení budovy SOŠ a SOU dopravní Čáslav (3.10)</v>
      </c>
      <c r="F75" s="341"/>
      <c r="G75" s="341"/>
      <c r="H75" s="341"/>
      <c r="I75" s="147"/>
      <c r="L75" s="39"/>
    </row>
    <row r="76" spans="2:12" s="1" customFormat="1" ht="14.45" customHeight="1">
      <c r="B76" s="39"/>
      <c r="C76" s="61" t="s">
        <v>137</v>
      </c>
      <c r="I76" s="147"/>
      <c r="L76" s="39"/>
    </row>
    <row r="77" spans="2:12" s="1" customFormat="1" ht="17.25" customHeight="1">
      <c r="B77" s="39"/>
      <c r="E77" s="319" t="str">
        <f>E9</f>
        <v>1715fb - Elektro pro - 1715fb - Elektro pro ostatní</v>
      </c>
      <c r="F77" s="342"/>
      <c r="G77" s="342"/>
      <c r="H77" s="342"/>
      <c r="I77" s="147"/>
      <c r="L77" s="39"/>
    </row>
    <row r="78" spans="2:12" s="1" customFormat="1" ht="6.95" customHeight="1">
      <c r="B78" s="39"/>
      <c r="I78" s="147"/>
      <c r="L78" s="39"/>
    </row>
    <row r="79" spans="2:12" s="1" customFormat="1" ht="18" customHeight="1">
      <c r="B79" s="39"/>
      <c r="C79" s="61" t="s">
        <v>22</v>
      </c>
      <c r="F79" s="148" t="str">
        <f>F12</f>
        <v xml:space="preserve"> </v>
      </c>
      <c r="I79" s="149" t="s">
        <v>24</v>
      </c>
      <c r="J79" s="65" t="str">
        <f>IF(J12="","",J12)</f>
        <v>19. 9. 2018</v>
      </c>
      <c r="L79" s="39"/>
    </row>
    <row r="80" spans="2:12" s="1" customFormat="1" ht="6.95" customHeight="1">
      <c r="B80" s="39"/>
      <c r="I80" s="147"/>
      <c r="L80" s="39"/>
    </row>
    <row r="81" spans="2:12" s="1" customFormat="1" ht="15">
      <c r="B81" s="39"/>
      <c r="C81" s="61" t="s">
        <v>26</v>
      </c>
      <c r="F81" s="148" t="str">
        <f>E15</f>
        <v>SUŠ a SOU dopravní Čáslav, Aug. Sedláčka 1145, Čás</v>
      </c>
      <c r="I81" s="149" t="s">
        <v>33</v>
      </c>
      <c r="J81" s="148" t="str">
        <f>E21</f>
        <v>AZ PROJECT spol. s r.o., Plynárenská 830, Kolín</v>
      </c>
      <c r="L81" s="39"/>
    </row>
    <row r="82" spans="2:12" s="1" customFormat="1" ht="14.45" customHeight="1">
      <c r="B82" s="39"/>
      <c r="C82" s="61" t="s">
        <v>31</v>
      </c>
      <c r="F82" s="148" t="str">
        <f>IF(E18="","",E18)</f>
        <v/>
      </c>
      <c r="I82" s="147"/>
      <c r="L82" s="39"/>
    </row>
    <row r="83" spans="2:12" s="1" customFormat="1" ht="10.35" customHeight="1">
      <c r="B83" s="39"/>
      <c r="I83" s="147"/>
      <c r="L83" s="39"/>
    </row>
    <row r="84" spans="2:20" s="9" customFormat="1" ht="29.25" customHeight="1">
      <c r="B84" s="150"/>
      <c r="C84" s="151" t="s">
        <v>163</v>
      </c>
      <c r="D84" s="152" t="s">
        <v>58</v>
      </c>
      <c r="E84" s="152" t="s">
        <v>54</v>
      </c>
      <c r="F84" s="152" t="s">
        <v>164</v>
      </c>
      <c r="G84" s="152" t="s">
        <v>165</v>
      </c>
      <c r="H84" s="152" t="s">
        <v>166</v>
      </c>
      <c r="I84" s="153" t="s">
        <v>167</v>
      </c>
      <c r="J84" s="152" t="s">
        <v>142</v>
      </c>
      <c r="K84" s="154" t="s">
        <v>168</v>
      </c>
      <c r="L84" s="150"/>
      <c r="M84" s="71" t="s">
        <v>169</v>
      </c>
      <c r="N84" s="72" t="s">
        <v>43</v>
      </c>
      <c r="O84" s="72" t="s">
        <v>170</v>
      </c>
      <c r="P84" s="72" t="s">
        <v>171</v>
      </c>
      <c r="Q84" s="72" t="s">
        <v>172</v>
      </c>
      <c r="R84" s="72" t="s">
        <v>173</v>
      </c>
      <c r="S84" s="72" t="s">
        <v>174</v>
      </c>
      <c r="T84" s="73" t="s">
        <v>175</v>
      </c>
    </row>
    <row r="85" spans="2:63" s="1" customFormat="1" ht="29.25" customHeight="1">
      <c r="B85" s="39"/>
      <c r="C85" s="75" t="s">
        <v>143</v>
      </c>
      <c r="I85" s="147"/>
      <c r="J85" s="155">
        <f>BK85</f>
        <v>0</v>
      </c>
      <c r="L85" s="39"/>
      <c r="M85" s="74"/>
      <c r="N85" s="66"/>
      <c r="O85" s="66"/>
      <c r="P85" s="156">
        <f>P86</f>
        <v>0</v>
      </c>
      <c r="Q85" s="66"/>
      <c r="R85" s="156">
        <f>R86</f>
        <v>0</v>
      </c>
      <c r="S85" s="66"/>
      <c r="T85" s="157">
        <f>T86</f>
        <v>0</v>
      </c>
      <c r="AT85" s="22" t="s">
        <v>72</v>
      </c>
      <c r="AU85" s="22" t="s">
        <v>144</v>
      </c>
      <c r="BK85" s="158">
        <f>BK86</f>
        <v>0</v>
      </c>
    </row>
    <row r="86" spans="2:63" s="10" customFormat="1" ht="37.35" customHeight="1">
      <c r="B86" s="159"/>
      <c r="D86" s="160" t="s">
        <v>72</v>
      </c>
      <c r="E86" s="161" t="s">
        <v>517</v>
      </c>
      <c r="F86" s="161" t="s">
        <v>518</v>
      </c>
      <c r="I86" s="162"/>
      <c r="J86" s="163">
        <f>BK86</f>
        <v>0</v>
      </c>
      <c r="L86" s="159"/>
      <c r="M86" s="164"/>
      <c r="N86" s="165"/>
      <c r="O86" s="165"/>
      <c r="P86" s="166">
        <f>P87+P122+P169+P173+P175+P178+P185+P188</f>
        <v>0</v>
      </c>
      <c r="Q86" s="165"/>
      <c r="R86" s="166">
        <f>R87+R122+R169+R173+R175+R178+R185+R188</f>
        <v>0</v>
      </c>
      <c r="S86" s="165"/>
      <c r="T86" s="167">
        <f>T87+T122+T169+T173+T175+T178+T185+T188</f>
        <v>0</v>
      </c>
      <c r="AR86" s="160" t="s">
        <v>83</v>
      </c>
      <c r="AT86" s="168" t="s">
        <v>72</v>
      </c>
      <c r="AU86" s="168" t="s">
        <v>73</v>
      </c>
      <c r="AY86" s="160" t="s">
        <v>178</v>
      </c>
      <c r="BK86" s="169">
        <f>BK87+BK122+BK169+BK173+BK175+BK178+BK185+BK188</f>
        <v>0</v>
      </c>
    </row>
    <row r="87" spans="2:63" s="10" customFormat="1" ht="19.9" customHeight="1">
      <c r="B87" s="159"/>
      <c r="D87" s="160" t="s">
        <v>72</v>
      </c>
      <c r="E87" s="170" t="s">
        <v>1274</v>
      </c>
      <c r="F87" s="170" t="s">
        <v>1772</v>
      </c>
      <c r="I87" s="162"/>
      <c r="J87" s="171">
        <f>BK87</f>
        <v>0</v>
      </c>
      <c r="L87" s="159"/>
      <c r="M87" s="164"/>
      <c r="N87" s="165"/>
      <c r="O87" s="165"/>
      <c r="P87" s="166">
        <f>SUM(P88:P121)</f>
        <v>0</v>
      </c>
      <c r="Q87" s="165"/>
      <c r="R87" s="166">
        <f>SUM(R88:R121)</f>
        <v>0</v>
      </c>
      <c r="S87" s="165"/>
      <c r="T87" s="167">
        <f>SUM(T88:T121)</f>
        <v>0</v>
      </c>
      <c r="AR87" s="160" t="s">
        <v>83</v>
      </c>
      <c r="AT87" s="168" t="s">
        <v>72</v>
      </c>
      <c r="AU87" s="168" t="s">
        <v>81</v>
      </c>
      <c r="AY87" s="160" t="s">
        <v>178</v>
      </c>
      <c r="BK87" s="169">
        <f>SUM(BK88:BK121)</f>
        <v>0</v>
      </c>
    </row>
    <row r="88" spans="2:65" s="1" customFormat="1" ht="16.5" customHeight="1">
      <c r="B88" s="172"/>
      <c r="C88" s="173" t="s">
        <v>81</v>
      </c>
      <c r="D88" s="173" t="s">
        <v>180</v>
      </c>
      <c r="E88" s="174" t="s">
        <v>1773</v>
      </c>
      <c r="F88" s="175" t="s">
        <v>1774</v>
      </c>
      <c r="G88" s="176" t="s">
        <v>299</v>
      </c>
      <c r="H88" s="177">
        <v>60</v>
      </c>
      <c r="I88" s="178"/>
      <c r="J88" s="179">
        <f aca="true" t="shared" si="0" ref="J88:J121">ROUND(I88*H88,2)</f>
        <v>0</v>
      </c>
      <c r="K88" s="175" t="s">
        <v>5</v>
      </c>
      <c r="L88" s="39"/>
      <c r="M88" s="180" t="s">
        <v>5</v>
      </c>
      <c r="N88" s="181" t="s">
        <v>44</v>
      </c>
      <c r="O88" s="40"/>
      <c r="P88" s="182">
        <f aca="true" t="shared" si="1" ref="P88:P121">O88*H88</f>
        <v>0</v>
      </c>
      <c r="Q88" s="182">
        <v>0</v>
      </c>
      <c r="R88" s="182">
        <f aca="true" t="shared" si="2" ref="R88:R121">Q88*H88</f>
        <v>0</v>
      </c>
      <c r="S88" s="182">
        <v>0</v>
      </c>
      <c r="T88" s="183">
        <f aca="true" t="shared" si="3" ref="T88:T121">S88*H88</f>
        <v>0</v>
      </c>
      <c r="AR88" s="22" t="s">
        <v>218</v>
      </c>
      <c r="AT88" s="22" t="s">
        <v>180</v>
      </c>
      <c r="AU88" s="22" t="s">
        <v>83</v>
      </c>
      <c r="AY88" s="22" t="s">
        <v>178</v>
      </c>
      <c r="BE88" s="184">
        <f aca="true" t="shared" si="4" ref="BE88:BE121">IF(N88="základní",J88,0)</f>
        <v>0</v>
      </c>
      <c r="BF88" s="184">
        <f aca="true" t="shared" si="5" ref="BF88:BF121">IF(N88="snížená",J88,0)</f>
        <v>0</v>
      </c>
      <c r="BG88" s="184">
        <f aca="true" t="shared" si="6" ref="BG88:BG121">IF(N88="zákl. přenesená",J88,0)</f>
        <v>0</v>
      </c>
      <c r="BH88" s="184">
        <f aca="true" t="shared" si="7" ref="BH88:BH121">IF(N88="sníž. přenesená",J88,0)</f>
        <v>0</v>
      </c>
      <c r="BI88" s="184">
        <f aca="true" t="shared" si="8" ref="BI88:BI121">IF(N88="nulová",J88,0)</f>
        <v>0</v>
      </c>
      <c r="BJ88" s="22" t="s">
        <v>81</v>
      </c>
      <c r="BK88" s="184">
        <f aca="true" t="shared" si="9" ref="BK88:BK121">ROUND(I88*H88,2)</f>
        <v>0</v>
      </c>
      <c r="BL88" s="22" t="s">
        <v>218</v>
      </c>
      <c r="BM88" s="22" t="s">
        <v>83</v>
      </c>
    </row>
    <row r="89" spans="2:65" s="1" customFormat="1" ht="16.5" customHeight="1">
      <c r="B89" s="172"/>
      <c r="C89" s="173" t="s">
        <v>83</v>
      </c>
      <c r="D89" s="173" t="s">
        <v>180</v>
      </c>
      <c r="E89" s="174" t="s">
        <v>1775</v>
      </c>
      <c r="F89" s="175" t="s">
        <v>1776</v>
      </c>
      <c r="G89" s="176" t="s">
        <v>299</v>
      </c>
      <c r="H89" s="177">
        <v>100</v>
      </c>
      <c r="I89" s="178"/>
      <c r="J89" s="179">
        <f t="shared" si="0"/>
        <v>0</v>
      </c>
      <c r="K89" s="175" t="s">
        <v>5</v>
      </c>
      <c r="L89" s="39"/>
      <c r="M89" s="180" t="s">
        <v>5</v>
      </c>
      <c r="N89" s="181" t="s">
        <v>44</v>
      </c>
      <c r="O89" s="40"/>
      <c r="P89" s="182">
        <f t="shared" si="1"/>
        <v>0</v>
      </c>
      <c r="Q89" s="182">
        <v>0</v>
      </c>
      <c r="R89" s="182">
        <f t="shared" si="2"/>
        <v>0</v>
      </c>
      <c r="S89" s="182">
        <v>0</v>
      </c>
      <c r="T89" s="183">
        <f t="shared" si="3"/>
        <v>0</v>
      </c>
      <c r="AR89" s="22" t="s">
        <v>218</v>
      </c>
      <c r="AT89" s="22" t="s">
        <v>180</v>
      </c>
      <c r="AU89" s="22" t="s">
        <v>83</v>
      </c>
      <c r="AY89" s="22" t="s">
        <v>178</v>
      </c>
      <c r="BE89" s="184">
        <f t="shared" si="4"/>
        <v>0</v>
      </c>
      <c r="BF89" s="184">
        <f t="shared" si="5"/>
        <v>0</v>
      </c>
      <c r="BG89" s="184">
        <f t="shared" si="6"/>
        <v>0</v>
      </c>
      <c r="BH89" s="184">
        <f t="shared" si="7"/>
        <v>0</v>
      </c>
      <c r="BI89" s="184">
        <f t="shared" si="8"/>
        <v>0</v>
      </c>
      <c r="BJ89" s="22" t="s">
        <v>81</v>
      </c>
      <c r="BK89" s="184">
        <f t="shared" si="9"/>
        <v>0</v>
      </c>
      <c r="BL89" s="22" t="s">
        <v>218</v>
      </c>
      <c r="BM89" s="22" t="s">
        <v>185</v>
      </c>
    </row>
    <row r="90" spans="2:65" s="1" customFormat="1" ht="16.5" customHeight="1">
      <c r="B90" s="172"/>
      <c r="C90" s="298" t="s">
        <v>193</v>
      </c>
      <c r="D90" s="173" t="s">
        <v>180</v>
      </c>
      <c r="E90" s="174"/>
      <c r="F90" s="175" t="s">
        <v>603</v>
      </c>
      <c r="G90" s="176"/>
      <c r="H90" s="177"/>
      <c r="I90" s="178"/>
      <c r="J90" s="179">
        <f t="shared" si="0"/>
        <v>0</v>
      </c>
      <c r="K90" s="175" t="s">
        <v>5</v>
      </c>
      <c r="L90" s="39"/>
      <c r="M90" s="180" t="s">
        <v>5</v>
      </c>
      <c r="N90" s="181" t="s">
        <v>44</v>
      </c>
      <c r="O90" s="40"/>
      <c r="P90" s="182">
        <f t="shared" si="1"/>
        <v>0</v>
      </c>
      <c r="Q90" s="182">
        <v>0</v>
      </c>
      <c r="R90" s="182">
        <f t="shared" si="2"/>
        <v>0</v>
      </c>
      <c r="S90" s="182">
        <v>0</v>
      </c>
      <c r="T90" s="183">
        <f t="shared" si="3"/>
        <v>0</v>
      </c>
      <c r="AR90" s="22" t="s">
        <v>218</v>
      </c>
      <c r="AT90" s="22" t="s">
        <v>180</v>
      </c>
      <c r="AU90" s="22" t="s">
        <v>83</v>
      </c>
      <c r="AY90" s="22" t="s">
        <v>178</v>
      </c>
      <c r="BE90" s="184">
        <f t="shared" si="4"/>
        <v>0</v>
      </c>
      <c r="BF90" s="184">
        <f t="shared" si="5"/>
        <v>0</v>
      </c>
      <c r="BG90" s="184">
        <f t="shared" si="6"/>
        <v>0</v>
      </c>
      <c r="BH90" s="184">
        <f t="shared" si="7"/>
        <v>0</v>
      </c>
      <c r="BI90" s="184">
        <f t="shared" si="8"/>
        <v>0</v>
      </c>
      <c r="BJ90" s="22" t="s">
        <v>81</v>
      </c>
      <c r="BK90" s="184">
        <f t="shared" si="9"/>
        <v>0</v>
      </c>
      <c r="BL90" s="22" t="s">
        <v>218</v>
      </c>
      <c r="BM90" s="22" t="s">
        <v>198</v>
      </c>
    </row>
    <row r="91" spans="2:65" s="1" customFormat="1" ht="16.5" customHeight="1">
      <c r="B91" s="172"/>
      <c r="C91" s="298" t="s">
        <v>185</v>
      </c>
      <c r="D91" s="173" t="s">
        <v>180</v>
      </c>
      <c r="E91" s="174"/>
      <c r="F91" s="175" t="s">
        <v>603</v>
      </c>
      <c r="G91" s="176"/>
      <c r="H91" s="177"/>
      <c r="I91" s="178"/>
      <c r="J91" s="179">
        <f t="shared" si="0"/>
        <v>0</v>
      </c>
      <c r="K91" s="175" t="s">
        <v>5</v>
      </c>
      <c r="L91" s="39"/>
      <c r="M91" s="180" t="s">
        <v>5</v>
      </c>
      <c r="N91" s="181" t="s">
        <v>44</v>
      </c>
      <c r="O91" s="40"/>
      <c r="P91" s="182">
        <f t="shared" si="1"/>
        <v>0</v>
      </c>
      <c r="Q91" s="182">
        <v>0</v>
      </c>
      <c r="R91" s="182">
        <f t="shared" si="2"/>
        <v>0</v>
      </c>
      <c r="S91" s="182">
        <v>0</v>
      </c>
      <c r="T91" s="183">
        <f t="shared" si="3"/>
        <v>0</v>
      </c>
      <c r="AR91" s="22" t="s">
        <v>218</v>
      </c>
      <c r="AT91" s="22" t="s">
        <v>180</v>
      </c>
      <c r="AU91" s="22" t="s">
        <v>83</v>
      </c>
      <c r="AY91" s="22" t="s">
        <v>178</v>
      </c>
      <c r="BE91" s="184">
        <f t="shared" si="4"/>
        <v>0</v>
      </c>
      <c r="BF91" s="184">
        <f t="shared" si="5"/>
        <v>0</v>
      </c>
      <c r="BG91" s="184">
        <f t="shared" si="6"/>
        <v>0</v>
      </c>
      <c r="BH91" s="184">
        <f t="shared" si="7"/>
        <v>0</v>
      </c>
      <c r="BI91" s="184">
        <f t="shared" si="8"/>
        <v>0</v>
      </c>
      <c r="BJ91" s="22" t="s">
        <v>81</v>
      </c>
      <c r="BK91" s="184">
        <f t="shared" si="9"/>
        <v>0</v>
      </c>
      <c r="BL91" s="22" t="s">
        <v>218</v>
      </c>
      <c r="BM91" s="22" t="s">
        <v>202</v>
      </c>
    </row>
    <row r="92" spans="2:65" s="1" customFormat="1" ht="16.5" customHeight="1">
      <c r="B92" s="172"/>
      <c r="C92" s="173" t="s">
        <v>204</v>
      </c>
      <c r="D92" s="173" t="s">
        <v>180</v>
      </c>
      <c r="E92" s="174" t="s">
        <v>1781</v>
      </c>
      <c r="F92" s="175" t="s">
        <v>1782</v>
      </c>
      <c r="G92" s="176" t="s">
        <v>299</v>
      </c>
      <c r="H92" s="177">
        <v>1</v>
      </c>
      <c r="I92" s="178"/>
      <c r="J92" s="179">
        <f t="shared" si="0"/>
        <v>0</v>
      </c>
      <c r="K92" s="175" t="s">
        <v>5</v>
      </c>
      <c r="L92" s="39"/>
      <c r="M92" s="180" t="s">
        <v>5</v>
      </c>
      <c r="N92" s="181" t="s">
        <v>44</v>
      </c>
      <c r="O92" s="40"/>
      <c r="P92" s="182">
        <f t="shared" si="1"/>
        <v>0</v>
      </c>
      <c r="Q92" s="182">
        <v>0</v>
      </c>
      <c r="R92" s="182">
        <f t="shared" si="2"/>
        <v>0</v>
      </c>
      <c r="S92" s="182">
        <v>0</v>
      </c>
      <c r="T92" s="183">
        <f t="shared" si="3"/>
        <v>0</v>
      </c>
      <c r="AR92" s="22" t="s">
        <v>218</v>
      </c>
      <c r="AT92" s="22" t="s">
        <v>180</v>
      </c>
      <c r="AU92" s="22" t="s">
        <v>83</v>
      </c>
      <c r="AY92" s="22" t="s">
        <v>178</v>
      </c>
      <c r="BE92" s="184">
        <f t="shared" si="4"/>
        <v>0</v>
      </c>
      <c r="BF92" s="184">
        <f t="shared" si="5"/>
        <v>0</v>
      </c>
      <c r="BG92" s="184">
        <f t="shared" si="6"/>
        <v>0</v>
      </c>
      <c r="BH92" s="184">
        <f t="shared" si="7"/>
        <v>0</v>
      </c>
      <c r="BI92" s="184">
        <f t="shared" si="8"/>
        <v>0</v>
      </c>
      <c r="BJ92" s="22" t="s">
        <v>81</v>
      </c>
      <c r="BK92" s="184">
        <f t="shared" si="9"/>
        <v>0</v>
      </c>
      <c r="BL92" s="22" t="s">
        <v>218</v>
      </c>
      <c r="BM92" s="22" t="s">
        <v>207</v>
      </c>
    </row>
    <row r="93" spans="2:65" s="1" customFormat="1" ht="16.5" customHeight="1">
      <c r="B93" s="172"/>
      <c r="C93" s="173" t="s">
        <v>198</v>
      </c>
      <c r="D93" s="173" t="s">
        <v>180</v>
      </c>
      <c r="E93" s="174" t="s">
        <v>1783</v>
      </c>
      <c r="F93" s="175" t="s">
        <v>1948</v>
      </c>
      <c r="G93" s="176" t="s">
        <v>299</v>
      </c>
      <c r="H93" s="177">
        <v>90</v>
      </c>
      <c r="I93" s="178"/>
      <c r="J93" s="179">
        <f t="shared" si="0"/>
        <v>0</v>
      </c>
      <c r="K93" s="175" t="s">
        <v>5</v>
      </c>
      <c r="L93" s="39"/>
      <c r="M93" s="180" t="s">
        <v>5</v>
      </c>
      <c r="N93" s="181" t="s">
        <v>44</v>
      </c>
      <c r="O93" s="40"/>
      <c r="P93" s="182">
        <f t="shared" si="1"/>
        <v>0</v>
      </c>
      <c r="Q93" s="182">
        <v>0</v>
      </c>
      <c r="R93" s="182">
        <f t="shared" si="2"/>
        <v>0</v>
      </c>
      <c r="S93" s="182">
        <v>0</v>
      </c>
      <c r="T93" s="183">
        <f t="shared" si="3"/>
        <v>0</v>
      </c>
      <c r="AR93" s="22" t="s">
        <v>218</v>
      </c>
      <c r="AT93" s="22" t="s">
        <v>180</v>
      </c>
      <c r="AU93" s="22" t="s">
        <v>83</v>
      </c>
      <c r="AY93" s="22" t="s">
        <v>178</v>
      </c>
      <c r="BE93" s="184">
        <f t="shared" si="4"/>
        <v>0</v>
      </c>
      <c r="BF93" s="184">
        <f t="shared" si="5"/>
        <v>0</v>
      </c>
      <c r="BG93" s="184">
        <f t="shared" si="6"/>
        <v>0</v>
      </c>
      <c r="BH93" s="184">
        <f t="shared" si="7"/>
        <v>0</v>
      </c>
      <c r="BI93" s="184">
        <f t="shared" si="8"/>
        <v>0</v>
      </c>
      <c r="BJ93" s="22" t="s">
        <v>81</v>
      </c>
      <c r="BK93" s="184">
        <f t="shared" si="9"/>
        <v>0</v>
      </c>
      <c r="BL93" s="22" t="s">
        <v>218</v>
      </c>
      <c r="BM93" s="22" t="s">
        <v>210</v>
      </c>
    </row>
    <row r="94" spans="2:65" s="1" customFormat="1" ht="16.5" customHeight="1">
      <c r="B94" s="172"/>
      <c r="C94" s="173" t="s">
        <v>211</v>
      </c>
      <c r="D94" s="173" t="s">
        <v>180</v>
      </c>
      <c r="E94" s="174" t="s">
        <v>1784</v>
      </c>
      <c r="F94" s="175" t="s">
        <v>1785</v>
      </c>
      <c r="G94" s="176" t="s">
        <v>299</v>
      </c>
      <c r="H94" s="177">
        <v>80</v>
      </c>
      <c r="I94" s="178"/>
      <c r="J94" s="179">
        <f t="shared" si="0"/>
        <v>0</v>
      </c>
      <c r="K94" s="175" t="s">
        <v>5</v>
      </c>
      <c r="L94" s="39"/>
      <c r="M94" s="180" t="s">
        <v>5</v>
      </c>
      <c r="N94" s="181" t="s">
        <v>44</v>
      </c>
      <c r="O94" s="40"/>
      <c r="P94" s="182">
        <f t="shared" si="1"/>
        <v>0</v>
      </c>
      <c r="Q94" s="182">
        <v>0</v>
      </c>
      <c r="R94" s="182">
        <f t="shared" si="2"/>
        <v>0</v>
      </c>
      <c r="S94" s="182">
        <v>0</v>
      </c>
      <c r="T94" s="183">
        <f t="shared" si="3"/>
        <v>0</v>
      </c>
      <c r="AR94" s="22" t="s">
        <v>218</v>
      </c>
      <c r="AT94" s="22" t="s">
        <v>180</v>
      </c>
      <c r="AU94" s="22" t="s">
        <v>83</v>
      </c>
      <c r="AY94" s="22" t="s">
        <v>178</v>
      </c>
      <c r="BE94" s="184">
        <f t="shared" si="4"/>
        <v>0</v>
      </c>
      <c r="BF94" s="184">
        <f t="shared" si="5"/>
        <v>0</v>
      </c>
      <c r="BG94" s="184">
        <f t="shared" si="6"/>
        <v>0</v>
      </c>
      <c r="BH94" s="184">
        <f t="shared" si="7"/>
        <v>0</v>
      </c>
      <c r="BI94" s="184">
        <f t="shared" si="8"/>
        <v>0</v>
      </c>
      <c r="BJ94" s="22" t="s">
        <v>81</v>
      </c>
      <c r="BK94" s="184">
        <f t="shared" si="9"/>
        <v>0</v>
      </c>
      <c r="BL94" s="22" t="s">
        <v>218</v>
      </c>
      <c r="BM94" s="22" t="s">
        <v>214</v>
      </c>
    </row>
    <row r="95" spans="2:65" s="1" customFormat="1" ht="16.5" customHeight="1">
      <c r="B95" s="172"/>
      <c r="C95" s="173" t="s">
        <v>202</v>
      </c>
      <c r="D95" s="173" t="s">
        <v>180</v>
      </c>
      <c r="E95" s="174" t="s">
        <v>1786</v>
      </c>
      <c r="F95" s="175" t="s">
        <v>1787</v>
      </c>
      <c r="G95" s="176" t="s">
        <v>299</v>
      </c>
      <c r="H95" s="177">
        <v>1100</v>
      </c>
      <c r="I95" s="178"/>
      <c r="J95" s="179">
        <f t="shared" si="0"/>
        <v>0</v>
      </c>
      <c r="K95" s="175" t="s">
        <v>5</v>
      </c>
      <c r="L95" s="39"/>
      <c r="M95" s="180" t="s">
        <v>5</v>
      </c>
      <c r="N95" s="181" t="s">
        <v>44</v>
      </c>
      <c r="O95" s="40"/>
      <c r="P95" s="182">
        <f t="shared" si="1"/>
        <v>0</v>
      </c>
      <c r="Q95" s="182">
        <v>0</v>
      </c>
      <c r="R95" s="182">
        <f t="shared" si="2"/>
        <v>0</v>
      </c>
      <c r="S95" s="182">
        <v>0</v>
      </c>
      <c r="T95" s="183">
        <f t="shared" si="3"/>
        <v>0</v>
      </c>
      <c r="AR95" s="22" t="s">
        <v>218</v>
      </c>
      <c r="AT95" s="22" t="s">
        <v>180</v>
      </c>
      <c r="AU95" s="22" t="s">
        <v>83</v>
      </c>
      <c r="AY95" s="22" t="s">
        <v>178</v>
      </c>
      <c r="BE95" s="184">
        <f t="shared" si="4"/>
        <v>0</v>
      </c>
      <c r="BF95" s="184">
        <f t="shared" si="5"/>
        <v>0</v>
      </c>
      <c r="BG95" s="184">
        <f t="shared" si="6"/>
        <v>0</v>
      </c>
      <c r="BH95" s="184">
        <f t="shared" si="7"/>
        <v>0</v>
      </c>
      <c r="BI95" s="184">
        <f t="shared" si="8"/>
        <v>0</v>
      </c>
      <c r="BJ95" s="22" t="s">
        <v>81</v>
      </c>
      <c r="BK95" s="184">
        <f t="shared" si="9"/>
        <v>0</v>
      </c>
      <c r="BL95" s="22" t="s">
        <v>218</v>
      </c>
      <c r="BM95" s="22" t="s">
        <v>218</v>
      </c>
    </row>
    <row r="96" spans="2:65" s="1" customFormat="1" ht="16.5" customHeight="1">
      <c r="B96" s="172"/>
      <c r="C96" s="298" t="s">
        <v>220</v>
      </c>
      <c r="D96" s="173" t="s">
        <v>180</v>
      </c>
      <c r="E96" s="174"/>
      <c r="F96" s="175" t="s">
        <v>603</v>
      </c>
      <c r="G96" s="176"/>
      <c r="H96" s="177"/>
      <c r="I96" s="178"/>
      <c r="J96" s="179">
        <f t="shared" si="0"/>
        <v>0</v>
      </c>
      <c r="K96" s="175" t="s">
        <v>5</v>
      </c>
      <c r="L96" s="39"/>
      <c r="M96" s="180" t="s">
        <v>5</v>
      </c>
      <c r="N96" s="181" t="s">
        <v>44</v>
      </c>
      <c r="O96" s="40"/>
      <c r="P96" s="182">
        <f t="shared" si="1"/>
        <v>0</v>
      </c>
      <c r="Q96" s="182">
        <v>0</v>
      </c>
      <c r="R96" s="182">
        <f t="shared" si="2"/>
        <v>0</v>
      </c>
      <c r="S96" s="182">
        <v>0</v>
      </c>
      <c r="T96" s="183">
        <f t="shared" si="3"/>
        <v>0</v>
      </c>
      <c r="AR96" s="22" t="s">
        <v>218</v>
      </c>
      <c r="AT96" s="22" t="s">
        <v>180</v>
      </c>
      <c r="AU96" s="22" t="s">
        <v>83</v>
      </c>
      <c r="AY96" s="22" t="s">
        <v>178</v>
      </c>
      <c r="BE96" s="184">
        <f t="shared" si="4"/>
        <v>0</v>
      </c>
      <c r="BF96" s="184">
        <f t="shared" si="5"/>
        <v>0</v>
      </c>
      <c r="BG96" s="184">
        <f t="shared" si="6"/>
        <v>0</v>
      </c>
      <c r="BH96" s="184">
        <f t="shared" si="7"/>
        <v>0</v>
      </c>
      <c r="BI96" s="184">
        <f t="shared" si="8"/>
        <v>0</v>
      </c>
      <c r="BJ96" s="22" t="s">
        <v>81</v>
      </c>
      <c r="BK96" s="184">
        <f t="shared" si="9"/>
        <v>0</v>
      </c>
      <c r="BL96" s="22" t="s">
        <v>218</v>
      </c>
      <c r="BM96" s="22" t="s">
        <v>224</v>
      </c>
    </row>
    <row r="97" spans="2:65" s="1" customFormat="1" ht="16.5" customHeight="1">
      <c r="B97" s="172"/>
      <c r="C97" s="173" t="s">
        <v>207</v>
      </c>
      <c r="D97" s="173" t="s">
        <v>180</v>
      </c>
      <c r="E97" s="174" t="s">
        <v>1790</v>
      </c>
      <c r="F97" s="175" t="s">
        <v>1791</v>
      </c>
      <c r="G97" s="176" t="s">
        <v>290</v>
      </c>
      <c r="H97" s="177">
        <v>400</v>
      </c>
      <c r="I97" s="178"/>
      <c r="J97" s="179">
        <f t="shared" si="0"/>
        <v>0</v>
      </c>
      <c r="K97" s="175" t="s">
        <v>5</v>
      </c>
      <c r="L97" s="39"/>
      <c r="M97" s="180" t="s">
        <v>5</v>
      </c>
      <c r="N97" s="181" t="s">
        <v>44</v>
      </c>
      <c r="O97" s="40"/>
      <c r="P97" s="182">
        <f t="shared" si="1"/>
        <v>0</v>
      </c>
      <c r="Q97" s="182">
        <v>0</v>
      </c>
      <c r="R97" s="182">
        <f t="shared" si="2"/>
        <v>0</v>
      </c>
      <c r="S97" s="182">
        <v>0</v>
      </c>
      <c r="T97" s="183">
        <f t="shared" si="3"/>
        <v>0</v>
      </c>
      <c r="AR97" s="22" t="s">
        <v>218</v>
      </c>
      <c r="AT97" s="22" t="s">
        <v>180</v>
      </c>
      <c r="AU97" s="22" t="s">
        <v>83</v>
      </c>
      <c r="AY97" s="22" t="s">
        <v>178</v>
      </c>
      <c r="BE97" s="184">
        <f t="shared" si="4"/>
        <v>0</v>
      </c>
      <c r="BF97" s="184">
        <f t="shared" si="5"/>
        <v>0</v>
      </c>
      <c r="BG97" s="184">
        <f t="shared" si="6"/>
        <v>0</v>
      </c>
      <c r="BH97" s="184">
        <f t="shared" si="7"/>
        <v>0</v>
      </c>
      <c r="BI97" s="184">
        <f t="shared" si="8"/>
        <v>0</v>
      </c>
      <c r="BJ97" s="22" t="s">
        <v>81</v>
      </c>
      <c r="BK97" s="184">
        <f t="shared" si="9"/>
        <v>0</v>
      </c>
      <c r="BL97" s="22" t="s">
        <v>218</v>
      </c>
      <c r="BM97" s="22" t="s">
        <v>228</v>
      </c>
    </row>
    <row r="98" spans="2:65" s="1" customFormat="1" ht="16.5" customHeight="1">
      <c r="B98" s="172"/>
      <c r="C98" s="173" t="s">
        <v>230</v>
      </c>
      <c r="D98" s="173" t="s">
        <v>180</v>
      </c>
      <c r="E98" s="174" t="s">
        <v>1792</v>
      </c>
      <c r="F98" s="175" t="s">
        <v>1793</v>
      </c>
      <c r="G98" s="176" t="s">
        <v>290</v>
      </c>
      <c r="H98" s="177">
        <v>300</v>
      </c>
      <c r="I98" s="178"/>
      <c r="J98" s="179">
        <f t="shared" si="0"/>
        <v>0</v>
      </c>
      <c r="K98" s="175" t="s">
        <v>5</v>
      </c>
      <c r="L98" s="39"/>
      <c r="M98" s="180" t="s">
        <v>5</v>
      </c>
      <c r="N98" s="181" t="s">
        <v>44</v>
      </c>
      <c r="O98" s="40"/>
      <c r="P98" s="182">
        <f t="shared" si="1"/>
        <v>0</v>
      </c>
      <c r="Q98" s="182">
        <v>0</v>
      </c>
      <c r="R98" s="182">
        <f t="shared" si="2"/>
        <v>0</v>
      </c>
      <c r="S98" s="182">
        <v>0</v>
      </c>
      <c r="T98" s="183">
        <f t="shared" si="3"/>
        <v>0</v>
      </c>
      <c r="AR98" s="22" t="s">
        <v>218</v>
      </c>
      <c r="AT98" s="22" t="s">
        <v>180</v>
      </c>
      <c r="AU98" s="22" t="s">
        <v>83</v>
      </c>
      <c r="AY98" s="22" t="s">
        <v>178</v>
      </c>
      <c r="BE98" s="184">
        <f t="shared" si="4"/>
        <v>0</v>
      </c>
      <c r="BF98" s="184">
        <f t="shared" si="5"/>
        <v>0</v>
      </c>
      <c r="BG98" s="184">
        <f t="shared" si="6"/>
        <v>0</v>
      </c>
      <c r="BH98" s="184">
        <f t="shared" si="7"/>
        <v>0</v>
      </c>
      <c r="BI98" s="184">
        <f t="shared" si="8"/>
        <v>0</v>
      </c>
      <c r="BJ98" s="22" t="s">
        <v>81</v>
      </c>
      <c r="BK98" s="184">
        <f t="shared" si="9"/>
        <v>0</v>
      </c>
      <c r="BL98" s="22" t="s">
        <v>218</v>
      </c>
      <c r="BM98" s="22" t="s">
        <v>233</v>
      </c>
    </row>
    <row r="99" spans="2:65" s="1" customFormat="1" ht="16.5" customHeight="1">
      <c r="B99" s="172"/>
      <c r="C99" s="298" t="s">
        <v>210</v>
      </c>
      <c r="D99" s="173" t="s">
        <v>180</v>
      </c>
      <c r="E99" s="174"/>
      <c r="F99" s="175" t="s">
        <v>603</v>
      </c>
      <c r="G99" s="176"/>
      <c r="H99" s="177"/>
      <c r="I99" s="178"/>
      <c r="J99" s="179">
        <f t="shared" si="0"/>
        <v>0</v>
      </c>
      <c r="K99" s="175" t="s">
        <v>5</v>
      </c>
      <c r="L99" s="39"/>
      <c r="M99" s="180" t="s">
        <v>5</v>
      </c>
      <c r="N99" s="181" t="s">
        <v>44</v>
      </c>
      <c r="O99" s="40"/>
      <c r="P99" s="182">
        <f t="shared" si="1"/>
        <v>0</v>
      </c>
      <c r="Q99" s="182">
        <v>0</v>
      </c>
      <c r="R99" s="182">
        <f t="shared" si="2"/>
        <v>0</v>
      </c>
      <c r="S99" s="182">
        <v>0</v>
      </c>
      <c r="T99" s="183">
        <f t="shared" si="3"/>
        <v>0</v>
      </c>
      <c r="AR99" s="22" t="s">
        <v>218</v>
      </c>
      <c r="AT99" s="22" t="s">
        <v>180</v>
      </c>
      <c r="AU99" s="22" t="s">
        <v>83</v>
      </c>
      <c r="AY99" s="22" t="s">
        <v>178</v>
      </c>
      <c r="BE99" s="184">
        <f t="shared" si="4"/>
        <v>0</v>
      </c>
      <c r="BF99" s="184">
        <f t="shared" si="5"/>
        <v>0</v>
      </c>
      <c r="BG99" s="184">
        <f t="shared" si="6"/>
        <v>0</v>
      </c>
      <c r="BH99" s="184">
        <f t="shared" si="7"/>
        <v>0</v>
      </c>
      <c r="BI99" s="184">
        <f t="shared" si="8"/>
        <v>0</v>
      </c>
      <c r="BJ99" s="22" t="s">
        <v>81</v>
      </c>
      <c r="BK99" s="184">
        <f t="shared" si="9"/>
        <v>0</v>
      </c>
      <c r="BL99" s="22" t="s">
        <v>218</v>
      </c>
      <c r="BM99" s="22" t="s">
        <v>237</v>
      </c>
    </row>
    <row r="100" spans="2:65" s="1" customFormat="1" ht="16.5" customHeight="1">
      <c r="B100" s="172"/>
      <c r="C100" s="173" t="s">
        <v>240</v>
      </c>
      <c r="D100" s="173" t="s">
        <v>180</v>
      </c>
      <c r="E100" s="174"/>
      <c r="F100" s="175" t="s">
        <v>603</v>
      </c>
      <c r="G100" s="176"/>
      <c r="H100" s="177"/>
      <c r="I100" s="178"/>
      <c r="J100" s="179">
        <f t="shared" si="0"/>
        <v>0</v>
      </c>
      <c r="K100" s="175" t="s">
        <v>5</v>
      </c>
      <c r="L100" s="39"/>
      <c r="M100" s="180" t="s">
        <v>5</v>
      </c>
      <c r="N100" s="181" t="s">
        <v>44</v>
      </c>
      <c r="O100" s="40"/>
      <c r="P100" s="182">
        <f t="shared" si="1"/>
        <v>0</v>
      </c>
      <c r="Q100" s="182">
        <v>0</v>
      </c>
      <c r="R100" s="182">
        <f t="shared" si="2"/>
        <v>0</v>
      </c>
      <c r="S100" s="182">
        <v>0</v>
      </c>
      <c r="T100" s="183">
        <f t="shared" si="3"/>
        <v>0</v>
      </c>
      <c r="AR100" s="22" t="s">
        <v>218</v>
      </c>
      <c r="AT100" s="22" t="s">
        <v>180</v>
      </c>
      <c r="AU100" s="22" t="s">
        <v>83</v>
      </c>
      <c r="AY100" s="22" t="s">
        <v>178</v>
      </c>
      <c r="BE100" s="184">
        <f t="shared" si="4"/>
        <v>0</v>
      </c>
      <c r="BF100" s="184">
        <f t="shared" si="5"/>
        <v>0</v>
      </c>
      <c r="BG100" s="184">
        <f t="shared" si="6"/>
        <v>0</v>
      </c>
      <c r="BH100" s="184">
        <f t="shared" si="7"/>
        <v>0</v>
      </c>
      <c r="BI100" s="184">
        <f t="shared" si="8"/>
        <v>0</v>
      </c>
      <c r="BJ100" s="22" t="s">
        <v>81</v>
      </c>
      <c r="BK100" s="184">
        <f t="shared" si="9"/>
        <v>0</v>
      </c>
      <c r="BL100" s="22" t="s">
        <v>218</v>
      </c>
      <c r="BM100" s="22" t="s">
        <v>243</v>
      </c>
    </row>
    <row r="101" spans="2:65" s="1" customFormat="1" ht="16.5" customHeight="1">
      <c r="B101" s="172"/>
      <c r="C101" s="173" t="s">
        <v>214</v>
      </c>
      <c r="D101" s="173" t="s">
        <v>180</v>
      </c>
      <c r="E101" s="174" t="s">
        <v>1797</v>
      </c>
      <c r="F101" s="175" t="s">
        <v>1798</v>
      </c>
      <c r="G101" s="176" t="s">
        <v>290</v>
      </c>
      <c r="H101" s="177">
        <v>300</v>
      </c>
      <c r="I101" s="178"/>
      <c r="J101" s="179">
        <f t="shared" si="0"/>
        <v>0</v>
      </c>
      <c r="K101" s="175" t="s">
        <v>5</v>
      </c>
      <c r="L101" s="39"/>
      <c r="M101" s="180" t="s">
        <v>5</v>
      </c>
      <c r="N101" s="181" t="s">
        <v>44</v>
      </c>
      <c r="O101" s="40"/>
      <c r="P101" s="182">
        <f t="shared" si="1"/>
        <v>0</v>
      </c>
      <c r="Q101" s="182">
        <v>0</v>
      </c>
      <c r="R101" s="182">
        <f t="shared" si="2"/>
        <v>0</v>
      </c>
      <c r="S101" s="182">
        <v>0</v>
      </c>
      <c r="T101" s="183">
        <f t="shared" si="3"/>
        <v>0</v>
      </c>
      <c r="AR101" s="22" t="s">
        <v>218</v>
      </c>
      <c r="AT101" s="22" t="s">
        <v>180</v>
      </c>
      <c r="AU101" s="22" t="s">
        <v>83</v>
      </c>
      <c r="AY101" s="22" t="s">
        <v>178</v>
      </c>
      <c r="BE101" s="184">
        <f t="shared" si="4"/>
        <v>0</v>
      </c>
      <c r="BF101" s="184">
        <f t="shared" si="5"/>
        <v>0</v>
      </c>
      <c r="BG101" s="184">
        <f t="shared" si="6"/>
        <v>0</v>
      </c>
      <c r="BH101" s="184">
        <f t="shared" si="7"/>
        <v>0</v>
      </c>
      <c r="BI101" s="184">
        <f t="shared" si="8"/>
        <v>0</v>
      </c>
      <c r="BJ101" s="22" t="s">
        <v>81</v>
      </c>
      <c r="BK101" s="184">
        <f t="shared" si="9"/>
        <v>0</v>
      </c>
      <c r="BL101" s="22" t="s">
        <v>218</v>
      </c>
      <c r="BM101" s="22" t="s">
        <v>247</v>
      </c>
    </row>
    <row r="102" spans="2:65" s="1" customFormat="1" ht="16.5" customHeight="1">
      <c r="B102" s="172"/>
      <c r="C102" s="173" t="s">
        <v>11</v>
      </c>
      <c r="D102" s="173" t="s">
        <v>180</v>
      </c>
      <c r="E102" s="174" t="s">
        <v>1799</v>
      </c>
      <c r="F102" s="175" t="s">
        <v>1800</v>
      </c>
      <c r="G102" s="176" t="s">
        <v>299</v>
      </c>
      <c r="H102" s="177">
        <v>100</v>
      </c>
      <c r="I102" s="178"/>
      <c r="J102" s="179">
        <f t="shared" si="0"/>
        <v>0</v>
      </c>
      <c r="K102" s="175" t="s">
        <v>5</v>
      </c>
      <c r="L102" s="39"/>
      <c r="M102" s="180" t="s">
        <v>5</v>
      </c>
      <c r="N102" s="181" t="s">
        <v>44</v>
      </c>
      <c r="O102" s="40"/>
      <c r="P102" s="182">
        <f t="shared" si="1"/>
        <v>0</v>
      </c>
      <c r="Q102" s="182">
        <v>0</v>
      </c>
      <c r="R102" s="182">
        <f t="shared" si="2"/>
        <v>0</v>
      </c>
      <c r="S102" s="182">
        <v>0</v>
      </c>
      <c r="T102" s="183">
        <f t="shared" si="3"/>
        <v>0</v>
      </c>
      <c r="AR102" s="22" t="s">
        <v>218</v>
      </c>
      <c r="AT102" s="22" t="s">
        <v>180</v>
      </c>
      <c r="AU102" s="22" t="s">
        <v>83</v>
      </c>
      <c r="AY102" s="22" t="s">
        <v>178</v>
      </c>
      <c r="BE102" s="184">
        <f t="shared" si="4"/>
        <v>0</v>
      </c>
      <c r="BF102" s="184">
        <f t="shared" si="5"/>
        <v>0</v>
      </c>
      <c r="BG102" s="184">
        <f t="shared" si="6"/>
        <v>0</v>
      </c>
      <c r="BH102" s="184">
        <f t="shared" si="7"/>
        <v>0</v>
      </c>
      <c r="BI102" s="184">
        <f t="shared" si="8"/>
        <v>0</v>
      </c>
      <c r="BJ102" s="22" t="s">
        <v>81</v>
      </c>
      <c r="BK102" s="184">
        <f t="shared" si="9"/>
        <v>0</v>
      </c>
      <c r="BL102" s="22" t="s">
        <v>218</v>
      </c>
      <c r="BM102" s="22" t="s">
        <v>253</v>
      </c>
    </row>
    <row r="103" spans="2:65" s="1" customFormat="1" ht="16.5" customHeight="1">
      <c r="B103" s="172"/>
      <c r="C103" s="173" t="s">
        <v>218</v>
      </c>
      <c r="D103" s="173" t="s">
        <v>180</v>
      </c>
      <c r="E103" s="174"/>
      <c r="F103" s="175" t="s">
        <v>603</v>
      </c>
      <c r="G103" s="176"/>
      <c r="H103" s="177"/>
      <c r="I103" s="178"/>
      <c r="J103" s="179">
        <f t="shared" si="0"/>
        <v>0</v>
      </c>
      <c r="K103" s="175" t="s">
        <v>5</v>
      </c>
      <c r="L103" s="39"/>
      <c r="M103" s="180" t="s">
        <v>5</v>
      </c>
      <c r="N103" s="181" t="s">
        <v>44</v>
      </c>
      <c r="O103" s="40"/>
      <c r="P103" s="182">
        <f t="shared" si="1"/>
        <v>0</v>
      </c>
      <c r="Q103" s="182">
        <v>0</v>
      </c>
      <c r="R103" s="182">
        <f t="shared" si="2"/>
        <v>0</v>
      </c>
      <c r="S103" s="182">
        <v>0</v>
      </c>
      <c r="T103" s="183">
        <f t="shared" si="3"/>
        <v>0</v>
      </c>
      <c r="AR103" s="22" t="s">
        <v>218</v>
      </c>
      <c r="AT103" s="22" t="s">
        <v>180</v>
      </c>
      <c r="AU103" s="22" t="s">
        <v>83</v>
      </c>
      <c r="AY103" s="22" t="s">
        <v>178</v>
      </c>
      <c r="BE103" s="184">
        <f t="shared" si="4"/>
        <v>0</v>
      </c>
      <c r="BF103" s="184">
        <f t="shared" si="5"/>
        <v>0</v>
      </c>
      <c r="BG103" s="184">
        <f t="shared" si="6"/>
        <v>0</v>
      </c>
      <c r="BH103" s="184">
        <f t="shared" si="7"/>
        <v>0</v>
      </c>
      <c r="BI103" s="184">
        <f t="shared" si="8"/>
        <v>0</v>
      </c>
      <c r="BJ103" s="22" t="s">
        <v>81</v>
      </c>
      <c r="BK103" s="184">
        <f t="shared" si="9"/>
        <v>0</v>
      </c>
      <c r="BL103" s="22" t="s">
        <v>218</v>
      </c>
      <c r="BM103" s="22" t="s">
        <v>256</v>
      </c>
    </row>
    <row r="104" spans="2:65" s="1" customFormat="1" ht="16.5" customHeight="1">
      <c r="B104" s="172"/>
      <c r="C104" s="173" t="s">
        <v>260</v>
      </c>
      <c r="D104" s="173" t="s">
        <v>180</v>
      </c>
      <c r="E104" s="174" t="s">
        <v>1803</v>
      </c>
      <c r="F104" s="175" t="s">
        <v>1804</v>
      </c>
      <c r="G104" s="176" t="s">
        <v>299</v>
      </c>
      <c r="H104" s="177">
        <v>30</v>
      </c>
      <c r="I104" s="178"/>
      <c r="J104" s="179">
        <f t="shared" si="0"/>
        <v>0</v>
      </c>
      <c r="K104" s="175" t="s">
        <v>5</v>
      </c>
      <c r="L104" s="39"/>
      <c r="M104" s="180" t="s">
        <v>5</v>
      </c>
      <c r="N104" s="181" t="s">
        <v>44</v>
      </c>
      <c r="O104" s="40"/>
      <c r="P104" s="182">
        <f t="shared" si="1"/>
        <v>0</v>
      </c>
      <c r="Q104" s="182">
        <v>0</v>
      </c>
      <c r="R104" s="182">
        <f t="shared" si="2"/>
        <v>0</v>
      </c>
      <c r="S104" s="182">
        <v>0</v>
      </c>
      <c r="T104" s="183">
        <f t="shared" si="3"/>
        <v>0</v>
      </c>
      <c r="AR104" s="22" t="s">
        <v>218</v>
      </c>
      <c r="AT104" s="22" t="s">
        <v>180</v>
      </c>
      <c r="AU104" s="22" t="s">
        <v>83</v>
      </c>
      <c r="AY104" s="22" t="s">
        <v>178</v>
      </c>
      <c r="BE104" s="184">
        <f t="shared" si="4"/>
        <v>0</v>
      </c>
      <c r="BF104" s="184">
        <f t="shared" si="5"/>
        <v>0</v>
      </c>
      <c r="BG104" s="184">
        <f t="shared" si="6"/>
        <v>0</v>
      </c>
      <c r="BH104" s="184">
        <f t="shared" si="7"/>
        <v>0</v>
      </c>
      <c r="BI104" s="184">
        <f t="shared" si="8"/>
        <v>0</v>
      </c>
      <c r="BJ104" s="22" t="s">
        <v>81</v>
      </c>
      <c r="BK104" s="184">
        <f t="shared" si="9"/>
        <v>0</v>
      </c>
      <c r="BL104" s="22" t="s">
        <v>218</v>
      </c>
      <c r="BM104" s="22" t="s">
        <v>263</v>
      </c>
    </row>
    <row r="105" spans="2:65" s="1" customFormat="1" ht="16.5" customHeight="1">
      <c r="B105" s="172"/>
      <c r="C105" s="173" t="s">
        <v>224</v>
      </c>
      <c r="D105" s="173" t="s">
        <v>180</v>
      </c>
      <c r="E105" s="174" t="s">
        <v>1805</v>
      </c>
      <c r="F105" s="175" t="s">
        <v>1806</v>
      </c>
      <c r="G105" s="176" t="s">
        <v>1807</v>
      </c>
      <c r="H105" s="177">
        <v>11</v>
      </c>
      <c r="I105" s="178"/>
      <c r="J105" s="179">
        <f t="shared" si="0"/>
        <v>0</v>
      </c>
      <c r="K105" s="175" t="s">
        <v>5</v>
      </c>
      <c r="L105" s="39"/>
      <c r="M105" s="180" t="s">
        <v>5</v>
      </c>
      <c r="N105" s="181" t="s">
        <v>44</v>
      </c>
      <c r="O105" s="40"/>
      <c r="P105" s="182">
        <f t="shared" si="1"/>
        <v>0</v>
      </c>
      <c r="Q105" s="182">
        <v>0</v>
      </c>
      <c r="R105" s="182">
        <f t="shared" si="2"/>
        <v>0</v>
      </c>
      <c r="S105" s="182">
        <v>0</v>
      </c>
      <c r="T105" s="183">
        <f t="shared" si="3"/>
        <v>0</v>
      </c>
      <c r="AR105" s="22" t="s">
        <v>218</v>
      </c>
      <c r="AT105" s="22" t="s">
        <v>180</v>
      </c>
      <c r="AU105" s="22" t="s">
        <v>83</v>
      </c>
      <c r="AY105" s="22" t="s">
        <v>178</v>
      </c>
      <c r="BE105" s="184">
        <f t="shared" si="4"/>
        <v>0</v>
      </c>
      <c r="BF105" s="184">
        <f t="shared" si="5"/>
        <v>0</v>
      </c>
      <c r="BG105" s="184">
        <f t="shared" si="6"/>
        <v>0</v>
      </c>
      <c r="BH105" s="184">
        <f t="shared" si="7"/>
        <v>0</v>
      </c>
      <c r="BI105" s="184">
        <f t="shared" si="8"/>
        <v>0</v>
      </c>
      <c r="BJ105" s="22" t="s">
        <v>81</v>
      </c>
      <c r="BK105" s="184">
        <f t="shared" si="9"/>
        <v>0</v>
      </c>
      <c r="BL105" s="22" t="s">
        <v>218</v>
      </c>
      <c r="BM105" s="22" t="s">
        <v>268</v>
      </c>
    </row>
    <row r="106" spans="2:65" s="1" customFormat="1" ht="16.5" customHeight="1">
      <c r="B106" s="172"/>
      <c r="C106" s="173" t="s">
        <v>270</v>
      </c>
      <c r="D106" s="173" t="s">
        <v>180</v>
      </c>
      <c r="E106" s="174" t="s">
        <v>1809</v>
      </c>
      <c r="F106" s="175" t="s">
        <v>1810</v>
      </c>
      <c r="G106" s="176" t="s">
        <v>299</v>
      </c>
      <c r="H106" s="177">
        <v>25</v>
      </c>
      <c r="I106" s="178"/>
      <c r="J106" s="179">
        <f t="shared" si="0"/>
        <v>0</v>
      </c>
      <c r="K106" s="175" t="s">
        <v>5</v>
      </c>
      <c r="L106" s="39"/>
      <c r="M106" s="180" t="s">
        <v>5</v>
      </c>
      <c r="N106" s="181" t="s">
        <v>44</v>
      </c>
      <c r="O106" s="40"/>
      <c r="P106" s="182">
        <f t="shared" si="1"/>
        <v>0</v>
      </c>
      <c r="Q106" s="182">
        <v>0</v>
      </c>
      <c r="R106" s="182">
        <f t="shared" si="2"/>
        <v>0</v>
      </c>
      <c r="S106" s="182">
        <v>0</v>
      </c>
      <c r="T106" s="183">
        <f t="shared" si="3"/>
        <v>0</v>
      </c>
      <c r="AR106" s="22" t="s">
        <v>218</v>
      </c>
      <c r="AT106" s="22" t="s">
        <v>180</v>
      </c>
      <c r="AU106" s="22" t="s">
        <v>83</v>
      </c>
      <c r="AY106" s="22" t="s">
        <v>178</v>
      </c>
      <c r="BE106" s="184">
        <f t="shared" si="4"/>
        <v>0</v>
      </c>
      <c r="BF106" s="184">
        <f t="shared" si="5"/>
        <v>0</v>
      </c>
      <c r="BG106" s="184">
        <f t="shared" si="6"/>
        <v>0</v>
      </c>
      <c r="BH106" s="184">
        <f t="shared" si="7"/>
        <v>0</v>
      </c>
      <c r="BI106" s="184">
        <f t="shared" si="8"/>
        <v>0</v>
      </c>
      <c r="BJ106" s="22" t="s">
        <v>81</v>
      </c>
      <c r="BK106" s="184">
        <f t="shared" si="9"/>
        <v>0</v>
      </c>
      <c r="BL106" s="22" t="s">
        <v>218</v>
      </c>
      <c r="BM106" s="22" t="s">
        <v>274</v>
      </c>
    </row>
    <row r="107" spans="2:65" s="1" customFormat="1" ht="16.5" customHeight="1">
      <c r="B107" s="172"/>
      <c r="C107" s="173" t="s">
        <v>228</v>
      </c>
      <c r="D107" s="173" t="s">
        <v>180</v>
      </c>
      <c r="E107" s="174" t="s">
        <v>1808</v>
      </c>
      <c r="F107" s="175" t="s">
        <v>1949</v>
      </c>
      <c r="G107" s="176" t="s">
        <v>299</v>
      </c>
      <c r="H107" s="177">
        <v>3</v>
      </c>
      <c r="I107" s="178"/>
      <c r="J107" s="179">
        <f t="shared" si="0"/>
        <v>0</v>
      </c>
      <c r="K107" s="175" t="s">
        <v>5</v>
      </c>
      <c r="L107" s="39"/>
      <c r="M107" s="180" t="s">
        <v>5</v>
      </c>
      <c r="N107" s="181" t="s">
        <v>44</v>
      </c>
      <c r="O107" s="40"/>
      <c r="P107" s="182">
        <f t="shared" si="1"/>
        <v>0</v>
      </c>
      <c r="Q107" s="182">
        <v>0</v>
      </c>
      <c r="R107" s="182">
        <f t="shared" si="2"/>
        <v>0</v>
      </c>
      <c r="S107" s="182">
        <v>0</v>
      </c>
      <c r="T107" s="183">
        <f t="shared" si="3"/>
        <v>0</v>
      </c>
      <c r="AR107" s="22" t="s">
        <v>218</v>
      </c>
      <c r="AT107" s="22" t="s">
        <v>180</v>
      </c>
      <c r="AU107" s="22" t="s">
        <v>83</v>
      </c>
      <c r="AY107" s="22" t="s">
        <v>178</v>
      </c>
      <c r="BE107" s="184">
        <f t="shared" si="4"/>
        <v>0</v>
      </c>
      <c r="BF107" s="184">
        <f t="shared" si="5"/>
        <v>0</v>
      </c>
      <c r="BG107" s="184">
        <f t="shared" si="6"/>
        <v>0</v>
      </c>
      <c r="BH107" s="184">
        <f t="shared" si="7"/>
        <v>0</v>
      </c>
      <c r="BI107" s="184">
        <f t="shared" si="8"/>
        <v>0</v>
      </c>
      <c r="BJ107" s="22" t="s">
        <v>81</v>
      </c>
      <c r="BK107" s="184">
        <f t="shared" si="9"/>
        <v>0</v>
      </c>
      <c r="BL107" s="22" t="s">
        <v>218</v>
      </c>
      <c r="BM107" s="22" t="s">
        <v>278</v>
      </c>
    </row>
    <row r="108" spans="2:65" s="1" customFormat="1" ht="16.5" customHeight="1">
      <c r="B108" s="172"/>
      <c r="C108" s="173" t="s">
        <v>10</v>
      </c>
      <c r="D108" s="173" t="s">
        <v>180</v>
      </c>
      <c r="E108" s="174" t="s">
        <v>1811</v>
      </c>
      <c r="F108" s="175" t="s">
        <v>1950</v>
      </c>
      <c r="G108" s="176" t="s">
        <v>299</v>
      </c>
      <c r="H108" s="177">
        <v>1</v>
      </c>
      <c r="I108" s="178"/>
      <c r="J108" s="179">
        <f t="shared" si="0"/>
        <v>0</v>
      </c>
      <c r="K108" s="175" t="s">
        <v>5</v>
      </c>
      <c r="L108" s="39"/>
      <c r="M108" s="180" t="s">
        <v>5</v>
      </c>
      <c r="N108" s="181" t="s">
        <v>44</v>
      </c>
      <c r="O108" s="40"/>
      <c r="P108" s="182">
        <f t="shared" si="1"/>
        <v>0</v>
      </c>
      <c r="Q108" s="182">
        <v>0</v>
      </c>
      <c r="R108" s="182">
        <f t="shared" si="2"/>
        <v>0</v>
      </c>
      <c r="S108" s="182">
        <v>0</v>
      </c>
      <c r="T108" s="183">
        <f t="shared" si="3"/>
        <v>0</v>
      </c>
      <c r="AR108" s="22" t="s">
        <v>218</v>
      </c>
      <c r="AT108" s="22" t="s">
        <v>180</v>
      </c>
      <c r="AU108" s="22" t="s">
        <v>83</v>
      </c>
      <c r="AY108" s="22" t="s">
        <v>178</v>
      </c>
      <c r="BE108" s="184">
        <f t="shared" si="4"/>
        <v>0</v>
      </c>
      <c r="BF108" s="184">
        <f t="shared" si="5"/>
        <v>0</v>
      </c>
      <c r="BG108" s="184">
        <f t="shared" si="6"/>
        <v>0</v>
      </c>
      <c r="BH108" s="184">
        <f t="shared" si="7"/>
        <v>0</v>
      </c>
      <c r="BI108" s="184">
        <f t="shared" si="8"/>
        <v>0</v>
      </c>
      <c r="BJ108" s="22" t="s">
        <v>81</v>
      </c>
      <c r="BK108" s="184">
        <f t="shared" si="9"/>
        <v>0</v>
      </c>
      <c r="BL108" s="22" t="s">
        <v>218</v>
      </c>
      <c r="BM108" s="22" t="s">
        <v>282</v>
      </c>
    </row>
    <row r="109" spans="2:65" s="1" customFormat="1" ht="16.5" customHeight="1">
      <c r="B109" s="172"/>
      <c r="C109" s="298" t="s">
        <v>233</v>
      </c>
      <c r="D109" s="173" t="s">
        <v>180</v>
      </c>
      <c r="E109" s="174" t="s">
        <v>1812</v>
      </c>
      <c r="F109" s="175" t="s">
        <v>1813</v>
      </c>
      <c r="G109" s="176" t="s">
        <v>299</v>
      </c>
      <c r="H109" s="177">
        <v>13</v>
      </c>
      <c r="I109" s="178"/>
      <c r="J109" s="179">
        <f t="shared" si="0"/>
        <v>0</v>
      </c>
      <c r="K109" s="175" t="s">
        <v>5</v>
      </c>
      <c r="L109" s="39"/>
      <c r="M109" s="180" t="s">
        <v>5</v>
      </c>
      <c r="N109" s="181" t="s">
        <v>44</v>
      </c>
      <c r="O109" s="40"/>
      <c r="P109" s="182">
        <f t="shared" si="1"/>
        <v>0</v>
      </c>
      <c r="Q109" s="182">
        <v>0</v>
      </c>
      <c r="R109" s="182">
        <f t="shared" si="2"/>
        <v>0</v>
      </c>
      <c r="S109" s="182">
        <v>0</v>
      </c>
      <c r="T109" s="183">
        <f t="shared" si="3"/>
        <v>0</v>
      </c>
      <c r="AR109" s="22" t="s">
        <v>218</v>
      </c>
      <c r="AT109" s="22" t="s">
        <v>180</v>
      </c>
      <c r="AU109" s="22" t="s">
        <v>83</v>
      </c>
      <c r="AY109" s="22" t="s">
        <v>178</v>
      </c>
      <c r="BE109" s="184">
        <f t="shared" si="4"/>
        <v>0</v>
      </c>
      <c r="BF109" s="184">
        <f t="shared" si="5"/>
        <v>0</v>
      </c>
      <c r="BG109" s="184">
        <f t="shared" si="6"/>
        <v>0</v>
      </c>
      <c r="BH109" s="184">
        <f t="shared" si="7"/>
        <v>0</v>
      </c>
      <c r="BI109" s="184">
        <f t="shared" si="8"/>
        <v>0</v>
      </c>
      <c r="BJ109" s="22" t="s">
        <v>81</v>
      </c>
      <c r="BK109" s="184">
        <f t="shared" si="9"/>
        <v>0</v>
      </c>
      <c r="BL109" s="22" t="s">
        <v>218</v>
      </c>
      <c r="BM109" s="22" t="s">
        <v>285</v>
      </c>
    </row>
    <row r="110" spans="2:65" s="1" customFormat="1" ht="16.5" customHeight="1">
      <c r="B110" s="172"/>
      <c r="C110" s="298" t="s">
        <v>287</v>
      </c>
      <c r="D110" s="173" t="s">
        <v>180</v>
      </c>
      <c r="E110" s="174" t="s">
        <v>1814</v>
      </c>
      <c r="F110" s="175" t="s">
        <v>1815</v>
      </c>
      <c r="G110" s="176" t="s">
        <v>299</v>
      </c>
      <c r="H110" s="177">
        <v>46</v>
      </c>
      <c r="I110" s="178"/>
      <c r="J110" s="179">
        <f t="shared" si="0"/>
        <v>0</v>
      </c>
      <c r="K110" s="175" t="s">
        <v>5</v>
      </c>
      <c r="L110" s="39"/>
      <c r="M110" s="180" t="s">
        <v>5</v>
      </c>
      <c r="N110" s="181" t="s">
        <v>44</v>
      </c>
      <c r="O110" s="40"/>
      <c r="P110" s="182">
        <f t="shared" si="1"/>
        <v>0</v>
      </c>
      <c r="Q110" s="182">
        <v>0</v>
      </c>
      <c r="R110" s="182">
        <f t="shared" si="2"/>
        <v>0</v>
      </c>
      <c r="S110" s="182">
        <v>0</v>
      </c>
      <c r="T110" s="183">
        <f t="shared" si="3"/>
        <v>0</v>
      </c>
      <c r="AR110" s="22" t="s">
        <v>218</v>
      </c>
      <c r="AT110" s="22" t="s">
        <v>180</v>
      </c>
      <c r="AU110" s="22" t="s">
        <v>83</v>
      </c>
      <c r="AY110" s="22" t="s">
        <v>178</v>
      </c>
      <c r="BE110" s="184">
        <f t="shared" si="4"/>
        <v>0</v>
      </c>
      <c r="BF110" s="184">
        <f t="shared" si="5"/>
        <v>0</v>
      </c>
      <c r="BG110" s="184">
        <f t="shared" si="6"/>
        <v>0</v>
      </c>
      <c r="BH110" s="184">
        <f t="shared" si="7"/>
        <v>0</v>
      </c>
      <c r="BI110" s="184">
        <f t="shared" si="8"/>
        <v>0</v>
      </c>
      <c r="BJ110" s="22" t="s">
        <v>81</v>
      </c>
      <c r="BK110" s="184">
        <f t="shared" si="9"/>
        <v>0</v>
      </c>
      <c r="BL110" s="22" t="s">
        <v>218</v>
      </c>
      <c r="BM110" s="22" t="s">
        <v>291</v>
      </c>
    </row>
    <row r="111" spans="2:65" s="1" customFormat="1" ht="16.5" customHeight="1">
      <c r="B111" s="172"/>
      <c r="C111" s="298" t="s">
        <v>237</v>
      </c>
      <c r="D111" s="173" t="s">
        <v>180</v>
      </c>
      <c r="E111" s="174" t="s">
        <v>1816</v>
      </c>
      <c r="F111" s="175" t="s">
        <v>1951</v>
      </c>
      <c r="G111" s="176" t="s">
        <v>299</v>
      </c>
      <c r="H111" s="177">
        <v>2</v>
      </c>
      <c r="I111" s="178"/>
      <c r="J111" s="179">
        <f t="shared" si="0"/>
        <v>0</v>
      </c>
      <c r="K111" s="175" t="s">
        <v>5</v>
      </c>
      <c r="L111" s="39"/>
      <c r="M111" s="180" t="s">
        <v>5</v>
      </c>
      <c r="N111" s="181" t="s">
        <v>44</v>
      </c>
      <c r="O111" s="40"/>
      <c r="P111" s="182">
        <f t="shared" si="1"/>
        <v>0</v>
      </c>
      <c r="Q111" s="182">
        <v>0</v>
      </c>
      <c r="R111" s="182">
        <f t="shared" si="2"/>
        <v>0</v>
      </c>
      <c r="S111" s="182">
        <v>0</v>
      </c>
      <c r="T111" s="183">
        <f t="shared" si="3"/>
        <v>0</v>
      </c>
      <c r="AR111" s="22" t="s">
        <v>218</v>
      </c>
      <c r="AT111" s="22" t="s">
        <v>180</v>
      </c>
      <c r="AU111" s="22" t="s">
        <v>83</v>
      </c>
      <c r="AY111" s="22" t="s">
        <v>178</v>
      </c>
      <c r="BE111" s="184">
        <f t="shared" si="4"/>
        <v>0</v>
      </c>
      <c r="BF111" s="184">
        <f t="shared" si="5"/>
        <v>0</v>
      </c>
      <c r="BG111" s="184">
        <f t="shared" si="6"/>
        <v>0</v>
      </c>
      <c r="BH111" s="184">
        <f t="shared" si="7"/>
        <v>0</v>
      </c>
      <c r="BI111" s="184">
        <f t="shared" si="8"/>
        <v>0</v>
      </c>
      <c r="BJ111" s="22" t="s">
        <v>81</v>
      </c>
      <c r="BK111" s="184">
        <f t="shared" si="9"/>
        <v>0</v>
      </c>
      <c r="BL111" s="22" t="s">
        <v>218</v>
      </c>
      <c r="BM111" s="22" t="s">
        <v>294</v>
      </c>
    </row>
    <row r="112" spans="2:65" s="1" customFormat="1" ht="16.5" customHeight="1">
      <c r="B112" s="172"/>
      <c r="C112" s="298" t="s">
        <v>296</v>
      </c>
      <c r="D112" s="173" t="s">
        <v>180</v>
      </c>
      <c r="E112" s="174" t="s">
        <v>1817</v>
      </c>
      <c r="F112" s="175" t="s">
        <v>1818</v>
      </c>
      <c r="G112" s="176" t="s">
        <v>299</v>
      </c>
      <c r="H112" s="177">
        <v>29</v>
      </c>
      <c r="I112" s="178"/>
      <c r="J112" s="179">
        <f t="shared" si="0"/>
        <v>0</v>
      </c>
      <c r="K112" s="175" t="s">
        <v>5</v>
      </c>
      <c r="L112" s="39"/>
      <c r="M112" s="180" t="s">
        <v>5</v>
      </c>
      <c r="N112" s="181" t="s">
        <v>44</v>
      </c>
      <c r="O112" s="40"/>
      <c r="P112" s="182">
        <f t="shared" si="1"/>
        <v>0</v>
      </c>
      <c r="Q112" s="182">
        <v>0</v>
      </c>
      <c r="R112" s="182">
        <f t="shared" si="2"/>
        <v>0</v>
      </c>
      <c r="S112" s="182">
        <v>0</v>
      </c>
      <c r="T112" s="183">
        <f t="shared" si="3"/>
        <v>0</v>
      </c>
      <c r="AR112" s="22" t="s">
        <v>218</v>
      </c>
      <c r="AT112" s="22" t="s">
        <v>180</v>
      </c>
      <c r="AU112" s="22" t="s">
        <v>83</v>
      </c>
      <c r="AY112" s="22" t="s">
        <v>178</v>
      </c>
      <c r="BE112" s="184">
        <f t="shared" si="4"/>
        <v>0</v>
      </c>
      <c r="BF112" s="184">
        <f t="shared" si="5"/>
        <v>0</v>
      </c>
      <c r="BG112" s="184">
        <f t="shared" si="6"/>
        <v>0</v>
      </c>
      <c r="BH112" s="184">
        <f t="shared" si="7"/>
        <v>0</v>
      </c>
      <c r="BI112" s="184">
        <f t="shared" si="8"/>
        <v>0</v>
      </c>
      <c r="BJ112" s="22" t="s">
        <v>81</v>
      </c>
      <c r="BK112" s="184">
        <f t="shared" si="9"/>
        <v>0</v>
      </c>
      <c r="BL112" s="22" t="s">
        <v>218</v>
      </c>
      <c r="BM112" s="22" t="s">
        <v>300</v>
      </c>
    </row>
    <row r="113" spans="2:65" s="1" customFormat="1" ht="16.5" customHeight="1">
      <c r="B113" s="172"/>
      <c r="C113" s="298" t="s">
        <v>243</v>
      </c>
      <c r="D113" s="173" t="s">
        <v>180</v>
      </c>
      <c r="E113" s="174" t="s">
        <v>1819</v>
      </c>
      <c r="F113" s="175" t="s">
        <v>1952</v>
      </c>
      <c r="G113" s="176" t="s">
        <v>299</v>
      </c>
      <c r="H113" s="177">
        <v>11</v>
      </c>
      <c r="I113" s="178"/>
      <c r="J113" s="179">
        <f t="shared" si="0"/>
        <v>0</v>
      </c>
      <c r="K113" s="175" t="s">
        <v>5</v>
      </c>
      <c r="L113" s="39"/>
      <c r="M113" s="180" t="s">
        <v>5</v>
      </c>
      <c r="N113" s="181" t="s">
        <v>44</v>
      </c>
      <c r="O113" s="40"/>
      <c r="P113" s="182">
        <f t="shared" si="1"/>
        <v>0</v>
      </c>
      <c r="Q113" s="182">
        <v>0</v>
      </c>
      <c r="R113" s="182">
        <f t="shared" si="2"/>
        <v>0</v>
      </c>
      <c r="S113" s="182">
        <v>0</v>
      </c>
      <c r="T113" s="183">
        <f t="shared" si="3"/>
        <v>0</v>
      </c>
      <c r="AR113" s="22" t="s">
        <v>218</v>
      </c>
      <c r="AT113" s="22" t="s">
        <v>180</v>
      </c>
      <c r="AU113" s="22" t="s">
        <v>83</v>
      </c>
      <c r="AY113" s="22" t="s">
        <v>178</v>
      </c>
      <c r="BE113" s="184">
        <f t="shared" si="4"/>
        <v>0</v>
      </c>
      <c r="BF113" s="184">
        <f t="shared" si="5"/>
        <v>0</v>
      </c>
      <c r="BG113" s="184">
        <f t="shared" si="6"/>
        <v>0</v>
      </c>
      <c r="BH113" s="184">
        <f t="shared" si="7"/>
        <v>0</v>
      </c>
      <c r="BI113" s="184">
        <f t="shared" si="8"/>
        <v>0</v>
      </c>
      <c r="BJ113" s="22" t="s">
        <v>81</v>
      </c>
      <c r="BK113" s="184">
        <f t="shared" si="9"/>
        <v>0</v>
      </c>
      <c r="BL113" s="22" t="s">
        <v>218</v>
      </c>
      <c r="BM113" s="22" t="s">
        <v>304</v>
      </c>
    </row>
    <row r="114" spans="2:65" s="1" customFormat="1" ht="16.5" customHeight="1">
      <c r="B114" s="172"/>
      <c r="C114" s="298" t="s">
        <v>305</v>
      </c>
      <c r="D114" s="173" t="s">
        <v>180</v>
      </c>
      <c r="E114" s="174"/>
      <c r="F114" s="175" t="s">
        <v>603</v>
      </c>
      <c r="G114" s="176"/>
      <c r="H114" s="177"/>
      <c r="I114" s="178"/>
      <c r="J114" s="179">
        <f t="shared" si="0"/>
        <v>0</v>
      </c>
      <c r="K114" s="175" t="s">
        <v>5</v>
      </c>
      <c r="L114" s="39"/>
      <c r="M114" s="180" t="s">
        <v>5</v>
      </c>
      <c r="N114" s="181" t="s">
        <v>44</v>
      </c>
      <c r="O114" s="40"/>
      <c r="P114" s="182">
        <f t="shared" si="1"/>
        <v>0</v>
      </c>
      <c r="Q114" s="182">
        <v>0</v>
      </c>
      <c r="R114" s="182">
        <f t="shared" si="2"/>
        <v>0</v>
      </c>
      <c r="S114" s="182">
        <v>0</v>
      </c>
      <c r="T114" s="183">
        <f t="shared" si="3"/>
        <v>0</v>
      </c>
      <c r="AR114" s="22" t="s">
        <v>218</v>
      </c>
      <c r="AT114" s="22" t="s">
        <v>180</v>
      </c>
      <c r="AU114" s="22" t="s">
        <v>83</v>
      </c>
      <c r="AY114" s="22" t="s">
        <v>178</v>
      </c>
      <c r="BE114" s="184">
        <f t="shared" si="4"/>
        <v>0</v>
      </c>
      <c r="BF114" s="184">
        <f t="shared" si="5"/>
        <v>0</v>
      </c>
      <c r="BG114" s="184">
        <f t="shared" si="6"/>
        <v>0</v>
      </c>
      <c r="BH114" s="184">
        <f t="shared" si="7"/>
        <v>0</v>
      </c>
      <c r="BI114" s="184">
        <f t="shared" si="8"/>
        <v>0</v>
      </c>
      <c r="BJ114" s="22" t="s">
        <v>81</v>
      </c>
      <c r="BK114" s="184">
        <f t="shared" si="9"/>
        <v>0</v>
      </c>
      <c r="BL114" s="22" t="s">
        <v>218</v>
      </c>
      <c r="BM114" s="22" t="s">
        <v>308</v>
      </c>
    </row>
    <row r="115" spans="2:65" s="1" customFormat="1" ht="16.5" customHeight="1">
      <c r="B115" s="172"/>
      <c r="C115" s="298" t="s">
        <v>247</v>
      </c>
      <c r="D115" s="173" t="s">
        <v>180</v>
      </c>
      <c r="E115" s="174"/>
      <c r="F115" s="175" t="s">
        <v>603</v>
      </c>
      <c r="G115" s="176"/>
      <c r="H115" s="177"/>
      <c r="I115" s="178"/>
      <c r="J115" s="179">
        <f t="shared" si="0"/>
        <v>0</v>
      </c>
      <c r="K115" s="175" t="s">
        <v>5</v>
      </c>
      <c r="L115" s="39"/>
      <c r="M115" s="180" t="s">
        <v>5</v>
      </c>
      <c r="N115" s="181" t="s">
        <v>44</v>
      </c>
      <c r="O115" s="40"/>
      <c r="P115" s="182">
        <f t="shared" si="1"/>
        <v>0</v>
      </c>
      <c r="Q115" s="182">
        <v>0</v>
      </c>
      <c r="R115" s="182">
        <f t="shared" si="2"/>
        <v>0</v>
      </c>
      <c r="S115" s="182">
        <v>0</v>
      </c>
      <c r="T115" s="183">
        <f t="shared" si="3"/>
        <v>0</v>
      </c>
      <c r="AR115" s="22" t="s">
        <v>218</v>
      </c>
      <c r="AT115" s="22" t="s">
        <v>180</v>
      </c>
      <c r="AU115" s="22" t="s">
        <v>83</v>
      </c>
      <c r="AY115" s="22" t="s">
        <v>178</v>
      </c>
      <c r="BE115" s="184">
        <f t="shared" si="4"/>
        <v>0</v>
      </c>
      <c r="BF115" s="184">
        <f t="shared" si="5"/>
        <v>0</v>
      </c>
      <c r="BG115" s="184">
        <f t="shared" si="6"/>
        <v>0</v>
      </c>
      <c r="BH115" s="184">
        <f t="shared" si="7"/>
        <v>0</v>
      </c>
      <c r="BI115" s="184">
        <f t="shared" si="8"/>
        <v>0</v>
      </c>
      <c r="BJ115" s="22" t="s">
        <v>81</v>
      </c>
      <c r="BK115" s="184">
        <f t="shared" si="9"/>
        <v>0</v>
      </c>
      <c r="BL115" s="22" t="s">
        <v>218</v>
      </c>
      <c r="BM115" s="22" t="s">
        <v>311</v>
      </c>
    </row>
    <row r="116" spans="2:65" s="1" customFormat="1" ht="16.5" customHeight="1">
      <c r="B116" s="172"/>
      <c r="C116" s="298" t="s">
        <v>313</v>
      </c>
      <c r="D116" s="173" t="s">
        <v>180</v>
      </c>
      <c r="E116" s="174" t="s">
        <v>1824</v>
      </c>
      <c r="F116" s="175" t="s">
        <v>1825</v>
      </c>
      <c r="G116" s="176" t="s">
        <v>299</v>
      </c>
      <c r="H116" s="177">
        <v>2</v>
      </c>
      <c r="I116" s="178"/>
      <c r="J116" s="179">
        <f t="shared" si="0"/>
        <v>0</v>
      </c>
      <c r="K116" s="175" t="s">
        <v>5</v>
      </c>
      <c r="L116" s="39"/>
      <c r="M116" s="180" t="s">
        <v>5</v>
      </c>
      <c r="N116" s="181" t="s">
        <v>44</v>
      </c>
      <c r="O116" s="40"/>
      <c r="P116" s="182">
        <f t="shared" si="1"/>
        <v>0</v>
      </c>
      <c r="Q116" s="182">
        <v>0</v>
      </c>
      <c r="R116" s="182">
        <f t="shared" si="2"/>
        <v>0</v>
      </c>
      <c r="S116" s="182">
        <v>0</v>
      </c>
      <c r="T116" s="183">
        <f t="shared" si="3"/>
        <v>0</v>
      </c>
      <c r="AR116" s="22" t="s">
        <v>218</v>
      </c>
      <c r="AT116" s="22" t="s">
        <v>180</v>
      </c>
      <c r="AU116" s="22" t="s">
        <v>83</v>
      </c>
      <c r="AY116" s="22" t="s">
        <v>178</v>
      </c>
      <c r="BE116" s="184">
        <f t="shared" si="4"/>
        <v>0</v>
      </c>
      <c r="BF116" s="184">
        <f t="shared" si="5"/>
        <v>0</v>
      </c>
      <c r="BG116" s="184">
        <f t="shared" si="6"/>
        <v>0</v>
      </c>
      <c r="BH116" s="184">
        <f t="shared" si="7"/>
        <v>0</v>
      </c>
      <c r="BI116" s="184">
        <f t="shared" si="8"/>
        <v>0</v>
      </c>
      <c r="BJ116" s="22" t="s">
        <v>81</v>
      </c>
      <c r="BK116" s="184">
        <f t="shared" si="9"/>
        <v>0</v>
      </c>
      <c r="BL116" s="22" t="s">
        <v>218</v>
      </c>
      <c r="BM116" s="22" t="s">
        <v>316</v>
      </c>
    </row>
    <row r="117" spans="2:65" s="1" customFormat="1" ht="16.5" customHeight="1">
      <c r="B117" s="172"/>
      <c r="C117" s="298" t="s">
        <v>253</v>
      </c>
      <c r="D117" s="173" t="s">
        <v>180</v>
      </c>
      <c r="E117" s="174"/>
      <c r="F117" s="175" t="s">
        <v>603</v>
      </c>
      <c r="G117" s="176"/>
      <c r="H117" s="177"/>
      <c r="I117" s="178"/>
      <c r="J117" s="179">
        <f t="shared" si="0"/>
        <v>0</v>
      </c>
      <c r="K117" s="175" t="s">
        <v>5</v>
      </c>
      <c r="L117" s="39"/>
      <c r="M117" s="180" t="s">
        <v>5</v>
      </c>
      <c r="N117" s="181" t="s">
        <v>44</v>
      </c>
      <c r="O117" s="40"/>
      <c r="P117" s="182">
        <f t="shared" si="1"/>
        <v>0</v>
      </c>
      <c r="Q117" s="182">
        <v>0</v>
      </c>
      <c r="R117" s="182">
        <f t="shared" si="2"/>
        <v>0</v>
      </c>
      <c r="S117" s="182">
        <v>0</v>
      </c>
      <c r="T117" s="183">
        <f t="shared" si="3"/>
        <v>0</v>
      </c>
      <c r="AR117" s="22" t="s">
        <v>218</v>
      </c>
      <c r="AT117" s="22" t="s">
        <v>180</v>
      </c>
      <c r="AU117" s="22" t="s">
        <v>83</v>
      </c>
      <c r="AY117" s="22" t="s">
        <v>178</v>
      </c>
      <c r="BE117" s="184">
        <f t="shared" si="4"/>
        <v>0</v>
      </c>
      <c r="BF117" s="184">
        <f t="shared" si="5"/>
        <v>0</v>
      </c>
      <c r="BG117" s="184">
        <f t="shared" si="6"/>
        <v>0</v>
      </c>
      <c r="BH117" s="184">
        <f t="shared" si="7"/>
        <v>0</v>
      </c>
      <c r="BI117" s="184">
        <f t="shared" si="8"/>
        <v>0</v>
      </c>
      <c r="BJ117" s="22" t="s">
        <v>81</v>
      </c>
      <c r="BK117" s="184">
        <f t="shared" si="9"/>
        <v>0</v>
      </c>
      <c r="BL117" s="22" t="s">
        <v>218</v>
      </c>
      <c r="BM117" s="22" t="s">
        <v>323</v>
      </c>
    </row>
    <row r="118" spans="2:65" s="1" customFormat="1" ht="16.5" customHeight="1">
      <c r="B118" s="172"/>
      <c r="C118" s="298" t="s">
        <v>324</v>
      </c>
      <c r="D118" s="173" t="s">
        <v>180</v>
      </c>
      <c r="E118" s="174"/>
      <c r="F118" s="175" t="s">
        <v>603</v>
      </c>
      <c r="G118" s="176"/>
      <c r="H118" s="177"/>
      <c r="I118" s="178"/>
      <c r="J118" s="179">
        <f t="shared" si="0"/>
        <v>0</v>
      </c>
      <c r="K118" s="175" t="s">
        <v>5</v>
      </c>
      <c r="L118" s="39"/>
      <c r="M118" s="180" t="s">
        <v>5</v>
      </c>
      <c r="N118" s="181" t="s">
        <v>44</v>
      </c>
      <c r="O118" s="40"/>
      <c r="P118" s="182">
        <f t="shared" si="1"/>
        <v>0</v>
      </c>
      <c r="Q118" s="182">
        <v>0</v>
      </c>
      <c r="R118" s="182">
        <f t="shared" si="2"/>
        <v>0</v>
      </c>
      <c r="S118" s="182">
        <v>0</v>
      </c>
      <c r="T118" s="183">
        <f t="shared" si="3"/>
        <v>0</v>
      </c>
      <c r="AR118" s="22" t="s">
        <v>218</v>
      </c>
      <c r="AT118" s="22" t="s">
        <v>180</v>
      </c>
      <c r="AU118" s="22" t="s">
        <v>83</v>
      </c>
      <c r="AY118" s="22" t="s">
        <v>178</v>
      </c>
      <c r="BE118" s="184">
        <f t="shared" si="4"/>
        <v>0</v>
      </c>
      <c r="BF118" s="184">
        <f t="shared" si="5"/>
        <v>0</v>
      </c>
      <c r="BG118" s="184">
        <f t="shared" si="6"/>
        <v>0</v>
      </c>
      <c r="BH118" s="184">
        <f t="shared" si="7"/>
        <v>0</v>
      </c>
      <c r="BI118" s="184">
        <f t="shared" si="8"/>
        <v>0</v>
      </c>
      <c r="BJ118" s="22" t="s">
        <v>81</v>
      </c>
      <c r="BK118" s="184">
        <f t="shared" si="9"/>
        <v>0</v>
      </c>
      <c r="BL118" s="22" t="s">
        <v>218</v>
      </c>
      <c r="BM118" s="22" t="s">
        <v>327</v>
      </c>
    </row>
    <row r="119" spans="2:65" s="1" customFormat="1" ht="16.5" customHeight="1">
      <c r="B119" s="172"/>
      <c r="C119" s="298" t="s">
        <v>256</v>
      </c>
      <c r="D119" s="173" t="s">
        <v>180</v>
      </c>
      <c r="E119" s="174"/>
      <c r="F119" s="175" t="s">
        <v>603</v>
      </c>
      <c r="G119" s="176"/>
      <c r="H119" s="177"/>
      <c r="I119" s="178"/>
      <c r="J119" s="179">
        <f t="shared" si="0"/>
        <v>0</v>
      </c>
      <c r="K119" s="175" t="s">
        <v>5</v>
      </c>
      <c r="L119" s="39"/>
      <c r="M119" s="180" t="s">
        <v>5</v>
      </c>
      <c r="N119" s="181" t="s">
        <v>44</v>
      </c>
      <c r="O119" s="40"/>
      <c r="P119" s="182">
        <f t="shared" si="1"/>
        <v>0</v>
      </c>
      <c r="Q119" s="182">
        <v>0</v>
      </c>
      <c r="R119" s="182">
        <f t="shared" si="2"/>
        <v>0</v>
      </c>
      <c r="S119" s="182">
        <v>0</v>
      </c>
      <c r="T119" s="183">
        <f t="shared" si="3"/>
        <v>0</v>
      </c>
      <c r="AR119" s="22" t="s">
        <v>218</v>
      </c>
      <c r="AT119" s="22" t="s">
        <v>180</v>
      </c>
      <c r="AU119" s="22" t="s">
        <v>83</v>
      </c>
      <c r="AY119" s="22" t="s">
        <v>178</v>
      </c>
      <c r="BE119" s="184">
        <f t="shared" si="4"/>
        <v>0</v>
      </c>
      <c r="BF119" s="184">
        <f t="shared" si="5"/>
        <v>0</v>
      </c>
      <c r="BG119" s="184">
        <f t="shared" si="6"/>
        <v>0</v>
      </c>
      <c r="BH119" s="184">
        <f t="shared" si="7"/>
        <v>0</v>
      </c>
      <c r="BI119" s="184">
        <f t="shared" si="8"/>
        <v>0</v>
      </c>
      <c r="BJ119" s="22" t="s">
        <v>81</v>
      </c>
      <c r="BK119" s="184">
        <f t="shared" si="9"/>
        <v>0</v>
      </c>
      <c r="BL119" s="22" t="s">
        <v>218</v>
      </c>
      <c r="BM119" s="22" t="s">
        <v>330</v>
      </c>
    </row>
    <row r="120" spans="2:65" s="1" customFormat="1" ht="16.5" customHeight="1">
      <c r="B120" s="172"/>
      <c r="C120" s="298" t="s">
        <v>332</v>
      </c>
      <c r="D120" s="173" t="s">
        <v>180</v>
      </c>
      <c r="E120" s="174"/>
      <c r="F120" s="175" t="s">
        <v>603</v>
      </c>
      <c r="G120" s="176"/>
      <c r="H120" s="177"/>
      <c r="I120" s="178"/>
      <c r="J120" s="179">
        <f t="shared" si="0"/>
        <v>0</v>
      </c>
      <c r="K120" s="175" t="s">
        <v>5</v>
      </c>
      <c r="L120" s="39"/>
      <c r="M120" s="180" t="s">
        <v>5</v>
      </c>
      <c r="N120" s="181" t="s">
        <v>44</v>
      </c>
      <c r="O120" s="40"/>
      <c r="P120" s="182">
        <f t="shared" si="1"/>
        <v>0</v>
      </c>
      <c r="Q120" s="182">
        <v>0</v>
      </c>
      <c r="R120" s="182">
        <f t="shared" si="2"/>
        <v>0</v>
      </c>
      <c r="S120" s="182">
        <v>0</v>
      </c>
      <c r="T120" s="183">
        <f t="shared" si="3"/>
        <v>0</v>
      </c>
      <c r="AR120" s="22" t="s">
        <v>218</v>
      </c>
      <c r="AT120" s="22" t="s">
        <v>180</v>
      </c>
      <c r="AU120" s="22" t="s">
        <v>83</v>
      </c>
      <c r="AY120" s="22" t="s">
        <v>178</v>
      </c>
      <c r="BE120" s="184">
        <f t="shared" si="4"/>
        <v>0</v>
      </c>
      <c r="BF120" s="184">
        <f t="shared" si="5"/>
        <v>0</v>
      </c>
      <c r="BG120" s="184">
        <f t="shared" si="6"/>
        <v>0</v>
      </c>
      <c r="BH120" s="184">
        <f t="shared" si="7"/>
        <v>0</v>
      </c>
      <c r="BI120" s="184">
        <f t="shared" si="8"/>
        <v>0</v>
      </c>
      <c r="BJ120" s="22" t="s">
        <v>81</v>
      </c>
      <c r="BK120" s="184">
        <f t="shared" si="9"/>
        <v>0</v>
      </c>
      <c r="BL120" s="22" t="s">
        <v>218</v>
      </c>
      <c r="BM120" s="22" t="s">
        <v>335</v>
      </c>
    </row>
    <row r="121" spans="2:65" s="1" customFormat="1" ht="16.5" customHeight="1">
      <c r="B121" s="172"/>
      <c r="C121" s="298" t="s">
        <v>263</v>
      </c>
      <c r="D121" s="173" t="s">
        <v>180</v>
      </c>
      <c r="E121" s="174"/>
      <c r="F121" s="175" t="s">
        <v>603</v>
      </c>
      <c r="G121" s="176"/>
      <c r="H121" s="177"/>
      <c r="I121" s="178"/>
      <c r="J121" s="179">
        <f t="shared" si="0"/>
        <v>0</v>
      </c>
      <c r="K121" s="175" t="s">
        <v>5</v>
      </c>
      <c r="L121" s="39"/>
      <c r="M121" s="180" t="s">
        <v>5</v>
      </c>
      <c r="N121" s="181" t="s">
        <v>44</v>
      </c>
      <c r="O121" s="40"/>
      <c r="P121" s="182">
        <f t="shared" si="1"/>
        <v>0</v>
      </c>
      <c r="Q121" s="182">
        <v>0</v>
      </c>
      <c r="R121" s="182">
        <f t="shared" si="2"/>
        <v>0</v>
      </c>
      <c r="S121" s="182">
        <v>0</v>
      </c>
      <c r="T121" s="183">
        <f t="shared" si="3"/>
        <v>0</v>
      </c>
      <c r="AR121" s="22" t="s">
        <v>218</v>
      </c>
      <c r="AT121" s="22" t="s">
        <v>180</v>
      </c>
      <c r="AU121" s="22" t="s">
        <v>83</v>
      </c>
      <c r="AY121" s="22" t="s">
        <v>178</v>
      </c>
      <c r="BE121" s="184">
        <f t="shared" si="4"/>
        <v>0</v>
      </c>
      <c r="BF121" s="184">
        <f t="shared" si="5"/>
        <v>0</v>
      </c>
      <c r="BG121" s="184">
        <f t="shared" si="6"/>
        <v>0</v>
      </c>
      <c r="BH121" s="184">
        <f t="shared" si="7"/>
        <v>0</v>
      </c>
      <c r="BI121" s="184">
        <f t="shared" si="8"/>
        <v>0</v>
      </c>
      <c r="BJ121" s="22" t="s">
        <v>81</v>
      </c>
      <c r="BK121" s="184">
        <f t="shared" si="9"/>
        <v>0</v>
      </c>
      <c r="BL121" s="22" t="s">
        <v>218</v>
      </c>
      <c r="BM121" s="22" t="s">
        <v>339</v>
      </c>
    </row>
    <row r="122" spans="2:63" s="10" customFormat="1" ht="29.85" customHeight="1">
      <c r="B122" s="159"/>
      <c r="D122" s="160" t="s">
        <v>72</v>
      </c>
      <c r="E122" s="170" t="s">
        <v>1836</v>
      </c>
      <c r="F122" s="170" t="s">
        <v>1837</v>
      </c>
      <c r="I122" s="162"/>
      <c r="J122" s="171">
        <f>BK122</f>
        <v>0</v>
      </c>
      <c r="L122" s="159"/>
      <c r="M122" s="164"/>
      <c r="N122" s="165"/>
      <c r="O122" s="165"/>
      <c r="P122" s="166">
        <f>SUM(P123:P168)</f>
        <v>0</v>
      </c>
      <c r="Q122" s="165"/>
      <c r="R122" s="166">
        <f>SUM(R123:R168)</f>
        <v>0</v>
      </c>
      <c r="S122" s="165"/>
      <c r="T122" s="167">
        <f>SUM(T123:T168)</f>
        <v>0</v>
      </c>
      <c r="AR122" s="160" t="s">
        <v>83</v>
      </c>
      <c r="AT122" s="168" t="s">
        <v>72</v>
      </c>
      <c r="AU122" s="168" t="s">
        <v>81</v>
      </c>
      <c r="AY122" s="160" t="s">
        <v>178</v>
      </c>
      <c r="BK122" s="169">
        <f>SUM(BK123:BK168)</f>
        <v>0</v>
      </c>
    </row>
    <row r="123" spans="2:65" s="1" customFormat="1" ht="16.5" customHeight="1">
      <c r="B123" s="172"/>
      <c r="C123" s="173" t="s">
        <v>341</v>
      </c>
      <c r="D123" s="173" t="s">
        <v>180</v>
      </c>
      <c r="E123" s="174"/>
      <c r="F123" s="175" t="s">
        <v>603</v>
      </c>
      <c r="G123" s="176"/>
      <c r="H123" s="177"/>
      <c r="I123" s="178"/>
      <c r="J123" s="179">
        <f aca="true" t="shared" si="10" ref="J123:J168">ROUND(I123*H123,2)</f>
        <v>0</v>
      </c>
      <c r="K123" s="175" t="s">
        <v>5</v>
      </c>
      <c r="L123" s="39"/>
      <c r="M123" s="180" t="s">
        <v>5</v>
      </c>
      <c r="N123" s="181" t="s">
        <v>44</v>
      </c>
      <c r="O123" s="40"/>
      <c r="P123" s="182">
        <f aca="true" t="shared" si="11" ref="P123:P168">O123*H123</f>
        <v>0</v>
      </c>
      <c r="Q123" s="182">
        <v>0</v>
      </c>
      <c r="R123" s="182">
        <f aca="true" t="shared" si="12" ref="R123:R168">Q123*H123</f>
        <v>0</v>
      </c>
      <c r="S123" s="182">
        <v>0</v>
      </c>
      <c r="T123" s="183">
        <f aca="true" t="shared" si="13" ref="T123:T168">S123*H123</f>
        <v>0</v>
      </c>
      <c r="AR123" s="22" t="s">
        <v>218</v>
      </c>
      <c r="AT123" s="22" t="s">
        <v>180</v>
      </c>
      <c r="AU123" s="22" t="s">
        <v>83</v>
      </c>
      <c r="AY123" s="22" t="s">
        <v>178</v>
      </c>
      <c r="BE123" s="184">
        <f aca="true" t="shared" si="14" ref="BE123:BE168">IF(N123="základní",J123,0)</f>
        <v>0</v>
      </c>
      <c r="BF123" s="184">
        <f aca="true" t="shared" si="15" ref="BF123:BF168">IF(N123="snížená",J123,0)</f>
        <v>0</v>
      </c>
      <c r="BG123" s="184">
        <f aca="true" t="shared" si="16" ref="BG123:BG168">IF(N123="zákl. přenesená",J123,0)</f>
        <v>0</v>
      </c>
      <c r="BH123" s="184">
        <f aca="true" t="shared" si="17" ref="BH123:BH168">IF(N123="sníž. přenesená",J123,0)</f>
        <v>0</v>
      </c>
      <c r="BI123" s="184">
        <f aca="true" t="shared" si="18" ref="BI123:BI168">IF(N123="nulová",J123,0)</f>
        <v>0</v>
      </c>
      <c r="BJ123" s="22" t="s">
        <v>81</v>
      </c>
      <c r="BK123" s="184">
        <f aca="true" t="shared" si="19" ref="BK123:BK168">ROUND(I123*H123,2)</f>
        <v>0</v>
      </c>
      <c r="BL123" s="22" t="s">
        <v>218</v>
      </c>
      <c r="BM123" s="22" t="s">
        <v>345</v>
      </c>
    </row>
    <row r="124" spans="2:65" s="1" customFormat="1" ht="16.5" customHeight="1">
      <c r="B124" s="172"/>
      <c r="C124" s="173" t="s">
        <v>268</v>
      </c>
      <c r="D124" s="173" t="s">
        <v>180</v>
      </c>
      <c r="E124" s="174" t="s">
        <v>1840</v>
      </c>
      <c r="F124" s="175" t="s">
        <v>1841</v>
      </c>
      <c r="G124" s="176" t="s">
        <v>299</v>
      </c>
      <c r="H124" s="177">
        <v>60</v>
      </c>
      <c r="I124" s="178"/>
      <c r="J124" s="179">
        <f t="shared" si="10"/>
        <v>0</v>
      </c>
      <c r="K124" s="175" t="s">
        <v>5</v>
      </c>
      <c r="L124" s="39"/>
      <c r="M124" s="180" t="s">
        <v>5</v>
      </c>
      <c r="N124" s="181" t="s">
        <v>44</v>
      </c>
      <c r="O124" s="40"/>
      <c r="P124" s="182">
        <f t="shared" si="11"/>
        <v>0</v>
      </c>
      <c r="Q124" s="182">
        <v>0</v>
      </c>
      <c r="R124" s="182">
        <f t="shared" si="12"/>
        <v>0</v>
      </c>
      <c r="S124" s="182">
        <v>0</v>
      </c>
      <c r="T124" s="183">
        <f t="shared" si="13"/>
        <v>0</v>
      </c>
      <c r="AR124" s="22" t="s">
        <v>218</v>
      </c>
      <c r="AT124" s="22" t="s">
        <v>180</v>
      </c>
      <c r="AU124" s="22" t="s">
        <v>83</v>
      </c>
      <c r="AY124" s="22" t="s">
        <v>178</v>
      </c>
      <c r="BE124" s="184">
        <f t="shared" si="14"/>
        <v>0</v>
      </c>
      <c r="BF124" s="184">
        <f t="shared" si="15"/>
        <v>0</v>
      </c>
      <c r="BG124" s="184">
        <f t="shared" si="16"/>
        <v>0</v>
      </c>
      <c r="BH124" s="184">
        <f t="shared" si="17"/>
        <v>0</v>
      </c>
      <c r="BI124" s="184">
        <f t="shared" si="18"/>
        <v>0</v>
      </c>
      <c r="BJ124" s="22" t="s">
        <v>81</v>
      </c>
      <c r="BK124" s="184">
        <f t="shared" si="19"/>
        <v>0</v>
      </c>
      <c r="BL124" s="22" t="s">
        <v>218</v>
      </c>
      <c r="BM124" s="22" t="s">
        <v>349</v>
      </c>
    </row>
    <row r="125" spans="2:65" s="1" customFormat="1" ht="16.5" customHeight="1">
      <c r="B125" s="172"/>
      <c r="C125" s="173" t="s">
        <v>350</v>
      </c>
      <c r="D125" s="173" t="s">
        <v>180</v>
      </c>
      <c r="E125" s="174" t="s">
        <v>1842</v>
      </c>
      <c r="F125" s="175" t="s">
        <v>1843</v>
      </c>
      <c r="G125" s="176" t="s">
        <v>299</v>
      </c>
      <c r="H125" s="177">
        <v>100</v>
      </c>
      <c r="I125" s="178"/>
      <c r="J125" s="179">
        <f t="shared" si="10"/>
        <v>0</v>
      </c>
      <c r="K125" s="175" t="s">
        <v>5</v>
      </c>
      <c r="L125" s="39"/>
      <c r="M125" s="180" t="s">
        <v>5</v>
      </c>
      <c r="N125" s="181" t="s">
        <v>44</v>
      </c>
      <c r="O125" s="40"/>
      <c r="P125" s="182">
        <f t="shared" si="11"/>
        <v>0</v>
      </c>
      <c r="Q125" s="182">
        <v>0</v>
      </c>
      <c r="R125" s="182">
        <f t="shared" si="12"/>
        <v>0</v>
      </c>
      <c r="S125" s="182">
        <v>0</v>
      </c>
      <c r="T125" s="183">
        <f t="shared" si="13"/>
        <v>0</v>
      </c>
      <c r="AR125" s="22" t="s">
        <v>218</v>
      </c>
      <c r="AT125" s="22" t="s">
        <v>180</v>
      </c>
      <c r="AU125" s="22" t="s">
        <v>83</v>
      </c>
      <c r="AY125" s="22" t="s">
        <v>178</v>
      </c>
      <c r="BE125" s="184">
        <f t="shared" si="14"/>
        <v>0</v>
      </c>
      <c r="BF125" s="184">
        <f t="shared" si="15"/>
        <v>0</v>
      </c>
      <c r="BG125" s="184">
        <f t="shared" si="16"/>
        <v>0</v>
      </c>
      <c r="BH125" s="184">
        <f t="shared" si="17"/>
        <v>0</v>
      </c>
      <c r="BI125" s="184">
        <f t="shared" si="18"/>
        <v>0</v>
      </c>
      <c r="BJ125" s="22" t="s">
        <v>81</v>
      </c>
      <c r="BK125" s="184">
        <f t="shared" si="19"/>
        <v>0</v>
      </c>
      <c r="BL125" s="22" t="s">
        <v>218</v>
      </c>
      <c r="BM125" s="22" t="s">
        <v>353</v>
      </c>
    </row>
    <row r="126" spans="2:65" s="1" customFormat="1" ht="16.5" customHeight="1">
      <c r="B126" s="172"/>
      <c r="C126" s="173" t="s">
        <v>274</v>
      </c>
      <c r="D126" s="173" t="s">
        <v>180</v>
      </c>
      <c r="E126" s="174" t="s">
        <v>1844</v>
      </c>
      <c r="F126" s="175" t="s">
        <v>1845</v>
      </c>
      <c r="G126" s="176" t="s">
        <v>299</v>
      </c>
      <c r="H126" s="177">
        <v>13</v>
      </c>
      <c r="I126" s="178"/>
      <c r="J126" s="179">
        <f t="shared" si="10"/>
        <v>0</v>
      </c>
      <c r="K126" s="175" t="s">
        <v>5</v>
      </c>
      <c r="L126" s="39"/>
      <c r="M126" s="180" t="s">
        <v>5</v>
      </c>
      <c r="N126" s="181" t="s">
        <v>44</v>
      </c>
      <c r="O126" s="40"/>
      <c r="P126" s="182">
        <f t="shared" si="11"/>
        <v>0</v>
      </c>
      <c r="Q126" s="182">
        <v>0</v>
      </c>
      <c r="R126" s="182">
        <f t="shared" si="12"/>
        <v>0</v>
      </c>
      <c r="S126" s="182">
        <v>0</v>
      </c>
      <c r="T126" s="183">
        <f t="shared" si="13"/>
        <v>0</v>
      </c>
      <c r="AR126" s="22" t="s">
        <v>218</v>
      </c>
      <c r="AT126" s="22" t="s">
        <v>180</v>
      </c>
      <c r="AU126" s="22" t="s">
        <v>83</v>
      </c>
      <c r="AY126" s="22" t="s">
        <v>178</v>
      </c>
      <c r="BE126" s="184">
        <f t="shared" si="14"/>
        <v>0</v>
      </c>
      <c r="BF126" s="184">
        <f t="shared" si="15"/>
        <v>0</v>
      </c>
      <c r="BG126" s="184">
        <f t="shared" si="16"/>
        <v>0</v>
      </c>
      <c r="BH126" s="184">
        <f t="shared" si="17"/>
        <v>0</v>
      </c>
      <c r="BI126" s="184">
        <f t="shared" si="18"/>
        <v>0</v>
      </c>
      <c r="BJ126" s="22" t="s">
        <v>81</v>
      </c>
      <c r="BK126" s="184">
        <f t="shared" si="19"/>
        <v>0</v>
      </c>
      <c r="BL126" s="22" t="s">
        <v>218</v>
      </c>
      <c r="BM126" s="22" t="s">
        <v>357</v>
      </c>
    </row>
    <row r="127" spans="2:65" s="1" customFormat="1" ht="16.5" customHeight="1">
      <c r="B127" s="172"/>
      <c r="C127" s="173" t="s">
        <v>358</v>
      </c>
      <c r="D127" s="173" t="s">
        <v>180</v>
      </c>
      <c r="E127" s="174" t="s">
        <v>1844</v>
      </c>
      <c r="F127" s="175" t="s">
        <v>1845</v>
      </c>
      <c r="G127" s="176" t="s">
        <v>299</v>
      </c>
      <c r="H127" s="177">
        <v>2</v>
      </c>
      <c r="I127" s="178"/>
      <c r="J127" s="179">
        <f t="shared" si="10"/>
        <v>0</v>
      </c>
      <c r="K127" s="175" t="s">
        <v>5</v>
      </c>
      <c r="L127" s="39"/>
      <c r="M127" s="180" t="s">
        <v>5</v>
      </c>
      <c r="N127" s="181" t="s">
        <v>44</v>
      </c>
      <c r="O127" s="40"/>
      <c r="P127" s="182">
        <f t="shared" si="11"/>
        <v>0</v>
      </c>
      <c r="Q127" s="182">
        <v>0</v>
      </c>
      <c r="R127" s="182">
        <f t="shared" si="12"/>
        <v>0</v>
      </c>
      <c r="S127" s="182">
        <v>0</v>
      </c>
      <c r="T127" s="183">
        <f t="shared" si="13"/>
        <v>0</v>
      </c>
      <c r="AR127" s="22" t="s">
        <v>218</v>
      </c>
      <c r="AT127" s="22" t="s">
        <v>180</v>
      </c>
      <c r="AU127" s="22" t="s">
        <v>83</v>
      </c>
      <c r="AY127" s="22" t="s">
        <v>178</v>
      </c>
      <c r="BE127" s="184">
        <f t="shared" si="14"/>
        <v>0</v>
      </c>
      <c r="BF127" s="184">
        <f t="shared" si="15"/>
        <v>0</v>
      </c>
      <c r="BG127" s="184">
        <f t="shared" si="16"/>
        <v>0</v>
      </c>
      <c r="BH127" s="184">
        <f t="shared" si="17"/>
        <v>0</v>
      </c>
      <c r="BI127" s="184">
        <f t="shared" si="18"/>
        <v>0</v>
      </c>
      <c r="BJ127" s="22" t="s">
        <v>81</v>
      </c>
      <c r="BK127" s="184">
        <f t="shared" si="19"/>
        <v>0</v>
      </c>
      <c r="BL127" s="22" t="s">
        <v>218</v>
      </c>
      <c r="BM127" s="22" t="s">
        <v>359</v>
      </c>
    </row>
    <row r="128" spans="2:65" s="1" customFormat="1" ht="16.5" customHeight="1">
      <c r="B128" s="172"/>
      <c r="C128" s="298" t="s">
        <v>278</v>
      </c>
      <c r="D128" s="173" t="s">
        <v>180</v>
      </c>
      <c r="E128" s="174" t="s">
        <v>1846</v>
      </c>
      <c r="F128" s="175" t="s">
        <v>1847</v>
      </c>
      <c r="G128" s="176" t="s">
        <v>299</v>
      </c>
      <c r="H128" s="177">
        <v>2</v>
      </c>
      <c r="I128" s="178"/>
      <c r="J128" s="179">
        <f t="shared" si="10"/>
        <v>0</v>
      </c>
      <c r="K128" s="175" t="s">
        <v>5</v>
      </c>
      <c r="L128" s="39"/>
      <c r="M128" s="180" t="s">
        <v>5</v>
      </c>
      <c r="N128" s="181" t="s">
        <v>44</v>
      </c>
      <c r="O128" s="40"/>
      <c r="P128" s="182">
        <f t="shared" si="11"/>
        <v>0</v>
      </c>
      <c r="Q128" s="182">
        <v>0</v>
      </c>
      <c r="R128" s="182">
        <f t="shared" si="12"/>
        <v>0</v>
      </c>
      <c r="S128" s="182">
        <v>0</v>
      </c>
      <c r="T128" s="183">
        <f t="shared" si="13"/>
        <v>0</v>
      </c>
      <c r="AR128" s="22" t="s">
        <v>218</v>
      </c>
      <c r="AT128" s="22" t="s">
        <v>180</v>
      </c>
      <c r="AU128" s="22" t="s">
        <v>83</v>
      </c>
      <c r="AY128" s="22" t="s">
        <v>178</v>
      </c>
      <c r="BE128" s="184">
        <f t="shared" si="14"/>
        <v>0</v>
      </c>
      <c r="BF128" s="184">
        <f t="shared" si="15"/>
        <v>0</v>
      </c>
      <c r="BG128" s="184">
        <f t="shared" si="16"/>
        <v>0</v>
      </c>
      <c r="BH128" s="184">
        <f t="shared" si="17"/>
        <v>0</v>
      </c>
      <c r="BI128" s="184">
        <f t="shared" si="18"/>
        <v>0</v>
      </c>
      <c r="BJ128" s="22" t="s">
        <v>81</v>
      </c>
      <c r="BK128" s="184">
        <f t="shared" si="19"/>
        <v>0</v>
      </c>
      <c r="BL128" s="22" t="s">
        <v>218</v>
      </c>
      <c r="BM128" s="22" t="s">
        <v>364</v>
      </c>
    </row>
    <row r="129" spans="2:65" s="1" customFormat="1" ht="16.5" customHeight="1">
      <c r="B129" s="172"/>
      <c r="C129" s="298" t="s">
        <v>366</v>
      </c>
      <c r="D129" s="173" t="s">
        <v>180</v>
      </c>
      <c r="E129" s="174" t="s">
        <v>1848</v>
      </c>
      <c r="F129" s="175" t="s">
        <v>1849</v>
      </c>
      <c r="G129" s="176" t="s">
        <v>299</v>
      </c>
      <c r="H129" s="177">
        <v>46</v>
      </c>
      <c r="I129" s="178"/>
      <c r="J129" s="179">
        <f t="shared" si="10"/>
        <v>0</v>
      </c>
      <c r="K129" s="175" t="s">
        <v>5</v>
      </c>
      <c r="L129" s="39"/>
      <c r="M129" s="180" t="s">
        <v>5</v>
      </c>
      <c r="N129" s="181" t="s">
        <v>44</v>
      </c>
      <c r="O129" s="40"/>
      <c r="P129" s="182">
        <f t="shared" si="11"/>
        <v>0</v>
      </c>
      <c r="Q129" s="182">
        <v>0</v>
      </c>
      <c r="R129" s="182">
        <f t="shared" si="12"/>
        <v>0</v>
      </c>
      <c r="S129" s="182">
        <v>0</v>
      </c>
      <c r="T129" s="183">
        <f t="shared" si="13"/>
        <v>0</v>
      </c>
      <c r="AR129" s="22" t="s">
        <v>218</v>
      </c>
      <c r="AT129" s="22" t="s">
        <v>180</v>
      </c>
      <c r="AU129" s="22" t="s">
        <v>83</v>
      </c>
      <c r="AY129" s="22" t="s">
        <v>178</v>
      </c>
      <c r="BE129" s="184">
        <f t="shared" si="14"/>
        <v>0</v>
      </c>
      <c r="BF129" s="184">
        <f t="shared" si="15"/>
        <v>0</v>
      </c>
      <c r="BG129" s="184">
        <f t="shared" si="16"/>
        <v>0</v>
      </c>
      <c r="BH129" s="184">
        <f t="shared" si="17"/>
        <v>0</v>
      </c>
      <c r="BI129" s="184">
        <f t="shared" si="18"/>
        <v>0</v>
      </c>
      <c r="BJ129" s="22" t="s">
        <v>81</v>
      </c>
      <c r="BK129" s="184">
        <f t="shared" si="19"/>
        <v>0</v>
      </c>
      <c r="BL129" s="22" t="s">
        <v>218</v>
      </c>
      <c r="BM129" s="22" t="s">
        <v>369</v>
      </c>
    </row>
    <row r="130" spans="2:65" s="1" customFormat="1" ht="16.5" customHeight="1">
      <c r="B130" s="172"/>
      <c r="C130" s="298" t="s">
        <v>282</v>
      </c>
      <c r="D130" s="173" t="s">
        <v>180</v>
      </c>
      <c r="E130" s="174" t="s">
        <v>1850</v>
      </c>
      <c r="F130" s="175" t="s">
        <v>1851</v>
      </c>
      <c r="G130" s="176" t="s">
        <v>299</v>
      </c>
      <c r="H130" s="177">
        <v>46</v>
      </c>
      <c r="I130" s="178"/>
      <c r="J130" s="179">
        <f t="shared" si="10"/>
        <v>0</v>
      </c>
      <c r="K130" s="175" t="s">
        <v>5</v>
      </c>
      <c r="L130" s="39"/>
      <c r="M130" s="180" t="s">
        <v>5</v>
      </c>
      <c r="N130" s="181" t="s">
        <v>44</v>
      </c>
      <c r="O130" s="40"/>
      <c r="P130" s="182">
        <f t="shared" si="11"/>
        <v>0</v>
      </c>
      <c r="Q130" s="182">
        <v>0</v>
      </c>
      <c r="R130" s="182">
        <f t="shared" si="12"/>
        <v>0</v>
      </c>
      <c r="S130" s="182">
        <v>0</v>
      </c>
      <c r="T130" s="183">
        <f t="shared" si="13"/>
        <v>0</v>
      </c>
      <c r="AR130" s="22" t="s">
        <v>218</v>
      </c>
      <c r="AT130" s="22" t="s">
        <v>180</v>
      </c>
      <c r="AU130" s="22" t="s">
        <v>83</v>
      </c>
      <c r="AY130" s="22" t="s">
        <v>178</v>
      </c>
      <c r="BE130" s="184">
        <f t="shared" si="14"/>
        <v>0</v>
      </c>
      <c r="BF130" s="184">
        <f t="shared" si="15"/>
        <v>0</v>
      </c>
      <c r="BG130" s="184">
        <f t="shared" si="16"/>
        <v>0</v>
      </c>
      <c r="BH130" s="184">
        <f t="shared" si="17"/>
        <v>0</v>
      </c>
      <c r="BI130" s="184">
        <f t="shared" si="18"/>
        <v>0</v>
      </c>
      <c r="BJ130" s="22" t="s">
        <v>81</v>
      </c>
      <c r="BK130" s="184">
        <f t="shared" si="19"/>
        <v>0</v>
      </c>
      <c r="BL130" s="22" t="s">
        <v>218</v>
      </c>
      <c r="BM130" s="22" t="s">
        <v>373</v>
      </c>
    </row>
    <row r="131" spans="2:65" s="1" customFormat="1" ht="16.5" customHeight="1">
      <c r="B131" s="172"/>
      <c r="C131" s="298" t="s">
        <v>374</v>
      </c>
      <c r="D131" s="173" t="s">
        <v>180</v>
      </c>
      <c r="E131" s="174" t="s">
        <v>1852</v>
      </c>
      <c r="F131" s="175" t="s">
        <v>1853</v>
      </c>
      <c r="G131" s="176" t="s">
        <v>299</v>
      </c>
      <c r="H131" s="177">
        <v>160</v>
      </c>
      <c r="I131" s="178"/>
      <c r="J131" s="179">
        <f t="shared" si="10"/>
        <v>0</v>
      </c>
      <c r="K131" s="175" t="s">
        <v>5</v>
      </c>
      <c r="L131" s="39"/>
      <c r="M131" s="180" t="s">
        <v>5</v>
      </c>
      <c r="N131" s="181" t="s">
        <v>44</v>
      </c>
      <c r="O131" s="40"/>
      <c r="P131" s="182">
        <f t="shared" si="11"/>
        <v>0</v>
      </c>
      <c r="Q131" s="182">
        <v>0</v>
      </c>
      <c r="R131" s="182">
        <f t="shared" si="12"/>
        <v>0</v>
      </c>
      <c r="S131" s="182">
        <v>0</v>
      </c>
      <c r="T131" s="183">
        <f t="shared" si="13"/>
        <v>0</v>
      </c>
      <c r="AR131" s="22" t="s">
        <v>218</v>
      </c>
      <c r="AT131" s="22" t="s">
        <v>180</v>
      </c>
      <c r="AU131" s="22" t="s">
        <v>83</v>
      </c>
      <c r="AY131" s="22" t="s">
        <v>178</v>
      </c>
      <c r="BE131" s="184">
        <f t="shared" si="14"/>
        <v>0</v>
      </c>
      <c r="BF131" s="184">
        <f t="shared" si="15"/>
        <v>0</v>
      </c>
      <c r="BG131" s="184">
        <f t="shared" si="16"/>
        <v>0</v>
      </c>
      <c r="BH131" s="184">
        <f t="shared" si="17"/>
        <v>0</v>
      </c>
      <c r="BI131" s="184">
        <f t="shared" si="18"/>
        <v>0</v>
      </c>
      <c r="BJ131" s="22" t="s">
        <v>81</v>
      </c>
      <c r="BK131" s="184">
        <f t="shared" si="19"/>
        <v>0</v>
      </c>
      <c r="BL131" s="22" t="s">
        <v>218</v>
      </c>
      <c r="BM131" s="22" t="s">
        <v>377</v>
      </c>
    </row>
    <row r="132" spans="2:65" s="1" customFormat="1" ht="16.5" customHeight="1">
      <c r="B132" s="172"/>
      <c r="C132" s="173" t="s">
        <v>285</v>
      </c>
      <c r="D132" s="173" t="s">
        <v>180</v>
      </c>
      <c r="E132" s="174" t="s">
        <v>1854</v>
      </c>
      <c r="F132" s="175" t="s">
        <v>1855</v>
      </c>
      <c r="G132" s="176" t="s">
        <v>299</v>
      </c>
      <c r="H132" s="177">
        <v>30</v>
      </c>
      <c r="I132" s="178"/>
      <c r="J132" s="179">
        <f t="shared" si="10"/>
        <v>0</v>
      </c>
      <c r="K132" s="175" t="s">
        <v>5</v>
      </c>
      <c r="L132" s="39"/>
      <c r="M132" s="180" t="s">
        <v>5</v>
      </c>
      <c r="N132" s="181" t="s">
        <v>44</v>
      </c>
      <c r="O132" s="40"/>
      <c r="P132" s="182">
        <f t="shared" si="11"/>
        <v>0</v>
      </c>
      <c r="Q132" s="182">
        <v>0</v>
      </c>
      <c r="R132" s="182">
        <f t="shared" si="12"/>
        <v>0</v>
      </c>
      <c r="S132" s="182">
        <v>0</v>
      </c>
      <c r="T132" s="183">
        <f t="shared" si="13"/>
        <v>0</v>
      </c>
      <c r="AR132" s="22" t="s">
        <v>218</v>
      </c>
      <c r="AT132" s="22" t="s">
        <v>180</v>
      </c>
      <c r="AU132" s="22" t="s">
        <v>83</v>
      </c>
      <c r="AY132" s="22" t="s">
        <v>178</v>
      </c>
      <c r="BE132" s="184">
        <f t="shared" si="14"/>
        <v>0</v>
      </c>
      <c r="BF132" s="184">
        <f t="shared" si="15"/>
        <v>0</v>
      </c>
      <c r="BG132" s="184">
        <f t="shared" si="16"/>
        <v>0</v>
      </c>
      <c r="BH132" s="184">
        <f t="shared" si="17"/>
        <v>0</v>
      </c>
      <c r="BI132" s="184">
        <f t="shared" si="18"/>
        <v>0</v>
      </c>
      <c r="BJ132" s="22" t="s">
        <v>81</v>
      </c>
      <c r="BK132" s="184">
        <f t="shared" si="19"/>
        <v>0</v>
      </c>
      <c r="BL132" s="22" t="s">
        <v>218</v>
      </c>
      <c r="BM132" s="22" t="s">
        <v>381</v>
      </c>
    </row>
    <row r="133" spans="2:65" s="1" customFormat="1" ht="16.5" customHeight="1">
      <c r="B133" s="172"/>
      <c r="C133" s="173" t="s">
        <v>384</v>
      </c>
      <c r="D133" s="173" t="s">
        <v>180</v>
      </c>
      <c r="E133" s="174" t="s">
        <v>1856</v>
      </c>
      <c r="F133" s="175" t="s">
        <v>1857</v>
      </c>
      <c r="G133" s="176" t="s">
        <v>299</v>
      </c>
      <c r="H133" s="177">
        <v>11</v>
      </c>
      <c r="I133" s="178"/>
      <c r="J133" s="179">
        <f t="shared" si="10"/>
        <v>0</v>
      </c>
      <c r="K133" s="175" t="s">
        <v>5</v>
      </c>
      <c r="L133" s="39"/>
      <c r="M133" s="180" t="s">
        <v>5</v>
      </c>
      <c r="N133" s="181" t="s">
        <v>44</v>
      </c>
      <c r="O133" s="40"/>
      <c r="P133" s="182">
        <f t="shared" si="11"/>
        <v>0</v>
      </c>
      <c r="Q133" s="182">
        <v>0</v>
      </c>
      <c r="R133" s="182">
        <f t="shared" si="12"/>
        <v>0</v>
      </c>
      <c r="S133" s="182">
        <v>0</v>
      </c>
      <c r="T133" s="183">
        <f t="shared" si="13"/>
        <v>0</v>
      </c>
      <c r="AR133" s="22" t="s">
        <v>218</v>
      </c>
      <c r="AT133" s="22" t="s">
        <v>180</v>
      </c>
      <c r="AU133" s="22" t="s">
        <v>83</v>
      </c>
      <c r="AY133" s="22" t="s">
        <v>178</v>
      </c>
      <c r="BE133" s="184">
        <f t="shared" si="14"/>
        <v>0</v>
      </c>
      <c r="BF133" s="184">
        <f t="shared" si="15"/>
        <v>0</v>
      </c>
      <c r="BG133" s="184">
        <f t="shared" si="16"/>
        <v>0</v>
      </c>
      <c r="BH133" s="184">
        <f t="shared" si="17"/>
        <v>0</v>
      </c>
      <c r="BI133" s="184">
        <f t="shared" si="18"/>
        <v>0</v>
      </c>
      <c r="BJ133" s="22" t="s">
        <v>81</v>
      </c>
      <c r="BK133" s="184">
        <f t="shared" si="19"/>
        <v>0</v>
      </c>
      <c r="BL133" s="22" t="s">
        <v>218</v>
      </c>
      <c r="BM133" s="22" t="s">
        <v>387</v>
      </c>
    </row>
    <row r="134" spans="2:65" s="1" customFormat="1" ht="16.5" customHeight="1">
      <c r="B134" s="172"/>
      <c r="C134" s="173" t="s">
        <v>291</v>
      </c>
      <c r="D134" s="173" t="s">
        <v>180</v>
      </c>
      <c r="E134" s="174" t="s">
        <v>1858</v>
      </c>
      <c r="F134" s="175" t="s">
        <v>1859</v>
      </c>
      <c r="G134" s="176" t="s">
        <v>299</v>
      </c>
      <c r="H134" s="177">
        <v>25</v>
      </c>
      <c r="I134" s="178"/>
      <c r="J134" s="179">
        <f t="shared" si="10"/>
        <v>0</v>
      </c>
      <c r="K134" s="175" t="s">
        <v>5</v>
      </c>
      <c r="L134" s="39"/>
      <c r="M134" s="180" t="s">
        <v>5</v>
      </c>
      <c r="N134" s="181" t="s">
        <v>44</v>
      </c>
      <c r="O134" s="40"/>
      <c r="P134" s="182">
        <f t="shared" si="11"/>
        <v>0</v>
      </c>
      <c r="Q134" s="182">
        <v>0</v>
      </c>
      <c r="R134" s="182">
        <f t="shared" si="12"/>
        <v>0</v>
      </c>
      <c r="S134" s="182">
        <v>0</v>
      </c>
      <c r="T134" s="183">
        <f t="shared" si="13"/>
        <v>0</v>
      </c>
      <c r="AR134" s="22" t="s">
        <v>218</v>
      </c>
      <c r="AT134" s="22" t="s">
        <v>180</v>
      </c>
      <c r="AU134" s="22" t="s">
        <v>83</v>
      </c>
      <c r="AY134" s="22" t="s">
        <v>178</v>
      </c>
      <c r="BE134" s="184">
        <f t="shared" si="14"/>
        <v>0</v>
      </c>
      <c r="BF134" s="184">
        <f t="shared" si="15"/>
        <v>0</v>
      </c>
      <c r="BG134" s="184">
        <f t="shared" si="16"/>
        <v>0</v>
      </c>
      <c r="BH134" s="184">
        <f t="shared" si="17"/>
        <v>0</v>
      </c>
      <c r="BI134" s="184">
        <f t="shared" si="18"/>
        <v>0</v>
      </c>
      <c r="BJ134" s="22" t="s">
        <v>81</v>
      </c>
      <c r="BK134" s="184">
        <f t="shared" si="19"/>
        <v>0</v>
      </c>
      <c r="BL134" s="22" t="s">
        <v>218</v>
      </c>
      <c r="BM134" s="22" t="s">
        <v>390</v>
      </c>
    </row>
    <row r="135" spans="2:65" s="1" customFormat="1" ht="16.5" customHeight="1">
      <c r="B135" s="172"/>
      <c r="C135" s="173" t="s">
        <v>392</v>
      </c>
      <c r="D135" s="173" t="s">
        <v>180</v>
      </c>
      <c r="E135" s="174" t="s">
        <v>1860</v>
      </c>
      <c r="F135" s="175" t="s">
        <v>1861</v>
      </c>
      <c r="G135" s="176" t="s">
        <v>299</v>
      </c>
      <c r="H135" s="177">
        <v>30</v>
      </c>
      <c r="I135" s="178"/>
      <c r="J135" s="179">
        <f t="shared" si="10"/>
        <v>0</v>
      </c>
      <c r="K135" s="175" t="s">
        <v>5</v>
      </c>
      <c r="L135" s="39"/>
      <c r="M135" s="180" t="s">
        <v>5</v>
      </c>
      <c r="N135" s="181" t="s">
        <v>44</v>
      </c>
      <c r="O135" s="40"/>
      <c r="P135" s="182">
        <f t="shared" si="11"/>
        <v>0</v>
      </c>
      <c r="Q135" s="182">
        <v>0</v>
      </c>
      <c r="R135" s="182">
        <f t="shared" si="12"/>
        <v>0</v>
      </c>
      <c r="S135" s="182">
        <v>0</v>
      </c>
      <c r="T135" s="183">
        <f t="shared" si="13"/>
        <v>0</v>
      </c>
      <c r="AR135" s="22" t="s">
        <v>218</v>
      </c>
      <c r="AT135" s="22" t="s">
        <v>180</v>
      </c>
      <c r="AU135" s="22" t="s">
        <v>83</v>
      </c>
      <c r="AY135" s="22" t="s">
        <v>178</v>
      </c>
      <c r="BE135" s="184">
        <f t="shared" si="14"/>
        <v>0</v>
      </c>
      <c r="BF135" s="184">
        <f t="shared" si="15"/>
        <v>0</v>
      </c>
      <c r="BG135" s="184">
        <f t="shared" si="16"/>
        <v>0</v>
      </c>
      <c r="BH135" s="184">
        <f t="shared" si="17"/>
        <v>0</v>
      </c>
      <c r="BI135" s="184">
        <f t="shared" si="18"/>
        <v>0</v>
      </c>
      <c r="BJ135" s="22" t="s">
        <v>81</v>
      </c>
      <c r="BK135" s="184">
        <f t="shared" si="19"/>
        <v>0</v>
      </c>
      <c r="BL135" s="22" t="s">
        <v>218</v>
      </c>
      <c r="BM135" s="22" t="s">
        <v>395</v>
      </c>
    </row>
    <row r="136" spans="2:65" s="1" customFormat="1" ht="16.5" customHeight="1">
      <c r="B136" s="172"/>
      <c r="C136" s="173" t="s">
        <v>294</v>
      </c>
      <c r="D136" s="173" t="s">
        <v>180</v>
      </c>
      <c r="E136" s="174" t="s">
        <v>1860</v>
      </c>
      <c r="F136" s="175" t="s">
        <v>1861</v>
      </c>
      <c r="G136" s="176" t="s">
        <v>299</v>
      </c>
      <c r="H136" s="177">
        <v>25</v>
      </c>
      <c r="I136" s="178"/>
      <c r="J136" s="179">
        <f t="shared" si="10"/>
        <v>0</v>
      </c>
      <c r="K136" s="175" t="s">
        <v>5</v>
      </c>
      <c r="L136" s="39"/>
      <c r="M136" s="180" t="s">
        <v>5</v>
      </c>
      <c r="N136" s="181" t="s">
        <v>44</v>
      </c>
      <c r="O136" s="40"/>
      <c r="P136" s="182">
        <f t="shared" si="11"/>
        <v>0</v>
      </c>
      <c r="Q136" s="182">
        <v>0</v>
      </c>
      <c r="R136" s="182">
        <f t="shared" si="12"/>
        <v>0</v>
      </c>
      <c r="S136" s="182">
        <v>0</v>
      </c>
      <c r="T136" s="183">
        <f t="shared" si="13"/>
        <v>0</v>
      </c>
      <c r="AR136" s="22" t="s">
        <v>218</v>
      </c>
      <c r="AT136" s="22" t="s">
        <v>180</v>
      </c>
      <c r="AU136" s="22" t="s">
        <v>83</v>
      </c>
      <c r="AY136" s="22" t="s">
        <v>178</v>
      </c>
      <c r="BE136" s="184">
        <f t="shared" si="14"/>
        <v>0</v>
      </c>
      <c r="BF136" s="184">
        <f t="shared" si="15"/>
        <v>0</v>
      </c>
      <c r="BG136" s="184">
        <f t="shared" si="16"/>
        <v>0</v>
      </c>
      <c r="BH136" s="184">
        <f t="shared" si="17"/>
        <v>0</v>
      </c>
      <c r="BI136" s="184">
        <f t="shared" si="18"/>
        <v>0</v>
      </c>
      <c r="BJ136" s="22" t="s">
        <v>81</v>
      </c>
      <c r="BK136" s="184">
        <f t="shared" si="19"/>
        <v>0</v>
      </c>
      <c r="BL136" s="22" t="s">
        <v>218</v>
      </c>
      <c r="BM136" s="22" t="s">
        <v>399</v>
      </c>
    </row>
    <row r="137" spans="2:65" s="1" customFormat="1" ht="16.5" customHeight="1">
      <c r="B137" s="172"/>
      <c r="C137" s="173" t="s">
        <v>401</v>
      </c>
      <c r="D137" s="173" t="s">
        <v>180</v>
      </c>
      <c r="E137" s="174" t="s">
        <v>1862</v>
      </c>
      <c r="F137" s="175" t="s">
        <v>1863</v>
      </c>
      <c r="G137" s="176" t="s">
        <v>299</v>
      </c>
      <c r="H137" s="177">
        <v>11</v>
      </c>
      <c r="I137" s="178"/>
      <c r="J137" s="179">
        <f t="shared" si="10"/>
        <v>0</v>
      </c>
      <c r="K137" s="175" t="s">
        <v>5</v>
      </c>
      <c r="L137" s="39"/>
      <c r="M137" s="180" t="s">
        <v>5</v>
      </c>
      <c r="N137" s="181" t="s">
        <v>44</v>
      </c>
      <c r="O137" s="40"/>
      <c r="P137" s="182">
        <f t="shared" si="11"/>
        <v>0</v>
      </c>
      <c r="Q137" s="182">
        <v>0</v>
      </c>
      <c r="R137" s="182">
        <f t="shared" si="12"/>
        <v>0</v>
      </c>
      <c r="S137" s="182">
        <v>0</v>
      </c>
      <c r="T137" s="183">
        <f t="shared" si="13"/>
        <v>0</v>
      </c>
      <c r="AR137" s="22" t="s">
        <v>218</v>
      </c>
      <c r="AT137" s="22" t="s">
        <v>180</v>
      </c>
      <c r="AU137" s="22" t="s">
        <v>83</v>
      </c>
      <c r="AY137" s="22" t="s">
        <v>178</v>
      </c>
      <c r="BE137" s="184">
        <f t="shared" si="14"/>
        <v>0</v>
      </c>
      <c r="BF137" s="184">
        <f t="shared" si="15"/>
        <v>0</v>
      </c>
      <c r="BG137" s="184">
        <f t="shared" si="16"/>
        <v>0</v>
      </c>
      <c r="BH137" s="184">
        <f t="shared" si="17"/>
        <v>0</v>
      </c>
      <c r="BI137" s="184">
        <f t="shared" si="18"/>
        <v>0</v>
      </c>
      <c r="BJ137" s="22" t="s">
        <v>81</v>
      </c>
      <c r="BK137" s="184">
        <f t="shared" si="19"/>
        <v>0</v>
      </c>
      <c r="BL137" s="22" t="s">
        <v>218</v>
      </c>
      <c r="BM137" s="22" t="s">
        <v>404</v>
      </c>
    </row>
    <row r="138" spans="2:65" s="1" customFormat="1" ht="16.5" customHeight="1">
      <c r="B138" s="172"/>
      <c r="C138" s="173" t="s">
        <v>300</v>
      </c>
      <c r="D138" s="173" t="s">
        <v>180</v>
      </c>
      <c r="E138" s="174" t="s">
        <v>1864</v>
      </c>
      <c r="F138" s="175" t="s">
        <v>1865</v>
      </c>
      <c r="G138" s="176" t="s">
        <v>299</v>
      </c>
      <c r="H138" s="177">
        <v>30</v>
      </c>
      <c r="I138" s="178"/>
      <c r="J138" s="179">
        <f t="shared" si="10"/>
        <v>0</v>
      </c>
      <c r="K138" s="175" t="s">
        <v>5</v>
      </c>
      <c r="L138" s="39"/>
      <c r="M138" s="180" t="s">
        <v>5</v>
      </c>
      <c r="N138" s="181" t="s">
        <v>44</v>
      </c>
      <c r="O138" s="40"/>
      <c r="P138" s="182">
        <f t="shared" si="11"/>
        <v>0</v>
      </c>
      <c r="Q138" s="182">
        <v>0</v>
      </c>
      <c r="R138" s="182">
        <f t="shared" si="12"/>
        <v>0</v>
      </c>
      <c r="S138" s="182">
        <v>0</v>
      </c>
      <c r="T138" s="183">
        <f t="shared" si="13"/>
        <v>0</v>
      </c>
      <c r="AR138" s="22" t="s">
        <v>218</v>
      </c>
      <c r="AT138" s="22" t="s">
        <v>180</v>
      </c>
      <c r="AU138" s="22" t="s">
        <v>83</v>
      </c>
      <c r="AY138" s="22" t="s">
        <v>178</v>
      </c>
      <c r="BE138" s="184">
        <f t="shared" si="14"/>
        <v>0</v>
      </c>
      <c r="BF138" s="184">
        <f t="shared" si="15"/>
        <v>0</v>
      </c>
      <c r="BG138" s="184">
        <f t="shared" si="16"/>
        <v>0</v>
      </c>
      <c r="BH138" s="184">
        <f t="shared" si="17"/>
        <v>0</v>
      </c>
      <c r="BI138" s="184">
        <f t="shared" si="18"/>
        <v>0</v>
      </c>
      <c r="BJ138" s="22" t="s">
        <v>81</v>
      </c>
      <c r="BK138" s="184">
        <f t="shared" si="19"/>
        <v>0</v>
      </c>
      <c r="BL138" s="22" t="s">
        <v>218</v>
      </c>
      <c r="BM138" s="22" t="s">
        <v>408</v>
      </c>
    </row>
    <row r="139" spans="2:65" s="1" customFormat="1" ht="16.5" customHeight="1">
      <c r="B139" s="172"/>
      <c r="C139" s="173" t="s">
        <v>410</v>
      </c>
      <c r="D139" s="173" t="s">
        <v>180</v>
      </c>
      <c r="E139" s="174" t="s">
        <v>1864</v>
      </c>
      <c r="F139" s="175" t="s">
        <v>1865</v>
      </c>
      <c r="G139" s="176" t="s">
        <v>299</v>
      </c>
      <c r="H139" s="177">
        <v>11</v>
      </c>
      <c r="I139" s="178"/>
      <c r="J139" s="179">
        <f t="shared" si="10"/>
        <v>0</v>
      </c>
      <c r="K139" s="175" t="s">
        <v>5</v>
      </c>
      <c r="L139" s="39"/>
      <c r="M139" s="180" t="s">
        <v>5</v>
      </c>
      <c r="N139" s="181" t="s">
        <v>44</v>
      </c>
      <c r="O139" s="40"/>
      <c r="P139" s="182">
        <f t="shared" si="11"/>
        <v>0</v>
      </c>
      <c r="Q139" s="182">
        <v>0</v>
      </c>
      <c r="R139" s="182">
        <f t="shared" si="12"/>
        <v>0</v>
      </c>
      <c r="S139" s="182">
        <v>0</v>
      </c>
      <c r="T139" s="183">
        <f t="shared" si="13"/>
        <v>0</v>
      </c>
      <c r="AR139" s="22" t="s">
        <v>218</v>
      </c>
      <c r="AT139" s="22" t="s">
        <v>180</v>
      </c>
      <c r="AU139" s="22" t="s">
        <v>83</v>
      </c>
      <c r="AY139" s="22" t="s">
        <v>178</v>
      </c>
      <c r="BE139" s="184">
        <f t="shared" si="14"/>
        <v>0</v>
      </c>
      <c r="BF139" s="184">
        <f t="shared" si="15"/>
        <v>0</v>
      </c>
      <c r="BG139" s="184">
        <f t="shared" si="16"/>
        <v>0</v>
      </c>
      <c r="BH139" s="184">
        <f t="shared" si="17"/>
        <v>0</v>
      </c>
      <c r="BI139" s="184">
        <f t="shared" si="18"/>
        <v>0</v>
      </c>
      <c r="BJ139" s="22" t="s">
        <v>81</v>
      </c>
      <c r="BK139" s="184">
        <f t="shared" si="19"/>
        <v>0</v>
      </c>
      <c r="BL139" s="22" t="s">
        <v>218</v>
      </c>
      <c r="BM139" s="22" t="s">
        <v>413</v>
      </c>
    </row>
    <row r="140" spans="2:65" s="1" customFormat="1" ht="16.5" customHeight="1">
      <c r="B140" s="172"/>
      <c r="C140" s="173" t="s">
        <v>304</v>
      </c>
      <c r="D140" s="173" t="s">
        <v>180</v>
      </c>
      <c r="E140" s="174" t="s">
        <v>1864</v>
      </c>
      <c r="F140" s="175" t="s">
        <v>1865</v>
      </c>
      <c r="G140" s="176" t="s">
        <v>299</v>
      </c>
      <c r="H140" s="177">
        <v>25</v>
      </c>
      <c r="I140" s="178"/>
      <c r="J140" s="179">
        <f t="shared" si="10"/>
        <v>0</v>
      </c>
      <c r="K140" s="175" t="s">
        <v>5</v>
      </c>
      <c r="L140" s="39"/>
      <c r="M140" s="180" t="s">
        <v>5</v>
      </c>
      <c r="N140" s="181" t="s">
        <v>44</v>
      </c>
      <c r="O140" s="40"/>
      <c r="P140" s="182">
        <f t="shared" si="11"/>
        <v>0</v>
      </c>
      <c r="Q140" s="182">
        <v>0</v>
      </c>
      <c r="R140" s="182">
        <f t="shared" si="12"/>
        <v>0</v>
      </c>
      <c r="S140" s="182">
        <v>0</v>
      </c>
      <c r="T140" s="183">
        <f t="shared" si="13"/>
        <v>0</v>
      </c>
      <c r="AR140" s="22" t="s">
        <v>218</v>
      </c>
      <c r="AT140" s="22" t="s">
        <v>180</v>
      </c>
      <c r="AU140" s="22" t="s">
        <v>83</v>
      </c>
      <c r="AY140" s="22" t="s">
        <v>178</v>
      </c>
      <c r="BE140" s="184">
        <f t="shared" si="14"/>
        <v>0</v>
      </c>
      <c r="BF140" s="184">
        <f t="shared" si="15"/>
        <v>0</v>
      </c>
      <c r="BG140" s="184">
        <f t="shared" si="16"/>
        <v>0</v>
      </c>
      <c r="BH140" s="184">
        <f t="shared" si="17"/>
        <v>0</v>
      </c>
      <c r="BI140" s="184">
        <f t="shared" si="18"/>
        <v>0</v>
      </c>
      <c r="BJ140" s="22" t="s">
        <v>81</v>
      </c>
      <c r="BK140" s="184">
        <f t="shared" si="19"/>
        <v>0</v>
      </c>
      <c r="BL140" s="22" t="s">
        <v>218</v>
      </c>
      <c r="BM140" s="22" t="s">
        <v>418</v>
      </c>
    </row>
    <row r="141" spans="2:65" s="1" customFormat="1" ht="16.5" customHeight="1">
      <c r="B141" s="172"/>
      <c r="C141" s="173" t="s">
        <v>420</v>
      </c>
      <c r="D141" s="173" t="s">
        <v>180</v>
      </c>
      <c r="E141" s="174" t="s">
        <v>1866</v>
      </c>
      <c r="F141" s="175" t="s">
        <v>1867</v>
      </c>
      <c r="G141" s="176" t="s">
        <v>290</v>
      </c>
      <c r="H141" s="177">
        <v>400</v>
      </c>
      <c r="I141" s="178"/>
      <c r="J141" s="179">
        <f t="shared" si="10"/>
        <v>0</v>
      </c>
      <c r="K141" s="175" t="s">
        <v>5</v>
      </c>
      <c r="L141" s="39"/>
      <c r="M141" s="180" t="s">
        <v>5</v>
      </c>
      <c r="N141" s="181" t="s">
        <v>44</v>
      </c>
      <c r="O141" s="40"/>
      <c r="P141" s="182">
        <f t="shared" si="11"/>
        <v>0</v>
      </c>
      <c r="Q141" s="182">
        <v>0</v>
      </c>
      <c r="R141" s="182">
        <f t="shared" si="12"/>
        <v>0</v>
      </c>
      <c r="S141" s="182">
        <v>0</v>
      </c>
      <c r="T141" s="183">
        <f t="shared" si="13"/>
        <v>0</v>
      </c>
      <c r="AR141" s="22" t="s">
        <v>218</v>
      </c>
      <c r="AT141" s="22" t="s">
        <v>180</v>
      </c>
      <c r="AU141" s="22" t="s">
        <v>83</v>
      </c>
      <c r="AY141" s="22" t="s">
        <v>178</v>
      </c>
      <c r="BE141" s="184">
        <f t="shared" si="14"/>
        <v>0</v>
      </c>
      <c r="BF141" s="184">
        <f t="shared" si="15"/>
        <v>0</v>
      </c>
      <c r="BG141" s="184">
        <f t="shared" si="16"/>
        <v>0</v>
      </c>
      <c r="BH141" s="184">
        <f t="shared" si="17"/>
        <v>0</v>
      </c>
      <c r="BI141" s="184">
        <f t="shared" si="18"/>
        <v>0</v>
      </c>
      <c r="BJ141" s="22" t="s">
        <v>81</v>
      </c>
      <c r="BK141" s="184">
        <f t="shared" si="19"/>
        <v>0</v>
      </c>
      <c r="BL141" s="22" t="s">
        <v>218</v>
      </c>
      <c r="BM141" s="22" t="s">
        <v>423</v>
      </c>
    </row>
    <row r="142" spans="2:65" s="1" customFormat="1" ht="16.5" customHeight="1">
      <c r="B142" s="172"/>
      <c r="C142" s="298" t="s">
        <v>308</v>
      </c>
      <c r="D142" s="173" t="s">
        <v>180</v>
      </c>
      <c r="E142" s="174"/>
      <c r="F142" s="175" t="s">
        <v>603</v>
      </c>
      <c r="G142" s="176"/>
      <c r="H142" s="177"/>
      <c r="I142" s="178"/>
      <c r="J142" s="179">
        <f t="shared" si="10"/>
        <v>0</v>
      </c>
      <c r="K142" s="175" t="s">
        <v>5</v>
      </c>
      <c r="L142" s="39"/>
      <c r="M142" s="180" t="s">
        <v>5</v>
      </c>
      <c r="N142" s="181" t="s">
        <v>44</v>
      </c>
      <c r="O142" s="40"/>
      <c r="P142" s="182">
        <f t="shared" si="11"/>
        <v>0</v>
      </c>
      <c r="Q142" s="182">
        <v>0</v>
      </c>
      <c r="R142" s="182">
        <f t="shared" si="12"/>
        <v>0</v>
      </c>
      <c r="S142" s="182">
        <v>0</v>
      </c>
      <c r="T142" s="183">
        <f t="shared" si="13"/>
        <v>0</v>
      </c>
      <c r="AR142" s="22" t="s">
        <v>218</v>
      </c>
      <c r="AT142" s="22" t="s">
        <v>180</v>
      </c>
      <c r="AU142" s="22" t="s">
        <v>83</v>
      </c>
      <c r="AY142" s="22" t="s">
        <v>178</v>
      </c>
      <c r="BE142" s="184">
        <f t="shared" si="14"/>
        <v>0</v>
      </c>
      <c r="BF142" s="184">
        <f t="shared" si="15"/>
        <v>0</v>
      </c>
      <c r="BG142" s="184">
        <f t="shared" si="16"/>
        <v>0</v>
      </c>
      <c r="BH142" s="184">
        <f t="shared" si="17"/>
        <v>0</v>
      </c>
      <c r="BI142" s="184">
        <f t="shared" si="18"/>
        <v>0</v>
      </c>
      <c r="BJ142" s="22" t="s">
        <v>81</v>
      </c>
      <c r="BK142" s="184">
        <f t="shared" si="19"/>
        <v>0</v>
      </c>
      <c r="BL142" s="22" t="s">
        <v>218</v>
      </c>
      <c r="BM142" s="22" t="s">
        <v>427</v>
      </c>
    </row>
    <row r="143" spans="2:65" s="1" customFormat="1" ht="16.5" customHeight="1">
      <c r="B143" s="172"/>
      <c r="C143" s="298" t="s">
        <v>429</v>
      </c>
      <c r="D143" s="173" t="s">
        <v>180</v>
      </c>
      <c r="E143" s="174"/>
      <c r="F143" s="175" t="s">
        <v>603</v>
      </c>
      <c r="G143" s="176"/>
      <c r="H143" s="177"/>
      <c r="I143" s="178"/>
      <c r="J143" s="179">
        <f t="shared" si="10"/>
        <v>0</v>
      </c>
      <c r="K143" s="175" t="s">
        <v>5</v>
      </c>
      <c r="L143" s="39"/>
      <c r="M143" s="180" t="s">
        <v>5</v>
      </c>
      <c r="N143" s="181" t="s">
        <v>44</v>
      </c>
      <c r="O143" s="40"/>
      <c r="P143" s="182">
        <f t="shared" si="11"/>
        <v>0</v>
      </c>
      <c r="Q143" s="182">
        <v>0</v>
      </c>
      <c r="R143" s="182">
        <f t="shared" si="12"/>
        <v>0</v>
      </c>
      <c r="S143" s="182">
        <v>0</v>
      </c>
      <c r="T143" s="183">
        <f t="shared" si="13"/>
        <v>0</v>
      </c>
      <c r="AR143" s="22" t="s">
        <v>218</v>
      </c>
      <c r="AT143" s="22" t="s">
        <v>180</v>
      </c>
      <c r="AU143" s="22" t="s">
        <v>83</v>
      </c>
      <c r="AY143" s="22" t="s">
        <v>178</v>
      </c>
      <c r="BE143" s="184">
        <f t="shared" si="14"/>
        <v>0</v>
      </c>
      <c r="BF143" s="184">
        <f t="shared" si="15"/>
        <v>0</v>
      </c>
      <c r="BG143" s="184">
        <f t="shared" si="16"/>
        <v>0</v>
      </c>
      <c r="BH143" s="184">
        <f t="shared" si="17"/>
        <v>0</v>
      </c>
      <c r="BI143" s="184">
        <f t="shared" si="18"/>
        <v>0</v>
      </c>
      <c r="BJ143" s="22" t="s">
        <v>81</v>
      </c>
      <c r="BK143" s="184">
        <f t="shared" si="19"/>
        <v>0</v>
      </c>
      <c r="BL143" s="22" t="s">
        <v>218</v>
      </c>
      <c r="BM143" s="22" t="s">
        <v>432</v>
      </c>
    </row>
    <row r="144" spans="2:65" s="1" customFormat="1" ht="16.5" customHeight="1">
      <c r="B144" s="172"/>
      <c r="C144" s="173" t="s">
        <v>311</v>
      </c>
      <c r="D144" s="173" t="s">
        <v>180</v>
      </c>
      <c r="E144" s="174" t="s">
        <v>1872</v>
      </c>
      <c r="F144" s="175" t="s">
        <v>1873</v>
      </c>
      <c r="G144" s="176" t="s">
        <v>290</v>
      </c>
      <c r="H144" s="177">
        <v>300</v>
      </c>
      <c r="I144" s="178"/>
      <c r="J144" s="179">
        <f t="shared" si="10"/>
        <v>0</v>
      </c>
      <c r="K144" s="175" t="s">
        <v>5</v>
      </c>
      <c r="L144" s="39"/>
      <c r="M144" s="180" t="s">
        <v>5</v>
      </c>
      <c r="N144" s="181" t="s">
        <v>44</v>
      </c>
      <c r="O144" s="40"/>
      <c r="P144" s="182">
        <f t="shared" si="11"/>
        <v>0</v>
      </c>
      <c r="Q144" s="182">
        <v>0</v>
      </c>
      <c r="R144" s="182">
        <f t="shared" si="12"/>
        <v>0</v>
      </c>
      <c r="S144" s="182">
        <v>0</v>
      </c>
      <c r="T144" s="183">
        <f t="shared" si="13"/>
        <v>0</v>
      </c>
      <c r="AR144" s="22" t="s">
        <v>218</v>
      </c>
      <c r="AT144" s="22" t="s">
        <v>180</v>
      </c>
      <c r="AU144" s="22" t="s">
        <v>83</v>
      </c>
      <c r="AY144" s="22" t="s">
        <v>178</v>
      </c>
      <c r="BE144" s="184">
        <f t="shared" si="14"/>
        <v>0</v>
      </c>
      <c r="BF144" s="184">
        <f t="shared" si="15"/>
        <v>0</v>
      </c>
      <c r="BG144" s="184">
        <f t="shared" si="16"/>
        <v>0</v>
      </c>
      <c r="BH144" s="184">
        <f t="shared" si="17"/>
        <v>0</v>
      </c>
      <c r="BI144" s="184">
        <f t="shared" si="18"/>
        <v>0</v>
      </c>
      <c r="BJ144" s="22" t="s">
        <v>81</v>
      </c>
      <c r="BK144" s="184">
        <f t="shared" si="19"/>
        <v>0</v>
      </c>
      <c r="BL144" s="22" t="s">
        <v>218</v>
      </c>
      <c r="BM144" s="22" t="s">
        <v>436</v>
      </c>
    </row>
    <row r="145" spans="2:65" s="1" customFormat="1" ht="16.5" customHeight="1">
      <c r="B145" s="172"/>
      <c r="C145" s="173" t="s">
        <v>438</v>
      </c>
      <c r="D145" s="173" t="s">
        <v>180</v>
      </c>
      <c r="E145" s="174" t="s">
        <v>1874</v>
      </c>
      <c r="F145" s="175" t="s">
        <v>1875</v>
      </c>
      <c r="G145" s="176" t="s">
        <v>299</v>
      </c>
      <c r="H145" s="177">
        <v>1100</v>
      </c>
      <c r="I145" s="178"/>
      <c r="J145" s="179">
        <f t="shared" si="10"/>
        <v>0</v>
      </c>
      <c r="K145" s="175" t="s">
        <v>5</v>
      </c>
      <c r="L145" s="39"/>
      <c r="M145" s="180" t="s">
        <v>5</v>
      </c>
      <c r="N145" s="181" t="s">
        <v>44</v>
      </c>
      <c r="O145" s="40"/>
      <c r="P145" s="182">
        <f t="shared" si="11"/>
        <v>0</v>
      </c>
      <c r="Q145" s="182">
        <v>0</v>
      </c>
      <c r="R145" s="182">
        <f t="shared" si="12"/>
        <v>0</v>
      </c>
      <c r="S145" s="182">
        <v>0</v>
      </c>
      <c r="T145" s="183">
        <f t="shared" si="13"/>
        <v>0</v>
      </c>
      <c r="AR145" s="22" t="s">
        <v>218</v>
      </c>
      <c r="AT145" s="22" t="s">
        <v>180</v>
      </c>
      <c r="AU145" s="22" t="s">
        <v>83</v>
      </c>
      <c r="AY145" s="22" t="s">
        <v>178</v>
      </c>
      <c r="BE145" s="184">
        <f t="shared" si="14"/>
        <v>0</v>
      </c>
      <c r="BF145" s="184">
        <f t="shared" si="15"/>
        <v>0</v>
      </c>
      <c r="BG145" s="184">
        <f t="shared" si="16"/>
        <v>0</v>
      </c>
      <c r="BH145" s="184">
        <f t="shared" si="17"/>
        <v>0</v>
      </c>
      <c r="BI145" s="184">
        <f t="shared" si="18"/>
        <v>0</v>
      </c>
      <c r="BJ145" s="22" t="s">
        <v>81</v>
      </c>
      <c r="BK145" s="184">
        <f t="shared" si="19"/>
        <v>0</v>
      </c>
      <c r="BL145" s="22" t="s">
        <v>218</v>
      </c>
      <c r="BM145" s="22" t="s">
        <v>441</v>
      </c>
    </row>
    <row r="146" spans="2:65" s="1" customFormat="1" ht="16.5" customHeight="1">
      <c r="B146" s="172"/>
      <c r="C146" s="298" t="s">
        <v>316</v>
      </c>
      <c r="D146" s="173" t="s">
        <v>180</v>
      </c>
      <c r="E146" s="174"/>
      <c r="F146" s="175" t="s">
        <v>603</v>
      </c>
      <c r="G146" s="176"/>
      <c r="H146" s="177"/>
      <c r="I146" s="178"/>
      <c r="J146" s="179">
        <f t="shared" si="10"/>
        <v>0</v>
      </c>
      <c r="K146" s="175" t="s">
        <v>5</v>
      </c>
      <c r="L146" s="39"/>
      <c r="M146" s="180" t="s">
        <v>5</v>
      </c>
      <c r="N146" s="181" t="s">
        <v>44</v>
      </c>
      <c r="O146" s="40"/>
      <c r="P146" s="182">
        <f t="shared" si="11"/>
        <v>0</v>
      </c>
      <c r="Q146" s="182">
        <v>0</v>
      </c>
      <c r="R146" s="182">
        <f t="shared" si="12"/>
        <v>0</v>
      </c>
      <c r="S146" s="182">
        <v>0</v>
      </c>
      <c r="T146" s="183">
        <f t="shared" si="13"/>
        <v>0</v>
      </c>
      <c r="AR146" s="22" t="s">
        <v>218</v>
      </c>
      <c r="AT146" s="22" t="s">
        <v>180</v>
      </c>
      <c r="AU146" s="22" t="s">
        <v>83</v>
      </c>
      <c r="AY146" s="22" t="s">
        <v>178</v>
      </c>
      <c r="BE146" s="184">
        <f t="shared" si="14"/>
        <v>0</v>
      </c>
      <c r="BF146" s="184">
        <f t="shared" si="15"/>
        <v>0</v>
      </c>
      <c r="BG146" s="184">
        <f t="shared" si="16"/>
        <v>0</v>
      </c>
      <c r="BH146" s="184">
        <f t="shared" si="17"/>
        <v>0</v>
      </c>
      <c r="BI146" s="184">
        <f t="shared" si="18"/>
        <v>0</v>
      </c>
      <c r="BJ146" s="22" t="s">
        <v>81</v>
      </c>
      <c r="BK146" s="184">
        <f t="shared" si="19"/>
        <v>0</v>
      </c>
      <c r="BL146" s="22" t="s">
        <v>218</v>
      </c>
      <c r="BM146" s="22" t="s">
        <v>444</v>
      </c>
    </row>
    <row r="147" spans="2:65" s="1" customFormat="1" ht="16.5" customHeight="1">
      <c r="B147" s="172"/>
      <c r="C147" s="173" t="s">
        <v>445</v>
      </c>
      <c r="D147" s="173" t="s">
        <v>180</v>
      </c>
      <c r="E147" s="174" t="s">
        <v>1878</v>
      </c>
      <c r="F147" s="175" t="s">
        <v>1953</v>
      </c>
      <c r="G147" s="176" t="s">
        <v>1807</v>
      </c>
      <c r="H147" s="177">
        <v>1</v>
      </c>
      <c r="I147" s="178"/>
      <c r="J147" s="179">
        <f t="shared" si="10"/>
        <v>0</v>
      </c>
      <c r="K147" s="175" t="s">
        <v>5</v>
      </c>
      <c r="L147" s="39"/>
      <c r="M147" s="180" t="s">
        <v>5</v>
      </c>
      <c r="N147" s="181" t="s">
        <v>44</v>
      </c>
      <c r="O147" s="40"/>
      <c r="P147" s="182">
        <f t="shared" si="11"/>
        <v>0</v>
      </c>
      <c r="Q147" s="182">
        <v>0</v>
      </c>
      <c r="R147" s="182">
        <f t="shared" si="12"/>
        <v>0</v>
      </c>
      <c r="S147" s="182">
        <v>0</v>
      </c>
      <c r="T147" s="183">
        <f t="shared" si="13"/>
        <v>0</v>
      </c>
      <c r="AR147" s="22" t="s">
        <v>218</v>
      </c>
      <c r="AT147" s="22" t="s">
        <v>180</v>
      </c>
      <c r="AU147" s="22" t="s">
        <v>83</v>
      </c>
      <c r="AY147" s="22" t="s">
        <v>178</v>
      </c>
      <c r="BE147" s="184">
        <f t="shared" si="14"/>
        <v>0</v>
      </c>
      <c r="BF147" s="184">
        <f t="shared" si="15"/>
        <v>0</v>
      </c>
      <c r="BG147" s="184">
        <f t="shared" si="16"/>
        <v>0</v>
      </c>
      <c r="BH147" s="184">
        <f t="shared" si="17"/>
        <v>0</v>
      </c>
      <c r="BI147" s="184">
        <f t="shared" si="18"/>
        <v>0</v>
      </c>
      <c r="BJ147" s="22" t="s">
        <v>81</v>
      </c>
      <c r="BK147" s="184">
        <f t="shared" si="19"/>
        <v>0</v>
      </c>
      <c r="BL147" s="22" t="s">
        <v>218</v>
      </c>
      <c r="BM147" s="22" t="s">
        <v>448</v>
      </c>
    </row>
    <row r="148" spans="2:65" s="1" customFormat="1" ht="16.5" customHeight="1">
      <c r="B148" s="172"/>
      <c r="C148" s="298" t="s">
        <v>323</v>
      </c>
      <c r="D148" s="173" t="s">
        <v>180</v>
      </c>
      <c r="E148" s="174"/>
      <c r="F148" s="175" t="s">
        <v>603</v>
      </c>
      <c r="G148" s="176"/>
      <c r="H148" s="177"/>
      <c r="I148" s="178"/>
      <c r="J148" s="179">
        <f t="shared" si="10"/>
        <v>0</v>
      </c>
      <c r="K148" s="175" t="s">
        <v>5</v>
      </c>
      <c r="L148" s="39"/>
      <c r="M148" s="180" t="s">
        <v>5</v>
      </c>
      <c r="N148" s="181" t="s">
        <v>44</v>
      </c>
      <c r="O148" s="40"/>
      <c r="P148" s="182">
        <f t="shared" si="11"/>
        <v>0</v>
      </c>
      <c r="Q148" s="182">
        <v>0</v>
      </c>
      <c r="R148" s="182">
        <f t="shared" si="12"/>
        <v>0</v>
      </c>
      <c r="S148" s="182">
        <v>0</v>
      </c>
      <c r="T148" s="183">
        <f t="shared" si="13"/>
        <v>0</v>
      </c>
      <c r="AR148" s="22" t="s">
        <v>218</v>
      </c>
      <c r="AT148" s="22" t="s">
        <v>180</v>
      </c>
      <c r="AU148" s="22" t="s">
        <v>83</v>
      </c>
      <c r="AY148" s="22" t="s">
        <v>178</v>
      </c>
      <c r="BE148" s="184">
        <f t="shared" si="14"/>
        <v>0</v>
      </c>
      <c r="BF148" s="184">
        <f t="shared" si="15"/>
        <v>0</v>
      </c>
      <c r="BG148" s="184">
        <f t="shared" si="16"/>
        <v>0</v>
      </c>
      <c r="BH148" s="184">
        <f t="shared" si="17"/>
        <v>0</v>
      </c>
      <c r="BI148" s="184">
        <f t="shared" si="18"/>
        <v>0</v>
      </c>
      <c r="BJ148" s="22" t="s">
        <v>81</v>
      </c>
      <c r="BK148" s="184">
        <f t="shared" si="19"/>
        <v>0</v>
      </c>
      <c r="BL148" s="22" t="s">
        <v>218</v>
      </c>
      <c r="BM148" s="22" t="s">
        <v>452</v>
      </c>
    </row>
    <row r="149" spans="2:65" s="1" customFormat="1" ht="16.5" customHeight="1">
      <c r="B149" s="172"/>
      <c r="C149" s="298" t="s">
        <v>454</v>
      </c>
      <c r="D149" s="173" t="s">
        <v>180</v>
      </c>
      <c r="E149" s="174"/>
      <c r="F149" s="175" t="s">
        <v>603</v>
      </c>
      <c r="G149" s="176"/>
      <c r="H149" s="177"/>
      <c r="I149" s="178"/>
      <c r="J149" s="179">
        <f t="shared" si="10"/>
        <v>0</v>
      </c>
      <c r="K149" s="175" t="s">
        <v>5</v>
      </c>
      <c r="L149" s="39"/>
      <c r="M149" s="180" t="s">
        <v>5</v>
      </c>
      <c r="N149" s="181" t="s">
        <v>44</v>
      </c>
      <c r="O149" s="40"/>
      <c r="P149" s="182">
        <f t="shared" si="11"/>
        <v>0</v>
      </c>
      <c r="Q149" s="182">
        <v>0</v>
      </c>
      <c r="R149" s="182">
        <f t="shared" si="12"/>
        <v>0</v>
      </c>
      <c r="S149" s="182">
        <v>0</v>
      </c>
      <c r="T149" s="183">
        <f t="shared" si="13"/>
        <v>0</v>
      </c>
      <c r="AR149" s="22" t="s">
        <v>218</v>
      </c>
      <c r="AT149" s="22" t="s">
        <v>180</v>
      </c>
      <c r="AU149" s="22" t="s">
        <v>83</v>
      </c>
      <c r="AY149" s="22" t="s">
        <v>178</v>
      </c>
      <c r="BE149" s="184">
        <f t="shared" si="14"/>
        <v>0</v>
      </c>
      <c r="BF149" s="184">
        <f t="shared" si="15"/>
        <v>0</v>
      </c>
      <c r="BG149" s="184">
        <f t="shared" si="16"/>
        <v>0</v>
      </c>
      <c r="BH149" s="184">
        <f t="shared" si="17"/>
        <v>0</v>
      </c>
      <c r="BI149" s="184">
        <f t="shared" si="18"/>
        <v>0</v>
      </c>
      <c r="BJ149" s="22" t="s">
        <v>81</v>
      </c>
      <c r="BK149" s="184">
        <f t="shared" si="19"/>
        <v>0</v>
      </c>
      <c r="BL149" s="22" t="s">
        <v>218</v>
      </c>
      <c r="BM149" s="22" t="s">
        <v>457</v>
      </c>
    </row>
    <row r="150" spans="2:65" s="1" customFormat="1" ht="16.5" customHeight="1">
      <c r="B150" s="172"/>
      <c r="C150" s="298" t="s">
        <v>327</v>
      </c>
      <c r="D150" s="173" t="s">
        <v>180</v>
      </c>
      <c r="E150" s="174" t="s">
        <v>1883</v>
      </c>
      <c r="F150" s="175" t="s">
        <v>1884</v>
      </c>
      <c r="G150" s="176" t="s">
        <v>1807</v>
      </c>
      <c r="H150" s="177">
        <v>2</v>
      </c>
      <c r="I150" s="178"/>
      <c r="J150" s="179">
        <f t="shared" si="10"/>
        <v>0</v>
      </c>
      <c r="K150" s="175" t="s">
        <v>5</v>
      </c>
      <c r="L150" s="39"/>
      <c r="M150" s="180" t="s">
        <v>5</v>
      </c>
      <c r="N150" s="181" t="s">
        <v>44</v>
      </c>
      <c r="O150" s="40"/>
      <c r="P150" s="182">
        <f t="shared" si="11"/>
        <v>0</v>
      </c>
      <c r="Q150" s="182">
        <v>0</v>
      </c>
      <c r="R150" s="182">
        <f t="shared" si="12"/>
        <v>0</v>
      </c>
      <c r="S150" s="182">
        <v>0</v>
      </c>
      <c r="T150" s="183">
        <f t="shared" si="13"/>
        <v>0</v>
      </c>
      <c r="AR150" s="22" t="s">
        <v>218</v>
      </c>
      <c r="AT150" s="22" t="s">
        <v>180</v>
      </c>
      <c r="AU150" s="22" t="s">
        <v>83</v>
      </c>
      <c r="AY150" s="22" t="s">
        <v>178</v>
      </c>
      <c r="BE150" s="184">
        <f t="shared" si="14"/>
        <v>0</v>
      </c>
      <c r="BF150" s="184">
        <f t="shared" si="15"/>
        <v>0</v>
      </c>
      <c r="BG150" s="184">
        <f t="shared" si="16"/>
        <v>0</v>
      </c>
      <c r="BH150" s="184">
        <f t="shared" si="17"/>
        <v>0</v>
      </c>
      <c r="BI150" s="184">
        <f t="shared" si="18"/>
        <v>0</v>
      </c>
      <c r="BJ150" s="22" t="s">
        <v>81</v>
      </c>
      <c r="BK150" s="184">
        <f t="shared" si="19"/>
        <v>0</v>
      </c>
      <c r="BL150" s="22" t="s">
        <v>218</v>
      </c>
      <c r="BM150" s="22" t="s">
        <v>461</v>
      </c>
    </row>
    <row r="151" spans="2:65" s="1" customFormat="1" ht="16.5" customHeight="1">
      <c r="B151" s="172"/>
      <c r="C151" s="173" t="s">
        <v>462</v>
      </c>
      <c r="D151" s="173" t="s">
        <v>180</v>
      </c>
      <c r="E151" s="174" t="s">
        <v>1885</v>
      </c>
      <c r="F151" s="175" t="s">
        <v>1886</v>
      </c>
      <c r="G151" s="176" t="s">
        <v>299</v>
      </c>
      <c r="H151" s="177">
        <v>2</v>
      </c>
      <c r="I151" s="178"/>
      <c r="J151" s="179">
        <f t="shared" si="10"/>
        <v>0</v>
      </c>
      <c r="K151" s="175" t="s">
        <v>5</v>
      </c>
      <c r="L151" s="39"/>
      <c r="M151" s="180" t="s">
        <v>5</v>
      </c>
      <c r="N151" s="181" t="s">
        <v>44</v>
      </c>
      <c r="O151" s="40"/>
      <c r="P151" s="182">
        <f t="shared" si="11"/>
        <v>0</v>
      </c>
      <c r="Q151" s="182">
        <v>0</v>
      </c>
      <c r="R151" s="182">
        <f t="shared" si="12"/>
        <v>0</v>
      </c>
      <c r="S151" s="182">
        <v>0</v>
      </c>
      <c r="T151" s="183">
        <f t="shared" si="13"/>
        <v>0</v>
      </c>
      <c r="AR151" s="22" t="s">
        <v>218</v>
      </c>
      <c r="AT151" s="22" t="s">
        <v>180</v>
      </c>
      <c r="AU151" s="22" t="s">
        <v>83</v>
      </c>
      <c r="AY151" s="22" t="s">
        <v>178</v>
      </c>
      <c r="BE151" s="184">
        <f t="shared" si="14"/>
        <v>0</v>
      </c>
      <c r="BF151" s="184">
        <f t="shared" si="15"/>
        <v>0</v>
      </c>
      <c r="BG151" s="184">
        <f t="shared" si="16"/>
        <v>0</v>
      </c>
      <c r="BH151" s="184">
        <f t="shared" si="17"/>
        <v>0</v>
      </c>
      <c r="BI151" s="184">
        <f t="shared" si="18"/>
        <v>0</v>
      </c>
      <c r="BJ151" s="22" t="s">
        <v>81</v>
      </c>
      <c r="BK151" s="184">
        <f t="shared" si="19"/>
        <v>0</v>
      </c>
      <c r="BL151" s="22" t="s">
        <v>218</v>
      </c>
      <c r="BM151" s="22" t="s">
        <v>465</v>
      </c>
    </row>
    <row r="152" spans="2:65" s="1" customFormat="1" ht="16.5" customHeight="1">
      <c r="B152" s="172"/>
      <c r="C152" s="173" t="s">
        <v>330</v>
      </c>
      <c r="D152" s="173" t="s">
        <v>180</v>
      </c>
      <c r="E152" s="174" t="s">
        <v>1887</v>
      </c>
      <c r="F152" s="175" t="s">
        <v>1888</v>
      </c>
      <c r="G152" s="176" t="s">
        <v>722</v>
      </c>
      <c r="H152" s="177">
        <v>60</v>
      </c>
      <c r="I152" s="178"/>
      <c r="J152" s="179">
        <f t="shared" si="10"/>
        <v>0</v>
      </c>
      <c r="K152" s="175" t="s">
        <v>5</v>
      </c>
      <c r="L152" s="39"/>
      <c r="M152" s="180" t="s">
        <v>5</v>
      </c>
      <c r="N152" s="181" t="s">
        <v>44</v>
      </c>
      <c r="O152" s="40"/>
      <c r="P152" s="182">
        <f t="shared" si="11"/>
        <v>0</v>
      </c>
      <c r="Q152" s="182">
        <v>0</v>
      </c>
      <c r="R152" s="182">
        <f t="shared" si="12"/>
        <v>0</v>
      </c>
      <c r="S152" s="182">
        <v>0</v>
      </c>
      <c r="T152" s="183">
        <f t="shared" si="13"/>
        <v>0</v>
      </c>
      <c r="AR152" s="22" t="s">
        <v>218</v>
      </c>
      <c r="AT152" s="22" t="s">
        <v>180</v>
      </c>
      <c r="AU152" s="22" t="s">
        <v>83</v>
      </c>
      <c r="AY152" s="22" t="s">
        <v>178</v>
      </c>
      <c r="BE152" s="184">
        <f t="shared" si="14"/>
        <v>0</v>
      </c>
      <c r="BF152" s="184">
        <f t="shared" si="15"/>
        <v>0</v>
      </c>
      <c r="BG152" s="184">
        <f t="shared" si="16"/>
        <v>0</v>
      </c>
      <c r="BH152" s="184">
        <f t="shared" si="17"/>
        <v>0</v>
      </c>
      <c r="BI152" s="184">
        <f t="shared" si="18"/>
        <v>0</v>
      </c>
      <c r="BJ152" s="22" t="s">
        <v>81</v>
      </c>
      <c r="BK152" s="184">
        <f t="shared" si="19"/>
        <v>0</v>
      </c>
      <c r="BL152" s="22" t="s">
        <v>218</v>
      </c>
      <c r="BM152" s="22" t="s">
        <v>469</v>
      </c>
    </row>
    <row r="153" spans="2:65" s="1" customFormat="1" ht="16.5" customHeight="1">
      <c r="B153" s="172"/>
      <c r="C153" s="173" t="s">
        <v>471</v>
      </c>
      <c r="D153" s="173" t="s">
        <v>180</v>
      </c>
      <c r="E153" s="174" t="s">
        <v>1889</v>
      </c>
      <c r="F153" s="175" t="s">
        <v>1888</v>
      </c>
      <c r="G153" s="176" t="s">
        <v>722</v>
      </c>
      <c r="H153" s="177">
        <v>100</v>
      </c>
      <c r="I153" s="178"/>
      <c r="J153" s="179">
        <f t="shared" si="10"/>
        <v>0</v>
      </c>
      <c r="K153" s="175" t="s">
        <v>5</v>
      </c>
      <c r="L153" s="39"/>
      <c r="M153" s="180" t="s">
        <v>5</v>
      </c>
      <c r="N153" s="181" t="s">
        <v>44</v>
      </c>
      <c r="O153" s="40"/>
      <c r="P153" s="182">
        <f t="shared" si="11"/>
        <v>0</v>
      </c>
      <c r="Q153" s="182">
        <v>0</v>
      </c>
      <c r="R153" s="182">
        <f t="shared" si="12"/>
        <v>0</v>
      </c>
      <c r="S153" s="182">
        <v>0</v>
      </c>
      <c r="T153" s="183">
        <f t="shared" si="13"/>
        <v>0</v>
      </c>
      <c r="AR153" s="22" t="s">
        <v>218</v>
      </c>
      <c r="AT153" s="22" t="s">
        <v>180</v>
      </c>
      <c r="AU153" s="22" t="s">
        <v>83</v>
      </c>
      <c r="AY153" s="22" t="s">
        <v>178</v>
      </c>
      <c r="BE153" s="184">
        <f t="shared" si="14"/>
        <v>0</v>
      </c>
      <c r="BF153" s="184">
        <f t="shared" si="15"/>
        <v>0</v>
      </c>
      <c r="BG153" s="184">
        <f t="shared" si="16"/>
        <v>0</v>
      </c>
      <c r="BH153" s="184">
        <f t="shared" si="17"/>
        <v>0</v>
      </c>
      <c r="BI153" s="184">
        <f t="shared" si="18"/>
        <v>0</v>
      </c>
      <c r="BJ153" s="22" t="s">
        <v>81</v>
      </c>
      <c r="BK153" s="184">
        <f t="shared" si="19"/>
        <v>0</v>
      </c>
      <c r="BL153" s="22" t="s">
        <v>218</v>
      </c>
      <c r="BM153" s="22" t="s">
        <v>474</v>
      </c>
    </row>
    <row r="154" spans="2:65" s="1" customFormat="1" ht="16.5" customHeight="1">
      <c r="B154" s="172"/>
      <c r="C154" s="298" t="s">
        <v>335</v>
      </c>
      <c r="D154" s="173" t="s">
        <v>180</v>
      </c>
      <c r="E154" s="174" t="s">
        <v>1890</v>
      </c>
      <c r="F154" s="175" t="s">
        <v>1954</v>
      </c>
      <c r="G154" s="176" t="s">
        <v>299</v>
      </c>
      <c r="H154" s="177">
        <v>2</v>
      </c>
      <c r="I154" s="178"/>
      <c r="J154" s="179">
        <f t="shared" si="10"/>
        <v>0</v>
      </c>
      <c r="K154" s="175" t="s">
        <v>5</v>
      </c>
      <c r="L154" s="39"/>
      <c r="M154" s="180" t="s">
        <v>5</v>
      </c>
      <c r="N154" s="181" t="s">
        <v>44</v>
      </c>
      <c r="O154" s="40"/>
      <c r="P154" s="182">
        <f t="shared" si="11"/>
        <v>0</v>
      </c>
      <c r="Q154" s="182">
        <v>0</v>
      </c>
      <c r="R154" s="182">
        <f t="shared" si="12"/>
        <v>0</v>
      </c>
      <c r="S154" s="182">
        <v>0</v>
      </c>
      <c r="T154" s="183">
        <f t="shared" si="13"/>
        <v>0</v>
      </c>
      <c r="AR154" s="22" t="s">
        <v>218</v>
      </c>
      <c r="AT154" s="22" t="s">
        <v>180</v>
      </c>
      <c r="AU154" s="22" t="s">
        <v>83</v>
      </c>
      <c r="AY154" s="22" t="s">
        <v>178</v>
      </c>
      <c r="BE154" s="184">
        <f t="shared" si="14"/>
        <v>0</v>
      </c>
      <c r="BF154" s="184">
        <f t="shared" si="15"/>
        <v>0</v>
      </c>
      <c r="BG154" s="184">
        <f t="shared" si="16"/>
        <v>0</v>
      </c>
      <c r="BH154" s="184">
        <f t="shared" si="17"/>
        <v>0</v>
      </c>
      <c r="BI154" s="184">
        <f t="shared" si="18"/>
        <v>0</v>
      </c>
      <c r="BJ154" s="22" t="s">
        <v>81</v>
      </c>
      <c r="BK154" s="184">
        <f t="shared" si="19"/>
        <v>0</v>
      </c>
      <c r="BL154" s="22" t="s">
        <v>218</v>
      </c>
      <c r="BM154" s="22" t="s">
        <v>478</v>
      </c>
    </row>
    <row r="155" spans="2:65" s="1" customFormat="1" ht="16.5" customHeight="1">
      <c r="B155" s="172"/>
      <c r="C155" s="298" t="s">
        <v>480</v>
      </c>
      <c r="D155" s="173" t="s">
        <v>180</v>
      </c>
      <c r="E155" s="174" t="s">
        <v>1892</v>
      </c>
      <c r="F155" s="175" t="s">
        <v>1955</v>
      </c>
      <c r="G155" s="176" t="s">
        <v>299</v>
      </c>
      <c r="H155" s="177">
        <v>2</v>
      </c>
      <c r="I155" s="178"/>
      <c r="J155" s="179">
        <f t="shared" si="10"/>
        <v>0</v>
      </c>
      <c r="K155" s="175" t="s">
        <v>5</v>
      </c>
      <c r="L155" s="39"/>
      <c r="M155" s="180" t="s">
        <v>5</v>
      </c>
      <c r="N155" s="181" t="s">
        <v>44</v>
      </c>
      <c r="O155" s="40"/>
      <c r="P155" s="182">
        <f t="shared" si="11"/>
        <v>0</v>
      </c>
      <c r="Q155" s="182">
        <v>0</v>
      </c>
      <c r="R155" s="182">
        <f t="shared" si="12"/>
        <v>0</v>
      </c>
      <c r="S155" s="182">
        <v>0</v>
      </c>
      <c r="T155" s="183">
        <f t="shared" si="13"/>
        <v>0</v>
      </c>
      <c r="AR155" s="22" t="s">
        <v>218</v>
      </c>
      <c r="AT155" s="22" t="s">
        <v>180</v>
      </c>
      <c r="AU155" s="22" t="s">
        <v>83</v>
      </c>
      <c r="AY155" s="22" t="s">
        <v>178</v>
      </c>
      <c r="BE155" s="184">
        <f t="shared" si="14"/>
        <v>0</v>
      </c>
      <c r="BF155" s="184">
        <f t="shared" si="15"/>
        <v>0</v>
      </c>
      <c r="BG155" s="184">
        <f t="shared" si="16"/>
        <v>0</v>
      </c>
      <c r="BH155" s="184">
        <f t="shared" si="17"/>
        <v>0</v>
      </c>
      <c r="BI155" s="184">
        <f t="shared" si="18"/>
        <v>0</v>
      </c>
      <c r="BJ155" s="22" t="s">
        <v>81</v>
      </c>
      <c r="BK155" s="184">
        <f t="shared" si="19"/>
        <v>0</v>
      </c>
      <c r="BL155" s="22" t="s">
        <v>218</v>
      </c>
      <c r="BM155" s="22" t="s">
        <v>483</v>
      </c>
    </row>
    <row r="156" spans="2:65" s="1" customFormat="1" ht="16.5" customHeight="1">
      <c r="B156" s="172"/>
      <c r="C156" s="173" t="s">
        <v>339</v>
      </c>
      <c r="D156" s="173" t="s">
        <v>180</v>
      </c>
      <c r="E156" s="174"/>
      <c r="F156" s="175" t="s">
        <v>603</v>
      </c>
      <c r="G156" s="176"/>
      <c r="H156" s="177"/>
      <c r="I156" s="178"/>
      <c r="J156" s="179">
        <f t="shared" si="10"/>
        <v>0</v>
      </c>
      <c r="K156" s="175" t="s">
        <v>5</v>
      </c>
      <c r="L156" s="39"/>
      <c r="M156" s="180" t="s">
        <v>5</v>
      </c>
      <c r="N156" s="181" t="s">
        <v>44</v>
      </c>
      <c r="O156" s="40"/>
      <c r="P156" s="182">
        <f t="shared" si="11"/>
        <v>0</v>
      </c>
      <c r="Q156" s="182">
        <v>0</v>
      </c>
      <c r="R156" s="182">
        <f t="shared" si="12"/>
        <v>0</v>
      </c>
      <c r="S156" s="182">
        <v>0</v>
      </c>
      <c r="T156" s="183">
        <f t="shared" si="13"/>
        <v>0</v>
      </c>
      <c r="AR156" s="22" t="s">
        <v>218</v>
      </c>
      <c r="AT156" s="22" t="s">
        <v>180</v>
      </c>
      <c r="AU156" s="22" t="s">
        <v>83</v>
      </c>
      <c r="AY156" s="22" t="s">
        <v>178</v>
      </c>
      <c r="BE156" s="184">
        <f t="shared" si="14"/>
        <v>0</v>
      </c>
      <c r="BF156" s="184">
        <f t="shared" si="15"/>
        <v>0</v>
      </c>
      <c r="BG156" s="184">
        <f t="shared" si="16"/>
        <v>0</v>
      </c>
      <c r="BH156" s="184">
        <f t="shared" si="17"/>
        <v>0</v>
      </c>
      <c r="BI156" s="184">
        <f t="shared" si="18"/>
        <v>0</v>
      </c>
      <c r="BJ156" s="22" t="s">
        <v>81</v>
      </c>
      <c r="BK156" s="184">
        <f t="shared" si="19"/>
        <v>0</v>
      </c>
      <c r="BL156" s="22" t="s">
        <v>218</v>
      </c>
      <c r="BM156" s="22" t="s">
        <v>487</v>
      </c>
    </row>
    <row r="157" spans="2:65" s="1" customFormat="1" ht="16.5" customHeight="1">
      <c r="B157" s="172"/>
      <c r="C157" s="173" t="s">
        <v>489</v>
      </c>
      <c r="D157" s="173" t="s">
        <v>180</v>
      </c>
      <c r="E157" s="174" t="s">
        <v>1896</v>
      </c>
      <c r="F157" s="175" t="s">
        <v>1897</v>
      </c>
      <c r="G157" s="176" t="s">
        <v>290</v>
      </c>
      <c r="H157" s="177">
        <v>300</v>
      </c>
      <c r="I157" s="178"/>
      <c r="J157" s="179">
        <f t="shared" si="10"/>
        <v>0</v>
      </c>
      <c r="K157" s="175" t="s">
        <v>5</v>
      </c>
      <c r="L157" s="39"/>
      <c r="M157" s="180" t="s">
        <v>5</v>
      </c>
      <c r="N157" s="181" t="s">
        <v>44</v>
      </c>
      <c r="O157" s="40"/>
      <c r="P157" s="182">
        <f t="shared" si="11"/>
        <v>0</v>
      </c>
      <c r="Q157" s="182">
        <v>0</v>
      </c>
      <c r="R157" s="182">
        <f t="shared" si="12"/>
        <v>0</v>
      </c>
      <c r="S157" s="182">
        <v>0</v>
      </c>
      <c r="T157" s="183">
        <f t="shared" si="13"/>
        <v>0</v>
      </c>
      <c r="AR157" s="22" t="s">
        <v>218</v>
      </c>
      <c r="AT157" s="22" t="s">
        <v>180</v>
      </c>
      <c r="AU157" s="22" t="s">
        <v>83</v>
      </c>
      <c r="AY157" s="22" t="s">
        <v>178</v>
      </c>
      <c r="BE157" s="184">
        <f t="shared" si="14"/>
        <v>0</v>
      </c>
      <c r="BF157" s="184">
        <f t="shared" si="15"/>
        <v>0</v>
      </c>
      <c r="BG157" s="184">
        <f t="shared" si="16"/>
        <v>0</v>
      </c>
      <c r="BH157" s="184">
        <f t="shared" si="17"/>
        <v>0</v>
      </c>
      <c r="BI157" s="184">
        <f t="shared" si="18"/>
        <v>0</v>
      </c>
      <c r="BJ157" s="22" t="s">
        <v>81</v>
      </c>
      <c r="BK157" s="184">
        <f t="shared" si="19"/>
        <v>0</v>
      </c>
      <c r="BL157" s="22" t="s">
        <v>218</v>
      </c>
      <c r="BM157" s="22" t="s">
        <v>492</v>
      </c>
    </row>
    <row r="158" spans="2:65" s="1" customFormat="1" ht="16.5" customHeight="1">
      <c r="B158" s="172"/>
      <c r="C158" s="173" t="s">
        <v>345</v>
      </c>
      <c r="D158" s="173" t="s">
        <v>180</v>
      </c>
      <c r="E158" s="174" t="s">
        <v>1898</v>
      </c>
      <c r="F158" s="175" t="s">
        <v>1899</v>
      </c>
      <c r="G158" s="176" t="s">
        <v>299</v>
      </c>
      <c r="H158" s="177">
        <v>16</v>
      </c>
      <c r="I158" s="178"/>
      <c r="J158" s="179">
        <f t="shared" si="10"/>
        <v>0</v>
      </c>
      <c r="K158" s="175" t="s">
        <v>5</v>
      </c>
      <c r="L158" s="39"/>
      <c r="M158" s="180" t="s">
        <v>5</v>
      </c>
      <c r="N158" s="181" t="s">
        <v>44</v>
      </c>
      <c r="O158" s="40"/>
      <c r="P158" s="182">
        <f t="shared" si="11"/>
        <v>0</v>
      </c>
      <c r="Q158" s="182">
        <v>0</v>
      </c>
      <c r="R158" s="182">
        <f t="shared" si="12"/>
        <v>0</v>
      </c>
      <c r="S158" s="182">
        <v>0</v>
      </c>
      <c r="T158" s="183">
        <f t="shared" si="13"/>
        <v>0</v>
      </c>
      <c r="AR158" s="22" t="s">
        <v>218</v>
      </c>
      <c r="AT158" s="22" t="s">
        <v>180</v>
      </c>
      <c r="AU158" s="22" t="s">
        <v>83</v>
      </c>
      <c r="AY158" s="22" t="s">
        <v>178</v>
      </c>
      <c r="BE158" s="184">
        <f t="shared" si="14"/>
        <v>0</v>
      </c>
      <c r="BF158" s="184">
        <f t="shared" si="15"/>
        <v>0</v>
      </c>
      <c r="BG158" s="184">
        <f t="shared" si="16"/>
        <v>0</v>
      </c>
      <c r="BH158" s="184">
        <f t="shared" si="17"/>
        <v>0</v>
      </c>
      <c r="BI158" s="184">
        <f t="shared" si="18"/>
        <v>0</v>
      </c>
      <c r="BJ158" s="22" t="s">
        <v>81</v>
      </c>
      <c r="BK158" s="184">
        <f t="shared" si="19"/>
        <v>0</v>
      </c>
      <c r="BL158" s="22" t="s">
        <v>218</v>
      </c>
      <c r="BM158" s="22" t="s">
        <v>498</v>
      </c>
    </row>
    <row r="159" spans="2:65" s="1" customFormat="1" ht="16.5" customHeight="1">
      <c r="B159" s="172"/>
      <c r="C159" s="173" t="s">
        <v>500</v>
      </c>
      <c r="D159" s="173" t="s">
        <v>180</v>
      </c>
      <c r="E159" s="174" t="s">
        <v>1900</v>
      </c>
      <c r="F159" s="175" t="s">
        <v>1901</v>
      </c>
      <c r="G159" s="176" t="s">
        <v>299</v>
      </c>
      <c r="H159" s="177">
        <v>2</v>
      </c>
      <c r="I159" s="178"/>
      <c r="J159" s="179">
        <f t="shared" si="10"/>
        <v>0</v>
      </c>
      <c r="K159" s="175" t="s">
        <v>5</v>
      </c>
      <c r="L159" s="39"/>
      <c r="M159" s="180" t="s">
        <v>5</v>
      </c>
      <c r="N159" s="181" t="s">
        <v>44</v>
      </c>
      <c r="O159" s="40"/>
      <c r="P159" s="182">
        <f t="shared" si="11"/>
        <v>0</v>
      </c>
      <c r="Q159" s="182">
        <v>0</v>
      </c>
      <c r="R159" s="182">
        <f t="shared" si="12"/>
        <v>0</v>
      </c>
      <c r="S159" s="182">
        <v>0</v>
      </c>
      <c r="T159" s="183">
        <f t="shared" si="13"/>
        <v>0</v>
      </c>
      <c r="AR159" s="22" t="s">
        <v>218</v>
      </c>
      <c r="AT159" s="22" t="s">
        <v>180</v>
      </c>
      <c r="AU159" s="22" t="s">
        <v>83</v>
      </c>
      <c r="AY159" s="22" t="s">
        <v>178</v>
      </c>
      <c r="BE159" s="184">
        <f t="shared" si="14"/>
        <v>0</v>
      </c>
      <c r="BF159" s="184">
        <f t="shared" si="15"/>
        <v>0</v>
      </c>
      <c r="BG159" s="184">
        <f t="shared" si="16"/>
        <v>0</v>
      </c>
      <c r="BH159" s="184">
        <f t="shared" si="17"/>
        <v>0</v>
      </c>
      <c r="BI159" s="184">
        <f t="shared" si="18"/>
        <v>0</v>
      </c>
      <c r="BJ159" s="22" t="s">
        <v>81</v>
      </c>
      <c r="BK159" s="184">
        <f t="shared" si="19"/>
        <v>0</v>
      </c>
      <c r="BL159" s="22" t="s">
        <v>218</v>
      </c>
      <c r="BM159" s="22" t="s">
        <v>503</v>
      </c>
    </row>
    <row r="160" spans="2:65" s="1" customFormat="1" ht="16.5" customHeight="1">
      <c r="B160" s="172"/>
      <c r="C160" s="173" t="s">
        <v>349</v>
      </c>
      <c r="D160" s="173" t="s">
        <v>180</v>
      </c>
      <c r="E160" s="174" t="s">
        <v>1902</v>
      </c>
      <c r="F160" s="175" t="s">
        <v>1903</v>
      </c>
      <c r="G160" s="176" t="s">
        <v>299</v>
      </c>
      <c r="H160" s="177">
        <v>20</v>
      </c>
      <c r="I160" s="178"/>
      <c r="J160" s="179">
        <f t="shared" si="10"/>
        <v>0</v>
      </c>
      <c r="K160" s="175" t="s">
        <v>5</v>
      </c>
      <c r="L160" s="39"/>
      <c r="M160" s="180" t="s">
        <v>5</v>
      </c>
      <c r="N160" s="181" t="s">
        <v>44</v>
      </c>
      <c r="O160" s="40"/>
      <c r="P160" s="182">
        <f t="shared" si="11"/>
        <v>0</v>
      </c>
      <c r="Q160" s="182">
        <v>0</v>
      </c>
      <c r="R160" s="182">
        <f t="shared" si="12"/>
        <v>0</v>
      </c>
      <c r="S160" s="182">
        <v>0</v>
      </c>
      <c r="T160" s="183">
        <f t="shared" si="13"/>
        <v>0</v>
      </c>
      <c r="AR160" s="22" t="s">
        <v>218</v>
      </c>
      <c r="AT160" s="22" t="s">
        <v>180</v>
      </c>
      <c r="AU160" s="22" t="s">
        <v>83</v>
      </c>
      <c r="AY160" s="22" t="s">
        <v>178</v>
      </c>
      <c r="BE160" s="184">
        <f t="shared" si="14"/>
        <v>0</v>
      </c>
      <c r="BF160" s="184">
        <f t="shared" si="15"/>
        <v>0</v>
      </c>
      <c r="BG160" s="184">
        <f t="shared" si="16"/>
        <v>0</v>
      </c>
      <c r="BH160" s="184">
        <f t="shared" si="17"/>
        <v>0</v>
      </c>
      <c r="BI160" s="184">
        <f t="shared" si="18"/>
        <v>0</v>
      </c>
      <c r="BJ160" s="22" t="s">
        <v>81</v>
      </c>
      <c r="BK160" s="184">
        <f t="shared" si="19"/>
        <v>0</v>
      </c>
      <c r="BL160" s="22" t="s">
        <v>218</v>
      </c>
      <c r="BM160" s="22" t="s">
        <v>506</v>
      </c>
    </row>
    <row r="161" spans="2:65" s="1" customFormat="1" ht="16.5" customHeight="1">
      <c r="B161" s="172"/>
      <c r="C161" s="298" t="s">
        <v>508</v>
      </c>
      <c r="D161" s="173" t="s">
        <v>180</v>
      </c>
      <c r="E161" s="174"/>
      <c r="F161" s="175" t="s">
        <v>603</v>
      </c>
      <c r="G161" s="176"/>
      <c r="H161" s="177"/>
      <c r="I161" s="178"/>
      <c r="J161" s="179">
        <f t="shared" si="10"/>
        <v>0</v>
      </c>
      <c r="K161" s="175" t="s">
        <v>5</v>
      </c>
      <c r="L161" s="39"/>
      <c r="M161" s="180" t="s">
        <v>5</v>
      </c>
      <c r="N161" s="181" t="s">
        <v>44</v>
      </c>
      <c r="O161" s="40"/>
      <c r="P161" s="182">
        <f t="shared" si="11"/>
        <v>0</v>
      </c>
      <c r="Q161" s="182">
        <v>0</v>
      </c>
      <c r="R161" s="182">
        <f t="shared" si="12"/>
        <v>0</v>
      </c>
      <c r="S161" s="182">
        <v>0</v>
      </c>
      <c r="T161" s="183">
        <f t="shared" si="13"/>
        <v>0</v>
      </c>
      <c r="AR161" s="22" t="s">
        <v>218</v>
      </c>
      <c r="AT161" s="22" t="s">
        <v>180</v>
      </c>
      <c r="AU161" s="22" t="s">
        <v>83</v>
      </c>
      <c r="AY161" s="22" t="s">
        <v>178</v>
      </c>
      <c r="BE161" s="184">
        <f t="shared" si="14"/>
        <v>0</v>
      </c>
      <c r="BF161" s="184">
        <f t="shared" si="15"/>
        <v>0</v>
      </c>
      <c r="BG161" s="184">
        <f t="shared" si="16"/>
        <v>0</v>
      </c>
      <c r="BH161" s="184">
        <f t="shared" si="17"/>
        <v>0</v>
      </c>
      <c r="BI161" s="184">
        <f t="shared" si="18"/>
        <v>0</v>
      </c>
      <c r="BJ161" s="22" t="s">
        <v>81</v>
      </c>
      <c r="BK161" s="184">
        <f t="shared" si="19"/>
        <v>0</v>
      </c>
      <c r="BL161" s="22" t="s">
        <v>218</v>
      </c>
      <c r="BM161" s="22" t="s">
        <v>511</v>
      </c>
    </row>
    <row r="162" spans="2:65" s="1" customFormat="1" ht="16.5" customHeight="1">
      <c r="B162" s="172"/>
      <c r="C162" s="298" t="s">
        <v>353</v>
      </c>
      <c r="D162" s="173" t="s">
        <v>180</v>
      </c>
      <c r="E162" s="174" t="s">
        <v>1906</v>
      </c>
      <c r="F162" s="175" t="s">
        <v>1907</v>
      </c>
      <c r="G162" s="176" t="s">
        <v>299</v>
      </c>
      <c r="H162" s="177">
        <v>13</v>
      </c>
      <c r="I162" s="178"/>
      <c r="J162" s="179">
        <f t="shared" si="10"/>
        <v>0</v>
      </c>
      <c r="K162" s="175" t="s">
        <v>5</v>
      </c>
      <c r="L162" s="39"/>
      <c r="M162" s="180" t="s">
        <v>5</v>
      </c>
      <c r="N162" s="181" t="s">
        <v>44</v>
      </c>
      <c r="O162" s="40"/>
      <c r="P162" s="182">
        <f t="shared" si="11"/>
        <v>0</v>
      </c>
      <c r="Q162" s="182">
        <v>0</v>
      </c>
      <c r="R162" s="182">
        <f t="shared" si="12"/>
        <v>0</v>
      </c>
      <c r="S162" s="182">
        <v>0</v>
      </c>
      <c r="T162" s="183">
        <f t="shared" si="13"/>
        <v>0</v>
      </c>
      <c r="AR162" s="22" t="s">
        <v>218</v>
      </c>
      <c r="AT162" s="22" t="s">
        <v>180</v>
      </c>
      <c r="AU162" s="22" t="s">
        <v>83</v>
      </c>
      <c r="AY162" s="22" t="s">
        <v>178</v>
      </c>
      <c r="BE162" s="184">
        <f t="shared" si="14"/>
        <v>0</v>
      </c>
      <c r="BF162" s="184">
        <f t="shared" si="15"/>
        <v>0</v>
      </c>
      <c r="BG162" s="184">
        <f t="shared" si="16"/>
        <v>0</v>
      </c>
      <c r="BH162" s="184">
        <f t="shared" si="17"/>
        <v>0</v>
      </c>
      <c r="BI162" s="184">
        <f t="shared" si="18"/>
        <v>0</v>
      </c>
      <c r="BJ162" s="22" t="s">
        <v>81</v>
      </c>
      <c r="BK162" s="184">
        <f t="shared" si="19"/>
        <v>0</v>
      </c>
      <c r="BL162" s="22" t="s">
        <v>218</v>
      </c>
      <c r="BM162" s="22" t="s">
        <v>516</v>
      </c>
    </row>
    <row r="163" spans="2:65" s="1" customFormat="1" ht="16.5" customHeight="1">
      <c r="B163" s="172"/>
      <c r="C163" s="298" t="s">
        <v>521</v>
      </c>
      <c r="D163" s="173" t="s">
        <v>180</v>
      </c>
      <c r="E163" s="174" t="s">
        <v>1908</v>
      </c>
      <c r="F163" s="175" t="s">
        <v>1956</v>
      </c>
      <c r="G163" s="176" t="s">
        <v>299</v>
      </c>
      <c r="H163" s="177">
        <v>11</v>
      </c>
      <c r="I163" s="178"/>
      <c r="J163" s="179">
        <f t="shared" si="10"/>
        <v>0</v>
      </c>
      <c r="K163" s="175" t="s">
        <v>5</v>
      </c>
      <c r="L163" s="39"/>
      <c r="M163" s="180" t="s">
        <v>5</v>
      </c>
      <c r="N163" s="181" t="s">
        <v>44</v>
      </c>
      <c r="O163" s="40"/>
      <c r="P163" s="182">
        <f t="shared" si="11"/>
        <v>0</v>
      </c>
      <c r="Q163" s="182">
        <v>0</v>
      </c>
      <c r="R163" s="182">
        <f t="shared" si="12"/>
        <v>0</v>
      </c>
      <c r="S163" s="182">
        <v>0</v>
      </c>
      <c r="T163" s="183">
        <f t="shared" si="13"/>
        <v>0</v>
      </c>
      <c r="AR163" s="22" t="s">
        <v>218</v>
      </c>
      <c r="AT163" s="22" t="s">
        <v>180</v>
      </c>
      <c r="AU163" s="22" t="s">
        <v>83</v>
      </c>
      <c r="AY163" s="22" t="s">
        <v>178</v>
      </c>
      <c r="BE163" s="184">
        <f t="shared" si="14"/>
        <v>0</v>
      </c>
      <c r="BF163" s="184">
        <f t="shared" si="15"/>
        <v>0</v>
      </c>
      <c r="BG163" s="184">
        <f t="shared" si="16"/>
        <v>0</v>
      </c>
      <c r="BH163" s="184">
        <f t="shared" si="17"/>
        <v>0</v>
      </c>
      <c r="BI163" s="184">
        <f t="shared" si="18"/>
        <v>0</v>
      </c>
      <c r="BJ163" s="22" t="s">
        <v>81</v>
      </c>
      <c r="BK163" s="184">
        <f t="shared" si="19"/>
        <v>0</v>
      </c>
      <c r="BL163" s="22" t="s">
        <v>218</v>
      </c>
      <c r="BM163" s="22" t="s">
        <v>524</v>
      </c>
    </row>
    <row r="164" spans="2:65" s="1" customFormat="1" ht="16.5" customHeight="1">
      <c r="B164" s="172"/>
      <c r="C164" s="173" t="s">
        <v>357</v>
      </c>
      <c r="D164" s="173" t="s">
        <v>180</v>
      </c>
      <c r="E164" s="174" t="s">
        <v>1909</v>
      </c>
      <c r="F164" s="175" t="s">
        <v>1845</v>
      </c>
      <c r="G164" s="176" t="s">
        <v>299</v>
      </c>
      <c r="H164" s="177">
        <v>13</v>
      </c>
      <c r="I164" s="178"/>
      <c r="J164" s="179">
        <f t="shared" si="10"/>
        <v>0</v>
      </c>
      <c r="K164" s="175" t="s">
        <v>5</v>
      </c>
      <c r="L164" s="39"/>
      <c r="M164" s="180" t="s">
        <v>5</v>
      </c>
      <c r="N164" s="181" t="s">
        <v>44</v>
      </c>
      <c r="O164" s="40"/>
      <c r="P164" s="182">
        <f t="shared" si="11"/>
        <v>0</v>
      </c>
      <c r="Q164" s="182">
        <v>0</v>
      </c>
      <c r="R164" s="182">
        <f t="shared" si="12"/>
        <v>0</v>
      </c>
      <c r="S164" s="182">
        <v>0</v>
      </c>
      <c r="T164" s="183">
        <f t="shared" si="13"/>
        <v>0</v>
      </c>
      <c r="AR164" s="22" t="s">
        <v>218</v>
      </c>
      <c r="AT164" s="22" t="s">
        <v>180</v>
      </c>
      <c r="AU164" s="22" t="s">
        <v>83</v>
      </c>
      <c r="AY164" s="22" t="s">
        <v>178</v>
      </c>
      <c r="BE164" s="184">
        <f t="shared" si="14"/>
        <v>0</v>
      </c>
      <c r="BF164" s="184">
        <f t="shared" si="15"/>
        <v>0</v>
      </c>
      <c r="BG164" s="184">
        <f t="shared" si="16"/>
        <v>0</v>
      </c>
      <c r="BH164" s="184">
        <f t="shared" si="17"/>
        <v>0</v>
      </c>
      <c r="BI164" s="184">
        <f t="shared" si="18"/>
        <v>0</v>
      </c>
      <c r="BJ164" s="22" t="s">
        <v>81</v>
      </c>
      <c r="BK164" s="184">
        <f t="shared" si="19"/>
        <v>0</v>
      </c>
      <c r="BL164" s="22" t="s">
        <v>218</v>
      </c>
      <c r="BM164" s="22" t="s">
        <v>528</v>
      </c>
    </row>
    <row r="165" spans="2:65" s="1" customFormat="1" ht="16.5" customHeight="1">
      <c r="B165" s="172"/>
      <c r="C165" s="298" t="s">
        <v>530</v>
      </c>
      <c r="D165" s="173" t="s">
        <v>180</v>
      </c>
      <c r="E165" s="174" t="s">
        <v>1910</v>
      </c>
      <c r="F165" s="175" t="s">
        <v>1911</v>
      </c>
      <c r="G165" s="176" t="s">
        <v>299</v>
      </c>
      <c r="H165" s="177">
        <v>29</v>
      </c>
      <c r="I165" s="178"/>
      <c r="J165" s="179">
        <f t="shared" si="10"/>
        <v>0</v>
      </c>
      <c r="K165" s="175" t="s">
        <v>5</v>
      </c>
      <c r="L165" s="39"/>
      <c r="M165" s="180" t="s">
        <v>5</v>
      </c>
      <c r="N165" s="181" t="s">
        <v>44</v>
      </c>
      <c r="O165" s="40"/>
      <c r="P165" s="182">
        <f t="shared" si="11"/>
        <v>0</v>
      </c>
      <c r="Q165" s="182">
        <v>0</v>
      </c>
      <c r="R165" s="182">
        <f t="shared" si="12"/>
        <v>0</v>
      </c>
      <c r="S165" s="182">
        <v>0</v>
      </c>
      <c r="T165" s="183">
        <f t="shared" si="13"/>
        <v>0</v>
      </c>
      <c r="AR165" s="22" t="s">
        <v>218</v>
      </c>
      <c r="AT165" s="22" t="s">
        <v>180</v>
      </c>
      <c r="AU165" s="22" t="s">
        <v>83</v>
      </c>
      <c r="AY165" s="22" t="s">
        <v>178</v>
      </c>
      <c r="BE165" s="184">
        <f t="shared" si="14"/>
        <v>0</v>
      </c>
      <c r="BF165" s="184">
        <f t="shared" si="15"/>
        <v>0</v>
      </c>
      <c r="BG165" s="184">
        <f t="shared" si="16"/>
        <v>0</v>
      </c>
      <c r="BH165" s="184">
        <f t="shared" si="17"/>
        <v>0</v>
      </c>
      <c r="BI165" s="184">
        <f t="shared" si="18"/>
        <v>0</v>
      </c>
      <c r="BJ165" s="22" t="s">
        <v>81</v>
      </c>
      <c r="BK165" s="184">
        <f t="shared" si="19"/>
        <v>0</v>
      </c>
      <c r="BL165" s="22" t="s">
        <v>218</v>
      </c>
      <c r="BM165" s="22" t="s">
        <v>533</v>
      </c>
    </row>
    <row r="166" spans="2:65" s="1" customFormat="1" ht="16.5" customHeight="1">
      <c r="B166" s="172"/>
      <c r="C166" s="298" t="s">
        <v>359</v>
      </c>
      <c r="D166" s="173" t="s">
        <v>180</v>
      </c>
      <c r="E166" s="174" t="s">
        <v>1912</v>
      </c>
      <c r="F166" s="175" t="s">
        <v>1957</v>
      </c>
      <c r="G166" s="176" t="s">
        <v>299</v>
      </c>
      <c r="H166" s="177">
        <v>116</v>
      </c>
      <c r="I166" s="178"/>
      <c r="J166" s="179">
        <f t="shared" si="10"/>
        <v>0</v>
      </c>
      <c r="K166" s="175" t="s">
        <v>5</v>
      </c>
      <c r="L166" s="39"/>
      <c r="M166" s="180" t="s">
        <v>5</v>
      </c>
      <c r="N166" s="181" t="s">
        <v>44</v>
      </c>
      <c r="O166" s="40"/>
      <c r="P166" s="182">
        <f t="shared" si="11"/>
        <v>0</v>
      </c>
      <c r="Q166" s="182">
        <v>0</v>
      </c>
      <c r="R166" s="182">
        <f t="shared" si="12"/>
        <v>0</v>
      </c>
      <c r="S166" s="182">
        <v>0</v>
      </c>
      <c r="T166" s="183">
        <f t="shared" si="13"/>
        <v>0</v>
      </c>
      <c r="AR166" s="22" t="s">
        <v>218</v>
      </c>
      <c r="AT166" s="22" t="s">
        <v>180</v>
      </c>
      <c r="AU166" s="22" t="s">
        <v>83</v>
      </c>
      <c r="AY166" s="22" t="s">
        <v>178</v>
      </c>
      <c r="BE166" s="184">
        <f t="shared" si="14"/>
        <v>0</v>
      </c>
      <c r="BF166" s="184">
        <f t="shared" si="15"/>
        <v>0</v>
      </c>
      <c r="BG166" s="184">
        <f t="shared" si="16"/>
        <v>0</v>
      </c>
      <c r="BH166" s="184">
        <f t="shared" si="17"/>
        <v>0</v>
      </c>
      <c r="BI166" s="184">
        <f t="shared" si="18"/>
        <v>0</v>
      </c>
      <c r="BJ166" s="22" t="s">
        <v>81</v>
      </c>
      <c r="BK166" s="184">
        <f t="shared" si="19"/>
        <v>0</v>
      </c>
      <c r="BL166" s="22" t="s">
        <v>218</v>
      </c>
      <c r="BM166" s="22" t="s">
        <v>537</v>
      </c>
    </row>
    <row r="167" spans="2:65" s="1" customFormat="1" ht="16.5" customHeight="1">
      <c r="B167" s="172"/>
      <c r="C167" s="173" t="s">
        <v>538</v>
      </c>
      <c r="D167" s="173" t="s">
        <v>180</v>
      </c>
      <c r="E167" s="174" t="s">
        <v>1914</v>
      </c>
      <c r="F167" s="175" t="s">
        <v>1915</v>
      </c>
      <c r="G167" s="176" t="s">
        <v>299</v>
      </c>
      <c r="H167" s="177">
        <v>1</v>
      </c>
      <c r="I167" s="178"/>
      <c r="J167" s="179">
        <f t="shared" si="10"/>
        <v>0</v>
      </c>
      <c r="K167" s="175" t="s">
        <v>5</v>
      </c>
      <c r="L167" s="39"/>
      <c r="M167" s="180" t="s">
        <v>5</v>
      </c>
      <c r="N167" s="181" t="s">
        <v>44</v>
      </c>
      <c r="O167" s="40"/>
      <c r="P167" s="182">
        <f t="shared" si="11"/>
        <v>0</v>
      </c>
      <c r="Q167" s="182">
        <v>0</v>
      </c>
      <c r="R167" s="182">
        <f t="shared" si="12"/>
        <v>0</v>
      </c>
      <c r="S167" s="182">
        <v>0</v>
      </c>
      <c r="T167" s="183">
        <f t="shared" si="13"/>
        <v>0</v>
      </c>
      <c r="AR167" s="22" t="s">
        <v>218</v>
      </c>
      <c r="AT167" s="22" t="s">
        <v>180</v>
      </c>
      <c r="AU167" s="22" t="s">
        <v>83</v>
      </c>
      <c r="AY167" s="22" t="s">
        <v>178</v>
      </c>
      <c r="BE167" s="184">
        <f t="shared" si="14"/>
        <v>0</v>
      </c>
      <c r="BF167" s="184">
        <f t="shared" si="15"/>
        <v>0</v>
      </c>
      <c r="BG167" s="184">
        <f t="shared" si="16"/>
        <v>0</v>
      </c>
      <c r="BH167" s="184">
        <f t="shared" si="17"/>
        <v>0</v>
      </c>
      <c r="BI167" s="184">
        <f t="shared" si="18"/>
        <v>0</v>
      </c>
      <c r="BJ167" s="22" t="s">
        <v>81</v>
      </c>
      <c r="BK167" s="184">
        <f t="shared" si="19"/>
        <v>0</v>
      </c>
      <c r="BL167" s="22" t="s">
        <v>218</v>
      </c>
      <c r="BM167" s="22" t="s">
        <v>539</v>
      </c>
    </row>
    <row r="168" spans="2:65" s="1" customFormat="1" ht="16.5" customHeight="1">
      <c r="B168" s="172"/>
      <c r="C168" s="173" t="s">
        <v>364</v>
      </c>
      <c r="D168" s="173" t="s">
        <v>180</v>
      </c>
      <c r="E168" s="174" t="s">
        <v>1916</v>
      </c>
      <c r="F168" s="175" t="s">
        <v>1917</v>
      </c>
      <c r="G168" s="176" t="s">
        <v>299</v>
      </c>
      <c r="H168" s="177">
        <v>1</v>
      </c>
      <c r="I168" s="178"/>
      <c r="J168" s="179">
        <f t="shared" si="10"/>
        <v>0</v>
      </c>
      <c r="K168" s="175" t="s">
        <v>5</v>
      </c>
      <c r="L168" s="39"/>
      <c r="M168" s="180" t="s">
        <v>5</v>
      </c>
      <c r="N168" s="181" t="s">
        <v>44</v>
      </c>
      <c r="O168" s="40"/>
      <c r="P168" s="182">
        <f t="shared" si="11"/>
        <v>0</v>
      </c>
      <c r="Q168" s="182">
        <v>0</v>
      </c>
      <c r="R168" s="182">
        <f t="shared" si="12"/>
        <v>0</v>
      </c>
      <c r="S168" s="182">
        <v>0</v>
      </c>
      <c r="T168" s="183">
        <f t="shared" si="13"/>
        <v>0</v>
      </c>
      <c r="AR168" s="22" t="s">
        <v>218</v>
      </c>
      <c r="AT168" s="22" t="s">
        <v>180</v>
      </c>
      <c r="AU168" s="22" t="s">
        <v>83</v>
      </c>
      <c r="AY168" s="22" t="s">
        <v>178</v>
      </c>
      <c r="BE168" s="184">
        <f t="shared" si="14"/>
        <v>0</v>
      </c>
      <c r="BF168" s="184">
        <f t="shared" si="15"/>
        <v>0</v>
      </c>
      <c r="BG168" s="184">
        <f t="shared" si="16"/>
        <v>0</v>
      </c>
      <c r="BH168" s="184">
        <f t="shared" si="17"/>
        <v>0</v>
      </c>
      <c r="BI168" s="184">
        <f t="shared" si="18"/>
        <v>0</v>
      </c>
      <c r="BJ168" s="22" t="s">
        <v>81</v>
      </c>
      <c r="BK168" s="184">
        <f t="shared" si="19"/>
        <v>0</v>
      </c>
      <c r="BL168" s="22" t="s">
        <v>218</v>
      </c>
      <c r="BM168" s="22" t="s">
        <v>542</v>
      </c>
    </row>
    <row r="169" spans="2:63" s="10" customFormat="1" ht="29.85" customHeight="1">
      <c r="B169" s="159"/>
      <c r="D169" s="160" t="s">
        <v>72</v>
      </c>
      <c r="E169" s="170" t="s">
        <v>591</v>
      </c>
      <c r="F169" s="170" t="s">
        <v>1918</v>
      </c>
      <c r="I169" s="162"/>
      <c r="J169" s="171">
        <f>BK169</f>
        <v>0</v>
      </c>
      <c r="L169" s="159"/>
      <c r="M169" s="164"/>
      <c r="N169" s="165"/>
      <c r="O169" s="165"/>
      <c r="P169" s="166">
        <f>SUM(P170:P172)</f>
        <v>0</v>
      </c>
      <c r="Q169" s="165"/>
      <c r="R169" s="166">
        <f>SUM(R170:R172)</f>
        <v>0</v>
      </c>
      <c r="S169" s="165"/>
      <c r="T169" s="167">
        <f>SUM(T170:T172)</f>
        <v>0</v>
      </c>
      <c r="AR169" s="160" t="s">
        <v>83</v>
      </c>
      <c r="AT169" s="168" t="s">
        <v>72</v>
      </c>
      <c r="AU169" s="168" t="s">
        <v>81</v>
      </c>
      <c r="AY169" s="160" t="s">
        <v>178</v>
      </c>
      <c r="BK169" s="169">
        <f>SUM(BK170:BK172)</f>
        <v>0</v>
      </c>
    </row>
    <row r="170" spans="2:65" s="1" customFormat="1" ht="16.5" customHeight="1">
      <c r="B170" s="172"/>
      <c r="C170" s="173" t="s">
        <v>544</v>
      </c>
      <c r="D170" s="173" t="s">
        <v>180</v>
      </c>
      <c r="E170" s="174"/>
      <c r="F170" s="175" t="s">
        <v>603</v>
      </c>
      <c r="G170" s="176"/>
      <c r="H170" s="177"/>
      <c r="I170" s="178"/>
      <c r="J170" s="179">
        <f>ROUND(I170*H170,2)</f>
        <v>0</v>
      </c>
      <c r="K170" s="175" t="s">
        <v>5</v>
      </c>
      <c r="L170" s="39"/>
      <c r="M170" s="180" t="s">
        <v>5</v>
      </c>
      <c r="N170" s="181" t="s">
        <v>44</v>
      </c>
      <c r="O170" s="40"/>
      <c r="P170" s="182">
        <f>O170*H170</f>
        <v>0</v>
      </c>
      <c r="Q170" s="182">
        <v>0</v>
      </c>
      <c r="R170" s="182">
        <f>Q170*H170</f>
        <v>0</v>
      </c>
      <c r="S170" s="182">
        <v>0</v>
      </c>
      <c r="T170" s="183">
        <f>S170*H170</f>
        <v>0</v>
      </c>
      <c r="AR170" s="22" t="s">
        <v>218</v>
      </c>
      <c r="AT170" s="22" t="s">
        <v>180</v>
      </c>
      <c r="AU170" s="22" t="s">
        <v>83</v>
      </c>
      <c r="AY170" s="22" t="s">
        <v>178</v>
      </c>
      <c r="BE170" s="184">
        <f>IF(N170="základní",J170,0)</f>
        <v>0</v>
      </c>
      <c r="BF170" s="184">
        <f>IF(N170="snížená",J170,0)</f>
        <v>0</v>
      </c>
      <c r="BG170" s="184">
        <f>IF(N170="zákl. přenesená",J170,0)</f>
        <v>0</v>
      </c>
      <c r="BH170" s="184">
        <f>IF(N170="sníž. přenesená",J170,0)</f>
        <v>0</v>
      </c>
      <c r="BI170" s="184">
        <f>IF(N170="nulová",J170,0)</f>
        <v>0</v>
      </c>
      <c r="BJ170" s="22" t="s">
        <v>81</v>
      </c>
      <c r="BK170" s="184">
        <f>ROUND(I170*H170,2)</f>
        <v>0</v>
      </c>
      <c r="BL170" s="22" t="s">
        <v>218</v>
      </c>
      <c r="BM170" s="22" t="s">
        <v>547</v>
      </c>
    </row>
    <row r="171" spans="2:65" s="1" customFormat="1" ht="16.5" customHeight="1">
      <c r="B171" s="172"/>
      <c r="C171" s="173" t="s">
        <v>369</v>
      </c>
      <c r="D171" s="173" t="s">
        <v>180</v>
      </c>
      <c r="E171" s="174"/>
      <c r="F171" s="175" t="s">
        <v>603</v>
      </c>
      <c r="G171" s="176"/>
      <c r="H171" s="177"/>
      <c r="I171" s="178"/>
      <c r="J171" s="179">
        <f>ROUND(I171*H171,2)</f>
        <v>0</v>
      </c>
      <c r="K171" s="175" t="s">
        <v>5</v>
      </c>
      <c r="L171" s="39"/>
      <c r="M171" s="180" t="s">
        <v>5</v>
      </c>
      <c r="N171" s="181" t="s">
        <v>44</v>
      </c>
      <c r="O171" s="40"/>
      <c r="P171" s="182">
        <f>O171*H171</f>
        <v>0</v>
      </c>
      <c r="Q171" s="182">
        <v>0</v>
      </c>
      <c r="R171" s="182">
        <f>Q171*H171</f>
        <v>0</v>
      </c>
      <c r="S171" s="182">
        <v>0</v>
      </c>
      <c r="T171" s="183">
        <f>S171*H171</f>
        <v>0</v>
      </c>
      <c r="AR171" s="22" t="s">
        <v>218</v>
      </c>
      <c r="AT171" s="22" t="s">
        <v>180</v>
      </c>
      <c r="AU171" s="22" t="s">
        <v>83</v>
      </c>
      <c r="AY171" s="22" t="s">
        <v>178</v>
      </c>
      <c r="BE171" s="184">
        <f>IF(N171="základní",J171,0)</f>
        <v>0</v>
      </c>
      <c r="BF171" s="184">
        <f>IF(N171="snížená",J171,0)</f>
        <v>0</v>
      </c>
      <c r="BG171" s="184">
        <f>IF(N171="zákl. přenesená",J171,0)</f>
        <v>0</v>
      </c>
      <c r="BH171" s="184">
        <f>IF(N171="sníž. přenesená",J171,0)</f>
        <v>0</v>
      </c>
      <c r="BI171" s="184">
        <f>IF(N171="nulová",J171,0)</f>
        <v>0</v>
      </c>
      <c r="BJ171" s="22" t="s">
        <v>81</v>
      </c>
      <c r="BK171" s="184">
        <f>ROUND(I171*H171,2)</f>
        <v>0</v>
      </c>
      <c r="BL171" s="22" t="s">
        <v>218</v>
      </c>
      <c r="BM171" s="22" t="s">
        <v>551</v>
      </c>
    </row>
    <row r="172" spans="2:65" s="1" customFormat="1" ht="16.5" customHeight="1">
      <c r="B172" s="172"/>
      <c r="C172" s="173" t="s">
        <v>553</v>
      </c>
      <c r="D172" s="173" t="s">
        <v>180</v>
      </c>
      <c r="E172" s="174" t="s">
        <v>1923</v>
      </c>
      <c r="F172" s="175" t="s">
        <v>1958</v>
      </c>
      <c r="G172" s="176" t="s">
        <v>299</v>
      </c>
      <c r="H172" s="177">
        <v>1</v>
      </c>
      <c r="I172" s="178"/>
      <c r="J172" s="179">
        <f>ROUND(I172*H172,2)</f>
        <v>0</v>
      </c>
      <c r="K172" s="175" t="s">
        <v>5</v>
      </c>
      <c r="L172" s="39"/>
      <c r="M172" s="180" t="s">
        <v>5</v>
      </c>
      <c r="N172" s="181" t="s">
        <v>44</v>
      </c>
      <c r="O172" s="40"/>
      <c r="P172" s="182">
        <f>O172*H172</f>
        <v>0</v>
      </c>
      <c r="Q172" s="182">
        <v>0</v>
      </c>
      <c r="R172" s="182">
        <f>Q172*H172</f>
        <v>0</v>
      </c>
      <c r="S172" s="182">
        <v>0</v>
      </c>
      <c r="T172" s="183">
        <f>S172*H172</f>
        <v>0</v>
      </c>
      <c r="AR172" s="22" t="s">
        <v>218</v>
      </c>
      <c r="AT172" s="22" t="s">
        <v>180</v>
      </c>
      <c r="AU172" s="22" t="s">
        <v>83</v>
      </c>
      <c r="AY172" s="22" t="s">
        <v>178</v>
      </c>
      <c r="BE172" s="184">
        <f>IF(N172="základní",J172,0)</f>
        <v>0</v>
      </c>
      <c r="BF172" s="184">
        <f>IF(N172="snížená",J172,0)</f>
        <v>0</v>
      </c>
      <c r="BG172" s="184">
        <f>IF(N172="zákl. přenesená",J172,0)</f>
        <v>0</v>
      </c>
      <c r="BH172" s="184">
        <f>IF(N172="sníž. přenesená",J172,0)</f>
        <v>0</v>
      </c>
      <c r="BI172" s="184">
        <f>IF(N172="nulová",J172,0)</f>
        <v>0</v>
      </c>
      <c r="BJ172" s="22" t="s">
        <v>81</v>
      </c>
      <c r="BK172" s="184">
        <f>ROUND(I172*H172,2)</f>
        <v>0</v>
      </c>
      <c r="BL172" s="22" t="s">
        <v>218</v>
      </c>
      <c r="BM172" s="22" t="s">
        <v>556</v>
      </c>
    </row>
    <row r="173" spans="2:63" s="10" customFormat="1" ht="29.85" customHeight="1">
      <c r="B173" s="159"/>
      <c r="D173" s="160" t="s">
        <v>72</v>
      </c>
      <c r="E173" s="170" t="s">
        <v>1299</v>
      </c>
      <c r="F173" s="170" t="s">
        <v>1924</v>
      </c>
      <c r="I173" s="162"/>
      <c r="J173" s="171">
        <f>BK173</f>
        <v>0</v>
      </c>
      <c r="L173" s="159"/>
      <c r="M173" s="164"/>
      <c r="N173" s="165"/>
      <c r="O173" s="165"/>
      <c r="P173" s="166">
        <f>P174</f>
        <v>0</v>
      </c>
      <c r="Q173" s="165"/>
      <c r="R173" s="166">
        <f>R174</f>
        <v>0</v>
      </c>
      <c r="S173" s="165"/>
      <c r="T173" s="167">
        <f>T174</f>
        <v>0</v>
      </c>
      <c r="AR173" s="160" t="s">
        <v>83</v>
      </c>
      <c r="AT173" s="168" t="s">
        <v>72</v>
      </c>
      <c r="AU173" s="168" t="s">
        <v>81</v>
      </c>
      <c r="AY173" s="160" t="s">
        <v>178</v>
      </c>
      <c r="BK173" s="169">
        <f>BK174</f>
        <v>0</v>
      </c>
    </row>
    <row r="174" spans="2:65" s="1" customFormat="1" ht="16.5" customHeight="1">
      <c r="B174" s="172"/>
      <c r="C174" s="173" t="s">
        <v>373</v>
      </c>
      <c r="D174" s="173" t="s">
        <v>180</v>
      </c>
      <c r="E174" s="174" t="s">
        <v>1925</v>
      </c>
      <c r="F174" s="175" t="s">
        <v>1926</v>
      </c>
      <c r="G174" s="176" t="s">
        <v>1927</v>
      </c>
      <c r="H174" s="177">
        <v>6</v>
      </c>
      <c r="I174" s="178"/>
      <c r="J174" s="179">
        <f>ROUND(I174*H174,2)</f>
        <v>0</v>
      </c>
      <c r="K174" s="175" t="s">
        <v>5</v>
      </c>
      <c r="L174" s="39"/>
      <c r="M174" s="180" t="s">
        <v>5</v>
      </c>
      <c r="N174" s="181" t="s">
        <v>44</v>
      </c>
      <c r="O174" s="40"/>
      <c r="P174" s="182">
        <f>O174*H174</f>
        <v>0</v>
      </c>
      <c r="Q174" s="182">
        <v>0</v>
      </c>
      <c r="R174" s="182">
        <f>Q174*H174</f>
        <v>0</v>
      </c>
      <c r="S174" s="182">
        <v>0</v>
      </c>
      <c r="T174" s="183">
        <f>S174*H174</f>
        <v>0</v>
      </c>
      <c r="AR174" s="22" t="s">
        <v>218</v>
      </c>
      <c r="AT174" s="22" t="s">
        <v>180</v>
      </c>
      <c r="AU174" s="22" t="s">
        <v>83</v>
      </c>
      <c r="AY174" s="22" t="s">
        <v>178</v>
      </c>
      <c r="BE174" s="184">
        <f>IF(N174="základní",J174,0)</f>
        <v>0</v>
      </c>
      <c r="BF174" s="184">
        <f>IF(N174="snížená",J174,0)</f>
        <v>0</v>
      </c>
      <c r="BG174" s="184">
        <f>IF(N174="zákl. přenesená",J174,0)</f>
        <v>0</v>
      </c>
      <c r="BH174" s="184">
        <f>IF(N174="sníž. přenesená",J174,0)</f>
        <v>0</v>
      </c>
      <c r="BI174" s="184">
        <f>IF(N174="nulová",J174,0)</f>
        <v>0</v>
      </c>
      <c r="BJ174" s="22" t="s">
        <v>81</v>
      </c>
      <c r="BK174" s="184">
        <f>ROUND(I174*H174,2)</f>
        <v>0</v>
      </c>
      <c r="BL174" s="22" t="s">
        <v>218</v>
      </c>
      <c r="BM174" s="22" t="s">
        <v>561</v>
      </c>
    </row>
    <row r="175" spans="2:63" s="10" customFormat="1" ht="29.85" customHeight="1">
      <c r="B175" s="159"/>
      <c r="D175" s="160" t="s">
        <v>72</v>
      </c>
      <c r="E175" s="170" t="s">
        <v>591</v>
      </c>
      <c r="F175" s="170" t="s">
        <v>1918</v>
      </c>
      <c r="I175" s="162"/>
      <c r="J175" s="171">
        <f>BK175</f>
        <v>0</v>
      </c>
      <c r="L175" s="159"/>
      <c r="M175" s="164"/>
      <c r="N175" s="165"/>
      <c r="O175" s="165"/>
      <c r="P175" s="166">
        <f>SUM(P176:P177)</f>
        <v>0</v>
      </c>
      <c r="Q175" s="165"/>
      <c r="R175" s="166">
        <f>SUM(R176:R177)</f>
        <v>0</v>
      </c>
      <c r="S175" s="165"/>
      <c r="T175" s="167">
        <f>SUM(T176:T177)</f>
        <v>0</v>
      </c>
      <c r="AR175" s="160" t="s">
        <v>83</v>
      </c>
      <c r="AT175" s="168" t="s">
        <v>72</v>
      </c>
      <c r="AU175" s="168" t="s">
        <v>81</v>
      </c>
      <c r="AY175" s="160" t="s">
        <v>178</v>
      </c>
      <c r="BK175" s="169">
        <f>SUM(BK176:BK177)</f>
        <v>0</v>
      </c>
    </row>
    <row r="176" spans="2:65" s="1" customFormat="1" ht="16.5" customHeight="1">
      <c r="B176" s="172"/>
      <c r="C176" s="173" t="s">
        <v>564</v>
      </c>
      <c r="D176" s="173" t="s">
        <v>180</v>
      </c>
      <c r="E176" s="174"/>
      <c r="F176" s="175" t="s">
        <v>603</v>
      </c>
      <c r="G176" s="176"/>
      <c r="H176" s="177"/>
      <c r="I176" s="178"/>
      <c r="J176" s="179">
        <f>ROUND(I176*H176,2)</f>
        <v>0</v>
      </c>
      <c r="K176" s="175" t="s">
        <v>5</v>
      </c>
      <c r="L176" s="39"/>
      <c r="M176" s="180" t="s">
        <v>5</v>
      </c>
      <c r="N176" s="181" t="s">
        <v>44</v>
      </c>
      <c r="O176" s="40"/>
      <c r="P176" s="182">
        <f>O176*H176</f>
        <v>0</v>
      </c>
      <c r="Q176" s="182">
        <v>0</v>
      </c>
      <c r="R176" s="182">
        <f>Q176*H176</f>
        <v>0</v>
      </c>
      <c r="S176" s="182">
        <v>0</v>
      </c>
      <c r="T176" s="183">
        <f>S176*H176</f>
        <v>0</v>
      </c>
      <c r="AR176" s="22" t="s">
        <v>218</v>
      </c>
      <c r="AT176" s="22" t="s">
        <v>180</v>
      </c>
      <c r="AU176" s="22" t="s">
        <v>83</v>
      </c>
      <c r="AY176" s="22" t="s">
        <v>178</v>
      </c>
      <c r="BE176" s="184">
        <f>IF(N176="základní",J176,0)</f>
        <v>0</v>
      </c>
      <c r="BF176" s="184">
        <f>IF(N176="snížená",J176,0)</f>
        <v>0</v>
      </c>
      <c r="BG176" s="184">
        <f>IF(N176="zákl. přenesená",J176,0)</f>
        <v>0</v>
      </c>
      <c r="BH176" s="184">
        <f>IF(N176="sníž. přenesená",J176,0)</f>
        <v>0</v>
      </c>
      <c r="BI176" s="184">
        <f>IF(N176="nulová",J176,0)</f>
        <v>0</v>
      </c>
      <c r="BJ176" s="22" t="s">
        <v>81</v>
      </c>
      <c r="BK176" s="184">
        <f>ROUND(I176*H176,2)</f>
        <v>0</v>
      </c>
      <c r="BL176" s="22" t="s">
        <v>218</v>
      </c>
      <c r="BM176" s="22" t="s">
        <v>567</v>
      </c>
    </row>
    <row r="177" spans="2:65" s="1" customFormat="1" ht="16.5" customHeight="1">
      <c r="B177" s="172"/>
      <c r="C177" s="173" t="s">
        <v>377</v>
      </c>
      <c r="D177" s="173" t="s">
        <v>180</v>
      </c>
      <c r="E177" s="174"/>
      <c r="F177" s="175" t="s">
        <v>603</v>
      </c>
      <c r="G177" s="176"/>
      <c r="H177" s="177"/>
      <c r="I177" s="178"/>
      <c r="J177" s="179">
        <f>ROUND(I177*H177,2)</f>
        <v>0</v>
      </c>
      <c r="K177" s="175" t="s">
        <v>5</v>
      </c>
      <c r="L177" s="39"/>
      <c r="M177" s="180" t="s">
        <v>5</v>
      </c>
      <c r="N177" s="181" t="s">
        <v>44</v>
      </c>
      <c r="O177" s="40"/>
      <c r="P177" s="182">
        <f>O177*H177</f>
        <v>0</v>
      </c>
      <c r="Q177" s="182">
        <v>0</v>
      </c>
      <c r="R177" s="182">
        <f>Q177*H177</f>
        <v>0</v>
      </c>
      <c r="S177" s="182">
        <v>0</v>
      </c>
      <c r="T177" s="183">
        <f>S177*H177</f>
        <v>0</v>
      </c>
      <c r="AR177" s="22" t="s">
        <v>218</v>
      </c>
      <c r="AT177" s="22" t="s">
        <v>180</v>
      </c>
      <c r="AU177" s="22" t="s">
        <v>83</v>
      </c>
      <c r="AY177" s="22" t="s">
        <v>178</v>
      </c>
      <c r="BE177" s="184">
        <f>IF(N177="základní",J177,0)</f>
        <v>0</v>
      </c>
      <c r="BF177" s="184">
        <f>IF(N177="snížená",J177,0)</f>
        <v>0</v>
      </c>
      <c r="BG177" s="184">
        <f>IF(N177="zákl. přenesená",J177,0)</f>
        <v>0</v>
      </c>
      <c r="BH177" s="184">
        <f>IF(N177="sníž. přenesená",J177,0)</f>
        <v>0</v>
      </c>
      <c r="BI177" s="184">
        <f>IF(N177="nulová",J177,0)</f>
        <v>0</v>
      </c>
      <c r="BJ177" s="22" t="s">
        <v>81</v>
      </c>
      <c r="BK177" s="184">
        <f>ROUND(I177*H177,2)</f>
        <v>0</v>
      </c>
      <c r="BL177" s="22" t="s">
        <v>218</v>
      </c>
      <c r="BM177" s="22" t="s">
        <v>570</v>
      </c>
    </row>
    <row r="178" spans="2:63" s="10" customFormat="1" ht="29.85" customHeight="1">
      <c r="B178" s="159"/>
      <c r="D178" s="160" t="s">
        <v>72</v>
      </c>
      <c r="E178" s="170" t="s">
        <v>1656</v>
      </c>
      <c r="F178" s="170" t="s">
        <v>1932</v>
      </c>
      <c r="I178" s="162"/>
      <c r="J178" s="171">
        <f>BK178</f>
        <v>0</v>
      </c>
      <c r="L178" s="159"/>
      <c r="M178" s="164"/>
      <c r="N178" s="165"/>
      <c r="O178" s="165"/>
      <c r="P178" s="166">
        <f>SUM(P179:P184)</f>
        <v>0</v>
      </c>
      <c r="Q178" s="165"/>
      <c r="R178" s="166">
        <f>SUM(R179:R184)</f>
        <v>0</v>
      </c>
      <c r="S178" s="165"/>
      <c r="T178" s="167">
        <f>SUM(T179:T184)</f>
        <v>0</v>
      </c>
      <c r="AR178" s="160" t="s">
        <v>83</v>
      </c>
      <c r="AT178" s="168" t="s">
        <v>72</v>
      </c>
      <c r="AU178" s="168" t="s">
        <v>81</v>
      </c>
      <c r="AY178" s="160" t="s">
        <v>178</v>
      </c>
      <c r="BK178" s="169">
        <f>SUM(BK179:BK184)</f>
        <v>0</v>
      </c>
    </row>
    <row r="179" spans="2:65" s="1" customFormat="1" ht="16.5" customHeight="1">
      <c r="B179" s="172"/>
      <c r="C179" s="173" t="s">
        <v>571</v>
      </c>
      <c r="D179" s="173" t="s">
        <v>180</v>
      </c>
      <c r="E179" s="174" t="s">
        <v>81</v>
      </c>
      <c r="F179" s="175" t="s">
        <v>1933</v>
      </c>
      <c r="G179" s="176" t="s">
        <v>227</v>
      </c>
      <c r="H179" s="177">
        <v>2</v>
      </c>
      <c r="I179" s="178"/>
      <c r="J179" s="179">
        <f aca="true" t="shared" si="20" ref="J179:J184">ROUND(I179*H179,2)</f>
        <v>0</v>
      </c>
      <c r="K179" s="175" t="s">
        <v>5</v>
      </c>
      <c r="L179" s="39"/>
      <c r="M179" s="180" t="s">
        <v>5</v>
      </c>
      <c r="N179" s="181" t="s">
        <v>44</v>
      </c>
      <c r="O179" s="40"/>
      <c r="P179" s="182">
        <f aca="true" t="shared" si="21" ref="P179:P184">O179*H179</f>
        <v>0</v>
      </c>
      <c r="Q179" s="182">
        <v>0</v>
      </c>
      <c r="R179" s="182">
        <f aca="true" t="shared" si="22" ref="R179:R184">Q179*H179</f>
        <v>0</v>
      </c>
      <c r="S179" s="182">
        <v>0</v>
      </c>
      <c r="T179" s="183">
        <f aca="true" t="shared" si="23" ref="T179:T184">S179*H179</f>
        <v>0</v>
      </c>
      <c r="AR179" s="22" t="s">
        <v>218</v>
      </c>
      <c r="AT179" s="22" t="s">
        <v>180</v>
      </c>
      <c r="AU179" s="22" t="s">
        <v>83</v>
      </c>
      <c r="AY179" s="22" t="s">
        <v>178</v>
      </c>
      <c r="BE179" s="184">
        <f aca="true" t="shared" si="24" ref="BE179:BE184">IF(N179="základní",J179,0)</f>
        <v>0</v>
      </c>
      <c r="BF179" s="184">
        <f aca="true" t="shared" si="25" ref="BF179:BF184">IF(N179="snížená",J179,0)</f>
        <v>0</v>
      </c>
      <c r="BG179" s="184">
        <f aca="true" t="shared" si="26" ref="BG179:BG184">IF(N179="zákl. přenesená",J179,0)</f>
        <v>0</v>
      </c>
      <c r="BH179" s="184">
        <f aca="true" t="shared" si="27" ref="BH179:BH184">IF(N179="sníž. přenesená",J179,0)</f>
        <v>0</v>
      </c>
      <c r="BI179" s="184">
        <f aca="true" t="shared" si="28" ref="BI179:BI184">IF(N179="nulová",J179,0)</f>
        <v>0</v>
      </c>
      <c r="BJ179" s="22" t="s">
        <v>81</v>
      </c>
      <c r="BK179" s="184">
        <f aca="true" t="shared" si="29" ref="BK179:BK184">ROUND(I179*H179,2)</f>
        <v>0</v>
      </c>
      <c r="BL179" s="22" t="s">
        <v>218</v>
      </c>
      <c r="BM179" s="22" t="s">
        <v>574</v>
      </c>
    </row>
    <row r="180" spans="2:65" s="1" customFormat="1" ht="16.5" customHeight="1">
      <c r="B180" s="172"/>
      <c r="C180" s="173" t="s">
        <v>381</v>
      </c>
      <c r="D180" s="173" t="s">
        <v>180</v>
      </c>
      <c r="E180" s="174" t="s">
        <v>83</v>
      </c>
      <c r="F180" s="175" t="s">
        <v>1934</v>
      </c>
      <c r="G180" s="176" t="s">
        <v>1935</v>
      </c>
      <c r="H180" s="177">
        <v>10</v>
      </c>
      <c r="I180" s="178"/>
      <c r="J180" s="179">
        <f t="shared" si="20"/>
        <v>0</v>
      </c>
      <c r="K180" s="175" t="s">
        <v>5</v>
      </c>
      <c r="L180" s="39"/>
      <c r="M180" s="180" t="s">
        <v>5</v>
      </c>
      <c r="N180" s="181" t="s">
        <v>44</v>
      </c>
      <c r="O180" s="40"/>
      <c r="P180" s="182">
        <f t="shared" si="21"/>
        <v>0</v>
      </c>
      <c r="Q180" s="182">
        <v>0</v>
      </c>
      <c r="R180" s="182">
        <f t="shared" si="22"/>
        <v>0</v>
      </c>
      <c r="S180" s="182">
        <v>0</v>
      </c>
      <c r="T180" s="183">
        <f t="shared" si="23"/>
        <v>0</v>
      </c>
      <c r="AR180" s="22" t="s">
        <v>218</v>
      </c>
      <c r="AT180" s="22" t="s">
        <v>180</v>
      </c>
      <c r="AU180" s="22" t="s">
        <v>83</v>
      </c>
      <c r="AY180" s="22" t="s">
        <v>178</v>
      </c>
      <c r="BE180" s="184">
        <f t="shared" si="24"/>
        <v>0</v>
      </c>
      <c r="BF180" s="184">
        <f t="shared" si="25"/>
        <v>0</v>
      </c>
      <c r="BG180" s="184">
        <f t="shared" si="26"/>
        <v>0</v>
      </c>
      <c r="BH180" s="184">
        <f t="shared" si="27"/>
        <v>0</v>
      </c>
      <c r="BI180" s="184">
        <f t="shared" si="28"/>
        <v>0</v>
      </c>
      <c r="BJ180" s="22" t="s">
        <v>81</v>
      </c>
      <c r="BK180" s="184">
        <f t="shared" si="29"/>
        <v>0</v>
      </c>
      <c r="BL180" s="22" t="s">
        <v>218</v>
      </c>
      <c r="BM180" s="22" t="s">
        <v>577</v>
      </c>
    </row>
    <row r="181" spans="2:65" s="1" customFormat="1" ht="16.5" customHeight="1">
      <c r="B181" s="172"/>
      <c r="C181" s="173" t="s">
        <v>578</v>
      </c>
      <c r="D181" s="173" t="s">
        <v>180</v>
      </c>
      <c r="E181" s="174" t="s">
        <v>193</v>
      </c>
      <c r="F181" s="175" t="s">
        <v>1936</v>
      </c>
      <c r="G181" s="176" t="s">
        <v>1935</v>
      </c>
      <c r="H181" s="177">
        <v>2</v>
      </c>
      <c r="I181" s="178"/>
      <c r="J181" s="179">
        <f t="shared" si="20"/>
        <v>0</v>
      </c>
      <c r="K181" s="175" t="s">
        <v>5</v>
      </c>
      <c r="L181" s="39"/>
      <c r="M181" s="180" t="s">
        <v>5</v>
      </c>
      <c r="N181" s="181" t="s">
        <v>44</v>
      </c>
      <c r="O181" s="40"/>
      <c r="P181" s="182">
        <f t="shared" si="21"/>
        <v>0</v>
      </c>
      <c r="Q181" s="182">
        <v>0</v>
      </c>
      <c r="R181" s="182">
        <f t="shared" si="22"/>
        <v>0</v>
      </c>
      <c r="S181" s="182">
        <v>0</v>
      </c>
      <c r="T181" s="183">
        <f t="shared" si="23"/>
        <v>0</v>
      </c>
      <c r="AR181" s="22" t="s">
        <v>218</v>
      </c>
      <c r="AT181" s="22" t="s">
        <v>180</v>
      </c>
      <c r="AU181" s="22" t="s">
        <v>83</v>
      </c>
      <c r="AY181" s="22" t="s">
        <v>178</v>
      </c>
      <c r="BE181" s="184">
        <f t="shared" si="24"/>
        <v>0</v>
      </c>
      <c r="BF181" s="184">
        <f t="shared" si="25"/>
        <v>0</v>
      </c>
      <c r="BG181" s="184">
        <f t="shared" si="26"/>
        <v>0</v>
      </c>
      <c r="BH181" s="184">
        <f t="shared" si="27"/>
        <v>0</v>
      </c>
      <c r="BI181" s="184">
        <f t="shared" si="28"/>
        <v>0</v>
      </c>
      <c r="BJ181" s="22" t="s">
        <v>81</v>
      </c>
      <c r="BK181" s="184">
        <f t="shared" si="29"/>
        <v>0</v>
      </c>
      <c r="BL181" s="22" t="s">
        <v>218</v>
      </c>
      <c r="BM181" s="22" t="s">
        <v>581</v>
      </c>
    </row>
    <row r="182" spans="2:65" s="1" customFormat="1" ht="16.5" customHeight="1">
      <c r="B182" s="172"/>
      <c r="C182" s="173" t="s">
        <v>387</v>
      </c>
      <c r="D182" s="173" t="s">
        <v>180</v>
      </c>
      <c r="E182" s="174" t="s">
        <v>185</v>
      </c>
      <c r="F182" s="175" t="s">
        <v>1937</v>
      </c>
      <c r="G182" s="176" t="s">
        <v>1935</v>
      </c>
      <c r="H182" s="177">
        <v>4</v>
      </c>
      <c r="I182" s="178"/>
      <c r="J182" s="179">
        <f t="shared" si="20"/>
        <v>0</v>
      </c>
      <c r="K182" s="175" t="s">
        <v>5</v>
      </c>
      <c r="L182" s="39"/>
      <c r="M182" s="180" t="s">
        <v>5</v>
      </c>
      <c r="N182" s="181" t="s">
        <v>44</v>
      </c>
      <c r="O182" s="40"/>
      <c r="P182" s="182">
        <f t="shared" si="21"/>
        <v>0</v>
      </c>
      <c r="Q182" s="182">
        <v>0</v>
      </c>
      <c r="R182" s="182">
        <f t="shared" si="22"/>
        <v>0</v>
      </c>
      <c r="S182" s="182">
        <v>0</v>
      </c>
      <c r="T182" s="183">
        <f t="shared" si="23"/>
        <v>0</v>
      </c>
      <c r="AR182" s="22" t="s">
        <v>218</v>
      </c>
      <c r="AT182" s="22" t="s">
        <v>180</v>
      </c>
      <c r="AU182" s="22" t="s">
        <v>83</v>
      </c>
      <c r="AY182" s="22" t="s">
        <v>178</v>
      </c>
      <c r="BE182" s="184">
        <f t="shared" si="24"/>
        <v>0</v>
      </c>
      <c r="BF182" s="184">
        <f t="shared" si="25"/>
        <v>0</v>
      </c>
      <c r="BG182" s="184">
        <f t="shared" si="26"/>
        <v>0</v>
      </c>
      <c r="BH182" s="184">
        <f t="shared" si="27"/>
        <v>0</v>
      </c>
      <c r="BI182" s="184">
        <f t="shared" si="28"/>
        <v>0</v>
      </c>
      <c r="BJ182" s="22" t="s">
        <v>81</v>
      </c>
      <c r="BK182" s="184">
        <f t="shared" si="29"/>
        <v>0</v>
      </c>
      <c r="BL182" s="22" t="s">
        <v>218</v>
      </c>
      <c r="BM182" s="22" t="s">
        <v>586</v>
      </c>
    </row>
    <row r="183" spans="2:65" s="1" customFormat="1" ht="16.5" customHeight="1">
      <c r="B183" s="172"/>
      <c r="C183" s="173" t="s">
        <v>587</v>
      </c>
      <c r="D183" s="173" t="s">
        <v>180</v>
      </c>
      <c r="E183" s="174" t="s">
        <v>204</v>
      </c>
      <c r="F183" s="175" t="s">
        <v>1938</v>
      </c>
      <c r="G183" s="176" t="s">
        <v>1935</v>
      </c>
      <c r="H183" s="177">
        <v>2</v>
      </c>
      <c r="I183" s="178"/>
      <c r="J183" s="179">
        <f t="shared" si="20"/>
        <v>0</v>
      </c>
      <c r="K183" s="175" t="s">
        <v>5</v>
      </c>
      <c r="L183" s="39"/>
      <c r="M183" s="180" t="s">
        <v>5</v>
      </c>
      <c r="N183" s="181" t="s">
        <v>44</v>
      </c>
      <c r="O183" s="40"/>
      <c r="P183" s="182">
        <f t="shared" si="21"/>
        <v>0</v>
      </c>
      <c r="Q183" s="182">
        <v>0</v>
      </c>
      <c r="R183" s="182">
        <f t="shared" si="22"/>
        <v>0</v>
      </c>
      <c r="S183" s="182">
        <v>0</v>
      </c>
      <c r="T183" s="183">
        <f t="shared" si="23"/>
        <v>0</v>
      </c>
      <c r="AR183" s="22" t="s">
        <v>218</v>
      </c>
      <c r="AT183" s="22" t="s">
        <v>180</v>
      </c>
      <c r="AU183" s="22" t="s">
        <v>83</v>
      </c>
      <c r="AY183" s="22" t="s">
        <v>178</v>
      </c>
      <c r="BE183" s="184">
        <f t="shared" si="24"/>
        <v>0</v>
      </c>
      <c r="BF183" s="184">
        <f t="shared" si="25"/>
        <v>0</v>
      </c>
      <c r="BG183" s="184">
        <f t="shared" si="26"/>
        <v>0</v>
      </c>
      <c r="BH183" s="184">
        <f t="shared" si="27"/>
        <v>0</v>
      </c>
      <c r="BI183" s="184">
        <f t="shared" si="28"/>
        <v>0</v>
      </c>
      <c r="BJ183" s="22" t="s">
        <v>81</v>
      </c>
      <c r="BK183" s="184">
        <f t="shared" si="29"/>
        <v>0</v>
      </c>
      <c r="BL183" s="22" t="s">
        <v>218</v>
      </c>
      <c r="BM183" s="22" t="s">
        <v>590</v>
      </c>
    </row>
    <row r="184" spans="2:65" s="1" customFormat="1" ht="16.5" customHeight="1">
      <c r="B184" s="172"/>
      <c r="C184" s="173" t="s">
        <v>390</v>
      </c>
      <c r="D184" s="173" t="s">
        <v>180</v>
      </c>
      <c r="E184" s="174" t="s">
        <v>198</v>
      </c>
      <c r="F184" s="175" t="s">
        <v>1939</v>
      </c>
      <c r="G184" s="176" t="s">
        <v>1935</v>
      </c>
      <c r="H184" s="177">
        <v>50</v>
      </c>
      <c r="I184" s="178"/>
      <c r="J184" s="179">
        <f t="shared" si="20"/>
        <v>0</v>
      </c>
      <c r="K184" s="175" t="s">
        <v>5</v>
      </c>
      <c r="L184" s="39"/>
      <c r="M184" s="180" t="s">
        <v>5</v>
      </c>
      <c r="N184" s="181" t="s">
        <v>44</v>
      </c>
      <c r="O184" s="40"/>
      <c r="P184" s="182">
        <f t="shared" si="21"/>
        <v>0</v>
      </c>
      <c r="Q184" s="182">
        <v>0</v>
      </c>
      <c r="R184" s="182">
        <f t="shared" si="22"/>
        <v>0</v>
      </c>
      <c r="S184" s="182">
        <v>0</v>
      </c>
      <c r="T184" s="183">
        <f t="shared" si="23"/>
        <v>0</v>
      </c>
      <c r="AR184" s="22" t="s">
        <v>218</v>
      </c>
      <c r="AT184" s="22" t="s">
        <v>180</v>
      </c>
      <c r="AU184" s="22" t="s">
        <v>83</v>
      </c>
      <c r="AY184" s="22" t="s">
        <v>178</v>
      </c>
      <c r="BE184" s="184">
        <f t="shared" si="24"/>
        <v>0</v>
      </c>
      <c r="BF184" s="184">
        <f t="shared" si="25"/>
        <v>0</v>
      </c>
      <c r="BG184" s="184">
        <f t="shared" si="26"/>
        <v>0</v>
      </c>
      <c r="BH184" s="184">
        <f t="shared" si="27"/>
        <v>0</v>
      </c>
      <c r="BI184" s="184">
        <f t="shared" si="28"/>
        <v>0</v>
      </c>
      <c r="BJ184" s="22" t="s">
        <v>81</v>
      </c>
      <c r="BK184" s="184">
        <f t="shared" si="29"/>
        <v>0</v>
      </c>
      <c r="BL184" s="22" t="s">
        <v>218</v>
      </c>
      <c r="BM184" s="22" t="s">
        <v>595</v>
      </c>
    </row>
    <row r="185" spans="2:63" s="10" customFormat="1" ht="29.85" customHeight="1">
      <c r="B185" s="159"/>
      <c r="D185" s="160" t="s">
        <v>72</v>
      </c>
      <c r="E185" s="170" t="s">
        <v>671</v>
      </c>
      <c r="F185" s="170" t="s">
        <v>1940</v>
      </c>
      <c r="I185" s="162"/>
      <c r="J185" s="171">
        <f>BK185</f>
        <v>0</v>
      </c>
      <c r="L185" s="159"/>
      <c r="M185" s="164"/>
      <c r="N185" s="165"/>
      <c r="O185" s="165"/>
      <c r="P185" s="166">
        <f>SUM(P186:P187)</f>
        <v>0</v>
      </c>
      <c r="Q185" s="165"/>
      <c r="R185" s="166">
        <f>SUM(R186:R187)</f>
        <v>0</v>
      </c>
      <c r="S185" s="165"/>
      <c r="T185" s="167">
        <f>SUM(T186:T187)</f>
        <v>0</v>
      </c>
      <c r="AR185" s="160" t="s">
        <v>83</v>
      </c>
      <c r="AT185" s="168" t="s">
        <v>72</v>
      </c>
      <c r="AU185" s="168" t="s">
        <v>81</v>
      </c>
      <c r="AY185" s="160" t="s">
        <v>178</v>
      </c>
      <c r="BK185" s="169">
        <f>SUM(BK186:BK187)</f>
        <v>0</v>
      </c>
    </row>
    <row r="186" spans="2:65" s="1" customFormat="1" ht="16.5" customHeight="1">
      <c r="B186" s="172"/>
      <c r="C186" s="173" t="s">
        <v>602</v>
      </c>
      <c r="D186" s="173" t="s">
        <v>180</v>
      </c>
      <c r="E186" s="174" t="s">
        <v>1941</v>
      </c>
      <c r="F186" s="175" t="s">
        <v>1942</v>
      </c>
      <c r="G186" s="176" t="s">
        <v>299</v>
      </c>
      <c r="H186" s="177">
        <v>291</v>
      </c>
      <c r="I186" s="178"/>
      <c r="J186" s="179">
        <f>ROUND(I186*H186,2)</f>
        <v>0</v>
      </c>
      <c r="K186" s="175" t="s">
        <v>5</v>
      </c>
      <c r="L186" s="39"/>
      <c r="M186" s="180" t="s">
        <v>5</v>
      </c>
      <c r="N186" s="181" t="s">
        <v>44</v>
      </c>
      <c r="O186" s="40"/>
      <c r="P186" s="182">
        <f>O186*H186</f>
        <v>0</v>
      </c>
      <c r="Q186" s="182">
        <v>0</v>
      </c>
      <c r="R186" s="182">
        <f>Q186*H186</f>
        <v>0</v>
      </c>
      <c r="S186" s="182">
        <v>0</v>
      </c>
      <c r="T186" s="183">
        <f>S186*H186</f>
        <v>0</v>
      </c>
      <c r="AR186" s="22" t="s">
        <v>218</v>
      </c>
      <c r="AT186" s="22" t="s">
        <v>180</v>
      </c>
      <c r="AU186" s="22" t="s">
        <v>83</v>
      </c>
      <c r="AY186" s="22" t="s">
        <v>178</v>
      </c>
      <c r="BE186" s="184">
        <f>IF(N186="základní",J186,0)</f>
        <v>0</v>
      </c>
      <c r="BF186" s="184">
        <f>IF(N186="snížená",J186,0)</f>
        <v>0</v>
      </c>
      <c r="BG186" s="184">
        <f>IF(N186="zákl. přenesená",J186,0)</f>
        <v>0</v>
      </c>
      <c r="BH186" s="184">
        <f>IF(N186="sníž. přenesená",J186,0)</f>
        <v>0</v>
      </c>
      <c r="BI186" s="184">
        <f>IF(N186="nulová",J186,0)</f>
        <v>0</v>
      </c>
      <c r="BJ186" s="22" t="s">
        <v>81</v>
      </c>
      <c r="BK186" s="184">
        <f>ROUND(I186*H186,2)</f>
        <v>0</v>
      </c>
      <c r="BL186" s="22" t="s">
        <v>218</v>
      </c>
      <c r="BM186" s="22" t="s">
        <v>604</v>
      </c>
    </row>
    <row r="187" spans="2:65" s="1" customFormat="1" ht="16.5" customHeight="1">
      <c r="B187" s="172"/>
      <c r="C187" s="173" t="s">
        <v>395</v>
      </c>
      <c r="D187" s="173" t="s">
        <v>180</v>
      </c>
      <c r="E187" s="174" t="s">
        <v>1943</v>
      </c>
      <c r="F187" s="175" t="s">
        <v>1944</v>
      </c>
      <c r="G187" s="176" t="s">
        <v>299</v>
      </c>
      <c r="H187" s="177">
        <v>573</v>
      </c>
      <c r="I187" s="178"/>
      <c r="J187" s="179">
        <f>ROUND(I187*H187,2)</f>
        <v>0</v>
      </c>
      <c r="K187" s="175" t="s">
        <v>5</v>
      </c>
      <c r="L187" s="39"/>
      <c r="M187" s="180" t="s">
        <v>5</v>
      </c>
      <c r="N187" s="181" t="s">
        <v>44</v>
      </c>
      <c r="O187" s="40"/>
      <c r="P187" s="182">
        <f>O187*H187</f>
        <v>0</v>
      </c>
      <c r="Q187" s="182">
        <v>0</v>
      </c>
      <c r="R187" s="182">
        <f>Q187*H187</f>
        <v>0</v>
      </c>
      <c r="S187" s="182">
        <v>0</v>
      </c>
      <c r="T187" s="183">
        <f>S187*H187</f>
        <v>0</v>
      </c>
      <c r="AR187" s="22" t="s">
        <v>218</v>
      </c>
      <c r="AT187" s="22" t="s">
        <v>180</v>
      </c>
      <c r="AU187" s="22" t="s">
        <v>83</v>
      </c>
      <c r="AY187" s="22" t="s">
        <v>178</v>
      </c>
      <c r="BE187" s="184">
        <f>IF(N187="základní",J187,0)</f>
        <v>0</v>
      </c>
      <c r="BF187" s="184">
        <f>IF(N187="snížená",J187,0)</f>
        <v>0</v>
      </c>
      <c r="BG187" s="184">
        <f>IF(N187="zákl. přenesená",J187,0)</f>
        <v>0</v>
      </c>
      <c r="BH187" s="184">
        <f>IF(N187="sníž. přenesená",J187,0)</f>
        <v>0</v>
      </c>
      <c r="BI187" s="184">
        <f>IF(N187="nulová",J187,0)</f>
        <v>0</v>
      </c>
      <c r="BJ187" s="22" t="s">
        <v>81</v>
      </c>
      <c r="BK187" s="184">
        <f>ROUND(I187*H187,2)</f>
        <v>0</v>
      </c>
      <c r="BL187" s="22" t="s">
        <v>218</v>
      </c>
      <c r="BM187" s="22" t="s">
        <v>607</v>
      </c>
    </row>
    <row r="188" spans="2:63" s="10" customFormat="1" ht="29.85" customHeight="1">
      <c r="B188" s="159"/>
      <c r="D188" s="160" t="s">
        <v>72</v>
      </c>
      <c r="E188" s="170" t="s">
        <v>707</v>
      </c>
      <c r="F188" s="170" t="s">
        <v>1945</v>
      </c>
      <c r="I188" s="162"/>
      <c r="J188" s="171">
        <f>BK188</f>
        <v>0</v>
      </c>
      <c r="L188" s="159"/>
      <c r="M188" s="164"/>
      <c r="N188" s="165"/>
      <c r="O188" s="165"/>
      <c r="P188" s="166">
        <f>P189</f>
        <v>0</v>
      </c>
      <c r="Q188" s="165"/>
      <c r="R188" s="166">
        <f>R189</f>
        <v>0</v>
      </c>
      <c r="S188" s="165"/>
      <c r="T188" s="167">
        <f>T189</f>
        <v>0</v>
      </c>
      <c r="AR188" s="160" t="s">
        <v>83</v>
      </c>
      <c r="AT188" s="168" t="s">
        <v>72</v>
      </c>
      <c r="AU188" s="168" t="s">
        <v>81</v>
      </c>
      <c r="AY188" s="160" t="s">
        <v>178</v>
      </c>
      <c r="BK188" s="169">
        <f>BK189</f>
        <v>0</v>
      </c>
    </row>
    <row r="189" spans="2:65" s="1" customFormat="1" ht="16.5" customHeight="1">
      <c r="B189" s="172"/>
      <c r="C189" s="173" t="s">
        <v>608</v>
      </c>
      <c r="D189" s="173" t="s">
        <v>180</v>
      </c>
      <c r="E189" s="174" t="s">
        <v>1946</v>
      </c>
      <c r="F189" s="175" t="s">
        <v>1945</v>
      </c>
      <c r="G189" s="176" t="s">
        <v>227</v>
      </c>
      <c r="H189" s="177">
        <v>1</v>
      </c>
      <c r="I189" s="178"/>
      <c r="J189" s="179">
        <f>ROUND(I189*H189,2)</f>
        <v>0</v>
      </c>
      <c r="K189" s="175" t="s">
        <v>5</v>
      </c>
      <c r="L189" s="39"/>
      <c r="M189" s="180" t="s">
        <v>5</v>
      </c>
      <c r="N189" s="216" t="s">
        <v>44</v>
      </c>
      <c r="O189" s="217"/>
      <c r="P189" s="218">
        <f>O189*H189</f>
        <v>0</v>
      </c>
      <c r="Q189" s="218">
        <v>0</v>
      </c>
      <c r="R189" s="218">
        <f>Q189*H189</f>
        <v>0</v>
      </c>
      <c r="S189" s="218">
        <v>0</v>
      </c>
      <c r="T189" s="219">
        <f>S189*H189</f>
        <v>0</v>
      </c>
      <c r="AR189" s="22" t="s">
        <v>218</v>
      </c>
      <c r="AT189" s="22" t="s">
        <v>180</v>
      </c>
      <c r="AU189" s="22" t="s">
        <v>83</v>
      </c>
      <c r="AY189" s="22" t="s">
        <v>178</v>
      </c>
      <c r="BE189" s="184">
        <f>IF(N189="základní",J189,0)</f>
        <v>0</v>
      </c>
      <c r="BF189" s="184">
        <f>IF(N189="snížená",J189,0)</f>
        <v>0</v>
      </c>
      <c r="BG189" s="184">
        <f>IF(N189="zákl. přenesená",J189,0)</f>
        <v>0</v>
      </c>
      <c r="BH189" s="184">
        <f>IF(N189="sníž. přenesená",J189,0)</f>
        <v>0</v>
      </c>
      <c r="BI189" s="184">
        <f>IF(N189="nulová",J189,0)</f>
        <v>0</v>
      </c>
      <c r="BJ189" s="22" t="s">
        <v>81</v>
      </c>
      <c r="BK189" s="184">
        <f>ROUND(I189*H189,2)</f>
        <v>0</v>
      </c>
      <c r="BL189" s="22" t="s">
        <v>218</v>
      </c>
      <c r="BM189" s="22" t="s">
        <v>609</v>
      </c>
    </row>
    <row r="190" spans="2:12" s="1" customFormat="1" ht="6.95" customHeight="1">
      <c r="B190" s="54"/>
      <c r="C190" s="55"/>
      <c r="D190" s="55"/>
      <c r="E190" s="55"/>
      <c r="F190" s="55"/>
      <c r="G190" s="55"/>
      <c r="H190" s="55"/>
      <c r="I190" s="125"/>
      <c r="J190" s="55"/>
      <c r="K190" s="55"/>
      <c r="L190" s="39"/>
    </row>
  </sheetData>
  <autoFilter ref="C84:K189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7"/>
  <sheetViews>
    <sheetView showGridLines="0" workbookViewId="0" topLeftCell="A1">
      <pane ySplit="1" topLeftCell="A70" activePane="bottomLeft" state="frozen"/>
      <selection pane="bottomLeft" activeCell="G85" sqref="G8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131</v>
      </c>
      <c r="G1" s="343" t="s">
        <v>132</v>
      </c>
      <c r="H1" s="343"/>
      <c r="I1" s="101"/>
      <c r="J1" s="100" t="s">
        <v>133</v>
      </c>
      <c r="K1" s="99" t="s">
        <v>134</v>
      </c>
      <c r="L1" s="100" t="s">
        <v>135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29" t="s">
        <v>8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2" t="s">
        <v>119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83</v>
      </c>
    </row>
    <row r="4" spans="2:46" ht="36.95" customHeight="1">
      <c r="B4" s="26"/>
      <c r="C4" s="27"/>
      <c r="D4" s="28" t="s">
        <v>136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44" t="str">
        <f>'Rekapitulace stavby'!K6</f>
        <v>Zateplení budovy SOŠ a SOU dopravní Čáslav (3.10)</v>
      </c>
      <c r="F7" s="345"/>
      <c r="G7" s="345"/>
      <c r="H7" s="345"/>
      <c r="I7" s="103"/>
      <c r="J7" s="27"/>
      <c r="K7" s="29"/>
    </row>
    <row r="8" spans="2:11" s="1" customFormat="1" ht="15">
      <c r="B8" s="39"/>
      <c r="C8" s="40"/>
      <c r="D8" s="35" t="s">
        <v>137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46" t="s">
        <v>1959</v>
      </c>
      <c r="F9" s="347"/>
      <c r="G9" s="347"/>
      <c r="H9" s="347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5</v>
      </c>
      <c r="G11" s="40"/>
      <c r="H11" s="40"/>
      <c r="I11" s="105" t="s">
        <v>21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22</v>
      </c>
      <c r="E12" s="40"/>
      <c r="F12" s="33" t="s">
        <v>139</v>
      </c>
      <c r="G12" s="40"/>
      <c r="H12" s="40"/>
      <c r="I12" s="105" t="s">
        <v>24</v>
      </c>
      <c r="J12" s="106" t="str">
        <f>'Rekapitulace stavby'!AN8</f>
        <v>19. 9. 2018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26</v>
      </c>
      <c r="E14" s="40"/>
      <c r="F14" s="40"/>
      <c r="G14" s="40"/>
      <c r="H14" s="40"/>
      <c r="I14" s="105" t="s">
        <v>27</v>
      </c>
      <c r="J14" s="33" t="str">
        <f>IF('Rekapitulace stavby'!AN10="","",'Rekapitulace stavby'!AN10)</f>
        <v>14801973</v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SUŠ a SOU dopravní Čáslav, Aug. Sedláčka 1145, Čás</v>
      </c>
      <c r="F15" s="40"/>
      <c r="G15" s="40"/>
      <c r="H15" s="40"/>
      <c r="I15" s="105" t="s">
        <v>30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05" t="s">
        <v>27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05" t="s">
        <v>27</v>
      </c>
      <c r="J20" s="33" t="str">
        <f>IF('Rekapitulace stavby'!AN16="","",'Rekapitulace stavby'!AN16)</f>
        <v>27210341</v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>AZ PROJECT spol. s r.o., Plynárenská 830, Kolín</v>
      </c>
      <c r="F21" s="40"/>
      <c r="G21" s="40"/>
      <c r="H21" s="40"/>
      <c r="I21" s="105" t="s">
        <v>30</v>
      </c>
      <c r="J21" s="33" t="str">
        <f>IF('Rekapitulace stavby'!AN17="","",'Rekapitulace stavby'!AN17)</f>
        <v>CZ27210341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38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35" t="s">
        <v>5</v>
      </c>
      <c r="F24" s="335"/>
      <c r="G24" s="335"/>
      <c r="H24" s="335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39</v>
      </c>
      <c r="E27" s="40"/>
      <c r="F27" s="40"/>
      <c r="G27" s="40"/>
      <c r="H27" s="40"/>
      <c r="I27" s="104"/>
      <c r="J27" s="114">
        <f>ROUND(J79,2)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41</v>
      </c>
      <c r="G29" s="40"/>
      <c r="H29" s="40"/>
      <c r="I29" s="115" t="s">
        <v>40</v>
      </c>
      <c r="J29" s="44" t="s">
        <v>42</v>
      </c>
      <c r="K29" s="43"/>
    </row>
    <row r="30" spans="2:11" s="1" customFormat="1" ht="14.45" customHeight="1">
      <c r="B30" s="39"/>
      <c r="C30" s="40"/>
      <c r="D30" s="47" t="s">
        <v>43</v>
      </c>
      <c r="E30" s="47" t="s">
        <v>44</v>
      </c>
      <c r="F30" s="116">
        <f>ROUND(SUM(BE79:BE116),2)</f>
        <v>0</v>
      </c>
      <c r="G30" s="40"/>
      <c r="H30" s="40"/>
      <c r="I30" s="117">
        <v>0.21</v>
      </c>
      <c r="J30" s="116">
        <f>ROUND(ROUND((SUM(BE79:BE116)),2)*I30,2)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45</v>
      </c>
      <c r="F31" s="116">
        <f>ROUND(SUM(BF79:BF116),2)</f>
        <v>0</v>
      </c>
      <c r="G31" s="40"/>
      <c r="H31" s="40"/>
      <c r="I31" s="117">
        <v>0.15</v>
      </c>
      <c r="J31" s="116">
        <f>ROUND(ROUND((SUM(BF79:BF116)),2)*I31,2)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46</v>
      </c>
      <c r="F32" s="116">
        <f>ROUND(SUM(BG79:BG116),2)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47</v>
      </c>
      <c r="F33" s="116">
        <f>ROUND(SUM(BH79:BH116),2)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48</v>
      </c>
      <c r="F34" s="116">
        <f>ROUND(SUM(BI79:BI116),2)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49</v>
      </c>
      <c r="E36" s="69"/>
      <c r="F36" s="69"/>
      <c r="G36" s="120" t="s">
        <v>50</v>
      </c>
      <c r="H36" s="121" t="s">
        <v>51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140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44" t="str">
        <f>E7</f>
        <v>Zateplení budovy SOŠ a SOU dopravní Čáslav (3.10)</v>
      </c>
      <c r="F45" s="345"/>
      <c r="G45" s="345"/>
      <c r="H45" s="345"/>
      <c r="I45" s="104"/>
      <c r="J45" s="40"/>
      <c r="K45" s="43"/>
    </row>
    <row r="46" spans="2:11" s="1" customFormat="1" ht="14.45" customHeight="1">
      <c r="B46" s="39"/>
      <c r="C46" s="35" t="s">
        <v>137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46" t="str">
        <f>E9</f>
        <v>1715g - Bleskosvod o - 1715g - Bleskosvod obj. C1, C2 + svody A,B</v>
      </c>
      <c r="F47" s="347"/>
      <c r="G47" s="347"/>
      <c r="H47" s="347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22</v>
      </c>
      <c r="D49" s="40"/>
      <c r="E49" s="40"/>
      <c r="F49" s="33" t="str">
        <f>F12</f>
        <v xml:space="preserve"> </v>
      </c>
      <c r="G49" s="40"/>
      <c r="H49" s="40"/>
      <c r="I49" s="105" t="s">
        <v>24</v>
      </c>
      <c r="J49" s="106" t="str">
        <f>IF(J12="","",J12)</f>
        <v>19. 9. 2018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5" t="s">
        <v>26</v>
      </c>
      <c r="D51" s="40"/>
      <c r="E51" s="40"/>
      <c r="F51" s="33" t="str">
        <f>E15</f>
        <v>SUŠ a SOU dopravní Čáslav, Aug. Sedláčka 1145, Čás</v>
      </c>
      <c r="G51" s="40"/>
      <c r="H51" s="40"/>
      <c r="I51" s="105" t="s">
        <v>33</v>
      </c>
      <c r="J51" s="335" t="str">
        <f>E21</f>
        <v>AZ PROJECT spol. s r.o., Plynárenská 830, Kolín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04"/>
      <c r="J52" s="339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141</v>
      </c>
      <c r="D54" s="118"/>
      <c r="E54" s="118"/>
      <c r="F54" s="118"/>
      <c r="G54" s="118"/>
      <c r="H54" s="118"/>
      <c r="I54" s="129"/>
      <c r="J54" s="130" t="s">
        <v>142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143</v>
      </c>
      <c r="D56" s="40"/>
      <c r="E56" s="40"/>
      <c r="F56" s="40"/>
      <c r="G56" s="40"/>
      <c r="H56" s="40"/>
      <c r="I56" s="104"/>
      <c r="J56" s="114">
        <f>J79</f>
        <v>0</v>
      </c>
      <c r="K56" s="43"/>
      <c r="AU56" s="22" t="s">
        <v>144</v>
      </c>
    </row>
    <row r="57" spans="2:11" s="7" customFormat="1" ht="24.95" customHeight="1">
      <c r="B57" s="133"/>
      <c r="C57" s="134"/>
      <c r="D57" s="135" t="s">
        <v>152</v>
      </c>
      <c r="E57" s="136"/>
      <c r="F57" s="136"/>
      <c r="G57" s="136"/>
      <c r="H57" s="136"/>
      <c r="I57" s="137"/>
      <c r="J57" s="138">
        <f>J80</f>
        <v>0</v>
      </c>
      <c r="K57" s="139"/>
    </row>
    <row r="58" spans="2:11" s="8" customFormat="1" ht="19.9" customHeight="1">
      <c r="B58" s="140"/>
      <c r="C58" s="141"/>
      <c r="D58" s="142" t="s">
        <v>1960</v>
      </c>
      <c r="E58" s="143"/>
      <c r="F58" s="143"/>
      <c r="G58" s="143"/>
      <c r="H58" s="143"/>
      <c r="I58" s="144"/>
      <c r="J58" s="145">
        <f>J81</f>
        <v>0</v>
      </c>
      <c r="K58" s="146"/>
    </row>
    <row r="59" spans="2:11" s="8" customFormat="1" ht="19.9" customHeight="1">
      <c r="B59" s="140"/>
      <c r="C59" s="141"/>
      <c r="D59" s="142" t="s">
        <v>1961</v>
      </c>
      <c r="E59" s="143"/>
      <c r="F59" s="143"/>
      <c r="G59" s="143"/>
      <c r="H59" s="143"/>
      <c r="I59" s="144"/>
      <c r="J59" s="145">
        <f>J108</f>
        <v>0</v>
      </c>
      <c r="K59" s="146"/>
    </row>
    <row r="60" spans="2:11" s="1" customFormat="1" ht="21.75" customHeight="1">
      <c r="B60" s="39"/>
      <c r="C60" s="40"/>
      <c r="D60" s="40"/>
      <c r="E60" s="40"/>
      <c r="F60" s="40"/>
      <c r="G60" s="40"/>
      <c r="H60" s="40"/>
      <c r="I60" s="104"/>
      <c r="J60" s="40"/>
      <c r="K60" s="43"/>
    </row>
    <row r="61" spans="2:11" s="1" customFormat="1" ht="6.95" customHeight="1">
      <c r="B61" s="54"/>
      <c r="C61" s="55"/>
      <c r="D61" s="55"/>
      <c r="E61" s="55"/>
      <c r="F61" s="55"/>
      <c r="G61" s="55"/>
      <c r="H61" s="55"/>
      <c r="I61" s="125"/>
      <c r="J61" s="55"/>
      <c r="K61" s="56"/>
    </row>
    <row r="65" spans="2:12" s="1" customFormat="1" ht="6.95" customHeight="1">
      <c r="B65" s="57"/>
      <c r="C65" s="58"/>
      <c r="D65" s="58"/>
      <c r="E65" s="58"/>
      <c r="F65" s="58"/>
      <c r="G65" s="58"/>
      <c r="H65" s="58"/>
      <c r="I65" s="126"/>
      <c r="J65" s="58"/>
      <c r="K65" s="58"/>
      <c r="L65" s="39"/>
    </row>
    <row r="66" spans="2:12" s="1" customFormat="1" ht="36.95" customHeight="1">
      <c r="B66" s="39"/>
      <c r="C66" s="59" t="s">
        <v>162</v>
      </c>
      <c r="I66" s="147"/>
      <c r="L66" s="39"/>
    </row>
    <row r="67" spans="2:12" s="1" customFormat="1" ht="6.95" customHeight="1">
      <c r="B67" s="39"/>
      <c r="I67" s="147"/>
      <c r="L67" s="39"/>
    </row>
    <row r="68" spans="2:12" s="1" customFormat="1" ht="14.45" customHeight="1">
      <c r="B68" s="39"/>
      <c r="C68" s="61" t="s">
        <v>18</v>
      </c>
      <c r="I68" s="147"/>
      <c r="L68" s="39"/>
    </row>
    <row r="69" spans="2:12" s="1" customFormat="1" ht="16.5" customHeight="1">
      <c r="B69" s="39"/>
      <c r="E69" s="340" t="str">
        <f>E7</f>
        <v>Zateplení budovy SOŠ a SOU dopravní Čáslav (3.10)</v>
      </c>
      <c r="F69" s="341"/>
      <c r="G69" s="341"/>
      <c r="H69" s="341"/>
      <c r="I69" s="147"/>
      <c r="L69" s="39"/>
    </row>
    <row r="70" spans="2:12" s="1" customFormat="1" ht="14.45" customHeight="1">
      <c r="B70" s="39"/>
      <c r="C70" s="61" t="s">
        <v>137</v>
      </c>
      <c r="I70" s="147"/>
      <c r="L70" s="39"/>
    </row>
    <row r="71" spans="2:12" s="1" customFormat="1" ht="17.25" customHeight="1">
      <c r="B71" s="39"/>
      <c r="E71" s="319" t="str">
        <f>E9</f>
        <v>1715g - Bleskosvod o - 1715g - Bleskosvod obj. C1, C2 + svody A,B</v>
      </c>
      <c r="F71" s="342"/>
      <c r="G71" s="342"/>
      <c r="H71" s="342"/>
      <c r="I71" s="147"/>
      <c r="L71" s="39"/>
    </row>
    <row r="72" spans="2:12" s="1" customFormat="1" ht="6.95" customHeight="1">
      <c r="B72" s="39"/>
      <c r="I72" s="147"/>
      <c r="L72" s="39"/>
    </row>
    <row r="73" spans="2:12" s="1" customFormat="1" ht="18" customHeight="1">
      <c r="B73" s="39"/>
      <c r="C73" s="61" t="s">
        <v>22</v>
      </c>
      <c r="F73" s="148" t="str">
        <f>F12</f>
        <v xml:space="preserve"> </v>
      </c>
      <c r="I73" s="149" t="s">
        <v>24</v>
      </c>
      <c r="J73" s="65" t="str">
        <f>IF(J12="","",J12)</f>
        <v>19. 9. 2018</v>
      </c>
      <c r="L73" s="39"/>
    </row>
    <row r="74" spans="2:12" s="1" customFormat="1" ht="6.95" customHeight="1">
      <c r="B74" s="39"/>
      <c r="I74" s="147"/>
      <c r="L74" s="39"/>
    </row>
    <row r="75" spans="2:12" s="1" customFormat="1" ht="15">
      <c r="B75" s="39"/>
      <c r="C75" s="61" t="s">
        <v>26</v>
      </c>
      <c r="F75" s="148" t="str">
        <f>E15</f>
        <v>SUŠ a SOU dopravní Čáslav, Aug. Sedláčka 1145, Čás</v>
      </c>
      <c r="I75" s="149" t="s">
        <v>33</v>
      </c>
      <c r="J75" s="148" t="str">
        <f>E21</f>
        <v>AZ PROJECT spol. s r.o., Plynárenská 830, Kolín</v>
      </c>
      <c r="L75" s="39"/>
    </row>
    <row r="76" spans="2:12" s="1" customFormat="1" ht="14.45" customHeight="1">
      <c r="B76" s="39"/>
      <c r="C76" s="61" t="s">
        <v>31</v>
      </c>
      <c r="F76" s="148" t="str">
        <f>IF(E18="","",E18)</f>
        <v/>
      </c>
      <c r="I76" s="147"/>
      <c r="L76" s="39"/>
    </row>
    <row r="77" spans="2:12" s="1" customFormat="1" ht="10.35" customHeight="1">
      <c r="B77" s="39"/>
      <c r="I77" s="147"/>
      <c r="L77" s="39"/>
    </row>
    <row r="78" spans="2:20" s="9" customFormat="1" ht="29.25" customHeight="1">
      <c r="B78" s="150"/>
      <c r="C78" s="151" t="s">
        <v>163</v>
      </c>
      <c r="D78" s="152" t="s">
        <v>58</v>
      </c>
      <c r="E78" s="152" t="s">
        <v>54</v>
      </c>
      <c r="F78" s="152" t="s">
        <v>164</v>
      </c>
      <c r="G78" s="152" t="s">
        <v>165</v>
      </c>
      <c r="H78" s="152" t="s">
        <v>166</v>
      </c>
      <c r="I78" s="153" t="s">
        <v>167</v>
      </c>
      <c r="J78" s="152" t="s">
        <v>142</v>
      </c>
      <c r="K78" s="154" t="s">
        <v>168</v>
      </c>
      <c r="L78" s="150"/>
      <c r="M78" s="71" t="s">
        <v>169</v>
      </c>
      <c r="N78" s="72" t="s">
        <v>43</v>
      </c>
      <c r="O78" s="72" t="s">
        <v>170</v>
      </c>
      <c r="P78" s="72" t="s">
        <v>171</v>
      </c>
      <c r="Q78" s="72" t="s">
        <v>172</v>
      </c>
      <c r="R78" s="72" t="s">
        <v>173</v>
      </c>
      <c r="S78" s="72" t="s">
        <v>174</v>
      </c>
      <c r="T78" s="73" t="s">
        <v>175</v>
      </c>
    </row>
    <row r="79" spans="2:63" s="1" customFormat="1" ht="29.25" customHeight="1">
      <c r="B79" s="39"/>
      <c r="C79" s="75" t="s">
        <v>143</v>
      </c>
      <c r="I79" s="147"/>
      <c r="J79" s="155">
        <f>BK79</f>
        <v>0</v>
      </c>
      <c r="L79" s="39"/>
      <c r="M79" s="74"/>
      <c r="N79" s="66"/>
      <c r="O79" s="66"/>
      <c r="P79" s="156">
        <f>P80</f>
        <v>0</v>
      </c>
      <c r="Q79" s="66"/>
      <c r="R79" s="156">
        <f>R80</f>
        <v>0</v>
      </c>
      <c r="S79" s="66"/>
      <c r="T79" s="157">
        <f>T80</f>
        <v>0</v>
      </c>
      <c r="AT79" s="22" t="s">
        <v>72</v>
      </c>
      <c r="AU79" s="22" t="s">
        <v>144</v>
      </c>
      <c r="BK79" s="158">
        <f>BK80</f>
        <v>0</v>
      </c>
    </row>
    <row r="80" spans="2:63" s="10" customFormat="1" ht="37.35" customHeight="1">
      <c r="B80" s="159"/>
      <c r="D80" s="160" t="s">
        <v>72</v>
      </c>
      <c r="E80" s="161" t="s">
        <v>517</v>
      </c>
      <c r="F80" s="161" t="s">
        <v>518</v>
      </c>
      <c r="I80" s="162"/>
      <c r="J80" s="163">
        <f>BK80</f>
        <v>0</v>
      </c>
      <c r="L80" s="159"/>
      <c r="M80" s="164"/>
      <c r="N80" s="165"/>
      <c r="O80" s="165"/>
      <c r="P80" s="166">
        <f>P81+P108</f>
        <v>0</v>
      </c>
      <c r="Q80" s="165"/>
      <c r="R80" s="166">
        <f>R81+R108</f>
        <v>0</v>
      </c>
      <c r="S80" s="165"/>
      <c r="T80" s="167">
        <f>T81+T108</f>
        <v>0</v>
      </c>
      <c r="AR80" s="160" t="s">
        <v>81</v>
      </c>
      <c r="AT80" s="168" t="s">
        <v>72</v>
      </c>
      <c r="AU80" s="168" t="s">
        <v>73</v>
      </c>
      <c r="AY80" s="160" t="s">
        <v>178</v>
      </c>
      <c r="BK80" s="169">
        <f>BK81+BK108</f>
        <v>0</v>
      </c>
    </row>
    <row r="81" spans="2:63" s="10" customFormat="1" ht="19.9" customHeight="1">
      <c r="B81" s="159"/>
      <c r="D81" s="160" t="s">
        <v>72</v>
      </c>
      <c r="E81" s="170" t="s">
        <v>1962</v>
      </c>
      <c r="F81" s="170" t="s">
        <v>1963</v>
      </c>
      <c r="I81" s="162"/>
      <c r="J81" s="171">
        <f>BK81</f>
        <v>0</v>
      </c>
      <c r="L81" s="159"/>
      <c r="M81" s="164"/>
      <c r="N81" s="165"/>
      <c r="O81" s="165"/>
      <c r="P81" s="166">
        <f>SUM(P82:P107)</f>
        <v>0</v>
      </c>
      <c r="Q81" s="165"/>
      <c r="R81" s="166">
        <f>SUM(R82:R107)</f>
        <v>0</v>
      </c>
      <c r="S81" s="165"/>
      <c r="T81" s="167">
        <f>SUM(T82:T107)</f>
        <v>0</v>
      </c>
      <c r="AR81" s="160" t="s">
        <v>81</v>
      </c>
      <c r="AT81" s="168" t="s">
        <v>72</v>
      </c>
      <c r="AU81" s="168" t="s">
        <v>81</v>
      </c>
      <c r="AY81" s="160" t="s">
        <v>178</v>
      </c>
      <c r="BK81" s="169">
        <f>SUM(BK82:BK107)</f>
        <v>0</v>
      </c>
    </row>
    <row r="82" spans="2:65" s="1" customFormat="1" ht="16.5" customHeight="1">
      <c r="B82" s="172"/>
      <c r="C82" s="173" t="s">
        <v>81</v>
      </c>
      <c r="D82" s="173" t="s">
        <v>180</v>
      </c>
      <c r="E82" s="174"/>
      <c r="F82" s="175" t="s">
        <v>603</v>
      </c>
      <c r="G82" s="176"/>
      <c r="H82" s="177"/>
      <c r="I82" s="178"/>
      <c r="J82" s="179">
        <f aca="true" t="shared" si="0" ref="J82:J107">ROUND(I82*H82,2)</f>
        <v>0</v>
      </c>
      <c r="K82" s="175" t="s">
        <v>191</v>
      </c>
      <c r="L82" s="39"/>
      <c r="M82" s="180" t="s">
        <v>5</v>
      </c>
      <c r="N82" s="181" t="s">
        <v>44</v>
      </c>
      <c r="O82" s="40"/>
      <c r="P82" s="182">
        <f aca="true" t="shared" si="1" ref="P82:P107">O82*H82</f>
        <v>0</v>
      </c>
      <c r="Q82" s="182">
        <v>0</v>
      </c>
      <c r="R82" s="182">
        <f aca="true" t="shared" si="2" ref="R82:R107">Q82*H82</f>
        <v>0</v>
      </c>
      <c r="S82" s="182">
        <v>0</v>
      </c>
      <c r="T82" s="183">
        <f aca="true" t="shared" si="3" ref="T82:T107">S82*H82</f>
        <v>0</v>
      </c>
      <c r="AR82" s="22" t="s">
        <v>185</v>
      </c>
      <c r="AT82" s="22" t="s">
        <v>180</v>
      </c>
      <c r="AU82" s="22" t="s">
        <v>83</v>
      </c>
      <c r="AY82" s="22" t="s">
        <v>178</v>
      </c>
      <c r="BE82" s="184">
        <f aca="true" t="shared" si="4" ref="BE82:BE107">IF(N82="základní",J82,0)</f>
        <v>0</v>
      </c>
      <c r="BF82" s="184">
        <f aca="true" t="shared" si="5" ref="BF82:BF107">IF(N82="snížená",J82,0)</f>
        <v>0</v>
      </c>
      <c r="BG82" s="184">
        <f aca="true" t="shared" si="6" ref="BG82:BG107">IF(N82="zákl. přenesená",J82,0)</f>
        <v>0</v>
      </c>
      <c r="BH82" s="184">
        <f aca="true" t="shared" si="7" ref="BH82:BH107">IF(N82="sníž. přenesená",J82,0)</f>
        <v>0</v>
      </c>
      <c r="BI82" s="184">
        <f aca="true" t="shared" si="8" ref="BI82:BI107">IF(N82="nulová",J82,0)</f>
        <v>0</v>
      </c>
      <c r="BJ82" s="22" t="s">
        <v>81</v>
      </c>
      <c r="BK82" s="184">
        <f aca="true" t="shared" si="9" ref="BK82:BK107">ROUND(I82*H82,2)</f>
        <v>0</v>
      </c>
      <c r="BL82" s="22" t="s">
        <v>185</v>
      </c>
      <c r="BM82" s="22" t="s">
        <v>83</v>
      </c>
    </row>
    <row r="83" spans="2:65" s="1" customFormat="1" ht="16.5" customHeight="1">
      <c r="B83" s="172"/>
      <c r="C83" s="202" t="s">
        <v>83</v>
      </c>
      <c r="D83" s="202" t="s">
        <v>271</v>
      </c>
      <c r="E83" s="203"/>
      <c r="F83" s="204" t="s">
        <v>603</v>
      </c>
      <c r="G83" s="205"/>
      <c r="H83" s="206"/>
      <c r="I83" s="207"/>
      <c r="J83" s="208">
        <f t="shared" si="0"/>
        <v>0</v>
      </c>
      <c r="K83" s="204" t="s">
        <v>191</v>
      </c>
      <c r="L83" s="209"/>
      <c r="M83" s="210" t="s">
        <v>5</v>
      </c>
      <c r="N83" s="211" t="s">
        <v>44</v>
      </c>
      <c r="O83" s="40"/>
      <c r="P83" s="182">
        <f t="shared" si="1"/>
        <v>0</v>
      </c>
      <c r="Q83" s="182">
        <v>0</v>
      </c>
      <c r="R83" s="182">
        <f t="shared" si="2"/>
        <v>0</v>
      </c>
      <c r="S83" s="182">
        <v>0</v>
      </c>
      <c r="T83" s="183">
        <f t="shared" si="3"/>
        <v>0</v>
      </c>
      <c r="AR83" s="22" t="s">
        <v>202</v>
      </c>
      <c r="AT83" s="22" t="s">
        <v>271</v>
      </c>
      <c r="AU83" s="22" t="s">
        <v>83</v>
      </c>
      <c r="AY83" s="22" t="s">
        <v>178</v>
      </c>
      <c r="BE83" s="184">
        <f t="shared" si="4"/>
        <v>0</v>
      </c>
      <c r="BF83" s="184">
        <f t="shared" si="5"/>
        <v>0</v>
      </c>
      <c r="BG83" s="184">
        <f t="shared" si="6"/>
        <v>0</v>
      </c>
      <c r="BH83" s="184">
        <f t="shared" si="7"/>
        <v>0</v>
      </c>
      <c r="BI83" s="184">
        <f t="shared" si="8"/>
        <v>0</v>
      </c>
      <c r="BJ83" s="22" t="s">
        <v>81</v>
      </c>
      <c r="BK83" s="184">
        <f t="shared" si="9"/>
        <v>0</v>
      </c>
      <c r="BL83" s="22" t="s">
        <v>185</v>
      </c>
      <c r="BM83" s="22" t="s">
        <v>185</v>
      </c>
    </row>
    <row r="84" spans="2:65" s="1" customFormat="1" ht="38.25" customHeight="1">
      <c r="B84" s="172"/>
      <c r="C84" s="173" t="s">
        <v>193</v>
      </c>
      <c r="D84" s="173" t="s">
        <v>180</v>
      </c>
      <c r="E84" s="174" t="s">
        <v>1964</v>
      </c>
      <c r="F84" s="175" t="s">
        <v>1965</v>
      </c>
      <c r="G84" s="176" t="s">
        <v>290</v>
      </c>
      <c r="H84" s="177">
        <v>140</v>
      </c>
      <c r="I84" s="178"/>
      <c r="J84" s="179">
        <f t="shared" si="0"/>
        <v>0</v>
      </c>
      <c r="K84" s="175" t="s">
        <v>191</v>
      </c>
      <c r="L84" s="39"/>
      <c r="M84" s="180" t="s">
        <v>5</v>
      </c>
      <c r="N84" s="181" t="s">
        <v>44</v>
      </c>
      <c r="O84" s="40"/>
      <c r="P84" s="182">
        <f t="shared" si="1"/>
        <v>0</v>
      </c>
      <c r="Q84" s="182">
        <v>0</v>
      </c>
      <c r="R84" s="182">
        <f t="shared" si="2"/>
        <v>0</v>
      </c>
      <c r="S84" s="182">
        <v>0</v>
      </c>
      <c r="T84" s="183">
        <f t="shared" si="3"/>
        <v>0</v>
      </c>
      <c r="AR84" s="22" t="s">
        <v>185</v>
      </c>
      <c r="AT84" s="22" t="s">
        <v>180</v>
      </c>
      <c r="AU84" s="22" t="s">
        <v>83</v>
      </c>
      <c r="AY84" s="22" t="s">
        <v>178</v>
      </c>
      <c r="BE84" s="184">
        <f t="shared" si="4"/>
        <v>0</v>
      </c>
      <c r="BF84" s="184">
        <f t="shared" si="5"/>
        <v>0</v>
      </c>
      <c r="BG84" s="184">
        <f t="shared" si="6"/>
        <v>0</v>
      </c>
      <c r="BH84" s="184">
        <f t="shared" si="7"/>
        <v>0</v>
      </c>
      <c r="BI84" s="184">
        <f t="shared" si="8"/>
        <v>0</v>
      </c>
      <c r="BJ84" s="22" t="s">
        <v>81</v>
      </c>
      <c r="BK84" s="184">
        <f t="shared" si="9"/>
        <v>0</v>
      </c>
      <c r="BL84" s="22" t="s">
        <v>185</v>
      </c>
      <c r="BM84" s="22" t="s">
        <v>198</v>
      </c>
    </row>
    <row r="85" spans="2:65" s="1" customFormat="1" ht="25.5" customHeight="1">
      <c r="B85" s="172"/>
      <c r="C85" s="202" t="s">
        <v>185</v>
      </c>
      <c r="D85" s="202" t="s">
        <v>271</v>
      </c>
      <c r="E85" s="203" t="s">
        <v>1966</v>
      </c>
      <c r="F85" s="204" t="s">
        <v>1967</v>
      </c>
      <c r="G85" s="205" t="s">
        <v>722</v>
      </c>
      <c r="H85" s="206">
        <v>70</v>
      </c>
      <c r="I85" s="207"/>
      <c r="J85" s="208">
        <f t="shared" si="0"/>
        <v>0</v>
      </c>
      <c r="K85" s="204" t="s">
        <v>191</v>
      </c>
      <c r="L85" s="209"/>
      <c r="M85" s="210" t="s">
        <v>5</v>
      </c>
      <c r="N85" s="211" t="s">
        <v>44</v>
      </c>
      <c r="O85" s="40"/>
      <c r="P85" s="182">
        <f t="shared" si="1"/>
        <v>0</v>
      </c>
      <c r="Q85" s="182">
        <v>0</v>
      </c>
      <c r="R85" s="182">
        <f t="shared" si="2"/>
        <v>0</v>
      </c>
      <c r="S85" s="182">
        <v>0</v>
      </c>
      <c r="T85" s="183">
        <f t="shared" si="3"/>
        <v>0</v>
      </c>
      <c r="AR85" s="22" t="s">
        <v>202</v>
      </c>
      <c r="AT85" s="22" t="s">
        <v>271</v>
      </c>
      <c r="AU85" s="22" t="s">
        <v>83</v>
      </c>
      <c r="AY85" s="22" t="s">
        <v>178</v>
      </c>
      <c r="BE85" s="184">
        <f t="shared" si="4"/>
        <v>0</v>
      </c>
      <c r="BF85" s="184">
        <f t="shared" si="5"/>
        <v>0</v>
      </c>
      <c r="BG85" s="184">
        <f t="shared" si="6"/>
        <v>0</v>
      </c>
      <c r="BH85" s="184">
        <f t="shared" si="7"/>
        <v>0</v>
      </c>
      <c r="BI85" s="184">
        <f t="shared" si="8"/>
        <v>0</v>
      </c>
      <c r="BJ85" s="22" t="s">
        <v>81</v>
      </c>
      <c r="BK85" s="184">
        <f t="shared" si="9"/>
        <v>0</v>
      </c>
      <c r="BL85" s="22" t="s">
        <v>185</v>
      </c>
      <c r="BM85" s="22" t="s">
        <v>202</v>
      </c>
    </row>
    <row r="86" spans="2:65" s="1" customFormat="1" ht="25.5" customHeight="1">
      <c r="B86" s="172"/>
      <c r="C86" s="173" t="s">
        <v>204</v>
      </c>
      <c r="D86" s="173" t="s">
        <v>180</v>
      </c>
      <c r="E86" s="174" t="s">
        <v>1968</v>
      </c>
      <c r="F86" s="175" t="s">
        <v>1969</v>
      </c>
      <c r="G86" s="176" t="s">
        <v>290</v>
      </c>
      <c r="H86" s="177">
        <v>500</v>
      </c>
      <c r="I86" s="178"/>
      <c r="J86" s="179">
        <f t="shared" si="0"/>
        <v>0</v>
      </c>
      <c r="K86" s="175" t="s">
        <v>191</v>
      </c>
      <c r="L86" s="39"/>
      <c r="M86" s="180" t="s">
        <v>5</v>
      </c>
      <c r="N86" s="181" t="s">
        <v>44</v>
      </c>
      <c r="O86" s="40"/>
      <c r="P86" s="182">
        <f t="shared" si="1"/>
        <v>0</v>
      </c>
      <c r="Q86" s="182">
        <v>0</v>
      </c>
      <c r="R86" s="182">
        <f t="shared" si="2"/>
        <v>0</v>
      </c>
      <c r="S86" s="182">
        <v>0</v>
      </c>
      <c r="T86" s="183">
        <f t="shared" si="3"/>
        <v>0</v>
      </c>
      <c r="AR86" s="22" t="s">
        <v>185</v>
      </c>
      <c r="AT86" s="22" t="s">
        <v>180</v>
      </c>
      <c r="AU86" s="22" t="s">
        <v>83</v>
      </c>
      <c r="AY86" s="22" t="s">
        <v>178</v>
      </c>
      <c r="BE86" s="184">
        <f t="shared" si="4"/>
        <v>0</v>
      </c>
      <c r="BF86" s="184">
        <f t="shared" si="5"/>
        <v>0</v>
      </c>
      <c r="BG86" s="184">
        <f t="shared" si="6"/>
        <v>0</v>
      </c>
      <c r="BH86" s="184">
        <f t="shared" si="7"/>
        <v>0</v>
      </c>
      <c r="BI86" s="184">
        <f t="shared" si="8"/>
        <v>0</v>
      </c>
      <c r="BJ86" s="22" t="s">
        <v>81</v>
      </c>
      <c r="BK86" s="184">
        <f t="shared" si="9"/>
        <v>0</v>
      </c>
      <c r="BL86" s="22" t="s">
        <v>185</v>
      </c>
      <c r="BM86" s="22" t="s">
        <v>207</v>
      </c>
    </row>
    <row r="87" spans="2:65" s="1" customFormat="1" ht="25.5" customHeight="1">
      <c r="B87" s="172"/>
      <c r="C87" s="202" t="s">
        <v>198</v>
      </c>
      <c r="D87" s="202" t="s">
        <v>271</v>
      </c>
      <c r="E87" s="203" t="s">
        <v>1970</v>
      </c>
      <c r="F87" s="204" t="s">
        <v>1971</v>
      </c>
      <c r="G87" s="205" t="s">
        <v>722</v>
      </c>
      <c r="H87" s="206">
        <v>100</v>
      </c>
      <c r="I87" s="207"/>
      <c r="J87" s="208">
        <f t="shared" si="0"/>
        <v>0</v>
      </c>
      <c r="K87" s="204" t="s">
        <v>191</v>
      </c>
      <c r="L87" s="209"/>
      <c r="M87" s="210" t="s">
        <v>5</v>
      </c>
      <c r="N87" s="211" t="s">
        <v>44</v>
      </c>
      <c r="O87" s="40"/>
      <c r="P87" s="182">
        <f t="shared" si="1"/>
        <v>0</v>
      </c>
      <c r="Q87" s="182">
        <v>0</v>
      </c>
      <c r="R87" s="182">
        <f t="shared" si="2"/>
        <v>0</v>
      </c>
      <c r="S87" s="182">
        <v>0</v>
      </c>
      <c r="T87" s="183">
        <f t="shared" si="3"/>
        <v>0</v>
      </c>
      <c r="AR87" s="22" t="s">
        <v>202</v>
      </c>
      <c r="AT87" s="22" t="s">
        <v>271</v>
      </c>
      <c r="AU87" s="22" t="s">
        <v>83</v>
      </c>
      <c r="AY87" s="22" t="s">
        <v>178</v>
      </c>
      <c r="BE87" s="184">
        <f t="shared" si="4"/>
        <v>0</v>
      </c>
      <c r="BF87" s="184">
        <f t="shared" si="5"/>
        <v>0</v>
      </c>
      <c r="BG87" s="184">
        <f t="shared" si="6"/>
        <v>0</v>
      </c>
      <c r="BH87" s="184">
        <f t="shared" si="7"/>
        <v>0</v>
      </c>
      <c r="BI87" s="184">
        <f t="shared" si="8"/>
        <v>0</v>
      </c>
      <c r="BJ87" s="22" t="s">
        <v>81</v>
      </c>
      <c r="BK87" s="184">
        <f t="shared" si="9"/>
        <v>0</v>
      </c>
      <c r="BL87" s="22" t="s">
        <v>185</v>
      </c>
      <c r="BM87" s="22" t="s">
        <v>210</v>
      </c>
    </row>
    <row r="88" spans="2:65" s="1" customFormat="1" ht="25.5" customHeight="1">
      <c r="B88" s="172"/>
      <c r="C88" s="202" t="s">
        <v>211</v>
      </c>
      <c r="D88" s="202" t="s">
        <v>271</v>
      </c>
      <c r="E88" s="203" t="s">
        <v>1972</v>
      </c>
      <c r="F88" s="204" t="s">
        <v>1973</v>
      </c>
      <c r="G88" s="205" t="s">
        <v>299</v>
      </c>
      <c r="H88" s="206">
        <v>22</v>
      </c>
      <c r="I88" s="207"/>
      <c r="J88" s="208">
        <f t="shared" si="0"/>
        <v>0</v>
      </c>
      <c r="K88" s="204" t="s">
        <v>191</v>
      </c>
      <c r="L88" s="209"/>
      <c r="M88" s="210" t="s">
        <v>5</v>
      </c>
      <c r="N88" s="211" t="s">
        <v>44</v>
      </c>
      <c r="O88" s="40"/>
      <c r="P88" s="182">
        <f t="shared" si="1"/>
        <v>0</v>
      </c>
      <c r="Q88" s="182">
        <v>0</v>
      </c>
      <c r="R88" s="182">
        <f t="shared" si="2"/>
        <v>0</v>
      </c>
      <c r="S88" s="182">
        <v>0</v>
      </c>
      <c r="T88" s="183">
        <f t="shared" si="3"/>
        <v>0</v>
      </c>
      <c r="AR88" s="22" t="s">
        <v>202</v>
      </c>
      <c r="AT88" s="22" t="s">
        <v>271</v>
      </c>
      <c r="AU88" s="22" t="s">
        <v>83</v>
      </c>
      <c r="AY88" s="22" t="s">
        <v>178</v>
      </c>
      <c r="BE88" s="184">
        <f t="shared" si="4"/>
        <v>0</v>
      </c>
      <c r="BF88" s="184">
        <f t="shared" si="5"/>
        <v>0</v>
      </c>
      <c r="BG88" s="184">
        <f t="shared" si="6"/>
        <v>0</v>
      </c>
      <c r="BH88" s="184">
        <f t="shared" si="7"/>
        <v>0</v>
      </c>
      <c r="BI88" s="184">
        <f t="shared" si="8"/>
        <v>0</v>
      </c>
      <c r="BJ88" s="22" t="s">
        <v>81</v>
      </c>
      <c r="BK88" s="184">
        <f t="shared" si="9"/>
        <v>0</v>
      </c>
      <c r="BL88" s="22" t="s">
        <v>185</v>
      </c>
      <c r="BM88" s="22" t="s">
        <v>214</v>
      </c>
    </row>
    <row r="89" spans="2:65" s="1" customFormat="1" ht="25.5" customHeight="1">
      <c r="B89" s="172"/>
      <c r="C89" s="202" t="s">
        <v>202</v>
      </c>
      <c r="D89" s="202" t="s">
        <v>271</v>
      </c>
      <c r="E89" s="203" t="s">
        <v>1974</v>
      </c>
      <c r="F89" s="204" t="s">
        <v>1975</v>
      </c>
      <c r="G89" s="205" t="s">
        <v>299</v>
      </c>
      <c r="H89" s="206">
        <v>100</v>
      </c>
      <c r="I89" s="207"/>
      <c r="J89" s="208">
        <f t="shared" si="0"/>
        <v>0</v>
      </c>
      <c r="K89" s="204" t="s">
        <v>191</v>
      </c>
      <c r="L89" s="209"/>
      <c r="M89" s="210" t="s">
        <v>5</v>
      </c>
      <c r="N89" s="211" t="s">
        <v>44</v>
      </c>
      <c r="O89" s="40"/>
      <c r="P89" s="182">
        <f t="shared" si="1"/>
        <v>0</v>
      </c>
      <c r="Q89" s="182">
        <v>0</v>
      </c>
      <c r="R89" s="182">
        <f t="shared" si="2"/>
        <v>0</v>
      </c>
      <c r="S89" s="182">
        <v>0</v>
      </c>
      <c r="T89" s="183">
        <f t="shared" si="3"/>
        <v>0</v>
      </c>
      <c r="AR89" s="22" t="s">
        <v>202</v>
      </c>
      <c r="AT89" s="22" t="s">
        <v>271</v>
      </c>
      <c r="AU89" s="22" t="s">
        <v>83</v>
      </c>
      <c r="AY89" s="22" t="s">
        <v>178</v>
      </c>
      <c r="BE89" s="184">
        <f t="shared" si="4"/>
        <v>0</v>
      </c>
      <c r="BF89" s="184">
        <f t="shared" si="5"/>
        <v>0</v>
      </c>
      <c r="BG89" s="184">
        <f t="shared" si="6"/>
        <v>0</v>
      </c>
      <c r="BH89" s="184">
        <f t="shared" si="7"/>
        <v>0</v>
      </c>
      <c r="BI89" s="184">
        <f t="shared" si="8"/>
        <v>0</v>
      </c>
      <c r="BJ89" s="22" t="s">
        <v>81</v>
      </c>
      <c r="BK89" s="184">
        <f t="shared" si="9"/>
        <v>0</v>
      </c>
      <c r="BL89" s="22" t="s">
        <v>185</v>
      </c>
      <c r="BM89" s="22" t="s">
        <v>218</v>
      </c>
    </row>
    <row r="90" spans="2:65" s="1" customFormat="1" ht="25.5" customHeight="1">
      <c r="B90" s="172"/>
      <c r="C90" s="202" t="s">
        <v>220</v>
      </c>
      <c r="D90" s="202" t="s">
        <v>271</v>
      </c>
      <c r="E90" s="203" t="s">
        <v>1976</v>
      </c>
      <c r="F90" s="204" t="s">
        <v>1977</v>
      </c>
      <c r="G90" s="205" t="s">
        <v>299</v>
      </c>
      <c r="H90" s="206">
        <v>192</v>
      </c>
      <c r="I90" s="207"/>
      <c r="J90" s="208">
        <f t="shared" si="0"/>
        <v>0</v>
      </c>
      <c r="K90" s="204" t="s">
        <v>191</v>
      </c>
      <c r="L90" s="209"/>
      <c r="M90" s="210" t="s">
        <v>5</v>
      </c>
      <c r="N90" s="211" t="s">
        <v>44</v>
      </c>
      <c r="O90" s="40"/>
      <c r="P90" s="182">
        <f t="shared" si="1"/>
        <v>0</v>
      </c>
      <c r="Q90" s="182">
        <v>0</v>
      </c>
      <c r="R90" s="182">
        <f t="shared" si="2"/>
        <v>0</v>
      </c>
      <c r="S90" s="182">
        <v>0</v>
      </c>
      <c r="T90" s="183">
        <f t="shared" si="3"/>
        <v>0</v>
      </c>
      <c r="AR90" s="22" t="s">
        <v>202</v>
      </c>
      <c r="AT90" s="22" t="s">
        <v>271</v>
      </c>
      <c r="AU90" s="22" t="s">
        <v>83</v>
      </c>
      <c r="AY90" s="22" t="s">
        <v>178</v>
      </c>
      <c r="BE90" s="184">
        <f t="shared" si="4"/>
        <v>0</v>
      </c>
      <c r="BF90" s="184">
        <f t="shared" si="5"/>
        <v>0</v>
      </c>
      <c r="BG90" s="184">
        <f t="shared" si="6"/>
        <v>0</v>
      </c>
      <c r="BH90" s="184">
        <f t="shared" si="7"/>
        <v>0</v>
      </c>
      <c r="BI90" s="184">
        <f t="shared" si="8"/>
        <v>0</v>
      </c>
      <c r="BJ90" s="22" t="s">
        <v>81</v>
      </c>
      <c r="BK90" s="184">
        <f t="shared" si="9"/>
        <v>0</v>
      </c>
      <c r="BL90" s="22" t="s">
        <v>185</v>
      </c>
      <c r="BM90" s="22" t="s">
        <v>224</v>
      </c>
    </row>
    <row r="91" spans="2:65" s="1" customFormat="1" ht="25.5" customHeight="1">
      <c r="B91" s="172"/>
      <c r="C91" s="202" t="s">
        <v>207</v>
      </c>
      <c r="D91" s="202" t="s">
        <v>271</v>
      </c>
      <c r="E91" s="203" t="s">
        <v>1978</v>
      </c>
      <c r="F91" s="204" t="s">
        <v>1979</v>
      </c>
      <c r="G91" s="205" t="s">
        <v>299</v>
      </c>
      <c r="H91" s="206">
        <v>2</v>
      </c>
      <c r="I91" s="207"/>
      <c r="J91" s="208">
        <f t="shared" si="0"/>
        <v>0</v>
      </c>
      <c r="K91" s="204" t="s">
        <v>191</v>
      </c>
      <c r="L91" s="209"/>
      <c r="M91" s="210" t="s">
        <v>5</v>
      </c>
      <c r="N91" s="211" t="s">
        <v>44</v>
      </c>
      <c r="O91" s="40"/>
      <c r="P91" s="182">
        <f t="shared" si="1"/>
        <v>0</v>
      </c>
      <c r="Q91" s="182">
        <v>0</v>
      </c>
      <c r="R91" s="182">
        <f t="shared" si="2"/>
        <v>0</v>
      </c>
      <c r="S91" s="182">
        <v>0</v>
      </c>
      <c r="T91" s="183">
        <f t="shared" si="3"/>
        <v>0</v>
      </c>
      <c r="AR91" s="22" t="s">
        <v>202</v>
      </c>
      <c r="AT91" s="22" t="s">
        <v>271</v>
      </c>
      <c r="AU91" s="22" t="s">
        <v>83</v>
      </c>
      <c r="AY91" s="22" t="s">
        <v>178</v>
      </c>
      <c r="BE91" s="184">
        <f t="shared" si="4"/>
        <v>0</v>
      </c>
      <c r="BF91" s="184">
        <f t="shared" si="5"/>
        <v>0</v>
      </c>
      <c r="BG91" s="184">
        <f t="shared" si="6"/>
        <v>0</v>
      </c>
      <c r="BH91" s="184">
        <f t="shared" si="7"/>
        <v>0</v>
      </c>
      <c r="BI91" s="184">
        <f t="shared" si="8"/>
        <v>0</v>
      </c>
      <c r="BJ91" s="22" t="s">
        <v>81</v>
      </c>
      <c r="BK91" s="184">
        <f t="shared" si="9"/>
        <v>0</v>
      </c>
      <c r="BL91" s="22" t="s">
        <v>185</v>
      </c>
      <c r="BM91" s="22" t="s">
        <v>228</v>
      </c>
    </row>
    <row r="92" spans="2:65" s="1" customFormat="1" ht="25.5" customHeight="1">
      <c r="B92" s="172"/>
      <c r="C92" s="202" t="s">
        <v>230</v>
      </c>
      <c r="D92" s="202" t="s">
        <v>271</v>
      </c>
      <c r="E92" s="203" t="s">
        <v>1980</v>
      </c>
      <c r="F92" s="204" t="s">
        <v>1981</v>
      </c>
      <c r="G92" s="205" t="s">
        <v>722</v>
      </c>
      <c r="H92" s="206">
        <v>40</v>
      </c>
      <c r="I92" s="207"/>
      <c r="J92" s="208">
        <f t="shared" si="0"/>
        <v>0</v>
      </c>
      <c r="K92" s="204" t="s">
        <v>191</v>
      </c>
      <c r="L92" s="209"/>
      <c r="M92" s="210" t="s">
        <v>5</v>
      </c>
      <c r="N92" s="211" t="s">
        <v>44</v>
      </c>
      <c r="O92" s="40"/>
      <c r="P92" s="182">
        <f t="shared" si="1"/>
        <v>0</v>
      </c>
      <c r="Q92" s="182">
        <v>0</v>
      </c>
      <c r="R92" s="182">
        <f t="shared" si="2"/>
        <v>0</v>
      </c>
      <c r="S92" s="182">
        <v>0</v>
      </c>
      <c r="T92" s="183">
        <f t="shared" si="3"/>
        <v>0</v>
      </c>
      <c r="AR92" s="22" t="s">
        <v>202</v>
      </c>
      <c r="AT92" s="22" t="s">
        <v>271</v>
      </c>
      <c r="AU92" s="22" t="s">
        <v>83</v>
      </c>
      <c r="AY92" s="22" t="s">
        <v>178</v>
      </c>
      <c r="BE92" s="184">
        <f t="shared" si="4"/>
        <v>0</v>
      </c>
      <c r="BF92" s="184">
        <f t="shared" si="5"/>
        <v>0</v>
      </c>
      <c r="BG92" s="184">
        <f t="shared" si="6"/>
        <v>0</v>
      </c>
      <c r="BH92" s="184">
        <f t="shared" si="7"/>
        <v>0</v>
      </c>
      <c r="BI92" s="184">
        <f t="shared" si="8"/>
        <v>0</v>
      </c>
      <c r="BJ92" s="22" t="s">
        <v>81</v>
      </c>
      <c r="BK92" s="184">
        <f t="shared" si="9"/>
        <v>0</v>
      </c>
      <c r="BL92" s="22" t="s">
        <v>185</v>
      </c>
      <c r="BM92" s="22" t="s">
        <v>233</v>
      </c>
    </row>
    <row r="93" spans="2:65" s="1" customFormat="1" ht="16.5" customHeight="1">
      <c r="B93" s="172"/>
      <c r="C93" s="173" t="s">
        <v>210</v>
      </c>
      <c r="D93" s="173" t="s">
        <v>180</v>
      </c>
      <c r="E93" s="174" t="s">
        <v>1982</v>
      </c>
      <c r="F93" s="175" t="s">
        <v>1983</v>
      </c>
      <c r="G93" s="176" t="s">
        <v>299</v>
      </c>
      <c r="H93" s="177">
        <v>200</v>
      </c>
      <c r="I93" s="178"/>
      <c r="J93" s="179">
        <f t="shared" si="0"/>
        <v>0</v>
      </c>
      <c r="K93" s="175" t="s">
        <v>191</v>
      </c>
      <c r="L93" s="39"/>
      <c r="M93" s="180" t="s">
        <v>5</v>
      </c>
      <c r="N93" s="181" t="s">
        <v>44</v>
      </c>
      <c r="O93" s="40"/>
      <c r="P93" s="182">
        <f t="shared" si="1"/>
        <v>0</v>
      </c>
      <c r="Q93" s="182">
        <v>0</v>
      </c>
      <c r="R93" s="182">
        <f t="shared" si="2"/>
        <v>0</v>
      </c>
      <c r="S93" s="182">
        <v>0</v>
      </c>
      <c r="T93" s="183">
        <f t="shared" si="3"/>
        <v>0</v>
      </c>
      <c r="AR93" s="22" t="s">
        <v>185</v>
      </c>
      <c r="AT93" s="22" t="s">
        <v>180</v>
      </c>
      <c r="AU93" s="22" t="s">
        <v>83</v>
      </c>
      <c r="AY93" s="22" t="s">
        <v>178</v>
      </c>
      <c r="BE93" s="184">
        <f t="shared" si="4"/>
        <v>0</v>
      </c>
      <c r="BF93" s="184">
        <f t="shared" si="5"/>
        <v>0</v>
      </c>
      <c r="BG93" s="184">
        <f t="shared" si="6"/>
        <v>0</v>
      </c>
      <c r="BH93" s="184">
        <f t="shared" si="7"/>
        <v>0</v>
      </c>
      <c r="BI93" s="184">
        <f t="shared" si="8"/>
        <v>0</v>
      </c>
      <c r="BJ93" s="22" t="s">
        <v>81</v>
      </c>
      <c r="BK93" s="184">
        <f t="shared" si="9"/>
        <v>0</v>
      </c>
      <c r="BL93" s="22" t="s">
        <v>185</v>
      </c>
      <c r="BM93" s="22" t="s">
        <v>237</v>
      </c>
    </row>
    <row r="94" spans="2:65" s="1" customFormat="1" ht="16.5" customHeight="1">
      <c r="B94" s="172"/>
      <c r="C94" s="202" t="s">
        <v>240</v>
      </c>
      <c r="D94" s="202" t="s">
        <v>271</v>
      </c>
      <c r="E94" s="203" t="s">
        <v>1984</v>
      </c>
      <c r="F94" s="204" t="s">
        <v>1985</v>
      </c>
      <c r="G94" s="205" t="s">
        <v>299</v>
      </c>
      <c r="H94" s="206">
        <v>200</v>
      </c>
      <c r="I94" s="207"/>
      <c r="J94" s="208">
        <f t="shared" si="0"/>
        <v>0</v>
      </c>
      <c r="K94" s="204" t="s">
        <v>191</v>
      </c>
      <c r="L94" s="209"/>
      <c r="M94" s="210" t="s">
        <v>5</v>
      </c>
      <c r="N94" s="211" t="s">
        <v>44</v>
      </c>
      <c r="O94" s="40"/>
      <c r="P94" s="182">
        <f t="shared" si="1"/>
        <v>0</v>
      </c>
      <c r="Q94" s="182">
        <v>0</v>
      </c>
      <c r="R94" s="182">
        <f t="shared" si="2"/>
        <v>0</v>
      </c>
      <c r="S94" s="182">
        <v>0</v>
      </c>
      <c r="T94" s="183">
        <f t="shared" si="3"/>
        <v>0</v>
      </c>
      <c r="AR94" s="22" t="s">
        <v>202</v>
      </c>
      <c r="AT94" s="22" t="s">
        <v>271</v>
      </c>
      <c r="AU94" s="22" t="s">
        <v>83</v>
      </c>
      <c r="AY94" s="22" t="s">
        <v>178</v>
      </c>
      <c r="BE94" s="184">
        <f t="shared" si="4"/>
        <v>0</v>
      </c>
      <c r="BF94" s="184">
        <f t="shared" si="5"/>
        <v>0</v>
      </c>
      <c r="BG94" s="184">
        <f t="shared" si="6"/>
        <v>0</v>
      </c>
      <c r="BH94" s="184">
        <f t="shared" si="7"/>
        <v>0</v>
      </c>
      <c r="BI94" s="184">
        <f t="shared" si="8"/>
        <v>0</v>
      </c>
      <c r="BJ94" s="22" t="s">
        <v>81</v>
      </c>
      <c r="BK94" s="184">
        <f t="shared" si="9"/>
        <v>0</v>
      </c>
      <c r="BL94" s="22" t="s">
        <v>185</v>
      </c>
      <c r="BM94" s="22" t="s">
        <v>243</v>
      </c>
    </row>
    <row r="95" spans="2:65" s="1" customFormat="1" ht="16.5" customHeight="1">
      <c r="B95" s="172"/>
      <c r="C95" s="202" t="s">
        <v>214</v>
      </c>
      <c r="D95" s="202" t="s">
        <v>271</v>
      </c>
      <c r="E95" s="203" t="s">
        <v>1986</v>
      </c>
      <c r="F95" s="204" t="s">
        <v>1987</v>
      </c>
      <c r="G95" s="205" t="s">
        <v>299</v>
      </c>
      <c r="H95" s="206">
        <v>20</v>
      </c>
      <c r="I95" s="207"/>
      <c r="J95" s="208">
        <f t="shared" si="0"/>
        <v>0</v>
      </c>
      <c r="K95" s="204" t="s">
        <v>191</v>
      </c>
      <c r="L95" s="209"/>
      <c r="M95" s="210" t="s">
        <v>5</v>
      </c>
      <c r="N95" s="211" t="s">
        <v>44</v>
      </c>
      <c r="O95" s="40"/>
      <c r="P95" s="182">
        <f t="shared" si="1"/>
        <v>0</v>
      </c>
      <c r="Q95" s="182">
        <v>0</v>
      </c>
      <c r="R95" s="182">
        <f t="shared" si="2"/>
        <v>0</v>
      </c>
      <c r="S95" s="182">
        <v>0</v>
      </c>
      <c r="T95" s="183">
        <f t="shared" si="3"/>
        <v>0</v>
      </c>
      <c r="AR95" s="22" t="s">
        <v>202</v>
      </c>
      <c r="AT95" s="22" t="s">
        <v>271</v>
      </c>
      <c r="AU95" s="22" t="s">
        <v>83</v>
      </c>
      <c r="AY95" s="22" t="s">
        <v>178</v>
      </c>
      <c r="BE95" s="184">
        <f t="shared" si="4"/>
        <v>0</v>
      </c>
      <c r="BF95" s="184">
        <f t="shared" si="5"/>
        <v>0</v>
      </c>
      <c r="BG95" s="184">
        <f t="shared" si="6"/>
        <v>0</v>
      </c>
      <c r="BH95" s="184">
        <f t="shared" si="7"/>
        <v>0</v>
      </c>
      <c r="BI95" s="184">
        <f t="shared" si="8"/>
        <v>0</v>
      </c>
      <c r="BJ95" s="22" t="s">
        <v>81</v>
      </c>
      <c r="BK95" s="184">
        <f t="shared" si="9"/>
        <v>0</v>
      </c>
      <c r="BL95" s="22" t="s">
        <v>185</v>
      </c>
      <c r="BM95" s="22" t="s">
        <v>247</v>
      </c>
    </row>
    <row r="96" spans="2:65" s="1" customFormat="1" ht="25.5" customHeight="1">
      <c r="B96" s="172"/>
      <c r="C96" s="202" t="s">
        <v>11</v>
      </c>
      <c r="D96" s="202" t="s">
        <v>271</v>
      </c>
      <c r="E96" s="203" t="s">
        <v>1988</v>
      </c>
      <c r="F96" s="204" t="s">
        <v>1989</v>
      </c>
      <c r="G96" s="205" t="s">
        <v>299</v>
      </c>
      <c r="H96" s="206">
        <v>23</v>
      </c>
      <c r="I96" s="207"/>
      <c r="J96" s="208">
        <f t="shared" si="0"/>
        <v>0</v>
      </c>
      <c r="K96" s="204" t="s">
        <v>191</v>
      </c>
      <c r="L96" s="209"/>
      <c r="M96" s="210" t="s">
        <v>5</v>
      </c>
      <c r="N96" s="211" t="s">
        <v>44</v>
      </c>
      <c r="O96" s="40"/>
      <c r="P96" s="182">
        <f t="shared" si="1"/>
        <v>0</v>
      </c>
      <c r="Q96" s="182">
        <v>0</v>
      </c>
      <c r="R96" s="182">
        <f t="shared" si="2"/>
        <v>0</v>
      </c>
      <c r="S96" s="182">
        <v>0</v>
      </c>
      <c r="T96" s="183">
        <f t="shared" si="3"/>
        <v>0</v>
      </c>
      <c r="AR96" s="22" t="s">
        <v>202</v>
      </c>
      <c r="AT96" s="22" t="s">
        <v>271</v>
      </c>
      <c r="AU96" s="22" t="s">
        <v>83</v>
      </c>
      <c r="AY96" s="22" t="s">
        <v>178</v>
      </c>
      <c r="BE96" s="184">
        <f t="shared" si="4"/>
        <v>0</v>
      </c>
      <c r="BF96" s="184">
        <f t="shared" si="5"/>
        <v>0</v>
      </c>
      <c r="BG96" s="184">
        <f t="shared" si="6"/>
        <v>0</v>
      </c>
      <c r="BH96" s="184">
        <f t="shared" si="7"/>
        <v>0</v>
      </c>
      <c r="BI96" s="184">
        <f t="shared" si="8"/>
        <v>0</v>
      </c>
      <c r="BJ96" s="22" t="s">
        <v>81</v>
      </c>
      <c r="BK96" s="184">
        <f t="shared" si="9"/>
        <v>0</v>
      </c>
      <c r="BL96" s="22" t="s">
        <v>185</v>
      </c>
      <c r="BM96" s="22" t="s">
        <v>253</v>
      </c>
    </row>
    <row r="97" spans="2:65" s="1" customFormat="1" ht="25.5" customHeight="1">
      <c r="B97" s="172"/>
      <c r="C97" s="202" t="s">
        <v>218</v>
      </c>
      <c r="D97" s="202" t="s">
        <v>271</v>
      </c>
      <c r="E97" s="203" t="s">
        <v>1990</v>
      </c>
      <c r="F97" s="204" t="s">
        <v>1991</v>
      </c>
      <c r="G97" s="205" t="s">
        <v>299</v>
      </c>
      <c r="H97" s="206">
        <v>23</v>
      </c>
      <c r="I97" s="207"/>
      <c r="J97" s="208">
        <f t="shared" si="0"/>
        <v>0</v>
      </c>
      <c r="K97" s="204" t="s">
        <v>191</v>
      </c>
      <c r="L97" s="209"/>
      <c r="M97" s="210" t="s">
        <v>5</v>
      </c>
      <c r="N97" s="211" t="s">
        <v>44</v>
      </c>
      <c r="O97" s="40"/>
      <c r="P97" s="182">
        <f t="shared" si="1"/>
        <v>0</v>
      </c>
      <c r="Q97" s="182">
        <v>0</v>
      </c>
      <c r="R97" s="182">
        <f t="shared" si="2"/>
        <v>0</v>
      </c>
      <c r="S97" s="182">
        <v>0</v>
      </c>
      <c r="T97" s="183">
        <f t="shared" si="3"/>
        <v>0</v>
      </c>
      <c r="AR97" s="22" t="s">
        <v>202</v>
      </c>
      <c r="AT97" s="22" t="s">
        <v>271</v>
      </c>
      <c r="AU97" s="22" t="s">
        <v>83</v>
      </c>
      <c r="AY97" s="22" t="s">
        <v>178</v>
      </c>
      <c r="BE97" s="184">
        <f t="shared" si="4"/>
        <v>0</v>
      </c>
      <c r="BF97" s="184">
        <f t="shared" si="5"/>
        <v>0</v>
      </c>
      <c r="BG97" s="184">
        <f t="shared" si="6"/>
        <v>0</v>
      </c>
      <c r="BH97" s="184">
        <f t="shared" si="7"/>
        <v>0</v>
      </c>
      <c r="BI97" s="184">
        <f t="shared" si="8"/>
        <v>0</v>
      </c>
      <c r="BJ97" s="22" t="s">
        <v>81</v>
      </c>
      <c r="BK97" s="184">
        <f t="shared" si="9"/>
        <v>0</v>
      </c>
      <c r="BL97" s="22" t="s">
        <v>185</v>
      </c>
      <c r="BM97" s="22" t="s">
        <v>256</v>
      </c>
    </row>
    <row r="98" spans="2:65" s="1" customFormat="1" ht="25.5" customHeight="1">
      <c r="B98" s="172"/>
      <c r="C98" s="202" t="s">
        <v>260</v>
      </c>
      <c r="D98" s="202" t="s">
        <v>271</v>
      </c>
      <c r="E98" s="203" t="s">
        <v>1992</v>
      </c>
      <c r="F98" s="204" t="s">
        <v>1993</v>
      </c>
      <c r="G98" s="205" t="s">
        <v>299</v>
      </c>
      <c r="H98" s="206">
        <v>12</v>
      </c>
      <c r="I98" s="207"/>
      <c r="J98" s="208">
        <f t="shared" si="0"/>
        <v>0</v>
      </c>
      <c r="K98" s="204" t="s">
        <v>191</v>
      </c>
      <c r="L98" s="209"/>
      <c r="M98" s="210" t="s">
        <v>5</v>
      </c>
      <c r="N98" s="211" t="s">
        <v>44</v>
      </c>
      <c r="O98" s="40"/>
      <c r="P98" s="182">
        <f t="shared" si="1"/>
        <v>0</v>
      </c>
      <c r="Q98" s="182">
        <v>0</v>
      </c>
      <c r="R98" s="182">
        <f t="shared" si="2"/>
        <v>0</v>
      </c>
      <c r="S98" s="182">
        <v>0</v>
      </c>
      <c r="T98" s="183">
        <f t="shared" si="3"/>
        <v>0</v>
      </c>
      <c r="AR98" s="22" t="s">
        <v>202</v>
      </c>
      <c r="AT98" s="22" t="s">
        <v>271</v>
      </c>
      <c r="AU98" s="22" t="s">
        <v>83</v>
      </c>
      <c r="AY98" s="22" t="s">
        <v>178</v>
      </c>
      <c r="BE98" s="184">
        <f t="shared" si="4"/>
        <v>0</v>
      </c>
      <c r="BF98" s="184">
        <f t="shared" si="5"/>
        <v>0</v>
      </c>
      <c r="BG98" s="184">
        <f t="shared" si="6"/>
        <v>0</v>
      </c>
      <c r="BH98" s="184">
        <f t="shared" si="7"/>
        <v>0</v>
      </c>
      <c r="BI98" s="184">
        <f t="shared" si="8"/>
        <v>0</v>
      </c>
      <c r="BJ98" s="22" t="s">
        <v>81</v>
      </c>
      <c r="BK98" s="184">
        <f t="shared" si="9"/>
        <v>0</v>
      </c>
      <c r="BL98" s="22" t="s">
        <v>185</v>
      </c>
      <c r="BM98" s="22" t="s">
        <v>263</v>
      </c>
    </row>
    <row r="99" spans="2:65" s="1" customFormat="1" ht="25.5" customHeight="1">
      <c r="B99" s="172"/>
      <c r="C99" s="173" t="s">
        <v>224</v>
      </c>
      <c r="D99" s="173" t="s">
        <v>180</v>
      </c>
      <c r="E99" s="174" t="s">
        <v>1994</v>
      </c>
      <c r="F99" s="175" t="s">
        <v>1995</v>
      </c>
      <c r="G99" s="176" t="s">
        <v>299</v>
      </c>
      <c r="H99" s="177">
        <v>25</v>
      </c>
      <c r="I99" s="178"/>
      <c r="J99" s="179">
        <f t="shared" si="0"/>
        <v>0</v>
      </c>
      <c r="K99" s="175" t="s">
        <v>191</v>
      </c>
      <c r="L99" s="39"/>
      <c r="M99" s="180" t="s">
        <v>5</v>
      </c>
      <c r="N99" s="181" t="s">
        <v>44</v>
      </c>
      <c r="O99" s="40"/>
      <c r="P99" s="182">
        <f t="shared" si="1"/>
        <v>0</v>
      </c>
      <c r="Q99" s="182">
        <v>0</v>
      </c>
      <c r="R99" s="182">
        <f t="shared" si="2"/>
        <v>0</v>
      </c>
      <c r="S99" s="182">
        <v>0</v>
      </c>
      <c r="T99" s="183">
        <f t="shared" si="3"/>
        <v>0</v>
      </c>
      <c r="AR99" s="22" t="s">
        <v>185</v>
      </c>
      <c r="AT99" s="22" t="s">
        <v>180</v>
      </c>
      <c r="AU99" s="22" t="s">
        <v>83</v>
      </c>
      <c r="AY99" s="22" t="s">
        <v>178</v>
      </c>
      <c r="BE99" s="184">
        <f t="shared" si="4"/>
        <v>0</v>
      </c>
      <c r="BF99" s="184">
        <f t="shared" si="5"/>
        <v>0</v>
      </c>
      <c r="BG99" s="184">
        <f t="shared" si="6"/>
        <v>0</v>
      </c>
      <c r="BH99" s="184">
        <f t="shared" si="7"/>
        <v>0</v>
      </c>
      <c r="BI99" s="184">
        <f t="shared" si="8"/>
        <v>0</v>
      </c>
      <c r="BJ99" s="22" t="s">
        <v>81</v>
      </c>
      <c r="BK99" s="184">
        <f t="shared" si="9"/>
        <v>0</v>
      </c>
      <c r="BL99" s="22" t="s">
        <v>185</v>
      </c>
      <c r="BM99" s="22" t="s">
        <v>268</v>
      </c>
    </row>
    <row r="100" spans="2:65" s="1" customFormat="1" ht="25.5" customHeight="1">
      <c r="B100" s="172"/>
      <c r="C100" s="202" t="s">
        <v>270</v>
      </c>
      <c r="D100" s="202" t="s">
        <v>271</v>
      </c>
      <c r="E100" s="203" t="s">
        <v>1996</v>
      </c>
      <c r="F100" s="204" t="s">
        <v>1997</v>
      </c>
      <c r="G100" s="205" t="s">
        <v>299</v>
      </c>
      <c r="H100" s="206">
        <v>2</v>
      </c>
      <c r="I100" s="207"/>
      <c r="J100" s="208">
        <f t="shared" si="0"/>
        <v>0</v>
      </c>
      <c r="K100" s="204" t="s">
        <v>191</v>
      </c>
      <c r="L100" s="209"/>
      <c r="M100" s="210" t="s">
        <v>5</v>
      </c>
      <c r="N100" s="211" t="s">
        <v>44</v>
      </c>
      <c r="O100" s="40"/>
      <c r="P100" s="182">
        <f t="shared" si="1"/>
        <v>0</v>
      </c>
      <c r="Q100" s="182">
        <v>0</v>
      </c>
      <c r="R100" s="182">
        <f t="shared" si="2"/>
        <v>0</v>
      </c>
      <c r="S100" s="182">
        <v>0</v>
      </c>
      <c r="T100" s="183">
        <f t="shared" si="3"/>
        <v>0</v>
      </c>
      <c r="AR100" s="22" t="s">
        <v>202</v>
      </c>
      <c r="AT100" s="22" t="s">
        <v>271</v>
      </c>
      <c r="AU100" s="22" t="s">
        <v>83</v>
      </c>
      <c r="AY100" s="22" t="s">
        <v>178</v>
      </c>
      <c r="BE100" s="184">
        <f t="shared" si="4"/>
        <v>0</v>
      </c>
      <c r="BF100" s="184">
        <f t="shared" si="5"/>
        <v>0</v>
      </c>
      <c r="BG100" s="184">
        <f t="shared" si="6"/>
        <v>0</v>
      </c>
      <c r="BH100" s="184">
        <f t="shared" si="7"/>
        <v>0</v>
      </c>
      <c r="BI100" s="184">
        <f t="shared" si="8"/>
        <v>0</v>
      </c>
      <c r="BJ100" s="22" t="s">
        <v>81</v>
      </c>
      <c r="BK100" s="184">
        <f t="shared" si="9"/>
        <v>0</v>
      </c>
      <c r="BL100" s="22" t="s">
        <v>185</v>
      </c>
      <c r="BM100" s="22" t="s">
        <v>274</v>
      </c>
    </row>
    <row r="101" spans="2:65" s="1" customFormat="1" ht="16.5" customHeight="1">
      <c r="B101" s="172"/>
      <c r="C101" s="173" t="s">
        <v>228</v>
      </c>
      <c r="D101" s="173" t="s">
        <v>180</v>
      </c>
      <c r="E101" s="174" t="s">
        <v>1998</v>
      </c>
      <c r="F101" s="175" t="s">
        <v>1999</v>
      </c>
      <c r="G101" s="176" t="s">
        <v>299</v>
      </c>
      <c r="H101" s="177">
        <v>23</v>
      </c>
      <c r="I101" s="178"/>
      <c r="J101" s="179">
        <f t="shared" si="0"/>
        <v>0</v>
      </c>
      <c r="K101" s="175" t="s">
        <v>191</v>
      </c>
      <c r="L101" s="39"/>
      <c r="M101" s="180" t="s">
        <v>5</v>
      </c>
      <c r="N101" s="181" t="s">
        <v>44</v>
      </c>
      <c r="O101" s="40"/>
      <c r="P101" s="182">
        <f t="shared" si="1"/>
        <v>0</v>
      </c>
      <c r="Q101" s="182">
        <v>0</v>
      </c>
      <c r="R101" s="182">
        <f t="shared" si="2"/>
        <v>0</v>
      </c>
      <c r="S101" s="182">
        <v>0</v>
      </c>
      <c r="T101" s="183">
        <f t="shared" si="3"/>
        <v>0</v>
      </c>
      <c r="AR101" s="22" t="s">
        <v>185</v>
      </c>
      <c r="AT101" s="22" t="s">
        <v>180</v>
      </c>
      <c r="AU101" s="22" t="s">
        <v>83</v>
      </c>
      <c r="AY101" s="22" t="s">
        <v>178</v>
      </c>
      <c r="BE101" s="184">
        <f t="shared" si="4"/>
        <v>0</v>
      </c>
      <c r="BF101" s="184">
        <f t="shared" si="5"/>
        <v>0</v>
      </c>
      <c r="BG101" s="184">
        <f t="shared" si="6"/>
        <v>0</v>
      </c>
      <c r="BH101" s="184">
        <f t="shared" si="7"/>
        <v>0</v>
      </c>
      <c r="BI101" s="184">
        <f t="shared" si="8"/>
        <v>0</v>
      </c>
      <c r="BJ101" s="22" t="s">
        <v>81</v>
      </c>
      <c r="BK101" s="184">
        <f t="shared" si="9"/>
        <v>0</v>
      </c>
      <c r="BL101" s="22" t="s">
        <v>185</v>
      </c>
      <c r="BM101" s="22" t="s">
        <v>278</v>
      </c>
    </row>
    <row r="102" spans="2:65" s="1" customFormat="1" ht="16.5" customHeight="1">
      <c r="B102" s="172"/>
      <c r="C102" s="202" t="s">
        <v>10</v>
      </c>
      <c r="D102" s="202" t="s">
        <v>271</v>
      </c>
      <c r="E102" s="203" t="s">
        <v>2000</v>
      </c>
      <c r="F102" s="204" t="s">
        <v>2001</v>
      </c>
      <c r="G102" s="205" t="s">
        <v>299</v>
      </c>
      <c r="H102" s="206">
        <v>23</v>
      </c>
      <c r="I102" s="207"/>
      <c r="J102" s="208">
        <f t="shared" si="0"/>
        <v>0</v>
      </c>
      <c r="K102" s="204" t="s">
        <v>191</v>
      </c>
      <c r="L102" s="209"/>
      <c r="M102" s="210" t="s">
        <v>5</v>
      </c>
      <c r="N102" s="211" t="s">
        <v>44</v>
      </c>
      <c r="O102" s="40"/>
      <c r="P102" s="182">
        <f t="shared" si="1"/>
        <v>0</v>
      </c>
      <c r="Q102" s="182">
        <v>0</v>
      </c>
      <c r="R102" s="182">
        <f t="shared" si="2"/>
        <v>0</v>
      </c>
      <c r="S102" s="182">
        <v>0</v>
      </c>
      <c r="T102" s="183">
        <f t="shared" si="3"/>
        <v>0</v>
      </c>
      <c r="AR102" s="22" t="s">
        <v>202</v>
      </c>
      <c r="AT102" s="22" t="s">
        <v>271</v>
      </c>
      <c r="AU102" s="22" t="s">
        <v>83</v>
      </c>
      <c r="AY102" s="22" t="s">
        <v>178</v>
      </c>
      <c r="BE102" s="184">
        <f t="shared" si="4"/>
        <v>0</v>
      </c>
      <c r="BF102" s="184">
        <f t="shared" si="5"/>
        <v>0</v>
      </c>
      <c r="BG102" s="184">
        <f t="shared" si="6"/>
        <v>0</v>
      </c>
      <c r="BH102" s="184">
        <f t="shared" si="7"/>
        <v>0</v>
      </c>
      <c r="BI102" s="184">
        <f t="shared" si="8"/>
        <v>0</v>
      </c>
      <c r="BJ102" s="22" t="s">
        <v>81</v>
      </c>
      <c r="BK102" s="184">
        <f t="shared" si="9"/>
        <v>0</v>
      </c>
      <c r="BL102" s="22" t="s">
        <v>185</v>
      </c>
      <c r="BM102" s="22" t="s">
        <v>282</v>
      </c>
    </row>
    <row r="103" spans="2:65" s="1" customFormat="1" ht="16.5" customHeight="1">
      <c r="B103" s="172"/>
      <c r="C103" s="173" t="s">
        <v>233</v>
      </c>
      <c r="D103" s="173" t="s">
        <v>180</v>
      </c>
      <c r="E103" s="174" t="s">
        <v>2002</v>
      </c>
      <c r="F103" s="175" t="s">
        <v>2003</v>
      </c>
      <c r="G103" s="176" t="s">
        <v>299</v>
      </c>
      <c r="H103" s="177">
        <v>2</v>
      </c>
      <c r="I103" s="178"/>
      <c r="J103" s="179">
        <f t="shared" si="0"/>
        <v>0</v>
      </c>
      <c r="K103" s="175" t="s">
        <v>191</v>
      </c>
      <c r="L103" s="39"/>
      <c r="M103" s="180" t="s">
        <v>5</v>
      </c>
      <c r="N103" s="181" t="s">
        <v>44</v>
      </c>
      <c r="O103" s="40"/>
      <c r="P103" s="182">
        <f t="shared" si="1"/>
        <v>0</v>
      </c>
      <c r="Q103" s="182">
        <v>0</v>
      </c>
      <c r="R103" s="182">
        <f t="shared" si="2"/>
        <v>0</v>
      </c>
      <c r="S103" s="182">
        <v>0</v>
      </c>
      <c r="T103" s="183">
        <f t="shared" si="3"/>
        <v>0</v>
      </c>
      <c r="AR103" s="22" t="s">
        <v>185</v>
      </c>
      <c r="AT103" s="22" t="s">
        <v>180</v>
      </c>
      <c r="AU103" s="22" t="s">
        <v>83</v>
      </c>
      <c r="AY103" s="22" t="s">
        <v>178</v>
      </c>
      <c r="BE103" s="184">
        <f t="shared" si="4"/>
        <v>0</v>
      </c>
      <c r="BF103" s="184">
        <f t="shared" si="5"/>
        <v>0</v>
      </c>
      <c r="BG103" s="184">
        <f t="shared" si="6"/>
        <v>0</v>
      </c>
      <c r="BH103" s="184">
        <f t="shared" si="7"/>
        <v>0</v>
      </c>
      <c r="BI103" s="184">
        <f t="shared" si="8"/>
        <v>0</v>
      </c>
      <c r="BJ103" s="22" t="s">
        <v>81</v>
      </c>
      <c r="BK103" s="184">
        <f t="shared" si="9"/>
        <v>0</v>
      </c>
      <c r="BL103" s="22" t="s">
        <v>185</v>
      </c>
      <c r="BM103" s="22" t="s">
        <v>285</v>
      </c>
    </row>
    <row r="104" spans="2:65" s="1" customFormat="1" ht="25.5" customHeight="1">
      <c r="B104" s="172"/>
      <c r="C104" s="202" t="s">
        <v>287</v>
      </c>
      <c r="D104" s="202" t="s">
        <v>271</v>
      </c>
      <c r="E104" s="203" t="s">
        <v>2004</v>
      </c>
      <c r="F104" s="204" t="s">
        <v>2005</v>
      </c>
      <c r="G104" s="205" t="s">
        <v>299</v>
      </c>
      <c r="H104" s="206">
        <v>2</v>
      </c>
      <c r="I104" s="207"/>
      <c r="J104" s="208">
        <f t="shared" si="0"/>
        <v>0</v>
      </c>
      <c r="K104" s="204" t="s">
        <v>5</v>
      </c>
      <c r="L104" s="209"/>
      <c r="M104" s="210" t="s">
        <v>5</v>
      </c>
      <c r="N104" s="211" t="s">
        <v>44</v>
      </c>
      <c r="O104" s="40"/>
      <c r="P104" s="182">
        <f t="shared" si="1"/>
        <v>0</v>
      </c>
      <c r="Q104" s="182">
        <v>0</v>
      </c>
      <c r="R104" s="182">
        <f t="shared" si="2"/>
        <v>0</v>
      </c>
      <c r="S104" s="182">
        <v>0</v>
      </c>
      <c r="T104" s="183">
        <f t="shared" si="3"/>
        <v>0</v>
      </c>
      <c r="AR104" s="22" t="s">
        <v>202</v>
      </c>
      <c r="AT104" s="22" t="s">
        <v>271</v>
      </c>
      <c r="AU104" s="22" t="s">
        <v>83</v>
      </c>
      <c r="AY104" s="22" t="s">
        <v>178</v>
      </c>
      <c r="BE104" s="184">
        <f t="shared" si="4"/>
        <v>0</v>
      </c>
      <c r="BF104" s="184">
        <f t="shared" si="5"/>
        <v>0</v>
      </c>
      <c r="BG104" s="184">
        <f t="shared" si="6"/>
        <v>0</v>
      </c>
      <c r="BH104" s="184">
        <f t="shared" si="7"/>
        <v>0</v>
      </c>
      <c r="BI104" s="184">
        <f t="shared" si="8"/>
        <v>0</v>
      </c>
      <c r="BJ104" s="22" t="s">
        <v>81</v>
      </c>
      <c r="BK104" s="184">
        <f t="shared" si="9"/>
        <v>0</v>
      </c>
      <c r="BL104" s="22" t="s">
        <v>185</v>
      </c>
      <c r="BM104" s="22" t="s">
        <v>291</v>
      </c>
    </row>
    <row r="105" spans="2:65" s="1" customFormat="1" ht="25.5" customHeight="1">
      <c r="B105" s="172"/>
      <c r="C105" s="173" t="s">
        <v>237</v>
      </c>
      <c r="D105" s="173" t="s">
        <v>180</v>
      </c>
      <c r="E105" s="174" t="s">
        <v>2006</v>
      </c>
      <c r="F105" s="175" t="s">
        <v>2007</v>
      </c>
      <c r="G105" s="176" t="s">
        <v>299</v>
      </c>
      <c r="H105" s="177">
        <v>23</v>
      </c>
      <c r="I105" s="178"/>
      <c r="J105" s="179">
        <f t="shared" si="0"/>
        <v>0</v>
      </c>
      <c r="K105" s="175" t="s">
        <v>191</v>
      </c>
      <c r="L105" s="39"/>
      <c r="M105" s="180" t="s">
        <v>5</v>
      </c>
      <c r="N105" s="181" t="s">
        <v>44</v>
      </c>
      <c r="O105" s="40"/>
      <c r="P105" s="182">
        <f t="shared" si="1"/>
        <v>0</v>
      </c>
      <c r="Q105" s="182">
        <v>0</v>
      </c>
      <c r="R105" s="182">
        <f t="shared" si="2"/>
        <v>0</v>
      </c>
      <c r="S105" s="182">
        <v>0</v>
      </c>
      <c r="T105" s="183">
        <f t="shared" si="3"/>
        <v>0</v>
      </c>
      <c r="AR105" s="22" t="s">
        <v>185</v>
      </c>
      <c r="AT105" s="22" t="s">
        <v>180</v>
      </c>
      <c r="AU105" s="22" t="s">
        <v>83</v>
      </c>
      <c r="AY105" s="22" t="s">
        <v>178</v>
      </c>
      <c r="BE105" s="184">
        <f t="shared" si="4"/>
        <v>0</v>
      </c>
      <c r="BF105" s="184">
        <f t="shared" si="5"/>
        <v>0</v>
      </c>
      <c r="BG105" s="184">
        <f t="shared" si="6"/>
        <v>0</v>
      </c>
      <c r="BH105" s="184">
        <f t="shared" si="7"/>
        <v>0</v>
      </c>
      <c r="BI105" s="184">
        <f t="shared" si="8"/>
        <v>0</v>
      </c>
      <c r="BJ105" s="22" t="s">
        <v>81</v>
      </c>
      <c r="BK105" s="184">
        <f t="shared" si="9"/>
        <v>0</v>
      </c>
      <c r="BL105" s="22" t="s">
        <v>185</v>
      </c>
      <c r="BM105" s="22" t="s">
        <v>294</v>
      </c>
    </row>
    <row r="106" spans="2:65" s="1" customFormat="1" ht="25.5" customHeight="1">
      <c r="B106" s="172"/>
      <c r="C106" s="202" t="s">
        <v>296</v>
      </c>
      <c r="D106" s="202" t="s">
        <v>271</v>
      </c>
      <c r="E106" s="203" t="s">
        <v>2008</v>
      </c>
      <c r="F106" s="204" t="s">
        <v>2009</v>
      </c>
      <c r="G106" s="205" t="s">
        <v>299</v>
      </c>
      <c r="H106" s="206">
        <v>23</v>
      </c>
      <c r="I106" s="207"/>
      <c r="J106" s="208">
        <f t="shared" si="0"/>
        <v>0</v>
      </c>
      <c r="K106" s="204" t="s">
        <v>191</v>
      </c>
      <c r="L106" s="209"/>
      <c r="M106" s="210" t="s">
        <v>5</v>
      </c>
      <c r="N106" s="211" t="s">
        <v>44</v>
      </c>
      <c r="O106" s="40"/>
      <c r="P106" s="182">
        <f t="shared" si="1"/>
        <v>0</v>
      </c>
      <c r="Q106" s="182">
        <v>0</v>
      </c>
      <c r="R106" s="182">
        <f t="shared" si="2"/>
        <v>0</v>
      </c>
      <c r="S106" s="182">
        <v>0</v>
      </c>
      <c r="T106" s="183">
        <f t="shared" si="3"/>
        <v>0</v>
      </c>
      <c r="AR106" s="22" t="s">
        <v>202</v>
      </c>
      <c r="AT106" s="22" t="s">
        <v>271</v>
      </c>
      <c r="AU106" s="22" t="s">
        <v>83</v>
      </c>
      <c r="AY106" s="22" t="s">
        <v>178</v>
      </c>
      <c r="BE106" s="184">
        <f t="shared" si="4"/>
        <v>0</v>
      </c>
      <c r="BF106" s="184">
        <f t="shared" si="5"/>
        <v>0</v>
      </c>
      <c r="BG106" s="184">
        <f t="shared" si="6"/>
        <v>0</v>
      </c>
      <c r="BH106" s="184">
        <f t="shared" si="7"/>
        <v>0</v>
      </c>
      <c r="BI106" s="184">
        <f t="shared" si="8"/>
        <v>0</v>
      </c>
      <c r="BJ106" s="22" t="s">
        <v>81</v>
      </c>
      <c r="BK106" s="184">
        <f t="shared" si="9"/>
        <v>0</v>
      </c>
      <c r="BL106" s="22" t="s">
        <v>185</v>
      </c>
      <c r="BM106" s="22" t="s">
        <v>300</v>
      </c>
    </row>
    <row r="107" spans="2:65" s="1" customFormat="1" ht="16.5" customHeight="1">
      <c r="B107" s="172"/>
      <c r="C107" s="202" t="s">
        <v>243</v>
      </c>
      <c r="D107" s="202" t="s">
        <v>271</v>
      </c>
      <c r="E107" s="203" t="s">
        <v>2010</v>
      </c>
      <c r="F107" s="204" t="s">
        <v>2011</v>
      </c>
      <c r="G107" s="205" t="s">
        <v>299</v>
      </c>
      <c r="H107" s="206">
        <v>23</v>
      </c>
      <c r="I107" s="207"/>
      <c r="J107" s="208">
        <f t="shared" si="0"/>
        <v>0</v>
      </c>
      <c r="K107" s="204" t="s">
        <v>191</v>
      </c>
      <c r="L107" s="209"/>
      <c r="M107" s="210" t="s">
        <v>5</v>
      </c>
      <c r="N107" s="211" t="s">
        <v>44</v>
      </c>
      <c r="O107" s="40"/>
      <c r="P107" s="182">
        <f t="shared" si="1"/>
        <v>0</v>
      </c>
      <c r="Q107" s="182">
        <v>0</v>
      </c>
      <c r="R107" s="182">
        <f t="shared" si="2"/>
        <v>0</v>
      </c>
      <c r="S107" s="182">
        <v>0</v>
      </c>
      <c r="T107" s="183">
        <f t="shared" si="3"/>
        <v>0</v>
      </c>
      <c r="AR107" s="22" t="s">
        <v>202</v>
      </c>
      <c r="AT107" s="22" t="s">
        <v>271</v>
      </c>
      <c r="AU107" s="22" t="s">
        <v>83</v>
      </c>
      <c r="AY107" s="22" t="s">
        <v>178</v>
      </c>
      <c r="BE107" s="184">
        <f t="shared" si="4"/>
        <v>0</v>
      </c>
      <c r="BF107" s="184">
        <f t="shared" si="5"/>
        <v>0</v>
      </c>
      <c r="BG107" s="184">
        <f t="shared" si="6"/>
        <v>0</v>
      </c>
      <c r="BH107" s="184">
        <f t="shared" si="7"/>
        <v>0</v>
      </c>
      <c r="BI107" s="184">
        <f t="shared" si="8"/>
        <v>0</v>
      </c>
      <c r="BJ107" s="22" t="s">
        <v>81</v>
      </c>
      <c r="BK107" s="184">
        <f t="shared" si="9"/>
        <v>0</v>
      </c>
      <c r="BL107" s="22" t="s">
        <v>185</v>
      </c>
      <c r="BM107" s="22" t="s">
        <v>304</v>
      </c>
    </row>
    <row r="108" spans="2:63" s="10" customFormat="1" ht="29.85" customHeight="1">
      <c r="B108" s="159"/>
      <c r="D108" s="160" t="s">
        <v>72</v>
      </c>
      <c r="E108" s="170" t="s">
        <v>2012</v>
      </c>
      <c r="F108" s="170" t="s">
        <v>2013</v>
      </c>
      <c r="I108" s="162"/>
      <c r="J108" s="171">
        <f>BK108</f>
        <v>0</v>
      </c>
      <c r="L108" s="159"/>
      <c r="M108" s="164"/>
      <c r="N108" s="165"/>
      <c r="O108" s="165"/>
      <c r="P108" s="166">
        <f>SUM(P109:P116)</f>
        <v>0</v>
      </c>
      <c r="Q108" s="165"/>
      <c r="R108" s="166">
        <f>SUM(R109:R116)</f>
        <v>0</v>
      </c>
      <c r="S108" s="165"/>
      <c r="T108" s="167">
        <f>SUM(T109:T116)</f>
        <v>0</v>
      </c>
      <c r="AR108" s="160" t="s">
        <v>83</v>
      </c>
      <c r="AT108" s="168" t="s">
        <v>72</v>
      </c>
      <c r="AU108" s="168" t="s">
        <v>81</v>
      </c>
      <c r="AY108" s="160" t="s">
        <v>178</v>
      </c>
      <c r="BK108" s="169">
        <f>SUM(BK109:BK116)</f>
        <v>0</v>
      </c>
    </row>
    <row r="109" spans="2:65" s="1" customFormat="1" ht="16.5" customHeight="1">
      <c r="B109" s="172"/>
      <c r="C109" s="173" t="s">
        <v>305</v>
      </c>
      <c r="D109" s="173" t="s">
        <v>180</v>
      </c>
      <c r="E109" s="174" t="s">
        <v>2014</v>
      </c>
      <c r="F109" s="175" t="s">
        <v>2015</v>
      </c>
      <c r="G109" s="176" t="s">
        <v>299</v>
      </c>
      <c r="H109" s="177">
        <v>23</v>
      </c>
      <c r="I109" s="178"/>
      <c r="J109" s="179">
        <f aca="true" t="shared" si="10" ref="J109:J116">ROUND(I109*H109,2)</f>
        <v>0</v>
      </c>
      <c r="K109" s="175" t="s">
        <v>5</v>
      </c>
      <c r="L109" s="39"/>
      <c r="M109" s="180" t="s">
        <v>5</v>
      </c>
      <c r="N109" s="181" t="s">
        <v>44</v>
      </c>
      <c r="O109" s="40"/>
      <c r="P109" s="182">
        <f aca="true" t="shared" si="11" ref="P109:P116">O109*H109</f>
        <v>0</v>
      </c>
      <c r="Q109" s="182">
        <v>0</v>
      </c>
      <c r="R109" s="182">
        <f aca="true" t="shared" si="12" ref="R109:R116">Q109*H109</f>
        <v>0</v>
      </c>
      <c r="S109" s="182">
        <v>0</v>
      </c>
      <c r="T109" s="183">
        <f aca="true" t="shared" si="13" ref="T109:T116">S109*H109</f>
        <v>0</v>
      </c>
      <c r="AR109" s="22" t="s">
        <v>218</v>
      </c>
      <c r="AT109" s="22" t="s">
        <v>180</v>
      </c>
      <c r="AU109" s="22" t="s">
        <v>83</v>
      </c>
      <c r="AY109" s="22" t="s">
        <v>178</v>
      </c>
      <c r="BE109" s="184">
        <f aca="true" t="shared" si="14" ref="BE109:BE116">IF(N109="základní",J109,0)</f>
        <v>0</v>
      </c>
      <c r="BF109" s="184">
        <f aca="true" t="shared" si="15" ref="BF109:BF116">IF(N109="snížená",J109,0)</f>
        <v>0</v>
      </c>
      <c r="BG109" s="184">
        <f aca="true" t="shared" si="16" ref="BG109:BG116">IF(N109="zákl. přenesená",J109,0)</f>
        <v>0</v>
      </c>
      <c r="BH109" s="184">
        <f aca="true" t="shared" si="17" ref="BH109:BH116">IF(N109="sníž. přenesená",J109,0)</f>
        <v>0</v>
      </c>
      <c r="BI109" s="184">
        <f aca="true" t="shared" si="18" ref="BI109:BI116">IF(N109="nulová",J109,0)</f>
        <v>0</v>
      </c>
      <c r="BJ109" s="22" t="s">
        <v>81</v>
      </c>
      <c r="BK109" s="184">
        <f aca="true" t="shared" si="19" ref="BK109:BK116">ROUND(I109*H109,2)</f>
        <v>0</v>
      </c>
      <c r="BL109" s="22" t="s">
        <v>218</v>
      </c>
      <c r="BM109" s="22" t="s">
        <v>308</v>
      </c>
    </row>
    <row r="110" spans="2:65" s="1" customFormat="1" ht="16.5" customHeight="1">
      <c r="B110" s="172"/>
      <c r="C110" s="173" t="s">
        <v>247</v>
      </c>
      <c r="D110" s="173" t="s">
        <v>180</v>
      </c>
      <c r="E110" s="174" t="s">
        <v>2016</v>
      </c>
      <c r="F110" s="175" t="s">
        <v>2017</v>
      </c>
      <c r="G110" s="176" t="s">
        <v>299</v>
      </c>
      <c r="H110" s="177">
        <v>16</v>
      </c>
      <c r="I110" s="178"/>
      <c r="J110" s="179">
        <f t="shared" si="10"/>
        <v>0</v>
      </c>
      <c r="K110" s="175" t="s">
        <v>5</v>
      </c>
      <c r="L110" s="39"/>
      <c r="M110" s="180" t="s">
        <v>5</v>
      </c>
      <c r="N110" s="181" t="s">
        <v>44</v>
      </c>
      <c r="O110" s="40"/>
      <c r="P110" s="182">
        <f t="shared" si="11"/>
        <v>0</v>
      </c>
      <c r="Q110" s="182">
        <v>0</v>
      </c>
      <c r="R110" s="182">
        <f t="shared" si="12"/>
        <v>0</v>
      </c>
      <c r="S110" s="182">
        <v>0</v>
      </c>
      <c r="T110" s="183">
        <f t="shared" si="13"/>
        <v>0</v>
      </c>
      <c r="AR110" s="22" t="s">
        <v>218</v>
      </c>
      <c r="AT110" s="22" t="s">
        <v>180</v>
      </c>
      <c r="AU110" s="22" t="s">
        <v>83</v>
      </c>
      <c r="AY110" s="22" t="s">
        <v>178</v>
      </c>
      <c r="BE110" s="184">
        <f t="shared" si="14"/>
        <v>0</v>
      </c>
      <c r="BF110" s="184">
        <f t="shared" si="15"/>
        <v>0</v>
      </c>
      <c r="BG110" s="184">
        <f t="shared" si="16"/>
        <v>0</v>
      </c>
      <c r="BH110" s="184">
        <f t="shared" si="17"/>
        <v>0</v>
      </c>
      <c r="BI110" s="184">
        <f t="shared" si="18"/>
        <v>0</v>
      </c>
      <c r="BJ110" s="22" t="s">
        <v>81</v>
      </c>
      <c r="BK110" s="184">
        <f t="shared" si="19"/>
        <v>0</v>
      </c>
      <c r="BL110" s="22" t="s">
        <v>218</v>
      </c>
      <c r="BM110" s="22" t="s">
        <v>311</v>
      </c>
    </row>
    <row r="111" spans="2:65" s="1" customFormat="1" ht="16.5" customHeight="1">
      <c r="B111" s="172"/>
      <c r="C111" s="173" t="s">
        <v>313</v>
      </c>
      <c r="D111" s="173" t="s">
        <v>180</v>
      </c>
      <c r="E111" s="174" t="s">
        <v>2018</v>
      </c>
      <c r="F111" s="175" t="s">
        <v>2019</v>
      </c>
      <c r="G111" s="176" t="s">
        <v>299</v>
      </c>
      <c r="H111" s="177">
        <v>23</v>
      </c>
      <c r="I111" s="178"/>
      <c r="J111" s="179">
        <f t="shared" si="10"/>
        <v>0</v>
      </c>
      <c r="K111" s="175" t="s">
        <v>5</v>
      </c>
      <c r="L111" s="39"/>
      <c r="M111" s="180" t="s">
        <v>5</v>
      </c>
      <c r="N111" s="181" t="s">
        <v>44</v>
      </c>
      <c r="O111" s="40"/>
      <c r="P111" s="182">
        <f t="shared" si="11"/>
        <v>0</v>
      </c>
      <c r="Q111" s="182">
        <v>0</v>
      </c>
      <c r="R111" s="182">
        <f t="shared" si="12"/>
        <v>0</v>
      </c>
      <c r="S111" s="182">
        <v>0</v>
      </c>
      <c r="T111" s="183">
        <f t="shared" si="13"/>
        <v>0</v>
      </c>
      <c r="AR111" s="22" t="s">
        <v>218</v>
      </c>
      <c r="AT111" s="22" t="s">
        <v>180</v>
      </c>
      <c r="AU111" s="22" t="s">
        <v>83</v>
      </c>
      <c r="AY111" s="22" t="s">
        <v>178</v>
      </c>
      <c r="BE111" s="184">
        <f t="shared" si="14"/>
        <v>0</v>
      </c>
      <c r="BF111" s="184">
        <f t="shared" si="15"/>
        <v>0</v>
      </c>
      <c r="BG111" s="184">
        <f t="shared" si="16"/>
        <v>0</v>
      </c>
      <c r="BH111" s="184">
        <f t="shared" si="17"/>
        <v>0</v>
      </c>
      <c r="BI111" s="184">
        <f t="shared" si="18"/>
        <v>0</v>
      </c>
      <c r="BJ111" s="22" t="s">
        <v>81</v>
      </c>
      <c r="BK111" s="184">
        <f t="shared" si="19"/>
        <v>0</v>
      </c>
      <c r="BL111" s="22" t="s">
        <v>218</v>
      </c>
      <c r="BM111" s="22" t="s">
        <v>316</v>
      </c>
    </row>
    <row r="112" spans="2:65" s="1" customFormat="1" ht="16.5" customHeight="1">
      <c r="B112" s="172"/>
      <c r="C112" s="173" t="s">
        <v>253</v>
      </c>
      <c r="D112" s="173" t="s">
        <v>180</v>
      </c>
      <c r="E112" s="174" t="s">
        <v>2020</v>
      </c>
      <c r="F112" s="175" t="s">
        <v>2021</v>
      </c>
      <c r="G112" s="176" t="s">
        <v>299</v>
      </c>
      <c r="H112" s="177">
        <v>1</v>
      </c>
      <c r="I112" s="178"/>
      <c r="J112" s="179">
        <f t="shared" si="10"/>
        <v>0</v>
      </c>
      <c r="K112" s="175" t="s">
        <v>5</v>
      </c>
      <c r="L112" s="39"/>
      <c r="M112" s="180" t="s">
        <v>5</v>
      </c>
      <c r="N112" s="181" t="s">
        <v>44</v>
      </c>
      <c r="O112" s="40"/>
      <c r="P112" s="182">
        <f t="shared" si="11"/>
        <v>0</v>
      </c>
      <c r="Q112" s="182">
        <v>0</v>
      </c>
      <c r="R112" s="182">
        <f t="shared" si="12"/>
        <v>0</v>
      </c>
      <c r="S112" s="182">
        <v>0</v>
      </c>
      <c r="T112" s="183">
        <f t="shared" si="13"/>
        <v>0</v>
      </c>
      <c r="AR112" s="22" t="s">
        <v>218</v>
      </c>
      <c r="AT112" s="22" t="s">
        <v>180</v>
      </c>
      <c r="AU112" s="22" t="s">
        <v>83</v>
      </c>
      <c r="AY112" s="22" t="s">
        <v>178</v>
      </c>
      <c r="BE112" s="184">
        <f t="shared" si="14"/>
        <v>0</v>
      </c>
      <c r="BF112" s="184">
        <f t="shared" si="15"/>
        <v>0</v>
      </c>
      <c r="BG112" s="184">
        <f t="shared" si="16"/>
        <v>0</v>
      </c>
      <c r="BH112" s="184">
        <f t="shared" si="17"/>
        <v>0</v>
      </c>
      <c r="BI112" s="184">
        <f t="shared" si="18"/>
        <v>0</v>
      </c>
      <c r="BJ112" s="22" t="s">
        <v>81</v>
      </c>
      <c r="BK112" s="184">
        <f t="shared" si="19"/>
        <v>0</v>
      </c>
      <c r="BL112" s="22" t="s">
        <v>218</v>
      </c>
      <c r="BM112" s="22" t="s">
        <v>323</v>
      </c>
    </row>
    <row r="113" spans="2:65" s="1" customFormat="1" ht="16.5" customHeight="1">
      <c r="B113" s="172"/>
      <c r="C113" s="173" t="s">
        <v>324</v>
      </c>
      <c r="D113" s="173" t="s">
        <v>180</v>
      </c>
      <c r="E113" s="174" t="s">
        <v>2022</v>
      </c>
      <c r="F113" s="175" t="s">
        <v>2023</v>
      </c>
      <c r="G113" s="176" t="s">
        <v>290</v>
      </c>
      <c r="H113" s="177">
        <v>300</v>
      </c>
      <c r="I113" s="178"/>
      <c r="J113" s="179">
        <f t="shared" si="10"/>
        <v>0</v>
      </c>
      <c r="K113" s="175" t="s">
        <v>5</v>
      </c>
      <c r="L113" s="39"/>
      <c r="M113" s="180" t="s">
        <v>5</v>
      </c>
      <c r="N113" s="181" t="s">
        <v>44</v>
      </c>
      <c r="O113" s="40"/>
      <c r="P113" s="182">
        <f t="shared" si="11"/>
        <v>0</v>
      </c>
      <c r="Q113" s="182">
        <v>0</v>
      </c>
      <c r="R113" s="182">
        <f t="shared" si="12"/>
        <v>0</v>
      </c>
      <c r="S113" s="182">
        <v>0</v>
      </c>
      <c r="T113" s="183">
        <f t="shared" si="13"/>
        <v>0</v>
      </c>
      <c r="AR113" s="22" t="s">
        <v>218</v>
      </c>
      <c r="AT113" s="22" t="s">
        <v>180</v>
      </c>
      <c r="AU113" s="22" t="s">
        <v>83</v>
      </c>
      <c r="AY113" s="22" t="s">
        <v>178</v>
      </c>
      <c r="BE113" s="184">
        <f t="shared" si="14"/>
        <v>0</v>
      </c>
      <c r="BF113" s="184">
        <f t="shared" si="15"/>
        <v>0</v>
      </c>
      <c r="BG113" s="184">
        <f t="shared" si="16"/>
        <v>0</v>
      </c>
      <c r="BH113" s="184">
        <f t="shared" si="17"/>
        <v>0</v>
      </c>
      <c r="BI113" s="184">
        <f t="shared" si="18"/>
        <v>0</v>
      </c>
      <c r="BJ113" s="22" t="s">
        <v>81</v>
      </c>
      <c r="BK113" s="184">
        <f t="shared" si="19"/>
        <v>0</v>
      </c>
      <c r="BL113" s="22" t="s">
        <v>218</v>
      </c>
      <c r="BM113" s="22" t="s">
        <v>327</v>
      </c>
    </row>
    <row r="114" spans="2:65" s="1" customFormat="1" ht="16.5" customHeight="1">
      <c r="B114" s="172"/>
      <c r="C114" s="173" t="s">
        <v>256</v>
      </c>
      <c r="D114" s="173" t="s">
        <v>180</v>
      </c>
      <c r="E114" s="174" t="s">
        <v>2024</v>
      </c>
      <c r="F114" s="175" t="s">
        <v>2025</v>
      </c>
      <c r="G114" s="176" t="s">
        <v>299</v>
      </c>
      <c r="H114" s="177">
        <v>150</v>
      </c>
      <c r="I114" s="178"/>
      <c r="J114" s="179">
        <f t="shared" si="10"/>
        <v>0</v>
      </c>
      <c r="K114" s="175" t="s">
        <v>5</v>
      </c>
      <c r="L114" s="39"/>
      <c r="M114" s="180" t="s">
        <v>5</v>
      </c>
      <c r="N114" s="181" t="s">
        <v>44</v>
      </c>
      <c r="O114" s="40"/>
      <c r="P114" s="182">
        <f t="shared" si="11"/>
        <v>0</v>
      </c>
      <c r="Q114" s="182">
        <v>0</v>
      </c>
      <c r="R114" s="182">
        <f t="shared" si="12"/>
        <v>0</v>
      </c>
      <c r="S114" s="182">
        <v>0</v>
      </c>
      <c r="T114" s="183">
        <f t="shared" si="13"/>
        <v>0</v>
      </c>
      <c r="AR114" s="22" t="s">
        <v>218</v>
      </c>
      <c r="AT114" s="22" t="s">
        <v>180</v>
      </c>
      <c r="AU114" s="22" t="s">
        <v>83</v>
      </c>
      <c r="AY114" s="22" t="s">
        <v>178</v>
      </c>
      <c r="BE114" s="184">
        <f t="shared" si="14"/>
        <v>0</v>
      </c>
      <c r="BF114" s="184">
        <f t="shared" si="15"/>
        <v>0</v>
      </c>
      <c r="BG114" s="184">
        <f t="shared" si="16"/>
        <v>0</v>
      </c>
      <c r="BH114" s="184">
        <f t="shared" si="17"/>
        <v>0</v>
      </c>
      <c r="BI114" s="184">
        <f t="shared" si="18"/>
        <v>0</v>
      </c>
      <c r="BJ114" s="22" t="s">
        <v>81</v>
      </c>
      <c r="BK114" s="184">
        <f t="shared" si="19"/>
        <v>0</v>
      </c>
      <c r="BL114" s="22" t="s">
        <v>218</v>
      </c>
      <c r="BM114" s="22" t="s">
        <v>330</v>
      </c>
    </row>
    <row r="115" spans="2:65" s="1" customFormat="1" ht="16.5" customHeight="1">
      <c r="B115" s="172"/>
      <c r="C115" s="173" t="s">
        <v>332</v>
      </c>
      <c r="D115" s="173" t="s">
        <v>180</v>
      </c>
      <c r="E115" s="174" t="s">
        <v>2026</v>
      </c>
      <c r="F115" s="175" t="s">
        <v>2027</v>
      </c>
      <c r="G115" s="176" t="s">
        <v>299</v>
      </c>
      <c r="H115" s="177">
        <v>16</v>
      </c>
      <c r="I115" s="178"/>
      <c r="J115" s="179">
        <f t="shared" si="10"/>
        <v>0</v>
      </c>
      <c r="K115" s="175" t="s">
        <v>5</v>
      </c>
      <c r="L115" s="39"/>
      <c r="M115" s="180" t="s">
        <v>5</v>
      </c>
      <c r="N115" s="181" t="s">
        <v>44</v>
      </c>
      <c r="O115" s="40"/>
      <c r="P115" s="182">
        <f t="shared" si="11"/>
        <v>0</v>
      </c>
      <c r="Q115" s="182">
        <v>0</v>
      </c>
      <c r="R115" s="182">
        <f t="shared" si="12"/>
        <v>0</v>
      </c>
      <c r="S115" s="182">
        <v>0</v>
      </c>
      <c r="T115" s="183">
        <f t="shared" si="13"/>
        <v>0</v>
      </c>
      <c r="AR115" s="22" t="s">
        <v>218</v>
      </c>
      <c r="AT115" s="22" t="s">
        <v>180</v>
      </c>
      <c r="AU115" s="22" t="s">
        <v>83</v>
      </c>
      <c r="AY115" s="22" t="s">
        <v>178</v>
      </c>
      <c r="BE115" s="184">
        <f t="shared" si="14"/>
        <v>0</v>
      </c>
      <c r="BF115" s="184">
        <f t="shared" si="15"/>
        <v>0</v>
      </c>
      <c r="BG115" s="184">
        <f t="shared" si="16"/>
        <v>0</v>
      </c>
      <c r="BH115" s="184">
        <f t="shared" si="17"/>
        <v>0</v>
      </c>
      <c r="BI115" s="184">
        <f t="shared" si="18"/>
        <v>0</v>
      </c>
      <c r="BJ115" s="22" t="s">
        <v>81</v>
      </c>
      <c r="BK115" s="184">
        <f t="shared" si="19"/>
        <v>0</v>
      </c>
      <c r="BL115" s="22" t="s">
        <v>218</v>
      </c>
      <c r="BM115" s="22" t="s">
        <v>335</v>
      </c>
    </row>
    <row r="116" spans="2:65" s="1" customFormat="1" ht="16.5" customHeight="1">
      <c r="B116" s="172"/>
      <c r="C116" s="173" t="s">
        <v>263</v>
      </c>
      <c r="D116" s="173" t="s">
        <v>180</v>
      </c>
      <c r="E116" s="174" t="s">
        <v>2028</v>
      </c>
      <c r="F116" s="175" t="s">
        <v>2029</v>
      </c>
      <c r="G116" s="176" t="s">
        <v>299</v>
      </c>
      <c r="H116" s="177">
        <v>1</v>
      </c>
      <c r="I116" s="178"/>
      <c r="J116" s="179">
        <f t="shared" si="10"/>
        <v>0</v>
      </c>
      <c r="K116" s="175" t="s">
        <v>5</v>
      </c>
      <c r="L116" s="39"/>
      <c r="M116" s="180" t="s">
        <v>5</v>
      </c>
      <c r="N116" s="216" t="s">
        <v>44</v>
      </c>
      <c r="O116" s="217"/>
      <c r="P116" s="218">
        <f t="shared" si="11"/>
        <v>0</v>
      </c>
      <c r="Q116" s="218">
        <v>0</v>
      </c>
      <c r="R116" s="218">
        <f t="shared" si="12"/>
        <v>0</v>
      </c>
      <c r="S116" s="218">
        <v>0</v>
      </c>
      <c r="T116" s="219">
        <f t="shared" si="13"/>
        <v>0</v>
      </c>
      <c r="AR116" s="22" t="s">
        <v>218</v>
      </c>
      <c r="AT116" s="22" t="s">
        <v>180</v>
      </c>
      <c r="AU116" s="22" t="s">
        <v>83</v>
      </c>
      <c r="AY116" s="22" t="s">
        <v>178</v>
      </c>
      <c r="BE116" s="184">
        <f t="shared" si="14"/>
        <v>0</v>
      </c>
      <c r="BF116" s="184">
        <f t="shared" si="15"/>
        <v>0</v>
      </c>
      <c r="BG116" s="184">
        <f t="shared" si="16"/>
        <v>0</v>
      </c>
      <c r="BH116" s="184">
        <f t="shared" si="17"/>
        <v>0</v>
      </c>
      <c r="BI116" s="184">
        <f t="shared" si="18"/>
        <v>0</v>
      </c>
      <c r="BJ116" s="22" t="s">
        <v>81</v>
      </c>
      <c r="BK116" s="184">
        <f t="shared" si="19"/>
        <v>0</v>
      </c>
      <c r="BL116" s="22" t="s">
        <v>218</v>
      </c>
      <c r="BM116" s="22" t="s">
        <v>339</v>
      </c>
    </row>
    <row r="117" spans="2:12" s="1" customFormat="1" ht="6.95" customHeight="1">
      <c r="B117" s="54"/>
      <c r="C117" s="55"/>
      <c r="D117" s="55"/>
      <c r="E117" s="55"/>
      <c r="F117" s="55"/>
      <c r="G117" s="55"/>
      <c r="H117" s="55"/>
      <c r="I117" s="125"/>
      <c r="J117" s="55"/>
      <c r="K117" s="55"/>
      <c r="L117" s="39"/>
    </row>
  </sheetData>
  <autoFilter ref="C78:K116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6"/>
  <sheetViews>
    <sheetView showGridLines="0" workbookViewId="0" topLeftCell="A1">
      <pane ySplit="1" topLeftCell="A80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131</v>
      </c>
      <c r="G1" s="343" t="s">
        <v>132</v>
      </c>
      <c r="H1" s="343"/>
      <c r="I1" s="101"/>
      <c r="J1" s="100" t="s">
        <v>133</v>
      </c>
      <c r="K1" s="99" t="s">
        <v>134</v>
      </c>
      <c r="L1" s="100" t="s">
        <v>135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29" t="s">
        <v>8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2" t="s">
        <v>122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83</v>
      </c>
    </row>
    <row r="4" spans="2:46" ht="36.95" customHeight="1">
      <c r="B4" s="26"/>
      <c r="C4" s="27"/>
      <c r="D4" s="28" t="s">
        <v>136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44" t="str">
        <f>'Rekapitulace stavby'!K6</f>
        <v>Zateplení budovy SOŠ a SOU dopravní Čáslav (3.10)</v>
      </c>
      <c r="F7" s="345"/>
      <c r="G7" s="345"/>
      <c r="H7" s="345"/>
      <c r="I7" s="103"/>
      <c r="J7" s="27"/>
      <c r="K7" s="29"/>
    </row>
    <row r="8" spans="2:11" s="1" customFormat="1" ht="15">
      <c r="B8" s="39"/>
      <c r="C8" s="40"/>
      <c r="D8" s="35" t="s">
        <v>137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46" t="s">
        <v>2030</v>
      </c>
      <c r="F9" s="347"/>
      <c r="G9" s="347"/>
      <c r="H9" s="347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5</v>
      </c>
      <c r="G11" s="40"/>
      <c r="H11" s="40"/>
      <c r="I11" s="105" t="s">
        <v>21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22</v>
      </c>
      <c r="E12" s="40"/>
      <c r="F12" s="33" t="s">
        <v>139</v>
      </c>
      <c r="G12" s="40"/>
      <c r="H12" s="40"/>
      <c r="I12" s="105" t="s">
        <v>24</v>
      </c>
      <c r="J12" s="106" t="str">
        <f>'Rekapitulace stavby'!AN8</f>
        <v>19. 9. 2018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26</v>
      </c>
      <c r="E14" s="40"/>
      <c r="F14" s="40"/>
      <c r="G14" s="40"/>
      <c r="H14" s="40"/>
      <c r="I14" s="105" t="s">
        <v>27</v>
      </c>
      <c r="J14" s="33" t="str">
        <f>IF('Rekapitulace stavby'!AN10="","",'Rekapitulace stavby'!AN10)</f>
        <v>14801973</v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SUŠ a SOU dopravní Čáslav, Aug. Sedláčka 1145, Čás</v>
      </c>
      <c r="F15" s="40"/>
      <c r="G15" s="40"/>
      <c r="H15" s="40"/>
      <c r="I15" s="105" t="s">
        <v>30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05" t="s">
        <v>27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05" t="s">
        <v>27</v>
      </c>
      <c r="J20" s="33" t="str">
        <f>IF('Rekapitulace stavby'!AN16="","",'Rekapitulace stavby'!AN16)</f>
        <v>27210341</v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>AZ PROJECT spol. s r.o., Plynárenská 830, Kolín</v>
      </c>
      <c r="F21" s="40"/>
      <c r="G21" s="40"/>
      <c r="H21" s="40"/>
      <c r="I21" s="105" t="s">
        <v>30</v>
      </c>
      <c r="J21" s="33" t="str">
        <f>IF('Rekapitulace stavby'!AN17="","",'Rekapitulace stavby'!AN17)</f>
        <v>CZ27210341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38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35" t="s">
        <v>5</v>
      </c>
      <c r="F24" s="335"/>
      <c r="G24" s="335"/>
      <c r="H24" s="335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39</v>
      </c>
      <c r="E27" s="40"/>
      <c r="F27" s="40"/>
      <c r="G27" s="40"/>
      <c r="H27" s="40"/>
      <c r="I27" s="104"/>
      <c r="J27" s="114">
        <f>ROUND(J78,2)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41</v>
      </c>
      <c r="G29" s="40"/>
      <c r="H29" s="40"/>
      <c r="I29" s="115" t="s">
        <v>40</v>
      </c>
      <c r="J29" s="44" t="s">
        <v>42</v>
      </c>
      <c r="K29" s="43"/>
    </row>
    <row r="30" spans="2:11" s="1" customFormat="1" ht="14.45" customHeight="1">
      <c r="B30" s="39"/>
      <c r="C30" s="40"/>
      <c r="D30" s="47" t="s">
        <v>43</v>
      </c>
      <c r="E30" s="47" t="s">
        <v>44</v>
      </c>
      <c r="F30" s="116">
        <f>ROUND(SUM(BE78:BE155),2)</f>
        <v>0</v>
      </c>
      <c r="G30" s="40"/>
      <c r="H30" s="40"/>
      <c r="I30" s="117">
        <v>0.21</v>
      </c>
      <c r="J30" s="116">
        <f>ROUND(ROUND((SUM(BE78:BE155)),2)*I30,2)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45</v>
      </c>
      <c r="F31" s="116">
        <f>ROUND(SUM(BF78:BF155),2)</f>
        <v>0</v>
      </c>
      <c r="G31" s="40"/>
      <c r="H31" s="40"/>
      <c r="I31" s="117">
        <v>0.15</v>
      </c>
      <c r="J31" s="116">
        <f>ROUND(ROUND((SUM(BF78:BF155)),2)*I31,2)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46</v>
      </c>
      <c r="F32" s="116">
        <f>ROUND(SUM(BG78:BG155),2)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47</v>
      </c>
      <c r="F33" s="116">
        <f>ROUND(SUM(BH78:BH155),2)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48</v>
      </c>
      <c r="F34" s="116">
        <f>ROUND(SUM(BI78:BI155),2)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49</v>
      </c>
      <c r="E36" s="69"/>
      <c r="F36" s="69"/>
      <c r="G36" s="120" t="s">
        <v>50</v>
      </c>
      <c r="H36" s="121" t="s">
        <v>51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140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44" t="str">
        <f>E7</f>
        <v>Zateplení budovy SOŠ a SOU dopravní Čáslav (3.10)</v>
      </c>
      <c r="F45" s="345"/>
      <c r="G45" s="345"/>
      <c r="H45" s="345"/>
      <c r="I45" s="104"/>
      <c r="J45" s="40"/>
      <c r="K45" s="43"/>
    </row>
    <row r="46" spans="2:11" s="1" customFormat="1" ht="14.45" customHeight="1">
      <c r="B46" s="39"/>
      <c r="C46" s="35" t="s">
        <v>137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46" t="str">
        <f>E9</f>
        <v>1715h - Vzduchotechn - 1715h - Vzduchotechnika</v>
      </c>
      <c r="F47" s="347"/>
      <c r="G47" s="347"/>
      <c r="H47" s="347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22</v>
      </c>
      <c r="D49" s="40"/>
      <c r="E49" s="40"/>
      <c r="F49" s="33" t="str">
        <f>F12</f>
        <v xml:space="preserve"> </v>
      </c>
      <c r="G49" s="40"/>
      <c r="H49" s="40"/>
      <c r="I49" s="105" t="s">
        <v>24</v>
      </c>
      <c r="J49" s="106" t="str">
        <f>IF(J12="","",J12)</f>
        <v>19. 9. 2018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5" t="s">
        <v>26</v>
      </c>
      <c r="D51" s="40"/>
      <c r="E51" s="40"/>
      <c r="F51" s="33" t="str">
        <f>E15</f>
        <v>SUŠ a SOU dopravní Čáslav, Aug. Sedláčka 1145, Čás</v>
      </c>
      <c r="G51" s="40"/>
      <c r="H51" s="40"/>
      <c r="I51" s="105" t="s">
        <v>33</v>
      </c>
      <c r="J51" s="335" t="str">
        <f>E21</f>
        <v>AZ PROJECT spol. s r.o., Plynárenská 830, Kolín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04"/>
      <c r="J52" s="339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141</v>
      </c>
      <c r="D54" s="118"/>
      <c r="E54" s="118"/>
      <c r="F54" s="118"/>
      <c r="G54" s="118"/>
      <c r="H54" s="118"/>
      <c r="I54" s="129"/>
      <c r="J54" s="130" t="s">
        <v>142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143</v>
      </c>
      <c r="D56" s="40"/>
      <c r="E56" s="40"/>
      <c r="F56" s="40"/>
      <c r="G56" s="40"/>
      <c r="H56" s="40"/>
      <c r="I56" s="104"/>
      <c r="J56" s="114">
        <f>J78</f>
        <v>0</v>
      </c>
      <c r="K56" s="43"/>
      <c r="AU56" s="22" t="s">
        <v>144</v>
      </c>
    </row>
    <row r="57" spans="2:11" s="7" customFormat="1" ht="24.95" customHeight="1">
      <c r="B57" s="133"/>
      <c r="C57" s="134"/>
      <c r="D57" s="135" t="s">
        <v>152</v>
      </c>
      <c r="E57" s="136"/>
      <c r="F57" s="136"/>
      <c r="G57" s="136"/>
      <c r="H57" s="136"/>
      <c r="I57" s="137"/>
      <c r="J57" s="138">
        <f>J79</f>
        <v>0</v>
      </c>
      <c r="K57" s="139"/>
    </row>
    <row r="58" spans="2:11" s="8" customFormat="1" ht="19.9" customHeight="1">
      <c r="B58" s="140"/>
      <c r="C58" s="141"/>
      <c r="D58" s="142" t="s">
        <v>1094</v>
      </c>
      <c r="E58" s="143"/>
      <c r="F58" s="143"/>
      <c r="G58" s="143"/>
      <c r="H58" s="143"/>
      <c r="I58" s="144"/>
      <c r="J58" s="145">
        <f>J80</f>
        <v>0</v>
      </c>
      <c r="K58" s="146"/>
    </row>
    <row r="59" spans="2:11" s="1" customFormat="1" ht="21.75" customHeight="1">
      <c r="B59" s="39"/>
      <c r="C59" s="40"/>
      <c r="D59" s="40"/>
      <c r="E59" s="40"/>
      <c r="F59" s="40"/>
      <c r="G59" s="40"/>
      <c r="H59" s="40"/>
      <c r="I59" s="104"/>
      <c r="J59" s="40"/>
      <c r="K59" s="43"/>
    </row>
    <row r="60" spans="2:11" s="1" customFormat="1" ht="6.95" customHeight="1">
      <c r="B60" s="54"/>
      <c r="C60" s="55"/>
      <c r="D60" s="55"/>
      <c r="E60" s="55"/>
      <c r="F60" s="55"/>
      <c r="G60" s="55"/>
      <c r="H60" s="55"/>
      <c r="I60" s="125"/>
      <c r="J60" s="55"/>
      <c r="K60" s="56"/>
    </row>
    <row r="64" spans="2:12" s="1" customFormat="1" ht="6.95" customHeight="1">
      <c r="B64" s="57"/>
      <c r="C64" s="58"/>
      <c r="D64" s="58"/>
      <c r="E64" s="58"/>
      <c r="F64" s="58"/>
      <c r="G64" s="58"/>
      <c r="H64" s="58"/>
      <c r="I64" s="126"/>
      <c r="J64" s="58"/>
      <c r="K64" s="58"/>
      <c r="L64" s="39"/>
    </row>
    <row r="65" spans="2:12" s="1" customFormat="1" ht="36.95" customHeight="1">
      <c r="B65" s="39"/>
      <c r="C65" s="59" t="s">
        <v>162</v>
      </c>
      <c r="I65" s="147"/>
      <c r="L65" s="39"/>
    </row>
    <row r="66" spans="2:12" s="1" customFormat="1" ht="6.95" customHeight="1">
      <c r="B66" s="39"/>
      <c r="I66" s="147"/>
      <c r="L66" s="39"/>
    </row>
    <row r="67" spans="2:12" s="1" customFormat="1" ht="14.45" customHeight="1">
      <c r="B67" s="39"/>
      <c r="C67" s="61" t="s">
        <v>18</v>
      </c>
      <c r="I67" s="147"/>
      <c r="L67" s="39"/>
    </row>
    <row r="68" spans="2:12" s="1" customFormat="1" ht="16.5" customHeight="1">
      <c r="B68" s="39"/>
      <c r="E68" s="340" t="str">
        <f>E7</f>
        <v>Zateplení budovy SOŠ a SOU dopravní Čáslav (3.10)</v>
      </c>
      <c r="F68" s="341"/>
      <c r="G68" s="341"/>
      <c r="H68" s="341"/>
      <c r="I68" s="147"/>
      <c r="L68" s="39"/>
    </row>
    <row r="69" spans="2:12" s="1" customFormat="1" ht="14.45" customHeight="1">
      <c r="B69" s="39"/>
      <c r="C69" s="61" t="s">
        <v>137</v>
      </c>
      <c r="I69" s="147"/>
      <c r="L69" s="39"/>
    </row>
    <row r="70" spans="2:12" s="1" customFormat="1" ht="17.25" customHeight="1">
      <c r="B70" s="39"/>
      <c r="E70" s="319" t="str">
        <f>E9</f>
        <v>1715h - Vzduchotechn - 1715h - Vzduchotechnika</v>
      </c>
      <c r="F70" s="342"/>
      <c r="G70" s="342"/>
      <c r="H70" s="342"/>
      <c r="I70" s="147"/>
      <c r="L70" s="39"/>
    </row>
    <row r="71" spans="2:12" s="1" customFormat="1" ht="6.95" customHeight="1">
      <c r="B71" s="39"/>
      <c r="I71" s="147"/>
      <c r="L71" s="39"/>
    </row>
    <row r="72" spans="2:12" s="1" customFormat="1" ht="18" customHeight="1">
      <c r="B72" s="39"/>
      <c r="C72" s="61" t="s">
        <v>22</v>
      </c>
      <c r="F72" s="148" t="str">
        <f>F12</f>
        <v xml:space="preserve"> </v>
      </c>
      <c r="I72" s="149" t="s">
        <v>24</v>
      </c>
      <c r="J72" s="65" t="str">
        <f>IF(J12="","",J12)</f>
        <v>19. 9. 2018</v>
      </c>
      <c r="L72" s="39"/>
    </row>
    <row r="73" spans="2:12" s="1" customFormat="1" ht="6.95" customHeight="1">
      <c r="B73" s="39"/>
      <c r="I73" s="147"/>
      <c r="L73" s="39"/>
    </row>
    <row r="74" spans="2:12" s="1" customFormat="1" ht="15">
      <c r="B74" s="39"/>
      <c r="C74" s="61" t="s">
        <v>26</v>
      </c>
      <c r="F74" s="148" t="str">
        <f>E15</f>
        <v>SUŠ a SOU dopravní Čáslav, Aug. Sedláčka 1145, Čás</v>
      </c>
      <c r="I74" s="149" t="s">
        <v>33</v>
      </c>
      <c r="J74" s="148" t="str">
        <f>E21</f>
        <v>AZ PROJECT spol. s r.o., Plynárenská 830, Kolín</v>
      </c>
      <c r="L74" s="39"/>
    </row>
    <row r="75" spans="2:12" s="1" customFormat="1" ht="14.45" customHeight="1">
      <c r="B75" s="39"/>
      <c r="C75" s="61" t="s">
        <v>31</v>
      </c>
      <c r="F75" s="148" t="str">
        <f>IF(E18="","",E18)</f>
        <v/>
      </c>
      <c r="I75" s="147"/>
      <c r="L75" s="39"/>
    </row>
    <row r="76" spans="2:12" s="1" customFormat="1" ht="10.35" customHeight="1">
      <c r="B76" s="39"/>
      <c r="I76" s="147"/>
      <c r="L76" s="39"/>
    </row>
    <row r="77" spans="2:20" s="9" customFormat="1" ht="29.25" customHeight="1">
      <c r="B77" s="150"/>
      <c r="C77" s="151" t="s">
        <v>163</v>
      </c>
      <c r="D77" s="152" t="s">
        <v>58</v>
      </c>
      <c r="E77" s="152" t="s">
        <v>54</v>
      </c>
      <c r="F77" s="152" t="s">
        <v>164</v>
      </c>
      <c r="G77" s="152" t="s">
        <v>165</v>
      </c>
      <c r="H77" s="152" t="s">
        <v>166</v>
      </c>
      <c r="I77" s="153" t="s">
        <v>167</v>
      </c>
      <c r="J77" s="152" t="s">
        <v>142</v>
      </c>
      <c r="K77" s="154" t="s">
        <v>168</v>
      </c>
      <c r="L77" s="150"/>
      <c r="M77" s="71" t="s">
        <v>169</v>
      </c>
      <c r="N77" s="72" t="s">
        <v>43</v>
      </c>
      <c r="O77" s="72" t="s">
        <v>170</v>
      </c>
      <c r="P77" s="72" t="s">
        <v>171</v>
      </c>
      <c r="Q77" s="72" t="s">
        <v>172</v>
      </c>
      <c r="R77" s="72" t="s">
        <v>173</v>
      </c>
      <c r="S77" s="72" t="s">
        <v>174</v>
      </c>
      <c r="T77" s="73" t="s">
        <v>175</v>
      </c>
    </row>
    <row r="78" spans="2:63" s="1" customFormat="1" ht="29.25" customHeight="1">
      <c r="B78" s="39"/>
      <c r="C78" s="75" t="s">
        <v>143</v>
      </c>
      <c r="I78" s="147"/>
      <c r="J78" s="155">
        <f>BK78</f>
        <v>0</v>
      </c>
      <c r="L78" s="39"/>
      <c r="M78" s="74"/>
      <c r="N78" s="66"/>
      <c r="O78" s="66"/>
      <c r="P78" s="156">
        <f>P79</f>
        <v>0</v>
      </c>
      <c r="Q78" s="66"/>
      <c r="R78" s="156">
        <f>R79</f>
        <v>0</v>
      </c>
      <c r="S78" s="66"/>
      <c r="T78" s="157">
        <f>T79</f>
        <v>0</v>
      </c>
      <c r="AT78" s="22" t="s">
        <v>72</v>
      </c>
      <c r="AU78" s="22" t="s">
        <v>144</v>
      </c>
      <c r="BK78" s="158">
        <f>BK79</f>
        <v>0</v>
      </c>
    </row>
    <row r="79" spans="2:63" s="10" customFormat="1" ht="37.35" customHeight="1">
      <c r="B79" s="159"/>
      <c r="D79" s="160" t="s">
        <v>72</v>
      </c>
      <c r="E79" s="161" t="s">
        <v>517</v>
      </c>
      <c r="F79" s="161" t="s">
        <v>518</v>
      </c>
      <c r="I79" s="162"/>
      <c r="J79" s="163">
        <f>BK79</f>
        <v>0</v>
      </c>
      <c r="L79" s="159"/>
      <c r="M79" s="164"/>
      <c r="N79" s="165"/>
      <c r="O79" s="165"/>
      <c r="P79" s="166">
        <f>P80</f>
        <v>0</v>
      </c>
      <c r="Q79" s="165"/>
      <c r="R79" s="166">
        <f>R80</f>
        <v>0</v>
      </c>
      <c r="S79" s="165"/>
      <c r="T79" s="167">
        <f>T80</f>
        <v>0</v>
      </c>
      <c r="AR79" s="160" t="s">
        <v>81</v>
      </c>
      <c r="AT79" s="168" t="s">
        <v>72</v>
      </c>
      <c r="AU79" s="168" t="s">
        <v>73</v>
      </c>
      <c r="AY79" s="160" t="s">
        <v>178</v>
      </c>
      <c r="BK79" s="169">
        <f>BK80</f>
        <v>0</v>
      </c>
    </row>
    <row r="80" spans="2:63" s="10" customFormat="1" ht="19.9" customHeight="1">
      <c r="B80" s="159"/>
      <c r="D80" s="160" t="s">
        <v>72</v>
      </c>
      <c r="E80" s="170" t="s">
        <v>1274</v>
      </c>
      <c r="F80" s="170" t="s">
        <v>1275</v>
      </c>
      <c r="I80" s="162"/>
      <c r="J80" s="171">
        <f>BK80</f>
        <v>0</v>
      </c>
      <c r="L80" s="159"/>
      <c r="M80" s="164"/>
      <c r="N80" s="165"/>
      <c r="O80" s="165"/>
      <c r="P80" s="166">
        <f>SUM(P81:P155)</f>
        <v>0</v>
      </c>
      <c r="Q80" s="165"/>
      <c r="R80" s="166">
        <f>SUM(R81:R155)</f>
        <v>0</v>
      </c>
      <c r="S80" s="165"/>
      <c r="T80" s="167">
        <f>SUM(T81:T155)</f>
        <v>0</v>
      </c>
      <c r="AR80" s="160" t="s">
        <v>81</v>
      </c>
      <c r="AT80" s="168" t="s">
        <v>72</v>
      </c>
      <c r="AU80" s="168" t="s">
        <v>81</v>
      </c>
      <c r="AY80" s="160" t="s">
        <v>178</v>
      </c>
      <c r="BK80" s="169">
        <f>SUM(BK81:BK155)</f>
        <v>0</v>
      </c>
    </row>
    <row r="81" spans="2:65" s="1" customFormat="1" ht="25.5" customHeight="1">
      <c r="B81" s="172"/>
      <c r="C81" s="173" t="s">
        <v>81</v>
      </c>
      <c r="D81" s="173" t="s">
        <v>180</v>
      </c>
      <c r="E81" s="174" t="s">
        <v>2031</v>
      </c>
      <c r="F81" s="175" t="s">
        <v>2032</v>
      </c>
      <c r="G81" s="176" t="s">
        <v>299</v>
      </c>
      <c r="H81" s="177">
        <v>1</v>
      </c>
      <c r="I81" s="178"/>
      <c r="J81" s="179">
        <f aca="true" t="shared" si="0" ref="J81:J112">ROUND(I81*H81,2)</f>
        <v>0</v>
      </c>
      <c r="K81" s="175" t="s">
        <v>5</v>
      </c>
      <c r="L81" s="39"/>
      <c r="M81" s="180" t="s">
        <v>5</v>
      </c>
      <c r="N81" s="181" t="s">
        <v>44</v>
      </c>
      <c r="O81" s="40"/>
      <c r="P81" s="182">
        <f aca="true" t="shared" si="1" ref="P81:P112">O81*H81</f>
        <v>0</v>
      </c>
      <c r="Q81" s="182">
        <v>0</v>
      </c>
      <c r="R81" s="182">
        <f aca="true" t="shared" si="2" ref="R81:R112">Q81*H81</f>
        <v>0</v>
      </c>
      <c r="S81" s="182">
        <v>0</v>
      </c>
      <c r="T81" s="183">
        <f aca="true" t="shared" si="3" ref="T81:T112">S81*H81</f>
        <v>0</v>
      </c>
      <c r="AR81" s="22" t="s">
        <v>185</v>
      </c>
      <c r="AT81" s="22" t="s">
        <v>180</v>
      </c>
      <c r="AU81" s="22" t="s">
        <v>83</v>
      </c>
      <c r="AY81" s="22" t="s">
        <v>178</v>
      </c>
      <c r="BE81" s="184">
        <f aca="true" t="shared" si="4" ref="BE81:BE112">IF(N81="základní",J81,0)</f>
        <v>0</v>
      </c>
      <c r="BF81" s="184">
        <f aca="true" t="shared" si="5" ref="BF81:BF112">IF(N81="snížená",J81,0)</f>
        <v>0</v>
      </c>
      <c r="BG81" s="184">
        <f aca="true" t="shared" si="6" ref="BG81:BG112">IF(N81="zákl. přenesená",J81,0)</f>
        <v>0</v>
      </c>
      <c r="BH81" s="184">
        <f aca="true" t="shared" si="7" ref="BH81:BH112">IF(N81="sníž. přenesená",J81,0)</f>
        <v>0</v>
      </c>
      <c r="BI81" s="184">
        <f aca="true" t="shared" si="8" ref="BI81:BI112">IF(N81="nulová",J81,0)</f>
        <v>0</v>
      </c>
      <c r="BJ81" s="22" t="s">
        <v>81</v>
      </c>
      <c r="BK81" s="184">
        <f aca="true" t="shared" si="9" ref="BK81:BK112">ROUND(I81*H81,2)</f>
        <v>0</v>
      </c>
      <c r="BL81" s="22" t="s">
        <v>185</v>
      </c>
      <c r="BM81" s="22" t="s">
        <v>83</v>
      </c>
    </row>
    <row r="82" spans="2:65" s="1" customFormat="1" ht="16.5" customHeight="1">
      <c r="B82" s="172"/>
      <c r="C82" s="173" t="s">
        <v>83</v>
      </c>
      <c r="D82" s="173" t="s">
        <v>180</v>
      </c>
      <c r="E82" s="174" t="s">
        <v>2033</v>
      </c>
      <c r="F82" s="175" t="s">
        <v>2034</v>
      </c>
      <c r="G82" s="176" t="s">
        <v>299</v>
      </c>
      <c r="H82" s="177">
        <v>3</v>
      </c>
      <c r="I82" s="178"/>
      <c r="J82" s="179">
        <f t="shared" si="0"/>
        <v>0</v>
      </c>
      <c r="K82" s="175" t="s">
        <v>5</v>
      </c>
      <c r="L82" s="39"/>
      <c r="M82" s="180" t="s">
        <v>5</v>
      </c>
      <c r="N82" s="181" t="s">
        <v>44</v>
      </c>
      <c r="O82" s="40"/>
      <c r="P82" s="182">
        <f t="shared" si="1"/>
        <v>0</v>
      </c>
      <c r="Q82" s="182">
        <v>0</v>
      </c>
      <c r="R82" s="182">
        <f t="shared" si="2"/>
        <v>0</v>
      </c>
      <c r="S82" s="182">
        <v>0</v>
      </c>
      <c r="T82" s="183">
        <f t="shared" si="3"/>
        <v>0</v>
      </c>
      <c r="AR82" s="22" t="s">
        <v>185</v>
      </c>
      <c r="AT82" s="22" t="s">
        <v>180</v>
      </c>
      <c r="AU82" s="22" t="s">
        <v>83</v>
      </c>
      <c r="AY82" s="22" t="s">
        <v>178</v>
      </c>
      <c r="BE82" s="184">
        <f t="shared" si="4"/>
        <v>0</v>
      </c>
      <c r="BF82" s="184">
        <f t="shared" si="5"/>
        <v>0</v>
      </c>
      <c r="BG82" s="184">
        <f t="shared" si="6"/>
        <v>0</v>
      </c>
      <c r="BH82" s="184">
        <f t="shared" si="7"/>
        <v>0</v>
      </c>
      <c r="BI82" s="184">
        <f t="shared" si="8"/>
        <v>0</v>
      </c>
      <c r="BJ82" s="22" t="s">
        <v>81</v>
      </c>
      <c r="BK82" s="184">
        <f t="shared" si="9"/>
        <v>0</v>
      </c>
      <c r="BL82" s="22" t="s">
        <v>185</v>
      </c>
      <c r="BM82" s="22" t="s">
        <v>185</v>
      </c>
    </row>
    <row r="83" spans="2:65" s="1" customFormat="1" ht="16.5" customHeight="1">
      <c r="B83" s="172"/>
      <c r="C83" s="173" t="s">
        <v>193</v>
      </c>
      <c r="D83" s="173" t="s">
        <v>180</v>
      </c>
      <c r="E83" s="174" t="s">
        <v>2035</v>
      </c>
      <c r="F83" s="175" t="s">
        <v>2036</v>
      </c>
      <c r="G83" s="176" t="s">
        <v>299</v>
      </c>
      <c r="H83" s="177">
        <v>2</v>
      </c>
      <c r="I83" s="178"/>
      <c r="J83" s="179">
        <f t="shared" si="0"/>
        <v>0</v>
      </c>
      <c r="K83" s="175" t="s">
        <v>5</v>
      </c>
      <c r="L83" s="39"/>
      <c r="M83" s="180" t="s">
        <v>5</v>
      </c>
      <c r="N83" s="181" t="s">
        <v>44</v>
      </c>
      <c r="O83" s="40"/>
      <c r="P83" s="182">
        <f t="shared" si="1"/>
        <v>0</v>
      </c>
      <c r="Q83" s="182">
        <v>0</v>
      </c>
      <c r="R83" s="182">
        <f t="shared" si="2"/>
        <v>0</v>
      </c>
      <c r="S83" s="182">
        <v>0</v>
      </c>
      <c r="T83" s="183">
        <f t="shared" si="3"/>
        <v>0</v>
      </c>
      <c r="AR83" s="22" t="s">
        <v>185</v>
      </c>
      <c r="AT83" s="22" t="s">
        <v>180</v>
      </c>
      <c r="AU83" s="22" t="s">
        <v>83</v>
      </c>
      <c r="AY83" s="22" t="s">
        <v>178</v>
      </c>
      <c r="BE83" s="184">
        <f t="shared" si="4"/>
        <v>0</v>
      </c>
      <c r="BF83" s="184">
        <f t="shared" si="5"/>
        <v>0</v>
      </c>
      <c r="BG83" s="184">
        <f t="shared" si="6"/>
        <v>0</v>
      </c>
      <c r="BH83" s="184">
        <f t="shared" si="7"/>
        <v>0</v>
      </c>
      <c r="BI83" s="184">
        <f t="shared" si="8"/>
        <v>0</v>
      </c>
      <c r="BJ83" s="22" t="s">
        <v>81</v>
      </c>
      <c r="BK83" s="184">
        <f t="shared" si="9"/>
        <v>0</v>
      </c>
      <c r="BL83" s="22" t="s">
        <v>185</v>
      </c>
      <c r="BM83" s="22" t="s">
        <v>198</v>
      </c>
    </row>
    <row r="84" spans="2:65" s="1" customFormat="1" ht="25.5" customHeight="1">
      <c r="B84" s="172"/>
      <c r="C84" s="173" t="s">
        <v>185</v>
      </c>
      <c r="D84" s="173" t="s">
        <v>180</v>
      </c>
      <c r="E84" s="174" t="s">
        <v>2037</v>
      </c>
      <c r="F84" s="175" t="s">
        <v>2038</v>
      </c>
      <c r="G84" s="176" t="s">
        <v>299</v>
      </c>
      <c r="H84" s="177">
        <v>3</v>
      </c>
      <c r="I84" s="178"/>
      <c r="J84" s="179">
        <f t="shared" si="0"/>
        <v>0</v>
      </c>
      <c r="K84" s="175" t="s">
        <v>5</v>
      </c>
      <c r="L84" s="39"/>
      <c r="M84" s="180" t="s">
        <v>5</v>
      </c>
      <c r="N84" s="181" t="s">
        <v>44</v>
      </c>
      <c r="O84" s="40"/>
      <c r="P84" s="182">
        <f t="shared" si="1"/>
        <v>0</v>
      </c>
      <c r="Q84" s="182">
        <v>0</v>
      </c>
      <c r="R84" s="182">
        <f t="shared" si="2"/>
        <v>0</v>
      </c>
      <c r="S84" s="182">
        <v>0</v>
      </c>
      <c r="T84" s="183">
        <f t="shared" si="3"/>
        <v>0</v>
      </c>
      <c r="AR84" s="22" t="s">
        <v>185</v>
      </c>
      <c r="AT84" s="22" t="s">
        <v>180</v>
      </c>
      <c r="AU84" s="22" t="s">
        <v>83</v>
      </c>
      <c r="AY84" s="22" t="s">
        <v>178</v>
      </c>
      <c r="BE84" s="184">
        <f t="shared" si="4"/>
        <v>0</v>
      </c>
      <c r="BF84" s="184">
        <f t="shared" si="5"/>
        <v>0</v>
      </c>
      <c r="BG84" s="184">
        <f t="shared" si="6"/>
        <v>0</v>
      </c>
      <c r="BH84" s="184">
        <f t="shared" si="7"/>
        <v>0</v>
      </c>
      <c r="BI84" s="184">
        <f t="shared" si="8"/>
        <v>0</v>
      </c>
      <c r="BJ84" s="22" t="s">
        <v>81</v>
      </c>
      <c r="BK84" s="184">
        <f t="shared" si="9"/>
        <v>0</v>
      </c>
      <c r="BL84" s="22" t="s">
        <v>185</v>
      </c>
      <c r="BM84" s="22" t="s">
        <v>202</v>
      </c>
    </row>
    <row r="85" spans="2:65" s="1" customFormat="1" ht="25.5" customHeight="1">
      <c r="B85" s="172"/>
      <c r="C85" s="173" t="s">
        <v>204</v>
      </c>
      <c r="D85" s="173" t="s">
        <v>180</v>
      </c>
      <c r="E85" s="174" t="s">
        <v>2039</v>
      </c>
      <c r="F85" s="175" t="s">
        <v>2040</v>
      </c>
      <c r="G85" s="176" t="s">
        <v>299</v>
      </c>
      <c r="H85" s="177">
        <v>2</v>
      </c>
      <c r="I85" s="178"/>
      <c r="J85" s="179">
        <f t="shared" si="0"/>
        <v>0</v>
      </c>
      <c r="K85" s="175" t="s">
        <v>5</v>
      </c>
      <c r="L85" s="39"/>
      <c r="M85" s="180" t="s">
        <v>5</v>
      </c>
      <c r="N85" s="181" t="s">
        <v>44</v>
      </c>
      <c r="O85" s="40"/>
      <c r="P85" s="182">
        <f t="shared" si="1"/>
        <v>0</v>
      </c>
      <c r="Q85" s="182">
        <v>0</v>
      </c>
      <c r="R85" s="182">
        <f t="shared" si="2"/>
        <v>0</v>
      </c>
      <c r="S85" s="182">
        <v>0</v>
      </c>
      <c r="T85" s="183">
        <f t="shared" si="3"/>
        <v>0</v>
      </c>
      <c r="AR85" s="22" t="s">
        <v>185</v>
      </c>
      <c r="AT85" s="22" t="s">
        <v>180</v>
      </c>
      <c r="AU85" s="22" t="s">
        <v>83</v>
      </c>
      <c r="AY85" s="22" t="s">
        <v>178</v>
      </c>
      <c r="BE85" s="184">
        <f t="shared" si="4"/>
        <v>0</v>
      </c>
      <c r="BF85" s="184">
        <f t="shared" si="5"/>
        <v>0</v>
      </c>
      <c r="BG85" s="184">
        <f t="shared" si="6"/>
        <v>0</v>
      </c>
      <c r="BH85" s="184">
        <f t="shared" si="7"/>
        <v>0</v>
      </c>
      <c r="BI85" s="184">
        <f t="shared" si="8"/>
        <v>0</v>
      </c>
      <c r="BJ85" s="22" t="s">
        <v>81</v>
      </c>
      <c r="BK85" s="184">
        <f t="shared" si="9"/>
        <v>0</v>
      </c>
      <c r="BL85" s="22" t="s">
        <v>185</v>
      </c>
      <c r="BM85" s="22" t="s">
        <v>207</v>
      </c>
    </row>
    <row r="86" spans="2:65" s="1" customFormat="1" ht="25.5" customHeight="1">
      <c r="B86" s="172"/>
      <c r="C86" s="173" t="s">
        <v>198</v>
      </c>
      <c r="D86" s="173" t="s">
        <v>180</v>
      </c>
      <c r="E86" s="174" t="s">
        <v>2041</v>
      </c>
      <c r="F86" s="175" t="s">
        <v>2042</v>
      </c>
      <c r="G86" s="176" t="s">
        <v>299</v>
      </c>
      <c r="H86" s="177">
        <v>3</v>
      </c>
      <c r="I86" s="178"/>
      <c r="J86" s="179">
        <f t="shared" si="0"/>
        <v>0</v>
      </c>
      <c r="K86" s="175" t="s">
        <v>5</v>
      </c>
      <c r="L86" s="39"/>
      <c r="M86" s="180" t="s">
        <v>5</v>
      </c>
      <c r="N86" s="181" t="s">
        <v>44</v>
      </c>
      <c r="O86" s="40"/>
      <c r="P86" s="182">
        <f t="shared" si="1"/>
        <v>0</v>
      </c>
      <c r="Q86" s="182">
        <v>0</v>
      </c>
      <c r="R86" s="182">
        <f t="shared" si="2"/>
        <v>0</v>
      </c>
      <c r="S86" s="182">
        <v>0</v>
      </c>
      <c r="T86" s="183">
        <f t="shared" si="3"/>
        <v>0</v>
      </c>
      <c r="AR86" s="22" t="s">
        <v>185</v>
      </c>
      <c r="AT86" s="22" t="s">
        <v>180</v>
      </c>
      <c r="AU86" s="22" t="s">
        <v>83</v>
      </c>
      <c r="AY86" s="22" t="s">
        <v>178</v>
      </c>
      <c r="BE86" s="184">
        <f t="shared" si="4"/>
        <v>0</v>
      </c>
      <c r="BF86" s="184">
        <f t="shared" si="5"/>
        <v>0</v>
      </c>
      <c r="BG86" s="184">
        <f t="shared" si="6"/>
        <v>0</v>
      </c>
      <c r="BH86" s="184">
        <f t="shared" si="7"/>
        <v>0</v>
      </c>
      <c r="BI86" s="184">
        <f t="shared" si="8"/>
        <v>0</v>
      </c>
      <c r="BJ86" s="22" t="s">
        <v>81</v>
      </c>
      <c r="BK86" s="184">
        <f t="shared" si="9"/>
        <v>0</v>
      </c>
      <c r="BL86" s="22" t="s">
        <v>185</v>
      </c>
      <c r="BM86" s="22" t="s">
        <v>210</v>
      </c>
    </row>
    <row r="87" spans="2:65" s="1" customFormat="1" ht="25.5" customHeight="1">
      <c r="B87" s="172"/>
      <c r="C87" s="173" t="s">
        <v>211</v>
      </c>
      <c r="D87" s="173" t="s">
        <v>180</v>
      </c>
      <c r="E87" s="174" t="s">
        <v>2043</v>
      </c>
      <c r="F87" s="175" t="s">
        <v>2044</v>
      </c>
      <c r="G87" s="176" t="s">
        <v>299</v>
      </c>
      <c r="H87" s="177">
        <v>1</v>
      </c>
      <c r="I87" s="178"/>
      <c r="J87" s="179">
        <f t="shared" si="0"/>
        <v>0</v>
      </c>
      <c r="K87" s="175" t="s">
        <v>5</v>
      </c>
      <c r="L87" s="39"/>
      <c r="M87" s="180" t="s">
        <v>5</v>
      </c>
      <c r="N87" s="181" t="s">
        <v>44</v>
      </c>
      <c r="O87" s="40"/>
      <c r="P87" s="182">
        <f t="shared" si="1"/>
        <v>0</v>
      </c>
      <c r="Q87" s="182">
        <v>0</v>
      </c>
      <c r="R87" s="182">
        <f t="shared" si="2"/>
        <v>0</v>
      </c>
      <c r="S87" s="182">
        <v>0</v>
      </c>
      <c r="T87" s="183">
        <f t="shared" si="3"/>
        <v>0</v>
      </c>
      <c r="AR87" s="22" t="s">
        <v>185</v>
      </c>
      <c r="AT87" s="22" t="s">
        <v>180</v>
      </c>
      <c r="AU87" s="22" t="s">
        <v>83</v>
      </c>
      <c r="AY87" s="22" t="s">
        <v>178</v>
      </c>
      <c r="BE87" s="184">
        <f t="shared" si="4"/>
        <v>0</v>
      </c>
      <c r="BF87" s="184">
        <f t="shared" si="5"/>
        <v>0</v>
      </c>
      <c r="BG87" s="184">
        <f t="shared" si="6"/>
        <v>0</v>
      </c>
      <c r="BH87" s="184">
        <f t="shared" si="7"/>
        <v>0</v>
      </c>
      <c r="BI87" s="184">
        <f t="shared" si="8"/>
        <v>0</v>
      </c>
      <c r="BJ87" s="22" t="s">
        <v>81</v>
      </c>
      <c r="BK87" s="184">
        <f t="shared" si="9"/>
        <v>0</v>
      </c>
      <c r="BL87" s="22" t="s">
        <v>185</v>
      </c>
      <c r="BM87" s="22" t="s">
        <v>214</v>
      </c>
    </row>
    <row r="88" spans="2:65" s="1" customFormat="1" ht="25.5" customHeight="1">
      <c r="B88" s="172"/>
      <c r="C88" s="173" t="s">
        <v>202</v>
      </c>
      <c r="D88" s="173" t="s">
        <v>180</v>
      </c>
      <c r="E88" s="174" t="s">
        <v>2045</v>
      </c>
      <c r="F88" s="175" t="s">
        <v>2046</v>
      </c>
      <c r="G88" s="176" t="s">
        <v>299</v>
      </c>
      <c r="H88" s="177">
        <v>6</v>
      </c>
      <c r="I88" s="178"/>
      <c r="J88" s="179">
        <f t="shared" si="0"/>
        <v>0</v>
      </c>
      <c r="K88" s="175" t="s">
        <v>5</v>
      </c>
      <c r="L88" s="39"/>
      <c r="M88" s="180" t="s">
        <v>5</v>
      </c>
      <c r="N88" s="181" t="s">
        <v>44</v>
      </c>
      <c r="O88" s="40"/>
      <c r="P88" s="182">
        <f t="shared" si="1"/>
        <v>0</v>
      </c>
      <c r="Q88" s="182">
        <v>0</v>
      </c>
      <c r="R88" s="182">
        <f t="shared" si="2"/>
        <v>0</v>
      </c>
      <c r="S88" s="182">
        <v>0</v>
      </c>
      <c r="T88" s="183">
        <f t="shared" si="3"/>
        <v>0</v>
      </c>
      <c r="AR88" s="22" t="s">
        <v>185</v>
      </c>
      <c r="AT88" s="22" t="s">
        <v>180</v>
      </c>
      <c r="AU88" s="22" t="s">
        <v>83</v>
      </c>
      <c r="AY88" s="22" t="s">
        <v>178</v>
      </c>
      <c r="BE88" s="184">
        <f t="shared" si="4"/>
        <v>0</v>
      </c>
      <c r="BF88" s="184">
        <f t="shared" si="5"/>
        <v>0</v>
      </c>
      <c r="BG88" s="184">
        <f t="shared" si="6"/>
        <v>0</v>
      </c>
      <c r="BH88" s="184">
        <f t="shared" si="7"/>
        <v>0</v>
      </c>
      <c r="BI88" s="184">
        <f t="shared" si="8"/>
        <v>0</v>
      </c>
      <c r="BJ88" s="22" t="s">
        <v>81</v>
      </c>
      <c r="BK88" s="184">
        <f t="shared" si="9"/>
        <v>0</v>
      </c>
      <c r="BL88" s="22" t="s">
        <v>185</v>
      </c>
      <c r="BM88" s="22" t="s">
        <v>218</v>
      </c>
    </row>
    <row r="89" spans="2:65" s="1" customFormat="1" ht="25.5" customHeight="1">
      <c r="B89" s="172"/>
      <c r="C89" s="173" t="s">
        <v>220</v>
      </c>
      <c r="D89" s="173" t="s">
        <v>180</v>
      </c>
      <c r="E89" s="174" t="s">
        <v>2047</v>
      </c>
      <c r="F89" s="175" t="s">
        <v>2048</v>
      </c>
      <c r="G89" s="176" t="s">
        <v>299</v>
      </c>
      <c r="H89" s="177">
        <v>2</v>
      </c>
      <c r="I89" s="178"/>
      <c r="J89" s="179">
        <f t="shared" si="0"/>
        <v>0</v>
      </c>
      <c r="K89" s="175" t="s">
        <v>5</v>
      </c>
      <c r="L89" s="39"/>
      <c r="M89" s="180" t="s">
        <v>5</v>
      </c>
      <c r="N89" s="181" t="s">
        <v>44</v>
      </c>
      <c r="O89" s="40"/>
      <c r="P89" s="182">
        <f t="shared" si="1"/>
        <v>0</v>
      </c>
      <c r="Q89" s="182">
        <v>0</v>
      </c>
      <c r="R89" s="182">
        <f t="shared" si="2"/>
        <v>0</v>
      </c>
      <c r="S89" s="182">
        <v>0</v>
      </c>
      <c r="T89" s="183">
        <f t="shared" si="3"/>
        <v>0</v>
      </c>
      <c r="AR89" s="22" t="s">
        <v>185</v>
      </c>
      <c r="AT89" s="22" t="s">
        <v>180</v>
      </c>
      <c r="AU89" s="22" t="s">
        <v>83</v>
      </c>
      <c r="AY89" s="22" t="s">
        <v>178</v>
      </c>
      <c r="BE89" s="184">
        <f t="shared" si="4"/>
        <v>0</v>
      </c>
      <c r="BF89" s="184">
        <f t="shared" si="5"/>
        <v>0</v>
      </c>
      <c r="BG89" s="184">
        <f t="shared" si="6"/>
        <v>0</v>
      </c>
      <c r="BH89" s="184">
        <f t="shared" si="7"/>
        <v>0</v>
      </c>
      <c r="BI89" s="184">
        <f t="shared" si="8"/>
        <v>0</v>
      </c>
      <c r="BJ89" s="22" t="s">
        <v>81</v>
      </c>
      <c r="BK89" s="184">
        <f t="shared" si="9"/>
        <v>0</v>
      </c>
      <c r="BL89" s="22" t="s">
        <v>185</v>
      </c>
      <c r="BM89" s="22" t="s">
        <v>224</v>
      </c>
    </row>
    <row r="90" spans="2:65" s="1" customFormat="1" ht="25.5" customHeight="1">
      <c r="B90" s="172"/>
      <c r="C90" s="173" t="s">
        <v>207</v>
      </c>
      <c r="D90" s="173" t="s">
        <v>180</v>
      </c>
      <c r="E90" s="174" t="s">
        <v>2049</v>
      </c>
      <c r="F90" s="175" t="s">
        <v>2050</v>
      </c>
      <c r="G90" s="176" t="s">
        <v>299</v>
      </c>
      <c r="H90" s="177">
        <v>2</v>
      </c>
      <c r="I90" s="178"/>
      <c r="J90" s="179">
        <f t="shared" si="0"/>
        <v>0</v>
      </c>
      <c r="K90" s="175" t="s">
        <v>5</v>
      </c>
      <c r="L90" s="39"/>
      <c r="M90" s="180" t="s">
        <v>5</v>
      </c>
      <c r="N90" s="181" t="s">
        <v>44</v>
      </c>
      <c r="O90" s="40"/>
      <c r="P90" s="182">
        <f t="shared" si="1"/>
        <v>0</v>
      </c>
      <c r="Q90" s="182">
        <v>0</v>
      </c>
      <c r="R90" s="182">
        <f t="shared" si="2"/>
        <v>0</v>
      </c>
      <c r="S90" s="182">
        <v>0</v>
      </c>
      <c r="T90" s="183">
        <f t="shared" si="3"/>
        <v>0</v>
      </c>
      <c r="AR90" s="22" t="s">
        <v>185</v>
      </c>
      <c r="AT90" s="22" t="s">
        <v>180</v>
      </c>
      <c r="AU90" s="22" t="s">
        <v>83</v>
      </c>
      <c r="AY90" s="22" t="s">
        <v>178</v>
      </c>
      <c r="BE90" s="184">
        <f t="shared" si="4"/>
        <v>0</v>
      </c>
      <c r="BF90" s="184">
        <f t="shared" si="5"/>
        <v>0</v>
      </c>
      <c r="BG90" s="184">
        <f t="shared" si="6"/>
        <v>0</v>
      </c>
      <c r="BH90" s="184">
        <f t="shared" si="7"/>
        <v>0</v>
      </c>
      <c r="BI90" s="184">
        <f t="shared" si="8"/>
        <v>0</v>
      </c>
      <c r="BJ90" s="22" t="s">
        <v>81</v>
      </c>
      <c r="BK90" s="184">
        <f t="shared" si="9"/>
        <v>0</v>
      </c>
      <c r="BL90" s="22" t="s">
        <v>185</v>
      </c>
      <c r="BM90" s="22" t="s">
        <v>228</v>
      </c>
    </row>
    <row r="91" spans="2:65" s="1" customFormat="1" ht="25.5" customHeight="1">
      <c r="B91" s="172"/>
      <c r="C91" s="173" t="s">
        <v>230</v>
      </c>
      <c r="D91" s="173" t="s">
        <v>180</v>
      </c>
      <c r="E91" s="174" t="s">
        <v>2051</v>
      </c>
      <c r="F91" s="175" t="s">
        <v>2052</v>
      </c>
      <c r="G91" s="176" t="s">
        <v>299</v>
      </c>
      <c r="H91" s="177">
        <v>2</v>
      </c>
      <c r="I91" s="178"/>
      <c r="J91" s="179">
        <f t="shared" si="0"/>
        <v>0</v>
      </c>
      <c r="K91" s="175" t="s">
        <v>5</v>
      </c>
      <c r="L91" s="39"/>
      <c r="M91" s="180" t="s">
        <v>5</v>
      </c>
      <c r="N91" s="181" t="s">
        <v>44</v>
      </c>
      <c r="O91" s="40"/>
      <c r="P91" s="182">
        <f t="shared" si="1"/>
        <v>0</v>
      </c>
      <c r="Q91" s="182">
        <v>0</v>
      </c>
      <c r="R91" s="182">
        <f t="shared" si="2"/>
        <v>0</v>
      </c>
      <c r="S91" s="182">
        <v>0</v>
      </c>
      <c r="T91" s="183">
        <f t="shared" si="3"/>
        <v>0</v>
      </c>
      <c r="AR91" s="22" t="s">
        <v>185</v>
      </c>
      <c r="AT91" s="22" t="s">
        <v>180</v>
      </c>
      <c r="AU91" s="22" t="s">
        <v>83</v>
      </c>
      <c r="AY91" s="22" t="s">
        <v>178</v>
      </c>
      <c r="BE91" s="184">
        <f t="shared" si="4"/>
        <v>0</v>
      </c>
      <c r="BF91" s="184">
        <f t="shared" si="5"/>
        <v>0</v>
      </c>
      <c r="BG91" s="184">
        <f t="shared" si="6"/>
        <v>0</v>
      </c>
      <c r="BH91" s="184">
        <f t="shared" si="7"/>
        <v>0</v>
      </c>
      <c r="BI91" s="184">
        <f t="shared" si="8"/>
        <v>0</v>
      </c>
      <c r="BJ91" s="22" t="s">
        <v>81</v>
      </c>
      <c r="BK91" s="184">
        <f t="shared" si="9"/>
        <v>0</v>
      </c>
      <c r="BL91" s="22" t="s">
        <v>185</v>
      </c>
      <c r="BM91" s="22" t="s">
        <v>233</v>
      </c>
    </row>
    <row r="92" spans="2:65" s="1" customFormat="1" ht="16.5" customHeight="1">
      <c r="B92" s="172"/>
      <c r="C92" s="173" t="s">
        <v>210</v>
      </c>
      <c r="D92" s="173" t="s">
        <v>180</v>
      </c>
      <c r="E92" s="174" t="s">
        <v>2053</v>
      </c>
      <c r="F92" s="175" t="s">
        <v>2054</v>
      </c>
      <c r="G92" s="176" t="s">
        <v>299</v>
      </c>
      <c r="H92" s="177">
        <v>4</v>
      </c>
      <c r="I92" s="178"/>
      <c r="J92" s="179">
        <f t="shared" si="0"/>
        <v>0</v>
      </c>
      <c r="K92" s="175" t="s">
        <v>5</v>
      </c>
      <c r="L92" s="39"/>
      <c r="M92" s="180" t="s">
        <v>5</v>
      </c>
      <c r="N92" s="181" t="s">
        <v>44</v>
      </c>
      <c r="O92" s="40"/>
      <c r="P92" s="182">
        <f t="shared" si="1"/>
        <v>0</v>
      </c>
      <c r="Q92" s="182">
        <v>0</v>
      </c>
      <c r="R92" s="182">
        <f t="shared" si="2"/>
        <v>0</v>
      </c>
      <c r="S92" s="182">
        <v>0</v>
      </c>
      <c r="T92" s="183">
        <f t="shared" si="3"/>
        <v>0</v>
      </c>
      <c r="AR92" s="22" t="s">
        <v>185</v>
      </c>
      <c r="AT92" s="22" t="s">
        <v>180</v>
      </c>
      <c r="AU92" s="22" t="s">
        <v>83</v>
      </c>
      <c r="AY92" s="22" t="s">
        <v>178</v>
      </c>
      <c r="BE92" s="184">
        <f t="shared" si="4"/>
        <v>0</v>
      </c>
      <c r="BF92" s="184">
        <f t="shared" si="5"/>
        <v>0</v>
      </c>
      <c r="BG92" s="184">
        <f t="shared" si="6"/>
        <v>0</v>
      </c>
      <c r="BH92" s="184">
        <f t="shared" si="7"/>
        <v>0</v>
      </c>
      <c r="BI92" s="184">
        <f t="shared" si="8"/>
        <v>0</v>
      </c>
      <c r="BJ92" s="22" t="s">
        <v>81</v>
      </c>
      <c r="BK92" s="184">
        <f t="shared" si="9"/>
        <v>0</v>
      </c>
      <c r="BL92" s="22" t="s">
        <v>185</v>
      </c>
      <c r="BM92" s="22" t="s">
        <v>237</v>
      </c>
    </row>
    <row r="93" spans="2:65" s="1" customFormat="1" ht="25.5" customHeight="1">
      <c r="B93" s="172"/>
      <c r="C93" s="173" t="s">
        <v>240</v>
      </c>
      <c r="D93" s="173" t="s">
        <v>180</v>
      </c>
      <c r="E93" s="174" t="s">
        <v>2055</v>
      </c>
      <c r="F93" s="175" t="s">
        <v>2056</v>
      </c>
      <c r="G93" s="176" t="s">
        <v>223</v>
      </c>
      <c r="H93" s="177">
        <v>10</v>
      </c>
      <c r="I93" s="178"/>
      <c r="J93" s="179">
        <f t="shared" si="0"/>
        <v>0</v>
      </c>
      <c r="K93" s="175" t="s">
        <v>5</v>
      </c>
      <c r="L93" s="39"/>
      <c r="M93" s="180" t="s">
        <v>5</v>
      </c>
      <c r="N93" s="181" t="s">
        <v>44</v>
      </c>
      <c r="O93" s="40"/>
      <c r="P93" s="182">
        <f t="shared" si="1"/>
        <v>0</v>
      </c>
      <c r="Q93" s="182">
        <v>0</v>
      </c>
      <c r="R93" s="182">
        <f t="shared" si="2"/>
        <v>0</v>
      </c>
      <c r="S93" s="182">
        <v>0</v>
      </c>
      <c r="T93" s="183">
        <f t="shared" si="3"/>
        <v>0</v>
      </c>
      <c r="AR93" s="22" t="s">
        <v>185</v>
      </c>
      <c r="AT93" s="22" t="s">
        <v>180</v>
      </c>
      <c r="AU93" s="22" t="s">
        <v>83</v>
      </c>
      <c r="AY93" s="22" t="s">
        <v>178</v>
      </c>
      <c r="BE93" s="184">
        <f t="shared" si="4"/>
        <v>0</v>
      </c>
      <c r="BF93" s="184">
        <f t="shared" si="5"/>
        <v>0</v>
      </c>
      <c r="BG93" s="184">
        <f t="shared" si="6"/>
        <v>0</v>
      </c>
      <c r="BH93" s="184">
        <f t="shared" si="7"/>
        <v>0</v>
      </c>
      <c r="BI93" s="184">
        <f t="shared" si="8"/>
        <v>0</v>
      </c>
      <c r="BJ93" s="22" t="s">
        <v>81</v>
      </c>
      <c r="BK93" s="184">
        <f t="shared" si="9"/>
        <v>0</v>
      </c>
      <c r="BL93" s="22" t="s">
        <v>185</v>
      </c>
      <c r="BM93" s="22" t="s">
        <v>243</v>
      </c>
    </row>
    <row r="94" spans="2:65" s="1" customFormat="1" ht="25.5" customHeight="1">
      <c r="B94" s="172"/>
      <c r="C94" s="173" t="s">
        <v>214</v>
      </c>
      <c r="D94" s="173" t="s">
        <v>180</v>
      </c>
      <c r="E94" s="174" t="s">
        <v>2057</v>
      </c>
      <c r="F94" s="175" t="s">
        <v>2058</v>
      </c>
      <c r="G94" s="176" t="s">
        <v>299</v>
      </c>
      <c r="H94" s="177">
        <v>2</v>
      </c>
      <c r="I94" s="178"/>
      <c r="J94" s="179">
        <f t="shared" si="0"/>
        <v>0</v>
      </c>
      <c r="K94" s="175" t="s">
        <v>5</v>
      </c>
      <c r="L94" s="39"/>
      <c r="M94" s="180" t="s">
        <v>5</v>
      </c>
      <c r="N94" s="181" t="s">
        <v>44</v>
      </c>
      <c r="O94" s="40"/>
      <c r="P94" s="182">
        <f t="shared" si="1"/>
        <v>0</v>
      </c>
      <c r="Q94" s="182">
        <v>0</v>
      </c>
      <c r="R94" s="182">
        <f t="shared" si="2"/>
        <v>0</v>
      </c>
      <c r="S94" s="182">
        <v>0</v>
      </c>
      <c r="T94" s="183">
        <f t="shared" si="3"/>
        <v>0</v>
      </c>
      <c r="AR94" s="22" t="s">
        <v>185</v>
      </c>
      <c r="AT94" s="22" t="s">
        <v>180</v>
      </c>
      <c r="AU94" s="22" t="s">
        <v>83</v>
      </c>
      <c r="AY94" s="22" t="s">
        <v>178</v>
      </c>
      <c r="BE94" s="184">
        <f t="shared" si="4"/>
        <v>0</v>
      </c>
      <c r="BF94" s="184">
        <f t="shared" si="5"/>
        <v>0</v>
      </c>
      <c r="BG94" s="184">
        <f t="shared" si="6"/>
        <v>0</v>
      </c>
      <c r="BH94" s="184">
        <f t="shared" si="7"/>
        <v>0</v>
      </c>
      <c r="BI94" s="184">
        <f t="shared" si="8"/>
        <v>0</v>
      </c>
      <c r="BJ94" s="22" t="s">
        <v>81</v>
      </c>
      <c r="BK94" s="184">
        <f t="shared" si="9"/>
        <v>0</v>
      </c>
      <c r="BL94" s="22" t="s">
        <v>185</v>
      </c>
      <c r="BM94" s="22" t="s">
        <v>247</v>
      </c>
    </row>
    <row r="95" spans="2:65" s="1" customFormat="1" ht="25.5" customHeight="1">
      <c r="B95" s="172"/>
      <c r="C95" s="173" t="s">
        <v>11</v>
      </c>
      <c r="D95" s="173" t="s">
        <v>180</v>
      </c>
      <c r="E95" s="174" t="s">
        <v>2059</v>
      </c>
      <c r="F95" s="175" t="s">
        <v>2060</v>
      </c>
      <c r="G95" s="176" t="s">
        <v>299</v>
      </c>
      <c r="H95" s="177">
        <v>1</v>
      </c>
      <c r="I95" s="178"/>
      <c r="J95" s="179">
        <f t="shared" si="0"/>
        <v>0</v>
      </c>
      <c r="K95" s="175" t="s">
        <v>5</v>
      </c>
      <c r="L95" s="39"/>
      <c r="M95" s="180" t="s">
        <v>5</v>
      </c>
      <c r="N95" s="181" t="s">
        <v>44</v>
      </c>
      <c r="O95" s="40"/>
      <c r="P95" s="182">
        <f t="shared" si="1"/>
        <v>0</v>
      </c>
      <c r="Q95" s="182">
        <v>0</v>
      </c>
      <c r="R95" s="182">
        <f t="shared" si="2"/>
        <v>0</v>
      </c>
      <c r="S95" s="182">
        <v>0</v>
      </c>
      <c r="T95" s="183">
        <f t="shared" si="3"/>
        <v>0</v>
      </c>
      <c r="AR95" s="22" t="s">
        <v>185</v>
      </c>
      <c r="AT95" s="22" t="s">
        <v>180</v>
      </c>
      <c r="AU95" s="22" t="s">
        <v>83</v>
      </c>
      <c r="AY95" s="22" t="s">
        <v>178</v>
      </c>
      <c r="BE95" s="184">
        <f t="shared" si="4"/>
        <v>0</v>
      </c>
      <c r="BF95" s="184">
        <f t="shared" si="5"/>
        <v>0</v>
      </c>
      <c r="BG95" s="184">
        <f t="shared" si="6"/>
        <v>0</v>
      </c>
      <c r="BH95" s="184">
        <f t="shared" si="7"/>
        <v>0</v>
      </c>
      <c r="BI95" s="184">
        <f t="shared" si="8"/>
        <v>0</v>
      </c>
      <c r="BJ95" s="22" t="s">
        <v>81</v>
      </c>
      <c r="BK95" s="184">
        <f t="shared" si="9"/>
        <v>0</v>
      </c>
      <c r="BL95" s="22" t="s">
        <v>185</v>
      </c>
      <c r="BM95" s="22" t="s">
        <v>253</v>
      </c>
    </row>
    <row r="96" spans="2:65" s="1" customFormat="1" ht="25.5" customHeight="1">
      <c r="B96" s="172"/>
      <c r="C96" s="173" t="s">
        <v>218</v>
      </c>
      <c r="D96" s="173" t="s">
        <v>180</v>
      </c>
      <c r="E96" s="174" t="s">
        <v>2061</v>
      </c>
      <c r="F96" s="175" t="s">
        <v>2062</v>
      </c>
      <c r="G96" s="176" t="s">
        <v>183</v>
      </c>
      <c r="H96" s="177">
        <v>192</v>
      </c>
      <c r="I96" s="178"/>
      <c r="J96" s="179">
        <f t="shared" si="0"/>
        <v>0</v>
      </c>
      <c r="K96" s="175" t="s">
        <v>5</v>
      </c>
      <c r="L96" s="39"/>
      <c r="M96" s="180" t="s">
        <v>5</v>
      </c>
      <c r="N96" s="181" t="s">
        <v>44</v>
      </c>
      <c r="O96" s="40"/>
      <c r="P96" s="182">
        <f t="shared" si="1"/>
        <v>0</v>
      </c>
      <c r="Q96" s="182">
        <v>0</v>
      </c>
      <c r="R96" s="182">
        <f t="shared" si="2"/>
        <v>0</v>
      </c>
      <c r="S96" s="182">
        <v>0</v>
      </c>
      <c r="T96" s="183">
        <f t="shared" si="3"/>
        <v>0</v>
      </c>
      <c r="AR96" s="22" t="s">
        <v>185</v>
      </c>
      <c r="AT96" s="22" t="s">
        <v>180</v>
      </c>
      <c r="AU96" s="22" t="s">
        <v>83</v>
      </c>
      <c r="AY96" s="22" t="s">
        <v>178</v>
      </c>
      <c r="BE96" s="184">
        <f t="shared" si="4"/>
        <v>0</v>
      </c>
      <c r="BF96" s="184">
        <f t="shared" si="5"/>
        <v>0</v>
      </c>
      <c r="BG96" s="184">
        <f t="shared" si="6"/>
        <v>0</v>
      </c>
      <c r="BH96" s="184">
        <f t="shared" si="7"/>
        <v>0</v>
      </c>
      <c r="BI96" s="184">
        <f t="shared" si="8"/>
        <v>0</v>
      </c>
      <c r="BJ96" s="22" t="s">
        <v>81</v>
      </c>
      <c r="BK96" s="184">
        <f t="shared" si="9"/>
        <v>0</v>
      </c>
      <c r="BL96" s="22" t="s">
        <v>185</v>
      </c>
      <c r="BM96" s="22" t="s">
        <v>256</v>
      </c>
    </row>
    <row r="97" spans="2:65" s="1" customFormat="1" ht="16.5" customHeight="1">
      <c r="B97" s="172"/>
      <c r="C97" s="173" t="s">
        <v>260</v>
      </c>
      <c r="D97" s="173" t="s">
        <v>180</v>
      </c>
      <c r="E97" s="174" t="s">
        <v>2063</v>
      </c>
      <c r="F97" s="175" t="s">
        <v>2064</v>
      </c>
      <c r="G97" s="176" t="s">
        <v>227</v>
      </c>
      <c r="H97" s="177">
        <v>1</v>
      </c>
      <c r="I97" s="178"/>
      <c r="J97" s="179">
        <f t="shared" si="0"/>
        <v>0</v>
      </c>
      <c r="K97" s="175" t="s">
        <v>5</v>
      </c>
      <c r="L97" s="39"/>
      <c r="M97" s="180" t="s">
        <v>5</v>
      </c>
      <c r="N97" s="181" t="s">
        <v>44</v>
      </c>
      <c r="O97" s="40"/>
      <c r="P97" s="182">
        <f t="shared" si="1"/>
        <v>0</v>
      </c>
      <c r="Q97" s="182">
        <v>0</v>
      </c>
      <c r="R97" s="182">
        <f t="shared" si="2"/>
        <v>0</v>
      </c>
      <c r="S97" s="182">
        <v>0</v>
      </c>
      <c r="T97" s="183">
        <f t="shared" si="3"/>
        <v>0</v>
      </c>
      <c r="AR97" s="22" t="s">
        <v>185</v>
      </c>
      <c r="AT97" s="22" t="s">
        <v>180</v>
      </c>
      <c r="AU97" s="22" t="s">
        <v>83</v>
      </c>
      <c r="AY97" s="22" t="s">
        <v>178</v>
      </c>
      <c r="BE97" s="184">
        <f t="shared" si="4"/>
        <v>0</v>
      </c>
      <c r="BF97" s="184">
        <f t="shared" si="5"/>
        <v>0</v>
      </c>
      <c r="BG97" s="184">
        <f t="shared" si="6"/>
        <v>0</v>
      </c>
      <c r="BH97" s="184">
        <f t="shared" si="7"/>
        <v>0</v>
      </c>
      <c r="BI97" s="184">
        <f t="shared" si="8"/>
        <v>0</v>
      </c>
      <c r="BJ97" s="22" t="s">
        <v>81</v>
      </c>
      <c r="BK97" s="184">
        <f t="shared" si="9"/>
        <v>0</v>
      </c>
      <c r="BL97" s="22" t="s">
        <v>185</v>
      </c>
      <c r="BM97" s="22" t="s">
        <v>263</v>
      </c>
    </row>
    <row r="98" spans="2:65" s="1" customFormat="1" ht="25.5" customHeight="1">
      <c r="B98" s="172"/>
      <c r="C98" s="173" t="s">
        <v>224</v>
      </c>
      <c r="D98" s="173" t="s">
        <v>180</v>
      </c>
      <c r="E98" s="174" t="s">
        <v>2065</v>
      </c>
      <c r="F98" s="175" t="s">
        <v>2066</v>
      </c>
      <c r="G98" s="176" t="s">
        <v>183</v>
      </c>
      <c r="H98" s="177">
        <v>32</v>
      </c>
      <c r="I98" s="178"/>
      <c r="J98" s="179">
        <f t="shared" si="0"/>
        <v>0</v>
      </c>
      <c r="K98" s="175" t="s">
        <v>5</v>
      </c>
      <c r="L98" s="39"/>
      <c r="M98" s="180" t="s">
        <v>5</v>
      </c>
      <c r="N98" s="181" t="s">
        <v>44</v>
      </c>
      <c r="O98" s="40"/>
      <c r="P98" s="182">
        <f t="shared" si="1"/>
        <v>0</v>
      </c>
      <c r="Q98" s="182">
        <v>0</v>
      </c>
      <c r="R98" s="182">
        <f t="shared" si="2"/>
        <v>0</v>
      </c>
      <c r="S98" s="182">
        <v>0</v>
      </c>
      <c r="T98" s="183">
        <f t="shared" si="3"/>
        <v>0</v>
      </c>
      <c r="AR98" s="22" t="s">
        <v>185</v>
      </c>
      <c r="AT98" s="22" t="s">
        <v>180</v>
      </c>
      <c r="AU98" s="22" t="s">
        <v>83</v>
      </c>
      <c r="AY98" s="22" t="s">
        <v>178</v>
      </c>
      <c r="BE98" s="184">
        <f t="shared" si="4"/>
        <v>0</v>
      </c>
      <c r="BF98" s="184">
        <f t="shared" si="5"/>
        <v>0</v>
      </c>
      <c r="BG98" s="184">
        <f t="shared" si="6"/>
        <v>0</v>
      </c>
      <c r="BH98" s="184">
        <f t="shared" si="7"/>
        <v>0</v>
      </c>
      <c r="BI98" s="184">
        <f t="shared" si="8"/>
        <v>0</v>
      </c>
      <c r="BJ98" s="22" t="s">
        <v>81</v>
      </c>
      <c r="BK98" s="184">
        <f t="shared" si="9"/>
        <v>0</v>
      </c>
      <c r="BL98" s="22" t="s">
        <v>185</v>
      </c>
      <c r="BM98" s="22" t="s">
        <v>268</v>
      </c>
    </row>
    <row r="99" spans="2:65" s="1" customFormat="1" ht="25.5" customHeight="1">
      <c r="B99" s="172"/>
      <c r="C99" s="173" t="s">
        <v>270</v>
      </c>
      <c r="D99" s="173" t="s">
        <v>180</v>
      </c>
      <c r="E99" s="174" t="s">
        <v>2067</v>
      </c>
      <c r="F99" s="175" t="s">
        <v>2068</v>
      </c>
      <c r="G99" s="176" t="s">
        <v>227</v>
      </c>
      <c r="H99" s="177">
        <v>1</v>
      </c>
      <c r="I99" s="178"/>
      <c r="J99" s="179">
        <f t="shared" si="0"/>
        <v>0</v>
      </c>
      <c r="K99" s="175" t="s">
        <v>5</v>
      </c>
      <c r="L99" s="39"/>
      <c r="M99" s="180" t="s">
        <v>5</v>
      </c>
      <c r="N99" s="181" t="s">
        <v>44</v>
      </c>
      <c r="O99" s="40"/>
      <c r="P99" s="182">
        <f t="shared" si="1"/>
        <v>0</v>
      </c>
      <c r="Q99" s="182">
        <v>0</v>
      </c>
      <c r="R99" s="182">
        <f t="shared" si="2"/>
        <v>0</v>
      </c>
      <c r="S99" s="182">
        <v>0</v>
      </c>
      <c r="T99" s="183">
        <f t="shared" si="3"/>
        <v>0</v>
      </c>
      <c r="AR99" s="22" t="s">
        <v>185</v>
      </c>
      <c r="AT99" s="22" t="s">
        <v>180</v>
      </c>
      <c r="AU99" s="22" t="s">
        <v>83</v>
      </c>
      <c r="AY99" s="22" t="s">
        <v>178</v>
      </c>
      <c r="BE99" s="184">
        <f t="shared" si="4"/>
        <v>0</v>
      </c>
      <c r="BF99" s="184">
        <f t="shared" si="5"/>
        <v>0</v>
      </c>
      <c r="BG99" s="184">
        <f t="shared" si="6"/>
        <v>0</v>
      </c>
      <c r="BH99" s="184">
        <f t="shared" si="7"/>
        <v>0</v>
      </c>
      <c r="BI99" s="184">
        <f t="shared" si="8"/>
        <v>0</v>
      </c>
      <c r="BJ99" s="22" t="s">
        <v>81</v>
      </c>
      <c r="BK99" s="184">
        <f t="shared" si="9"/>
        <v>0</v>
      </c>
      <c r="BL99" s="22" t="s">
        <v>185</v>
      </c>
      <c r="BM99" s="22" t="s">
        <v>274</v>
      </c>
    </row>
    <row r="100" spans="2:65" s="1" customFormat="1" ht="25.5" customHeight="1">
      <c r="B100" s="172"/>
      <c r="C100" s="173" t="s">
        <v>228</v>
      </c>
      <c r="D100" s="173" t="s">
        <v>180</v>
      </c>
      <c r="E100" s="174" t="s">
        <v>2069</v>
      </c>
      <c r="F100" s="175" t="s">
        <v>2070</v>
      </c>
      <c r="G100" s="176" t="s">
        <v>227</v>
      </c>
      <c r="H100" s="177">
        <v>1</v>
      </c>
      <c r="I100" s="178"/>
      <c r="J100" s="179">
        <f t="shared" si="0"/>
        <v>0</v>
      </c>
      <c r="K100" s="175" t="s">
        <v>5</v>
      </c>
      <c r="L100" s="39"/>
      <c r="M100" s="180" t="s">
        <v>5</v>
      </c>
      <c r="N100" s="181" t="s">
        <v>44</v>
      </c>
      <c r="O100" s="40"/>
      <c r="P100" s="182">
        <f t="shared" si="1"/>
        <v>0</v>
      </c>
      <c r="Q100" s="182">
        <v>0</v>
      </c>
      <c r="R100" s="182">
        <f t="shared" si="2"/>
        <v>0</v>
      </c>
      <c r="S100" s="182">
        <v>0</v>
      </c>
      <c r="T100" s="183">
        <f t="shared" si="3"/>
        <v>0</v>
      </c>
      <c r="AR100" s="22" t="s">
        <v>185</v>
      </c>
      <c r="AT100" s="22" t="s">
        <v>180</v>
      </c>
      <c r="AU100" s="22" t="s">
        <v>83</v>
      </c>
      <c r="AY100" s="22" t="s">
        <v>178</v>
      </c>
      <c r="BE100" s="184">
        <f t="shared" si="4"/>
        <v>0</v>
      </c>
      <c r="BF100" s="184">
        <f t="shared" si="5"/>
        <v>0</v>
      </c>
      <c r="BG100" s="184">
        <f t="shared" si="6"/>
        <v>0</v>
      </c>
      <c r="BH100" s="184">
        <f t="shared" si="7"/>
        <v>0</v>
      </c>
      <c r="BI100" s="184">
        <f t="shared" si="8"/>
        <v>0</v>
      </c>
      <c r="BJ100" s="22" t="s">
        <v>81</v>
      </c>
      <c r="BK100" s="184">
        <f t="shared" si="9"/>
        <v>0</v>
      </c>
      <c r="BL100" s="22" t="s">
        <v>185</v>
      </c>
      <c r="BM100" s="22" t="s">
        <v>278</v>
      </c>
    </row>
    <row r="101" spans="2:65" s="1" customFormat="1" ht="16.5" customHeight="1">
      <c r="B101" s="172"/>
      <c r="C101" s="173" t="s">
        <v>10</v>
      </c>
      <c r="D101" s="173" t="s">
        <v>180</v>
      </c>
      <c r="E101" s="174" t="s">
        <v>2071</v>
      </c>
      <c r="F101" s="175" t="s">
        <v>2072</v>
      </c>
      <c r="G101" s="176" t="s">
        <v>299</v>
      </c>
      <c r="H101" s="177">
        <v>4</v>
      </c>
      <c r="I101" s="178"/>
      <c r="J101" s="179">
        <f t="shared" si="0"/>
        <v>0</v>
      </c>
      <c r="K101" s="175" t="s">
        <v>5</v>
      </c>
      <c r="L101" s="39"/>
      <c r="M101" s="180" t="s">
        <v>5</v>
      </c>
      <c r="N101" s="181" t="s">
        <v>44</v>
      </c>
      <c r="O101" s="40"/>
      <c r="P101" s="182">
        <f t="shared" si="1"/>
        <v>0</v>
      </c>
      <c r="Q101" s="182">
        <v>0</v>
      </c>
      <c r="R101" s="182">
        <f t="shared" si="2"/>
        <v>0</v>
      </c>
      <c r="S101" s="182">
        <v>0</v>
      </c>
      <c r="T101" s="183">
        <f t="shared" si="3"/>
        <v>0</v>
      </c>
      <c r="AR101" s="22" t="s">
        <v>185</v>
      </c>
      <c r="AT101" s="22" t="s">
        <v>180</v>
      </c>
      <c r="AU101" s="22" t="s">
        <v>83</v>
      </c>
      <c r="AY101" s="22" t="s">
        <v>178</v>
      </c>
      <c r="BE101" s="184">
        <f t="shared" si="4"/>
        <v>0</v>
      </c>
      <c r="BF101" s="184">
        <f t="shared" si="5"/>
        <v>0</v>
      </c>
      <c r="BG101" s="184">
        <f t="shared" si="6"/>
        <v>0</v>
      </c>
      <c r="BH101" s="184">
        <f t="shared" si="7"/>
        <v>0</v>
      </c>
      <c r="BI101" s="184">
        <f t="shared" si="8"/>
        <v>0</v>
      </c>
      <c r="BJ101" s="22" t="s">
        <v>81</v>
      </c>
      <c r="BK101" s="184">
        <f t="shared" si="9"/>
        <v>0</v>
      </c>
      <c r="BL101" s="22" t="s">
        <v>185</v>
      </c>
      <c r="BM101" s="22" t="s">
        <v>282</v>
      </c>
    </row>
    <row r="102" spans="2:65" s="1" customFormat="1" ht="16.5" customHeight="1">
      <c r="B102" s="172"/>
      <c r="C102" s="173" t="s">
        <v>233</v>
      </c>
      <c r="D102" s="173" t="s">
        <v>180</v>
      </c>
      <c r="E102" s="174" t="s">
        <v>2073</v>
      </c>
      <c r="F102" s="175" t="s">
        <v>2074</v>
      </c>
      <c r="G102" s="176" t="s">
        <v>299</v>
      </c>
      <c r="H102" s="177">
        <v>1</v>
      </c>
      <c r="I102" s="178"/>
      <c r="J102" s="179">
        <f t="shared" si="0"/>
        <v>0</v>
      </c>
      <c r="K102" s="175" t="s">
        <v>5</v>
      </c>
      <c r="L102" s="39"/>
      <c r="M102" s="180" t="s">
        <v>5</v>
      </c>
      <c r="N102" s="181" t="s">
        <v>44</v>
      </c>
      <c r="O102" s="40"/>
      <c r="P102" s="182">
        <f t="shared" si="1"/>
        <v>0</v>
      </c>
      <c r="Q102" s="182">
        <v>0</v>
      </c>
      <c r="R102" s="182">
        <f t="shared" si="2"/>
        <v>0</v>
      </c>
      <c r="S102" s="182">
        <v>0</v>
      </c>
      <c r="T102" s="183">
        <f t="shared" si="3"/>
        <v>0</v>
      </c>
      <c r="AR102" s="22" t="s">
        <v>185</v>
      </c>
      <c r="AT102" s="22" t="s">
        <v>180</v>
      </c>
      <c r="AU102" s="22" t="s">
        <v>83</v>
      </c>
      <c r="AY102" s="22" t="s">
        <v>178</v>
      </c>
      <c r="BE102" s="184">
        <f t="shared" si="4"/>
        <v>0</v>
      </c>
      <c r="BF102" s="184">
        <f t="shared" si="5"/>
        <v>0</v>
      </c>
      <c r="BG102" s="184">
        <f t="shared" si="6"/>
        <v>0</v>
      </c>
      <c r="BH102" s="184">
        <f t="shared" si="7"/>
        <v>0</v>
      </c>
      <c r="BI102" s="184">
        <f t="shared" si="8"/>
        <v>0</v>
      </c>
      <c r="BJ102" s="22" t="s">
        <v>81</v>
      </c>
      <c r="BK102" s="184">
        <f t="shared" si="9"/>
        <v>0</v>
      </c>
      <c r="BL102" s="22" t="s">
        <v>185</v>
      </c>
      <c r="BM102" s="22" t="s">
        <v>285</v>
      </c>
    </row>
    <row r="103" spans="2:65" s="1" customFormat="1" ht="16.5" customHeight="1">
      <c r="B103" s="172"/>
      <c r="C103" s="173" t="s">
        <v>287</v>
      </c>
      <c r="D103" s="173" t="s">
        <v>180</v>
      </c>
      <c r="E103" s="174" t="s">
        <v>2075</v>
      </c>
      <c r="F103" s="175" t="s">
        <v>2076</v>
      </c>
      <c r="G103" s="176" t="s">
        <v>299</v>
      </c>
      <c r="H103" s="177">
        <v>1</v>
      </c>
      <c r="I103" s="178"/>
      <c r="J103" s="179">
        <f t="shared" si="0"/>
        <v>0</v>
      </c>
      <c r="K103" s="175" t="s">
        <v>5</v>
      </c>
      <c r="L103" s="39"/>
      <c r="M103" s="180" t="s">
        <v>5</v>
      </c>
      <c r="N103" s="181" t="s">
        <v>44</v>
      </c>
      <c r="O103" s="40"/>
      <c r="P103" s="182">
        <f t="shared" si="1"/>
        <v>0</v>
      </c>
      <c r="Q103" s="182">
        <v>0</v>
      </c>
      <c r="R103" s="182">
        <f t="shared" si="2"/>
        <v>0</v>
      </c>
      <c r="S103" s="182">
        <v>0</v>
      </c>
      <c r="T103" s="183">
        <f t="shared" si="3"/>
        <v>0</v>
      </c>
      <c r="AR103" s="22" t="s">
        <v>185</v>
      </c>
      <c r="AT103" s="22" t="s">
        <v>180</v>
      </c>
      <c r="AU103" s="22" t="s">
        <v>83</v>
      </c>
      <c r="AY103" s="22" t="s">
        <v>178</v>
      </c>
      <c r="BE103" s="184">
        <f t="shared" si="4"/>
        <v>0</v>
      </c>
      <c r="BF103" s="184">
        <f t="shared" si="5"/>
        <v>0</v>
      </c>
      <c r="BG103" s="184">
        <f t="shared" si="6"/>
        <v>0</v>
      </c>
      <c r="BH103" s="184">
        <f t="shared" si="7"/>
        <v>0</v>
      </c>
      <c r="BI103" s="184">
        <f t="shared" si="8"/>
        <v>0</v>
      </c>
      <c r="BJ103" s="22" t="s">
        <v>81</v>
      </c>
      <c r="BK103" s="184">
        <f t="shared" si="9"/>
        <v>0</v>
      </c>
      <c r="BL103" s="22" t="s">
        <v>185</v>
      </c>
      <c r="BM103" s="22" t="s">
        <v>291</v>
      </c>
    </row>
    <row r="104" spans="2:65" s="1" customFormat="1" ht="25.5" customHeight="1">
      <c r="B104" s="172"/>
      <c r="C104" s="173" t="s">
        <v>237</v>
      </c>
      <c r="D104" s="173" t="s">
        <v>180</v>
      </c>
      <c r="E104" s="174" t="s">
        <v>2077</v>
      </c>
      <c r="F104" s="175" t="s">
        <v>2078</v>
      </c>
      <c r="G104" s="176" t="s">
        <v>299</v>
      </c>
      <c r="H104" s="177">
        <v>2</v>
      </c>
      <c r="I104" s="178"/>
      <c r="J104" s="179">
        <f t="shared" si="0"/>
        <v>0</v>
      </c>
      <c r="K104" s="175" t="s">
        <v>5</v>
      </c>
      <c r="L104" s="39"/>
      <c r="M104" s="180" t="s">
        <v>5</v>
      </c>
      <c r="N104" s="181" t="s">
        <v>44</v>
      </c>
      <c r="O104" s="40"/>
      <c r="P104" s="182">
        <f t="shared" si="1"/>
        <v>0</v>
      </c>
      <c r="Q104" s="182">
        <v>0</v>
      </c>
      <c r="R104" s="182">
        <f t="shared" si="2"/>
        <v>0</v>
      </c>
      <c r="S104" s="182">
        <v>0</v>
      </c>
      <c r="T104" s="183">
        <f t="shared" si="3"/>
        <v>0</v>
      </c>
      <c r="AR104" s="22" t="s">
        <v>185</v>
      </c>
      <c r="AT104" s="22" t="s">
        <v>180</v>
      </c>
      <c r="AU104" s="22" t="s">
        <v>83</v>
      </c>
      <c r="AY104" s="22" t="s">
        <v>178</v>
      </c>
      <c r="BE104" s="184">
        <f t="shared" si="4"/>
        <v>0</v>
      </c>
      <c r="BF104" s="184">
        <f t="shared" si="5"/>
        <v>0</v>
      </c>
      <c r="BG104" s="184">
        <f t="shared" si="6"/>
        <v>0</v>
      </c>
      <c r="BH104" s="184">
        <f t="shared" si="7"/>
        <v>0</v>
      </c>
      <c r="BI104" s="184">
        <f t="shared" si="8"/>
        <v>0</v>
      </c>
      <c r="BJ104" s="22" t="s">
        <v>81</v>
      </c>
      <c r="BK104" s="184">
        <f t="shared" si="9"/>
        <v>0</v>
      </c>
      <c r="BL104" s="22" t="s">
        <v>185</v>
      </c>
      <c r="BM104" s="22" t="s">
        <v>294</v>
      </c>
    </row>
    <row r="105" spans="2:65" s="1" customFormat="1" ht="25.5" customHeight="1">
      <c r="B105" s="172"/>
      <c r="C105" s="173" t="s">
        <v>296</v>
      </c>
      <c r="D105" s="173" t="s">
        <v>180</v>
      </c>
      <c r="E105" s="174" t="s">
        <v>2079</v>
      </c>
      <c r="F105" s="175" t="s">
        <v>2080</v>
      </c>
      <c r="G105" s="176" t="s">
        <v>299</v>
      </c>
      <c r="H105" s="177">
        <v>2</v>
      </c>
      <c r="I105" s="178"/>
      <c r="J105" s="179">
        <f t="shared" si="0"/>
        <v>0</v>
      </c>
      <c r="K105" s="175" t="s">
        <v>5</v>
      </c>
      <c r="L105" s="39"/>
      <c r="M105" s="180" t="s">
        <v>5</v>
      </c>
      <c r="N105" s="181" t="s">
        <v>44</v>
      </c>
      <c r="O105" s="40"/>
      <c r="P105" s="182">
        <f t="shared" si="1"/>
        <v>0</v>
      </c>
      <c r="Q105" s="182">
        <v>0</v>
      </c>
      <c r="R105" s="182">
        <f t="shared" si="2"/>
        <v>0</v>
      </c>
      <c r="S105" s="182">
        <v>0</v>
      </c>
      <c r="T105" s="183">
        <f t="shared" si="3"/>
        <v>0</v>
      </c>
      <c r="AR105" s="22" t="s">
        <v>185</v>
      </c>
      <c r="AT105" s="22" t="s">
        <v>180</v>
      </c>
      <c r="AU105" s="22" t="s">
        <v>83</v>
      </c>
      <c r="AY105" s="22" t="s">
        <v>178</v>
      </c>
      <c r="BE105" s="184">
        <f t="shared" si="4"/>
        <v>0</v>
      </c>
      <c r="BF105" s="184">
        <f t="shared" si="5"/>
        <v>0</v>
      </c>
      <c r="BG105" s="184">
        <f t="shared" si="6"/>
        <v>0</v>
      </c>
      <c r="BH105" s="184">
        <f t="shared" si="7"/>
        <v>0</v>
      </c>
      <c r="BI105" s="184">
        <f t="shared" si="8"/>
        <v>0</v>
      </c>
      <c r="BJ105" s="22" t="s">
        <v>81</v>
      </c>
      <c r="BK105" s="184">
        <f t="shared" si="9"/>
        <v>0</v>
      </c>
      <c r="BL105" s="22" t="s">
        <v>185</v>
      </c>
      <c r="BM105" s="22" t="s">
        <v>300</v>
      </c>
    </row>
    <row r="106" spans="2:65" s="1" customFormat="1" ht="25.5" customHeight="1">
      <c r="B106" s="172"/>
      <c r="C106" s="173" t="s">
        <v>243</v>
      </c>
      <c r="D106" s="173" t="s">
        <v>180</v>
      </c>
      <c r="E106" s="174" t="s">
        <v>2081</v>
      </c>
      <c r="F106" s="175" t="s">
        <v>2082</v>
      </c>
      <c r="G106" s="176" t="s">
        <v>299</v>
      </c>
      <c r="H106" s="177">
        <v>1</v>
      </c>
      <c r="I106" s="178"/>
      <c r="J106" s="179">
        <f t="shared" si="0"/>
        <v>0</v>
      </c>
      <c r="K106" s="175" t="s">
        <v>5</v>
      </c>
      <c r="L106" s="39"/>
      <c r="M106" s="180" t="s">
        <v>5</v>
      </c>
      <c r="N106" s="181" t="s">
        <v>44</v>
      </c>
      <c r="O106" s="40"/>
      <c r="P106" s="182">
        <f t="shared" si="1"/>
        <v>0</v>
      </c>
      <c r="Q106" s="182">
        <v>0</v>
      </c>
      <c r="R106" s="182">
        <f t="shared" si="2"/>
        <v>0</v>
      </c>
      <c r="S106" s="182">
        <v>0</v>
      </c>
      <c r="T106" s="183">
        <f t="shared" si="3"/>
        <v>0</v>
      </c>
      <c r="AR106" s="22" t="s">
        <v>185</v>
      </c>
      <c r="AT106" s="22" t="s">
        <v>180</v>
      </c>
      <c r="AU106" s="22" t="s">
        <v>83</v>
      </c>
      <c r="AY106" s="22" t="s">
        <v>178</v>
      </c>
      <c r="BE106" s="184">
        <f t="shared" si="4"/>
        <v>0</v>
      </c>
      <c r="BF106" s="184">
        <f t="shared" si="5"/>
        <v>0</v>
      </c>
      <c r="BG106" s="184">
        <f t="shared" si="6"/>
        <v>0</v>
      </c>
      <c r="BH106" s="184">
        <f t="shared" si="7"/>
        <v>0</v>
      </c>
      <c r="BI106" s="184">
        <f t="shared" si="8"/>
        <v>0</v>
      </c>
      <c r="BJ106" s="22" t="s">
        <v>81</v>
      </c>
      <c r="BK106" s="184">
        <f t="shared" si="9"/>
        <v>0</v>
      </c>
      <c r="BL106" s="22" t="s">
        <v>185</v>
      </c>
      <c r="BM106" s="22" t="s">
        <v>304</v>
      </c>
    </row>
    <row r="107" spans="2:65" s="1" customFormat="1" ht="25.5" customHeight="1">
      <c r="B107" s="172"/>
      <c r="C107" s="173" t="s">
        <v>305</v>
      </c>
      <c r="D107" s="173" t="s">
        <v>180</v>
      </c>
      <c r="E107" s="174" t="s">
        <v>2083</v>
      </c>
      <c r="F107" s="175" t="s">
        <v>2084</v>
      </c>
      <c r="G107" s="176" t="s">
        <v>299</v>
      </c>
      <c r="H107" s="177">
        <v>1</v>
      </c>
      <c r="I107" s="178"/>
      <c r="J107" s="179">
        <f t="shared" si="0"/>
        <v>0</v>
      </c>
      <c r="K107" s="175" t="s">
        <v>5</v>
      </c>
      <c r="L107" s="39"/>
      <c r="M107" s="180" t="s">
        <v>5</v>
      </c>
      <c r="N107" s="181" t="s">
        <v>44</v>
      </c>
      <c r="O107" s="40"/>
      <c r="P107" s="182">
        <f t="shared" si="1"/>
        <v>0</v>
      </c>
      <c r="Q107" s="182">
        <v>0</v>
      </c>
      <c r="R107" s="182">
        <f t="shared" si="2"/>
        <v>0</v>
      </c>
      <c r="S107" s="182">
        <v>0</v>
      </c>
      <c r="T107" s="183">
        <f t="shared" si="3"/>
        <v>0</v>
      </c>
      <c r="AR107" s="22" t="s">
        <v>185</v>
      </c>
      <c r="AT107" s="22" t="s">
        <v>180</v>
      </c>
      <c r="AU107" s="22" t="s">
        <v>83</v>
      </c>
      <c r="AY107" s="22" t="s">
        <v>178</v>
      </c>
      <c r="BE107" s="184">
        <f t="shared" si="4"/>
        <v>0</v>
      </c>
      <c r="BF107" s="184">
        <f t="shared" si="5"/>
        <v>0</v>
      </c>
      <c r="BG107" s="184">
        <f t="shared" si="6"/>
        <v>0</v>
      </c>
      <c r="BH107" s="184">
        <f t="shared" si="7"/>
        <v>0</v>
      </c>
      <c r="BI107" s="184">
        <f t="shared" si="8"/>
        <v>0</v>
      </c>
      <c r="BJ107" s="22" t="s">
        <v>81</v>
      </c>
      <c r="BK107" s="184">
        <f t="shared" si="9"/>
        <v>0</v>
      </c>
      <c r="BL107" s="22" t="s">
        <v>185</v>
      </c>
      <c r="BM107" s="22" t="s">
        <v>308</v>
      </c>
    </row>
    <row r="108" spans="2:65" s="1" customFormat="1" ht="25.5" customHeight="1">
      <c r="B108" s="172"/>
      <c r="C108" s="173" t="s">
        <v>247</v>
      </c>
      <c r="D108" s="173" t="s">
        <v>180</v>
      </c>
      <c r="E108" s="174" t="s">
        <v>2085</v>
      </c>
      <c r="F108" s="175" t="s">
        <v>2086</v>
      </c>
      <c r="G108" s="176" t="s">
        <v>299</v>
      </c>
      <c r="H108" s="177">
        <v>8</v>
      </c>
      <c r="I108" s="178"/>
      <c r="J108" s="179">
        <f t="shared" si="0"/>
        <v>0</v>
      </c>
      <c r="K108" s="175" t="s">
        <v>5</v>
      </c>
      <c r="L108" s="39"/>
      <c r="M108" s="180" t="s">
        <v>5</v>
      </c>
      <c r="N108" s="181" t="s">
        <v>44</v>
      </c>
      <c r="O108" s="40"/>
      <c r="P108" s="182">
        <f t="shared" si="1"/>
        <v>0</v>
      </c>
      <c r="Q108" s="182">
        <v>0</v>
      </c>
      <c r="R108" s="182">
        <f t="shared" si="2"/>
        <v>0</v>
      </c>
      <c r="S108" s="182">
        <v>0</v>
      </c>
      <c r="T108" s="183">
        <f t="shared" si="3"/>
        <v>0</v>
      </c>
      <c r="AR108" s="22" t="s">
        <v>185</v>
      </c>
      <c r="AT108" s="22" t="s">
        <v>180</v>
      </c>
      <c r="AU108" s="22" t="s">
        <v>83</v>
      </c>
      <c r="AY108" s="22" t="s">
        <v>178</v>
      </c>
      <c r="BE108" s="184">
        <f t="shared" si="4"/>
        <v>0</v>
      </c>
      <c r="BF108" s="184">
        <f t="shared" si="5"/>
        <v>0</v>
      </c>
      <c r="BG108" s="184">
        <f t="shared" si="6"/>
        <v>0</v>
      </c>
      <c r="BH108" s="184">
        <f t="shared" si="7"/>
        <v>0</v>
      </c>
      <c r="BI108" s="184">
        <f t="shared" si="8"/>
        <v>0</v>
      </c>
      <c r="BJ108" s="22" t="s">
        <v>81</v>
      </c>
      <c r="BK108" s="184">
        <f t="shared" si="9"/>
        <v>0</v>
      </c>
      <c r="BL108" s="22" t="s">
        <v>185</v>
      </c>
      <c r="BM108" s="22" t="s">
        <v>311</v>
      </c>
    </row>
    <row r="109" spans="2:65" s="1" customFormat="1" ht="25.5" customHeight="1">
      <c r="B109" s="172"/>
      <c r="C109" s="173" t="s">
        <v>313</v>
      </c>
      <c r="D109" s="173" t="s">
        <v>180</v>
      </c>
      <c r="E109" s="174" t="s">
        <v>2087</v>
      </c>
      <c r="F109" s="175" t="s">
        <v>2088</v>
      </c>
      <c r="G109" s="176" t="s">
        <v>299</v>
      </c>
      <c r="H109" s="177">
        <v>2</v>
      </c>
      <c r="I109" s="178"/>
      <c r="J109" s="179">
        <f t="shared" si="0"/>
        <v>0</v>
      </c>
      <c r="K109" s="175" t="s">
        <v>5</v>
      </c>
      <c r="L109" s="39"/>
      <c r="M109" s="180" t="s">
        <v>5</v>
      </c>
      <c r="N109" s="181" t="s">
        <v>44</v>
      </c>
      <c r="O109" s="40"/>
      <c r="P109" s="182">
        <f t="shared" si="1"/>
        <v>0</v>
      </c>
      <c r="Q109" s="182">
        <v>0</v>
      </c>
      <c r="R109" s="182">
        <f t="shared" si="2"/>
        <v>0</v>
      </c>
      <c r="S109" s="182">
        <v>0</v>
      </c>
      <c r="T109" s="183">
        <f t="shared" si="3"/>
        <v>0</v>
      </c>
      <c r="AR109" s="22" t="s">
        <v>185</v>
      </c>
      <c r="AT109" s="22" t="s">
        <v>180</v>
      </c>
      <c r="AU109" s="22" t="s">
        <v>83</v>
      </c>
      <c r="AY109" s="22" t="s">
        <v>178</v>
      </c>
      <c r="BE109" s="184">
        <f t="shared" si="4"/>
        <v>0</v>
      </c>
      <c r="BF109" s="184">
        <f t="shared" si="5"/>
        <v>0</v>
      </c>
      <c r="BG109" s="184">
        <f t="shared" si="6"/>
        <v>0</v>
      </c>
      <c r="BH109" s="184">
        <f t="shared" si="7"/>
        <v>0</v>
      </c>
      <c r="BI109" s="184">
        <f t="shared" si="8"/>
        <v>0</v>
      </c>
      <c r="BJ109" s="22" t="s">
        <v>81</v>
      </c>
      <c r="BK109" s="184">
        <f t="shared" si="9"/>
        <v>0</v>
      </c>
      <c r="BL109" s="22" t="s">
        <v>185</v>
      </c>
      <c r="BM109" s="22" t="s">
        <v>316</v>
      </c>
    </row>
    <row r="110" spans="2:65" s="1" customFormat="1" ht="25.5" customHeight="1">
      <c r="B110" s="172"/>
      <c r="C110" s="173" t="s">
        <v>253</v>
      </c>
      <c r="D110" s="173" t="s">
        <v>180</v>
      </c>
      <c r="E110" s="174" t="s">
        <v>2089</v>
      </c>
      <c r="F110" s="175" t="s">
        <v>2090</v>
      </c>
      <c r="G110" s="176" t="s">
        <v>223</v>
      </c>
      <c r="H110" s="177">
        <v>16</v>
      </c>
      <c r="I110" s="178"/>
      <c r="J110" s="179">
        <f t="shared" si="0"/>
        <v>0</v>
      </c>
      <c r="K110" s="175" t="s">
        <v>5</v>
      </c>
      <c r="L110" s="39"/>
      <c r="M110" s="180" t="s">
        <v>5</v>
      </c>
      <c r="N110" s="181" t="s">
        <v>44</v>
      </c>
      <c r="O110" s="40"/>
      <c r="P110" s="182">
        <f t="shared" si="1"/>
        <v>0</v>
      </c>
      <c r="Q110" s="182">
        <v>0</v>
      </c>
      <c r="R110" s="182">
        <f t="shared" si="2"/>
        <v>0</v>
      </c>
      <c r="S110" s="182">
        <v>0</v>
      </c>
      <c r="T110" s="183">
        <f t="shared" si="3"/>
        <v>0</v>
      </c>
      <c r="AR110" s="22" t="s">
        <v>185</v>
      </c>
      <c r="AT110" s="22" t="s">
        <v>180</v>
      </c>
      <c r="AU110" s="22" t="s">
        <v>83</v>
      </c>
      <c r="AY110" s="22" t="s">
        <v>178</v>
      </c>
      <c r="BE110" s="184">
        <f t="shared" si="4"/>
        <v>0</v>
      </c>
      <c r="BF110" s="184">
        <f t="shared" si="5"/>
        <v>0</v>
      </c>
      <c r="BG110" s="184">
        <f t="shared" si="6"/>
        <v>0</v>
      </c>
      <c r="BH110" s="184">
        <f t="shared" si="7"/>
        <v>0</v>
      </c>
      <c r="BI110" s="184">
        <f t="shared" si="8"/>
        <v>0</v>
      </c>
      <c r="BJ110" s="22" t="s">
        <v>81</v>
      </c>
      <c r="BK110" s="184">
        <f t="shared" si="9"/>
        <v>0</v>
      </c>
      <c r="BL110" s="22" t="s">
        <v>185</v>
      </c>
      <c r="BM110" s="22" t="s">
        <v>323</v>
      </c>
    </row>
    <row r="111" spans="2:65" s="1" customFormat="1" ht="25.5" customHeight="1">
      <c r="B111" s="172"/>
      <c r="C111" s="173" t="s">
        <v>324</v>
      </c>
      <c r="D111" s="173" t="s">
        <v>180</v>
      </c>
      <c r="E111" s="174" t="s">
        <v>2091</v>
      </c>
      <c r="F111" s="175" t="s">
        <v>2092</v>
      </c>
      <c r="G111" s="176" t="s">
        <v>299</v>
      </c>
      <c r="H111" s="177">
        <v>1</v>
      </c>
      <c r="I111" s="178"/>
      <c r="J111" s="179">
        <f t="shared" si="0"/>
        <v>0</v>
      </c>
      <c r="K111" s="175" t="s">
        <v>5</v>
      </c>
      <c r="L111" s="39"/>
      <c r="M111" s="180" t="s">
        <v>5</v>
      </c>
      <c r="N111" s="181" t="s">
        <v>44</v>
      </c>
      <c r="O111" s="40"/>
      <c r="P111" s="182">
        <f t="shared" si="1"/>
        <v>0</v>
      </c>
      <c r="Q111" s="182">
        <v>0</v>
      </c>
      <c r="R111" s="182">
        <f t="shared" si="2"/>
        <v>0</v>
      </c>
      <c r="S111" s="182">
        <v>0</v>
      </c>
      <c r="T111" s="183">
        <f t="shared" si="3"/>
        <v>0</v>
      </c>
      <c r="AR111" s="22" t="s">
        <v>185</v>
      </c>
      <c r="AT111" s="22" t="s">
        <v>180</v>
      </c>
      <c r="AU111" s="22" t="s">
        <v>83</v>
      </c>
      <c r="AY111" s="22" t="s">
        <v>178</v>
      </c>
      <c r="BE111" s="184">
        <f t="shared" si="4"/>
        <v>0</v>
      </c>
      <c r="BF111" s="184">
        <f t="shared" si="5"/>
        <v>0</v>
      </c>
      <c r="BG111" s="184">
        <f t="shared" si="6"/>
        <v>0</v>
      </c>
      <c r="BH111" s="184">
        <f t="shared" si="7"/>
        <v>0</v>
      </c>
      <c r="BI111" s="184">
        <f t="shared" si="8"/>
        <v>0</v>
      </c>
      <c r="BJ111" s="22" t="s">
        <v>81</v>
      </c>
      <c r="BK111" s="184">
        <f t="shared" si="9"/>
        <v>0</v>
      </c>
      <c r="BL111" s="22" t="s">
        <v>185</v>
      </c>
      <c r="BM111" s="22" t="s">
        <v>327</v>
      </c>
    </row>
    <row r="112" spans="2:65" s="1" customFormat="1" ht="16.5" customHeight="1">
      <c r="B112" s="172"/>
      <c r="C112" s="173" t="s">
        <v>256</v>
      </c>
      <c r="D112" s="173" t="s">
        <v>180</v>
      </c>
      <c r="E112" s="174" t="s">
        <v>2093</v>
      </c>
      <c r="F112" s="175" t="s">
        <v>2094</v>
      </c>
      <c r="G112" s="176" t="s">
        <v>183</v>
      </c>
      <c r="H112" s="177">
        <v>198</v>
      </c>
      <c r="I112" s="178"/>
      <c r="J112" s="179">
        <f t="shared" si="0"/>
        <v>0</v>
      </c>
      <c r="K112" s="175" t="s">
        <v>5</v>
      </c>
      <c r="L112" s="39"/>
      <c r="M112" s="180" t="s">
        <v>5</v>
      </c>
      <c r="N112" s="181" t="s">
        <v>44</v>
      </c>
      <c r="O112" s="40"/>
      <c r="P112" s="182">
        <f t="shared" si="1"/>
        <v>0</v>
      </c>
      <c r="Q112" s="182">
        <v>0</v>
      </c>
      <c r="R112" s="182">
        <f t="shared" si="2"/>
        <v>0</v>
      </c>
      <c r="S112" s="182">
        <v>0</v>
      </c>
      <c r="T112" s="183">
        <f t="shared" si="3"/>
        <v>0</v>
      </c>
      <c r="AR112" s="22" t="s">
        <v>185</v>
      </c>
      <c r="AT112" s="22" t="s">
        <v>180</v>
      </c>
      <c r="AU112" s="22" t="s">
        <v>83</v>
      </c>
      <c r="AY112" s="22" t="s">
        <v>178</v>
      </c>
      <c r="BE112" s="184">
        <f t="shared" si="4"/>
        <v>0</v>
      </c>
      <c r="BF112" s="184">
        <f t="shared" si="5"/>
        <v>0</v>
      </c>
      <c r="BG112" s="184">
        <f t="shared" si="6"/>
        <v>0</v>
      </c>
      <c r="BH112" s="184">
        <f t="shared" si="7"/>
        <v>0</v>
      </c>
      <c r="BI112" s="184">
        <f t="shared" si="8"/>
        <v>0</v>
      </c>
      <c r="BJ112" s="22" t="s">
        <v>81</v>
      </c>
      <c r="BK112" s="184">
        <f t="shared" si="9"/>
        <v>0</v>
      </c>
      <c r="BL112" s="22" t="s">
        <v>185</v>
      </c>
      <c r="BM112" s="22" t="s">
        <v>330</v>
      </c>
    </row>
    <row r="113" spans="2:65" s="1" customFormat="1" ht="16.5" customHeight="1">
      <c r="B113" s="172"/>
      <c r="C113" s="173" t="s">
        <v>332</v>
      </c>
      <c r="D113" s="173" t="s">
        <v>180</v>
      </c>
      <c r="E113" s="174" t="s">
        <v>2095</v>
      </c>
      <c r="F113" s="175" t="s">
        <v>2096</v>
      </c>
      <c r="G113" s="176" t="s">
        <v>299</v>
      </c>
      <c r="H113" s="177">
        <v>16</v>
      </c>
      <c r="I113" s="178"/>
      <c r="J113" s="179">
        <f aca="true" t="shared" si="10" ref="J113:J144">ROUND(I113*H113,2)</f>
        <v>0</v>
      </c>
      <c r="K113" s="175" t="s">
        <v>5</v>
      </c>
      <c r="L113" s="39"/>
      <c r="M113" s="180" t="s">
        <v>5</v>
      </c>
      <c r="N113" s="181" t="s">
        <v>44</v>
      </c>
      <c r="O113" s="40"/>
      <c r="P113" s="182">
        <f aca="true" t="shared" si="11" ref="P113:P144">O113*H113</f>
        <v>0</v>
      </c>
      <c r="Q113" s="182">
        <v>0</v>
      </c>
      <c r="R113" s="182">
        <f aca="true" t="shared" si="12" ref="R113:R144">Q113*H113</f>
        <v>0</v>
      </c>
      <c r="S113" s="182">
        <v>0</v>
      </c>
      <c r="T113" s="183">
        <f aca="true" t="shared" si="13" ref="T113:T144">S113*H113</f>
        <v>0</v>
      </c>
      <c r="AR113" s="22" t="s">
        <v>185</v>
      </c>
      <c r="AT113" s="22" t="s">
        <v>180</v>
      </c>
      <c r="AU113" s="22" t="s">
        <v>83</v>
      </c>
      <c r="AY113" s="22" t="s">
        <v>178</v>
      </c>
      <c r="BE113" s="184">
        <f aca="true" t="shared" si="14" ref="BE113:BE144">IF(N113="základní",J113,0)</f>
        <v>0</v>
      </c>
      <c r="BF113" s="184">
        <f aca="true" t="shared" si="15" ref="BF113:BF144">IF(N113="snížená",J113,0)</f>
        <v>0</v>
      </c>
      <c r="BG113" s="184">
        <f aca="true" t="shared" si="16" ref="BG113:BG144">IF(N113="zákl. přenesená",J113,0)</f>
        <v>0</v>
      </c>
      <c r="BH113" s="184">
        <f aca="true" t="shared" si="17" ref="BH113:BH144">IF(N113="sníž. přenesená",J113,0)</f>
        <v>0</v>
      </c>
      <c r="BI113" s="184">
        <f aca="true" t="shared" si="18" ref="BI113:BI144">IF(N113="nulová",J113,0)</f>
        <v>0</v>
      </c>
      <c r="BJ113" s="22" t="s">
        <v>81</v>
      </c>
      <c r="BK113" s="184">
        <f aca="true" t="shared" si="19" ref="BK113:BK144">ROUND(I113*H113,2)</f>
        <v>0</v>
      </c>
      <c r="BL113" s="22" t="s">
        <v>185</v>
      </c>
      <c r="BM113" s="22" t="s">
        <v>335</v>
      </c>
    </row>
    <row r="114" spans="2:65" s="1" customFormat="1" ht="25.5" customHeight="1">
      <c r="B114" s="172"/>
      <c r="C114" s="173" t="s">
        <v>263</v>
      </c>
      <c r="D114" s="173" t="s">
        <v>180</v>
      </c>
      <c r="E114" s="174" t="s">
        <v>2097</v>
      </c>
      <c r="F114" s="175" t="s">
        <v>2098</v>
      </c>
      <c r="G114" s="176" t="s">
        <v>183</v>
      </c>
      <c r="H114" s="177">
        <v>63</v>
      </c>
      <c r="I114" s="178"/>
      <c r="J114" s="179">
        <f t="shared" si="10"/>
        <v>0</v>
      </c>
      <c r="K114" s="175" t="s">
        <v>5</v>
      </c>
      <c r="L114" s="39"/>
      <c r="M114" s="180" t="s">
        <v>5</v>
      </c>
      <c r="N114" s="181" t="s">
        <v>44</v>
      </c>
      <c r="O114" s="40"/>
      <c r="P114" s="182">
        <f t="shared" si="11"/>
        <v>0</v>
      </c>
      <c r="Q114" s="182">
        <v>0</v>
      </c>
      <c r="R114" s="182">
        <f t="shared" si="12"/>
        <v>0</v>
      </c>
      <c r="S114" s="182">
        <v>0</v>
      </c>
      <c r="T114" s="183">
        <f t="shared" si="13"/>
        <v>0</v>
      </c>
      <c r="AR114" s="22" t="s">
        <v>185</v>
      </c>
      <c r="AT114" s="22" t="s">
        <v>180</v>
      </c>
      <c r="AU114" s="22" t="s">
        <v>83</v>
      </c>
      <c r="AY114" s="22" t="s">
        <v>178</v>
      </c>
      <c r="BE114" s="184">
        <f t="shared" si="14"/>
        <v>0</v>
      </c>
      <c r="BF114" s="184">
        <f t="shared" si="15"/>
        <v>0</v>
      </c>
      <c r="BG114" s="184">
        <f t="shared" si="16"/>
        <v>0</v>
      </c>
      <c r="BH114" s="184">
        <f t="shared" si="17"/>
        <v>0</v>
      </c>
      <c r="BI114" s="184">
        <f t="shared" si="18"/>
        <v>0</v>
      </c>
      <c r="BJ114" s="22" t="s">
        <v>81</v>
      </c>
      <c r="BK114" s="184">
        <f t="shared" si="19"/>
        <v>0</v>
      </c>
      <c r="BL114" s="22" t="s">
        <v>185</v>
      </c>
      <c r="BM114" s="22" t="s">
        <v>339</v>
      </c>
    </row>
    <row r="115" spans="2:65" s="1" customFormat="1" ht="25.5" customHeight="1">
      <c r="B115" s="172"/>
      <c r="C115" s="173" t="s">
        <v>341</v>
      </c>
      <c r="D115" s="173" t="s">
        <v>180</v>
      </c>
      <c r="E115" s="174" t="s">
        <v>2099</v>
      </c>
      <c r="F115" s="175" t="s">
        <v>2100</v>
      </c>
      <c r="G115" s="176" t="s">
        <v>227</v>
      </c>
      <c r="H115" s="177">
        <v>1</v>
      </c>
      <c r="I115" s="178"/>
      <c r="J115" s="179">
        <f t="shared" si="10"/>
        <v>0</v>
      </c>
      <c r="K115" s="175" t="s">
        <v>5</v>
      </c>
      <c r="L115" s="39"/>
      <c r="M115" s="180" t="s">
        <v>5</v>
      </c>
      <c r="N115" s="181" t="s">
        <v>44</v>
      </c>
      <c r="O115" s="40"/>
      <c r="P115" s="182">
        <f t="shared" si="11"/>
        <v>0</v>
      </c>
      <c r="Q115" s="182">
        <v>0</v>
      </c>
      <c r="R115" s="182">
        <f t="shared" si="12"/>
        <v>0</v>
      </c>
      <c r="S115" s="182">
        <v>0</v>
      </c>
      <c r="T115" s="183">
        <f t="shared" si="13"/>
        <v>0</v>
      </c>
      <c r="AR115" s="22" t="s">
        <v>185</v>
      </c>
      <c r="AT115" s="22" t="s">
        <v>180</v>
      </c>
      <c r="AU115" s="22" t="s">
        <v>83</v>
      </c>
      <c r="AY115" s="22" t="s">
        <v>178</v>
      </c>
      <c r="BE115" s="184">
        <f t="shared" si="14"/>
        <v>0</v>
      </c>
      <c r="BF115" s="184">
        <f t="shared" si="15"/>
        <v>0</v>
      </c>
      <c r="BG115" s="184">
        <f t="shared" si="16"/>
        <v>0</v>
      </c>
      <c r="BH115" s="184">
        <f t="shared" si="17"/>
        <v>0</v>
      </c>
      <c r="BI115" s="184">
        <f t="shared" si="18"/>
        <v>0</v>
      </c>
      <c r="BJ115" s="22" t="s">
        <v>81</v>
      </c>
      <c r="BK115" s="184">
        <f t="shared" si="19"/>
        <v>0</v>
      </c>
      <c r="BL115" s="22" t="s">
        <v>185</v>
      </c>
      <c r="BM115" s="22" t="s">
        <v>345</v>
      </c>
    </row>
    <row r="116" spans="2:65" s="1" customFormat="1" ht="25.5" customHeight="1">
      <c r="B116" s="172"/>
      <c r="C116" s="173" t="s">
        <v>268</v>
      </c>
      <c r="D116" s="173" t="s">
        <v>180</v>
      </c>
      <c r="E116" s="174" t="s">
        <v>2101</v>
      </c>
      <c r="F116" s="175" t="s">
        <v>2102</v>
      </c>
      <c r="G116" s="176" t="s">
        <v>227</v>
      </c>
      <c r="H116" s="177">
        <v>1</v>
      </c>
      <c r="I116" s="178"/>
      <c r="J116" s="179">
        <f t="shared" si="10"/>
        <v>0</v>
      </c>
      <c r="K116" s="175" t="s">
        <v>5</v>
      </c>
      <c r="L116" s="39"/>
      <c r="M116" s="180" t="s">
        <v>5</v>
      </c>
      <c r="N116" s="181" t="s">
        <v>44</v>
      </c>
      <c r="O116" s="40"/>
      <c r="P116" s="182">
        <f t="shared" si="11"/>
        <v>0</v>
      </c>
      <c r="Q116" s="182">
        <v>0</v>
      </c>
      <c r="R116" s="182">
        <f t="shared" si="12"/>
        <v>0</v>
      </c>
      <c r="S116" s="182">
        <v>0</v>
      </c>
      <c r="T116" s="183">
        <f t="shared" si="13"/>
        <v>0</v>
      </c>
      <c r="AR116" s="22" t="s">
        <v>185</v>
      </c>
      <c r="AT116" s="22" t="s">
        <v>180</v>
      </c>
      <c r="AU116" s="22" t="s">
        <v>83</v>
      </c>
      <c r="AY116" s="22" t="s">
        <v>178</v>
      </c>
      <c r="BE116" s="184">
        <f t="shared" si="14"/>
        <v>0</v>
      </c>
      <c r="BF116" s="184">
        <f t="shared" si="15"/>
        <v>0</v>
      </c>
      <c r="BG116" s="184">
        <f t="shared" si="16"/>
        <v>0</v>
      </c>
      <c r="BH116" s="184">
        <f t="shared" si="17"/>
        <v>0</v>
      </c>
      <c r="BI116" s="184">
        <f t="shared" si="18"/>
        <v>0</v>
      </c>
      <c r="BJ116" s="22" t="s">
        <v>81</v>
      </c>
      <c r="BK116" s="184">
        <f t="shared" si="19"/>
        <v>0</v>
      </c>
      <c r="BL116" s="22" t="s">
        <v>185</v>
      </c>
      <c r="BM116" s="22" t="s">
        <v>349</v>
      </c>
    </row>
    <row r="117" spans="2:65" s="1" customFormat="1" ht="16.5" customHeight="1">
      <c r="B117" s="172"/>
      <c r="C117" s="173" t="s">
        <v>350</v>
      </c>
      <c r="D117" s="173" t="s">
        <v>180</v>
      </c>
      <c r="E117" s="174" t="s">
        <v>2103</v>
      </c>
      <c r="F117" s="175" t="s">
        <v>2104</v>
      </c>
      <c r="G117" s="176" t="s">
        <v>299</v>
      </c>
      <c r="H117" s="177">
        <v>4</v>
      </c>
      <c r="I117" s="178"/>
      <c r="J117" s="179">
        <f t="shared" si="10"/>
        <v>0</v>
      </c>
      <c r="K117" s="175" t="s">
        <v>5</v>
      </c>
      <c r="L117" s="39"/>
      <c r="M117" s="180" t="s">
        <v>5</v>
      </c>
      <c r="N117" s="181" t="s">
        <v>44</v>
      </c>
      <c r="O117" s="40"/>
      <c r="P117" s="182">
        <f t="shared" si="11"/>
        <v>0</v>
      </c>
      <c r="Q117" s="182">
        <v>0</v>
      </c>
      <c r="R117" s="182">
        <f t="shared" si="12"/>
        <v>0</v>
      </c>
      <c r="S117" s="182">
        <v>0</v>
      </c>
      <c r="T117" s="183">
        <f t="shared" si="13"/>
        <v>0</v>
      </c>
      <c r="AR117" s="22" t="s">
        <v>185</v>
      </c>
      <c r="AT117" s="22" t="s">
        <v>180</v>
      </c>
      <c r="AU117" s="22" t="s">
        <v>83</v>
      </c>
      <c r="AY117" s="22" t="s">
        <v>178</v>
      </c>
      <c r="BE117" s="184">
        <f t="shared" si="14"/>
        <v>0</v>
      </c>
      <c r="BF117" s="184">
        <f t="shared" si="15"/>
        <v>0</v>
      </c>
      <c r="BG117" s="184">
        <f t="shared" si="16"/>
        <v>0</v>
      </c>
      <c r="BH117" s="184">
        <f t="shared" si="17"/>
        <v>0</v>
      </c>
      <c r="BI117" s="184">
        <f t="shared" si="18"/>
        <v>0</v>
      </c>
      <c r="BJ117" s="22" t="s">
        <v>81</v>
      </c>
      <c r="BK117" s="184">
        <f t="shared" si="19"/>
        <v>0</v>
      </c>
      <c r="BL117" s="22" t="s">
        <v>185</v>
      </c>
      <c r="BM117" s="22" t="s">
        <v>353</v>
      </c>
    </row>
    <row r="118" spans="2:65" s="1" customFormat="1" ht="16.5" customHeight="1">
      <c r="B118" s="172"/>
      <c r="C118" s="173" t="s">
        <v>274</v>
      </c>
      <c r="D118" s="173" t="s">
        <v>180</v>
      </c>
      <c r="E118" s="174" t="s">
        <v>2105</v>
      </c>
      <c r="F118" s="175" t="s">
        <v>2106</v>
      </c>
      <c r="G118" s="176" t="s">
        <v>299</v>
      </c>
      <c r="H118" s="177">
        <v>1</v>
      </c>
      <c r="I118" s="178"/>
      <c r="J118" s="179">
        <f t="shared" si="10"/>
        <v>0</v>
      </c>
      <c r="K118" s="175" t="s">
        <v>5</v>
      </c>
      <c r="L118" s="39"/>
      <c r="M118" s="180" t="s">
        <v>5</v>
      </c>
      <c r="N118" s="181" t="s">
        <v>44</v>
      </c>
      <c r="O118" s="40"/>
      <c r="P118" s="182">
        <f t="shared" si="11"/>
        <v>0</v>
      </c>
      <c r="Q118" s="182">
        <v>0</v>
      </c>
      <c r="R118" s="182">
        <f t="shared" si="12"/>
        <v>0</v>
      </c>
      <c r="S118" s="182">
        <v>0</v>
      </c>
      <c r="T118" s="183">
        <f t="shared" si="13"/>
        <v>0</v>
      </c>
      <c r="AR118" s="22" t="s">
        <v>185</v>
      </c>
      <c r="AT118" s="22" t="s">
        <v>180</v>
      </c>
      <c r="AU118" s="22" t="s">
        <v>83</v>
      </c>
      <c r="AY118" s="22" t="s">
        <v>178</v>
      </c>
      <c r="BE118" s="184">
        <f t="shared" si="14"/>
        <v>0</v>
      </c>
      <c r="BF118" s="184">
        <f t="shared" si="15"/>
        <v>0</v>
      </c>
      <c r="BG118" s="184">
        <f t="shared" si="16"/>
        <v>0</v>
      </c>
      <c r="BH118" s="184">
        <f t="shared" si="17"/>
        <v>0</v>
      </c>
      <c r="BI118" s="184">
        <f t="shared" si="18"/>
        <v>0</v>
      </c>
      <c r="BJ118" s="22" t="s">
        <v>81</v>
      </c>
      <c r="BK118" s="184">
        <f t="shared" si="19"/>
        <v>0</v>
      </c>
      <c r="BL118" s="22" t="s">
        <v>185</v>
      </c>
      <c r="BM118" s="22" t="s">
        <v>357</v>
      </c>
    </row>
    <row r="119" spans="2:65" s="1" customFormat="1" ht="16.5" customHeight="1">
      <c r="B119" s="172"/>
      <c r="C119" s="173" t="s">
        <v>358</v>
      </c>
      <c r="D119" s="173" t="s">
        <v>180</v>
      </c>
      <c r="E119" s="174" t="s">
        <v>2107</v>
      </c>
      <c r="F119" s="175" t="s">
        <v>2108</v>
      </c>
      <c r="G119" s="176" t="s">
        <v>299</v>
      </c>
      <c r="H119" s="177">
        <v>1</v>
      </c>
      <c r="I119" s="178"/>
      <c r="J119" s="179">
        <f t="shared" si="10"/>
        <v>0</v>
      </c>
      <c r="K119" s="175" t="s">
        <v>5</v>
      </c>
      <c r="L119" s="39"/>
      <c r="M119" s="180" t="s">
        <v>5</v>
      </c>
      <c r="N119" s="181" t="s">
        <v>44</v>
      </c>
      <c r="O119" s="40"/>
      <c r="P119" s="182">
        <f t="shared" si="11"/>
        <v>0</v>
      </c>
      <c r="Q119" s="182">
        <v>0</v>
      </c>
      <c r="R119" s="182">
        <f t="shared" si="12"/>
        <v>0</v>
      </c>
      <c r="S119" s="182">
        <v>0</v>
      </c>
      <c r="T119" s="183">
        <f t="shared" si="13"/>
        <v>0</v>
      </c>
      <c r="AR119" s="22" t="s">
        <v>185</v>
      </c>
      <c r="AT119" s="22" t="s">
        <v>180</v>
      </c>
      <c r="AU119" s="22" t="s">
        <v>83</v>
      </c>
      <c r="AY119" s="22" t="s">
        <v>178</v>
      </c>
      <c r="BE119" s="184">
        <f t="shared" si="14"/>
        <v>0</v>
      </c>
      <c r="BF119" s="184">
        <f t="shared" si="15"/>
        <v>0</v>
      </c>
      <c r="BG119" s="184">
        <f t="shared" si="16"/>
        <v>0</v>
      </c>
      <c r="BH119" s="184">
        <f t="shared" si="17"/>
        <v>0</v>
      </c>
      <c r="BI119" s="184">
        <f t="shared" si="18"/>
        <v>0</v>
      </c>
      <c r="BJ119" s="22" t="s">
        <v>81</v>
      </c>
      <c r="BK119" s="184">
        <f t="shared" si="19"/>
        <v>0</v>
      </c>
      <c r="BL119" s="22" t="s">
        <v>185</v>
      </c>
      <c r="BM119" s="22" t="s">
        <v>359</v>
      </c>
    </row>
    <row r="120" spans="2:65" s="1" customFormat="1" ht="25.5" customHeight="1">
      <c r="B120" s="172"/>
      <c r="C120" s="173" t="s">
        <v>278</v>
      </c>
      <c r="D120" s="173" t="s">
        <v>180</v>
      </c>
      <c r="E120" s="174" t="s">
        <v>2109</v>
      </c>
      <c r="F120" s="175" t="s">
        <v>2110</v>
      </c>
      <c r="G120" s="176" t="s">
        <v>299</v>
      </c>
      <c r="H120" s="177">
        <v>2</v>
      </c>
      <c r="I120" s="178"/>
      <c r="J120" s="179">
        <f t="shared" si="10"/>
        <v>0</v>
      </c>
      <c r="K120" s="175" t="s">
        <v>5</v>
      </c>
      <c r="L120" s="39"/>
      <c r="M120" s="180" t="s">
        <v>5</v>
      </c>
      <c r="N120" s="181" t="s">
        <v>44</v>
      </c>
      <c r="O120" s="40"/>
      <c r="P120" s="182">
        <f t="shared" si="11"/>
        <v>0</v>
      </c>
      <c r="Q120" s="182">
        <v>0</v>
      </c>
      <c r="R120" s="182">
        <f t="shared" si="12"/>
        <v>0</v>
      </c>
      <c r="S120" s="182">
        <v>0</v>
      </c>
      <c r="T120" s="183">
        <f t="shared" si="13"/>
        <v>0</v>
      </c>
      <c r="AR120" s="22" t="s">
        <v>185</v>
      </c>
      <c r="AT120" s="22" t="s">
        <v>180</v>
      </c>
      <c r="AU120" s="22" t="s">
        <v>83</v>
      </c>
      <c r="AY120" s="22" t="s">
        <v>178</v>
      </c>
      <c r="BE120" s="184">
        <f t="shared" si="14"/>
        <v>0</v>
      </c>
      <c r="BF120" s="184">
        <f t="shared" si="15"/>
        <v>0</v>
      </c>
      <c r="BG120" s="184">
        <f t="shared" si="16"/>
        <v>0</v>
      </c>
      <c r="BH120" s="184">
        <f t="shared" si="17"/>
        <v>0</v>
      </c>
      <c r="BI120" s="184">
        <f t="shared" si="18"/>
        <v>0</v>
      </c>
      <c r="BJ120" s="22" t="s">
        <v>81</v>
      </c>
      <c r="BK120" s="184">
        <f t="shared" si="19"/>
        <v>0</v>
      </c>
      <c r="BL120" s="22" t="s">
        <v>185</v>
      </c>
      <c r="BM120" s="22" t="s">
        <v>364</v>
      </c>
    </row>
    <row r="121" spans="2:65" s="1" customFormat="1" ht="16.5" customHeight="1">
      <c r="B121" s="172"/>
      <c r="C121" s="173" t="s">
        <v>366</v>
      </c>
      <c r="D121" s="173" t="s">
        <v>180</v>
      </c>
      <c r="E121" s="174" t="s">
        <v>2111</v>
      </c>
      <c r="F121" s="175" t="s">
        <v>2112</v>
      </c>
      <c r="G121" s="176" t="s">
        <v>299</v>
      </c>
      <c r="H121" s="177">
        <v>2</v>
      </c>
      <c r="I121" s="178"/>
      <c r="J121" s="179">
        <f t="shared" si="10"/>
        <v>0</v>
      </c>
      <c r="K121" s="175" t="s">
        <v>5</v>
      </c>
      <c r="L121" s="39"/>
      <c r="M121" s="180" t="s">
        <v>5</v>
      </c>
      <c r="N121" s="181" t="s">
        <v>44</v>
      </c>
      <c r="O121" s="40"/>
      <c r="P121" s="182">
        <f t="shared" si="11"/>
        <v>0</v>
      </c>
      <c r="Q121" s="182">
        <v>0</v>
      </c>
      <c r="R121" s="182">
        <f t="shared" si="12"/>
        <v>0</v>
      </c>
      <c r="S121" s="182">
        <v>0</v>
      </c>
      <c r="T121" s="183">
        <f t="shared" si="13"/>
        <v>0</v>
      </c>
      <c r="AR121" s="22" t="s">
        <v>185</v>
      </c>
      <c r="AT121" s="22" t="s">
        <v>180</v>
      </c>
      <c r="AU121" s="22" t="s">
        <v>83</v>
      </c>
      <c r="AY121" s="22" t="s">
        <v>178</v>
      </c>
      <c r="BE121" s="184">
        <f t="shared" si="14"/>
        <v>0</v>
      </c>
      <c r="BF121" s="184">
        <f t="shared" si="15"/>
        <v>0</v>
      </c>
      <c r="BG121" s="184">
        <f t="shared" si="16"/>
        <v>0</v>
      </c>
      <c r="BH121" s="184">
        <f t="shared" si="17"/>
        <v>0</v>
      </c>
      <c r="BI121" s="184">
        <f t="shared" si="18"/>
        <v>0</v>
      </c>
      <c r="BJ121" s="22" t="s">
        <v>81</v>
      </c>
      <c r="BK121" s="184">
        <f t="shared" si="19"/>
        <v>0</v>
      </c>
      <c r="BL121" s="22" t="s">
        <v>185</v>
      </c>
      <c r="BM121" s="22" t="s">
        <v>369</v>
      </c>
    </row>
    <row r="122" spans="2:65" s="1" customFormat="1" ht="25.5" customHeight="1">
      <c r="B122" s="172"/>
      <c r="C122" s="173" t="s">
        <v>282</v>
      </c>
      <c r="D122" s="173" t="s">
        <v>180</v>
      </c>
      <c r="E122" s="174" t="s">
        <v>2113</v>
      </c>
      <c r="F122" s="175" t="s">
        <v>2114</v>
      </c>
      <c r="G122" s="176" t="s">
        <v>299</v>
      </c>
      <c r="H122" s="177">
        <v>1</v>
      </c>
      <c r="I122" s="178"/>
      <c r="J122" s="179">
        <f t="shared" si="10"/>
        <v>0</v>
      </c>
      <c r="K122" s="175" t="s">
        <v>5</v>
      </c>
      <c r="L122" s="39"/>
      <c r="M122" s="180" t="s">
        <v>5</v>
      </c>
      <c r="N122" s="181" t="s">
        <v>44</v>
      </c>
      <c r="O122" s="40"/>
      <c r="P122" s="182">
        <f t="shared" si="11"/>
        <v>0</v>
      </c>
      <c r="Q122" s="182">
        <v>0</v>
      </c>
      <c r="R122" s="182">
        <f t="shared" si="12"/>
        <v>0</v>
      </c>
      <c r="S122" s="182">
        <v>0</v>
      </c>
      <c r="T122" s="183">
        <f t="shared" si="13"/>
        <v>0</v>
      </c>
      <c r="AR122" s="22" t="s">
        <v>185</v>
      </c>
      <c r="AT122" s="22" t="s">
        <v>180</v>
      </c>
      <c r="AU122" s="22" t="s">
        <v>83</v>
      </c>
      <c r="AY122" s="22" t="s">
        <v>178</v>
      </c>
      <c r="BE122" s="184">
        <f t="shared" si="14"/>
        <v>0</v>
      </c>
      <c r="BF122" s="184">
        <f t="shared" si="15"/>
        <v>0</v>
      </c>
      <c r="BG122" s="184">
        <f t="shared" si="16"/>
        <v>0</v>
      </c>
      <c r="BH122" s="184">
        <f t="shared" si="17"/>
        <v>0</v>
      </c>
      <c r="BI122" s="184">
        <f t="shared" si="18"/>
        <v>0</v>
      </c>
      <c r="BJ122" s="22" t="s">
        <v>81</v>
      </c>
      <c r="BK122" s="184">
        <f t="shared" si="19"/>
        <v>0</v>
      </c>
      <c r="BL122" s="22" t="s">
        <v>185</v>
      </c>
      <c r="BM122" s="22" t="s">
        <v>373</v>
      </c>
    </row>
    <row r="123" spans="2:65" s="1" customFormat="1" ht="25.5" customHeight="1">
      <c r="B123" s="172"/>
      <c r="C123" s="173" t="s">
        <v>374</v>
      </c>
      <c r="D123" s="173" t="s">
        <v>180</v>
      </c>
      <c r="E123" s="174" t="s">
        <v>2115</v>
      </c>
      <c r="F123" s="175" t="s">
        <v>2116</v>
      </c>
      <c r="G123" s="176" t="s">
        <v>299</v>
      </c>
      <c r="H123" s="177">
        <v>1</v>
      </c>
      <c r="I123" s="178"/>
      <c r="J123" s="179">
        <f t="shared" si="10"/>
        <v>0</v>
      </c>
      <c r="K123" s="175" t="s">
        <v>5</v>
      </c>
      <c r="L123" s="39"/>
      <c r="M123" s="180" t="s">
        <v>5</v>
      </c>
      <c r="N123" s="181" t="s">
        <v>44</v>
      </c>
      <c r="O123" s="40"/>
      <c r="P123" s="182">
        <f t="shared" si="11"/>
        <v>0</v>
      </c>
      <c r="Q123" s="182">
        <v>0</v>
      </c>
      <c r="R123" s="182">
        <f t="shared" si="12"/>
        <v>0</v>
      </c>
      <c r="S123" s="182">
        <v>0</v>
      </c>
      <c r="T123" s="183">
        <f t="shared" si="13"/>
        <v>0</v>
      </c>
      <c r="AR123" s="22" t="s">
        <v>185</v>
      </c>
      <c r="AT123" s="22" t="s">
        <v>180</v>
      </c>
      <c r="AU123" s="22" t="s">
        <v>83</v>
      </c>
      <c r="AY123" s="22" t="s">
        <v>178</v>
      </c>
      <c r="BE123" s="184">
        <f t="shared" si="14"/>
        <v>0</v>
      </c>
      <c r="BF123" s="184">
        <f t="shared" si="15"/>
        <v>0</v>
      </c>
      <c r="BG123" s="184">
        <f t="shared" si="16"/>
        <v>0</v>
      </c>
      <c r="BH123" s="184">
        <f t="shared" si="17"/>
        <v>0</v>
      </c>
      <c r="BI123" s="184">
        <f t="shared" si="18"/>
        <v>0</v>
      </c>
      <c r="BJ123" s="22" t="s">
        <v>81</v>
      </c>
      <c r="BK123" s="184">
        <f t="shared" si="19"/>
        <v>0</v>
      </c>
      <c r="BL123" s="22" t="s">
        <v>185</v>
      </c>
      <c r="BM123" s="22" t="s">
        <v>377</v>
      </c>
    </row>
    <row r="124" spans="2:65" s="1" customFormat="1" ht="25.5" customHeight="1">
      <c r="B124" s="172"/>
      <c r="C124" s="173" t="s">
        <v>285</v>
      </c>
      <c r="D124" s="173" t="s">
        <v>180</v>
      </c>
      <c r="E124" s="174" t="s">
        <v>2117</v>
      </c>
      <c r="F124" s="175" t="s">
        <v>2118</v>
      </c>
      <c r="G124" s="176" t="s">
        <v>299</v>
      </c>
      <c r="H124" s="177">
        <v>8</v>
      </c>
      <c r="I124" s="178"/>
      <c r="J124" s="179">
        <f t="shared" si="10"/>
        <v>0</v>
      </c>
      <c r="K124" s="175" t="s">
        <v>5</v>
      </c>
      <c r="L124" s="39"/>
      <c r="M124" s="180" t="s">
        <v>5</v>
      </c>
      <c r="N124" s="181" t="s">
        <v>44</v>
      </c>
      <c r="O124" s="40"/>
      <c r="P124" s="182">
        <f t="shared" si="11"/>
        <v>0</v>
      </c>
      <c r="Q124" s="182">
        <v>0</v>
      </c>
      <c r="R124" s="182">
        <f t="shared" si="12"/>
        <v>0</v>
      </c>
      <c r="S124" s="182">
        <v>0</v>
      </c>
      <c r="T124" s="183">
        <f t="shared" si="13"/>
        <v>0</v>
      </c>
      <c r="AR124" s="22" t="s">
        <v>185</v>
      </c>
      <c r="AT124" s="22" t="s">
        <v>180</v>
      </c>
      <c r="AU124" s="22" t="s">
        <v>83</v>
      </c>
      <c r="AY124" s="22" t="s">
        <v>178</v>
      </c>
      <c r="BE124" s="184">
        <f t="shared" si="14"/>
        <v>0</v>
      </c>
      <c r="BF124" s="184">
        <f t="shared" si="15"/>
        <v>0</v>
      </c>
      <c r="BG124" s="184">
        <f t="shared" si="16"/>
        <v>0</v>
      </c>
      <c r="BH124" s="184">
        <f t="shared" si="17"/>
        <v>0</v>
      </c>
      <c r="BI124" s="184">
        <f t="shared" si="18"/>
        <v>0</v>
      </c>
      <c r="BJ124" s="22" t="s">
        <v>81</v>
      </c>
      <c r="BK124" s="184">
        <f t="shared" si="19"/>
        <v>0</v>
      </c>
      <c r="BL124" s="22" t="s">
        <v>185</v>
      </c>
      <c r="BM124" s="22" t="s">
        <v>381</v>
      </c>
    </row>
    <row r="125" spans="2:65" s="1" customFormat="1" ht="25.5" customHeight="1">
      <c r="B125" s="172"/>
      <c r="C125" s="173" t="s">
        <v>384</v>
      </c>
      <c r="D125" s="173" t="s">
        <v>180</v>
      </c>
      <c r="E125" s="174" t="s">
        <v>2119</v>
      </c>
      <c r="F125" s="175" t="s">
        <v>2120</v>
      </c>
      <c r="G125" s="176" t="s">
        <v>299</v>
      </c>
      <c r="H125" s="177">
        <v>2</v>
      </c>
      <c r="I125" s="178"/>
      <c r="J125" s="179">
        <f t="shared" si="10"/>
        <v>0</v>
      </c>
      <c r="K125" s="175" t="s">
        <v>5</v>
      </c>
      <c r="L125" s="39"/>
      <c r="M125" s="180" t="s">
        <v>5</v>
      </c>
      <c r="N125" s="181" t="s">
        <v>44</v>
      </c>
      <c r="O125" s="40"/>
      <c r="P125" s="182">
        <f t="shared" si="11"/>
        <v>0</v>
      </c>
      <c r="Q125" s="182">
        <v>0</v>
      </c>
      <c r="R125" s="182">
        <f t="shared" si="12"/>
        <v>0</v>
      </c>
      <c r="S125" s="182">
        <v>0</v>
      </c>
      <c r="T125" s="183">
        <f t="shared" si="13"/>
        <v>0</v>
      </c>
      <c r="AR125" s="22" t="s">
        <v>185</v>
      </c>
      <c r="AT125" s="22" t="s">
        <v>180</v>
      </c>
      <c r="AU125" s="22" t="s">
        <v>83</v>
      </c>
      <c r="AY125" s="22" t="s">
        <v>178</v>
      </c>
      <c r="BE125" s="184">
        <f t="shared" si="14"/>
        <v>0</v>
      </c>
      <c r="BF125" s="184">
        <f t="shared" si="15"/>
        <v>0</v>
      </c>
      <c r="BG125" s="184">
        <f t="shared" si="16"/>
        <v>0</v>
      </c>
      <c r="BH125" s="184">
        <f t="shared" si="17"/>
        <v>0</v>
      </c>
      <c r="BI125" s="184">
        <f t="shared" si="18"/>
        <v>0</v>
      </c>
      <c r="BJ125" s="22" t="s">
        <v>81</v>
      </c>
      <c r="BK125" s="184">
        <f t="shared" si="19"/>
        <v>0</v>
      </c>
      <c r="BL125" s="22" t="s">
        <v>185</v>
      </c>
      <c r="BM125" s="22" t="s">
        <v>387</v>
      </c>
    </row>
    <row r="126" spans="2:65" s="1" customFormat="1" ht="25.5" customHeight="1">
      <c r="B126" s="172"/>
      <c r="C126" s="173" t="s">
        <v>291</v>
      </c>
      <c r="D126" s="173" t="s">
        <v>180</v>
      </c>
      <c r="E126" s="174" t="s">
        <v>2121</v>
      </c>
      <c r="F126" s="175" t="s">
        <v>2122</v>
      </c>
      <c r="G126" s="176" t="s">
        <v>223</v>
      </c>
      <c r="H126" s="177">
        <v>16</v>
      </c>
      <c r="I126" s="178"/>
      <c r="J126" s="179">
        <f t="shared" si="10"/>
        <v>0</v>
      </c>
      <c r="K126" s="175" t="s">
        <v>5</v>
      </c>
      <c r="L126" s="39"/>
      <c r="M126" s="180" t="s">
        <v>5</v>
      </c>
      <c r="N126" s="181" t="s">
        <v>44</v>
      </c>
      <c r="O126" s="40"/>
      <c r="P126" s="182">
        <f t="shared" si="11"/>
        <v>0</v>
      </c>
      <c r="Q126" s="182">
        <v>0</v>
      </c>
      <c r="R126" s="182">
        <f t="shared" si="12"/>
        <v>0</v>
      </c>
      <c r="S126" s="182">
        <v>0</v>
      </c>
      <c r="T126" s="183">
        <f t="shared" si="13"/>
        <v>0</v>
      </c>
      <c r="AR126" s="22" t="s">
        <v>185</v>
      </c>
      <c r="AT126" s="22" t="s">
        <v>180</v>
      </c>
      <c r="AU126" s="22" t="s">
        <v>83</v>
      </c>
      <c r="AY126" s="22" t="s">
        <v>178</v>
      </c>
      <c r="BE126" s="184">
        <f t="shared" si="14"/>
        <v>0</v>
      </c>
      <c r="BF126" s="184">
        <f t="shared" si="15"/>
        <v>0</v>
      </c>
      <c r="BG126" s="184">
        <f t="shared" si="16"/>
        <v>0</v>
      </c>
      <c r="BH126" s="184">
        <f t="shared" si="17"/>
        <v>0</v>
      </c>
      <c r="BI126" s="184">
        <f t="shared" si="18"/>
        <v>0</v>
      </c>
      <c r="BJ126" s="22" t="s">
        <v>81</v>
      </c>
      <c r="BK126" s="184">
        <f t="shared" si="19"/>
        <v>0</v>
      </c>
      <c r="BL126" s="22" t="s">
        <v>185</v>
      </c>
      <c r="BM126" s="22" t="s">
        <v>390</v>
      </c>
    </row>
    <row r="127" spans="2:65" s="1" customFormat="1" ht="25.5" customHeight="1">
      <c r="B127" s="172"/>
      <c r="C127" s="173" t="s">
        <v>392</v>
      </c>
      <c r="D127" s="173" t="s">
        <v>180</v>
      </c>
      <c r="E127" s="174" t="s">
        <v>2123</v>
      </c>
      <c r="F127" s="175" t="s">
        <v>2124</v>
      </c>
      <c r="G127" s="176" t="s">
        <v>299</v>
      </c>
      <c r="H127" s="177">
        <v>1</v>
      </c>
      <c r="I127" s="178"/>
      <c r="J127" s="179">
        <f t="shared" si="10"/>
        <v>0</v>
      </c>
      <c r="K127" s="175" t="s">
        <v>5</v>
      </c>
      <c r="L127" s="39"/>
      <c r="M127" s="180" t="s">
        <v>5</v>
      </c>
      <c r="N127" s="181" t="s">
        <v>44</v>
      </c>
      <c r="O127" s="40"/>
      <c r="P127" s="182">
        <f t="shared" si="11"/>
        <v>0</v>
      </c>
      <c r="Q127" s="182">
        <v>0</v>
      </c>
      <c r="R127" s="182">
        <f t="shared" si="12"/>
        <v>0</v>
      </c>
      <c r="S127" s="182">
        <v>0</v>
      </c>
      <c r="T127" s="183">
        <f t="shared" si="13"/>
        <v>0</v>
      </c>
      <c r="AR127" s="22" t="s">
        <v>185</v>
      </c>
      <c r="AT127" s="22" t="s">
        <v>180</v>
      </c>
      <c r="AU127" s="22" t="s">
        <v>83</v>
      </c>
      <c r="AY127" s="22" t="s">
        <v>178</v>
      </c>
      <c r="BE127" s="184">
        <f t="shared" si="14"/>
        <v>0</v>
      </c>
      <c r="BF127" s="184">
        <f t="shared" si="15"/>
        <v>0</v>
      </c>
      <c r="BG127" s="184">
        <f t="shared" si="16"/>
        <v>0</v>
      </c>
      <c r="BH127" s="184">
        <f t="shared" si="17"/>
        <v>0</v>
      </c>
      <c r="BI127" s="184">
        <f t="shared" si="18"/>
        <v>0</v>
      </c>
      <c r="BJ127" s="22" t="s">
        <v>81</v>
      </c>
      <c r="BK127" s="184">
        <f t="shared" si="19"/>
        <v>0</v>
      </c>
      <c r="BL127" s="22" t="s">
        <v>185</v>
      </c>
      <c r="BM127" s="22" t="s">
        <v>395</v>
      </c>
    </row>
    <row r="128" spans="2:65" s="1" customFormat="1" ht="16.5" customHeight="1">
      <c r="B128" s="172"/>
      <c r="C128" s="173" t="s">
        <v>294</v>
      </c>
      <c r="D128" s="173" t="s">
        <v>180</v>
      </c>
      <c r="E128" s="174" t="s">
        <v>2125</v>
      </c>
      <c r="F128" s="175" t="s">
        <v>2126</v>
      </c>
      <c r="G128" s="176" t="s">
        <v>183</v>
      </c>
      <c r="H128" s="177">
        <v>198</v>
      </c>
      <c r="I128" s="178"/>
      <c r="J128" s="179">
        <f t="shared" si="10"/>
        <v>0</v>
      </c>
      <c r="K128" s="175" t="s">
        <v>5</v>
      </c>
      <c r="L128" s="39"/>
      <c r="M128" s="180" t="s">
        <v>5</v>
      </c>
      <c r="N128" s="181" t="s">
        <v>44</v>
      </c>
      <c r="O128" s="40"/>
      <c r="P128" s="182">
        <f t="shared" si="11"/>
        <v>0</v>
      </c>
      <c r="Q128" s="182">
        <v>0</v>
      </c>
      <c r="R128" s="182">
        <f t="shared" si="12"/>
        <v>0</v>
      </c>
      <c r="S128" s="182">
        <v>0</v>
      </c>
      <c r="T128" s="183">
        <f t="shared" si="13"/>
        <v>0</v>
      </c>
      <c r="AR128" s="22" t="s">
        <v>185</v>
      </c>
      <c r="AT128" s="22" t="s">
        <v>180</v>
      </c>
      <c r="AU128" s="22" t="s">
        <v>83</v>
      </c>
      <c r="AY128" s="22" t="s">
        <v>178</v>
      </c>
      <c r="BE128" s="184">
        <f t="shared" si="14"/>
        <v>0</v>
      </c>
      <c r="BF128" s="184">
        <f t="shared" si="15"/>
        <v>0</v>
      </c>
      <c r="BG128" s="184">
        <f t="shared" si="16"/>
        <v>0</v>
      </c>
      <c r="BH128" s="184">
        <f t="shared" si="17"/>
        <v>0</v>
      </c>
      <c r="BI128" s="184">
        <f t="shared" si="18"/>
        <v>0</v>
      </c>
      <c r="BJ128" s="22" t="s">
        <v>81</v>
      </c>
      <c r="BK128" s="184">
        <f t="shared" si="19"/>
        <v>0</v>
      </c>
      <c r="BL128" s="22" t="s">
        <v>185</v>
      </c>
      <c r="BM128" s="22" t="s">
        <v>399</v>
      </c>
    </row>
    <row r="129" spans="2:65" s="1" customFormat="1" ht="16.5" customHeight="1">
      <c r="B129" s="172"/>
      <c r="C129" s="173" t="s">
        <v>401</v>
      </c>
      <c r="D129" s="173" t="s">
        <v>180</v>
      </c>
      <c r="E129" s="174" t="s">
        <v>2127</v>
      </c>
      <c r="F129" s="175" t="s">
        <v>2128</v>
      </c>
      <c r="G129" s="176" t="s">
        <v>227</v>
      </c>
      <c r="H129" s="177">
        <v>16</v>
      </c>
      <c r="I129" s="178"/>
      <c r="J129" s="179">
        <f t="shared" si="10"/>
        <v>0</v>
      </c>
      <c r="K129" s="175" t="s">
        <v>5</v>
      </c>
      <c r="L129" s="39"/>
      <c r="M129" s="180" t="s">
        <v>5</v>
      </c>
      <c r="N129" s="181" t="s">
        <v>44</v>
      </c>
      <c r="O129" s="40"/>
      <c r="P129" s="182">
        <f t="shared" si="11"/>
        <v>0</v>
      </c>
      <c r="Q129" s="182">
        <v>0</v>
      </c>
      <c r="R129" s="182">
        <f t="shared" si="12"/>
        <v>0</v>
      </c>
      <c r="S129" s="182">
        <v>0</v>
      </c>
      <c r="T129" s="183">
        <f t="shared" si="13"/>
        <v>0</v>
      </c>
      <c r="AR129" s="22" t="s">
        <v>185</v>
      </c>
      <c r="AT129" s="22" t="s">
        <v>180</v>
      </c>
      <c r="AU129" s="22" t="s">
        <v>83</v>
      </c>
      <c r="AY129" s="22" t="s">
        <v>178</v>
      </c>
      <c r="BE129" s="184">
        <f t="shared" si="14"/>
        <v>0</v>
      </c>
      <c r="BF129" s="184">
        <f t="shared" si="15"/>
        <v>0</v>
      </c>
      <c r="BG129" s="184">
        <f t="shared" si="16"/>
        <v>0</v>
      </c>
      <c r="BH129" s="184">
        <f t="shared" si="17"/>
        <v>0</v>
      </c>
      <c r="BI129" s="184">
        <f t="shared" si="18"/>
        <v>0</v>
      </c>
      <c r="BJ129" s="22" t="s">
        <v>81</v>
      </c>
      <c r="BK129" s="184">
        <f t="shared" si="19"/>
        <v>0</v>
      </c>
      <c r="BL129" s="22" t="s">
        <v>185</v>
      </c>
      <c r="BM129" s="22" t="s">
        <v>404</v>
      </c>
    </row>
    <row r="130" spans="2:65" s="1" customFormat="1" ht="25.5" customHeight="1">
      <c r="B130" s="172"/>
      <c r="C130" s="173" t="s">
        <v>300</v>
      </c>
      <c r="D130" s="173" t="s">
        <v>180</v>
      </c>
      <c r="E130" s="174" t="s">
        <v>2129</v>
      </c>
      <c r="F130" s="175" t="s">
        <v>2130</v>
      </c>
      <c r="G130" s="176" t="s">
        <v>183</v>
      </c>
      <c r="H130" s="177">
        <v>63</v>
      </c>
      <c r="I130" s="178"/>
      <c r="J130" s="179">
        <f t="shared" si="10"/>
        <v>0</v>
      </c>
      <c r="K130" s="175" t="s">
        <v>5</v>
      </c>
      <c r="L130" s="39"/>
      <c r="M130" s="180" t="s">
        <v>5</v>
      </c>
      <c r="N130" s="181" t="s">
        <v>44</v>
      </c>
      <c r="O130" s="40"/>
      <c r="P130" s="182">
        <f t="shared" si="11"/>
        <v>0</v>
      </c>
      <c r="Q130" s="182">
        <v>0</v>
      </c>
      <c r="R130" s="182">
        <f t="shared" si="12"/>
        <v>0</v>
      </c>
      <c r="S130" s="182">
        <v>0</v>
      </c>
      <c r="T130" s="183">
        <f t="shared" si="13"/>
        <v>0</v>
      </c>
      <c r="AR130" s="22" t="s">
        <v>185</v>
      </c>
      <c r="AT130" s="22" t="s">
        <v>180</v>
      </c>
      <c r="AU130" s="22" t="s">
        <v>83</v>
      </c>
      <c r="AY130" s="22" t="s">
        <v>178</v>
      </c>
      <c r="BE130" s="184">
        <f t="shared" si="14"/>
        <v>0</v>
      </c>
      <c r="BF130" s="184">
        <f t="shared" si="15"/>
        <v>0</v>
      </c>
      <c r="BG130" s="184">
        <f t="shared" si="16"/>
        <v>0</v>
      </c>
      <c r="BH130" s="184">
        <f t="shared" si="17"/>
        <v>0</v>
      </c>
      <c r="BI130" s="184">
        <f t="shared" si="18"/>
        <v>0</v>
      </c>
      <c r="BJ130" s="22" t="s">
        <v>81</v>
      </c>
      <c r="BK130" s="184">
        <f t="shared" si="19"/>
        <v>0</v>
      </c>
      <c r="BL130" s="22" t="s">
        <v>185</v>
      </c>
      <c r="BM130" s="22" t="s">
        <v>408</v>
      </c>
    </row>
    <row r="131" spans="2:65" s="1" customFormat="1" ht="25.5" customHeight="1">
      <c r="B131" s="172"/>
      <c r="C131" s="173" t="s">
        <v>410</v>
      </c>
      <c r="D131" s="173" t="s">
        <v>180</v>
      </c>
      <c r="E131" s="174" t="s">
        <v>2131</v>
      </c>
      <c r="F131" s="175" t="s">
        <v>2132</v>
      </c>
      <c r="G131" s="176" t="s">
        <v>722</v>
      </c>
      <c r="H131" s="177">
        <v>160</v>
      </c>
      <c r="I131" s="178"/>
      <c r="J131" s="179">
        <f t="shared" si="10"/>
        <v>0</v>
      </c>
      <c r="K131" s="175" t="s">
        <v>5</v>
      </c>
      <c r="L131" s="39"/>
      <c r="M131" s="180" t="s">
        <v>5</v>
      </c>
      <c r="N131" s="181" t="s">
        <v>44</v>
      </c>
      <c r="O131" s="40"/>
      <c r="P131" s="182">
        <f t="shared" si="11"/>
        <v>0</v>
      </c>
      <c r="Q131" s="182">
        <v>0</v>
      </c>
      <c r="R131" s="182">
        <f t="shared" si="12"/>
        <v>0</v>
      </c>
      <c r="S131" s="182">
        <v>0</v>
      </c>
      <c r="T131" s="183">
        <f t="shared" si="13"/>
        <v>0</v>
      </c>
      <c r="AR131" s="22" t="s">
        <v>185</v>
      </c>
      <c r="AT131" s="22" t="s">
        <v>180</v>
      </c>
      <c r="AU131" s="22" t="s">
        <v>83</v>
      </c>
      <c r="AY131" s="22" t="s">
        <v>178</v>
      </c>
      <c r="BE131" s="184">
        <f t="shared" si="14"/>
        <v>0</v>
      </c>
      <c r="BF131" s="184">
        <f t="shared" si="15"/>
        <v>0</v>
      </c>
      <c r="BG131" s="184">
        <f t="shared" si="16"/>
        <v>0</v>
      </c>
      <c r="BH131" s="184">
        <f t="shared" si="17"/>
        <v>0</v>
      </c>
      <c r="BI131" s="184">
        <f t="shared" si="18"/>
        <v>0</v>
      </c>
      <c r="BJ131" s="22" t="s">
        <v>81</v>
      </c>
      <c r="BK131" s="184">
        <f t="shared" si="19"/>
        <v>0</v>
      </c>
      <c r="BL131" s="22" t="s">
        <v>185</v>
      </c>
      <c r="BM131" s="22" t="s">
        <v>413</v>
      </c>
    </row>
    <row r="132" spans="2:65" s="1" customFormat="1" ht="25.5" customHeight="1">
      <c r="B132" s="172"/>
      <c r="C132" s="173" t="s">
        <v>304</v>
      </c>
      <c r="D132" s="173" t="s">
        <v>180</v>
      </c>
      <c r="E132" s="174" t="s">
        <v>2133</v>
      </c>
      <c r="F132" s="175" t="s">
        <v>2134</v>
      </c>
      <c r="G132" s="176" t="s">
        <v>299</v>
      </c>
      <c r="H132" s="177">
        <v>280</v>
      </c>
      <c r="I132" s="178"/>
      <c r="J132" s="179">
        <f t="shared" si="10"/>
        <v>0</v>
      </c>
      <c r="K132" s="175" t="s">
        <v>5</v>
      </c>
      <c r="L132" s="39"/>
      <c r="M132" s="180" t="s">
        <v>5</v>
      </c>
      <c r="N132" s="181" t="s">
        <v>44</v>
      </c>
      <c r="O132" s="40"/>
      <c r="P132" s="182">
        <f t="shared" si="11"/>
        <v>0</v>
      </c>
      <c r="Q132" s="182">
        <v>0</v>
      </c>
      <c r="R132" s="182">
        <f t="shared" si="12"/>
        <v>0</v>
      </c>
      <c r="S132" s="182">
        <v>0</v>
      </c>
      <c r="T132" s="183">
        <f t="shared" si="13"/>
        <v>0</v>
      </c>
      <c r="AR132" s="22" t="s">
        <v>185</v>
      </c>
      <c r="AT132" s="22" t="s">
        <v>180</v>
      </c>
      <c r="AU132" s="22" t="s">
        <v>83</v>
      </c>
      <c r="AY132" s="22" t="s">
        <v>178</v>
      </c>
      <c r="BE132" s="184">
        <f t="shared" si="14"/>
        <v>0</v>
      </c>
      <c r="BF132" s="184">
        <f t="shared" si="15"/>
        <v>0</v>
      </c>
      <c r="BG132" s="184">
        <f t="shared" si="16"/>
        <v>0</v>
      </c>
      <c r="BH132" s="184">
        <f t="shared" si="17"/>
        <v>0</v>
      </c>
      <c r="BI132" s="184">
        <f t="shared" si="18"/>
        <v>0</v>
      </c>
      <c r="BJ132" s="22" t="s">
        <v>81</v>
      </c>
      <c r="BK132" s="184">
        <f t="shared" si="19"/>
        <v>0</v>
      </c>
      <c r="BL132" s="22" t="s">
        <v>185</v>
      </c>
      <c r="BM132" s="22" t="s">
        <v>418</v>
      </c>
    </row>
    <row r="133" spans="2:65" s="1" customFormat="1" ht="16.5" customHeight="1">
      <c r="B133" s="172"/>
      <c r="C133" s="173" t="s">
        <v>420</v>
      </c>
      <c r="D133" s="173" t="s">
        <v>180</v>
      </c>
      <c r="E133" s="174" t="s">
        <v>2135</v>
      </c>
      <c r="F133" s="175" t="s">
        <v>2136</v>
      </c>
      <c r="G133" s="176" t="s">
        <v>722</v>
      </c>
      <c r="H133" s="177">
        <v>340</v>
      </c>
      <c r="I133" s="178"/>
      <c r="J133" s="179">
        <f t="shared" si="10"/>
        <v>0</v>
      </c>
      <c r="K133" s="175" t="s">
        <v>5</v>
      </c>
      <c r="L133" s="39"/>
      <c r="M133" s="180" t="s">
        <v>5</v>
      </c>
      <c r="N133" s="181" t="s">
        <v>44</v>
      </c>
      <c r="O133" s="40"/>
      <c r="P133" s="182">
        <f t="shared" si="11"/>
        <v>0</v>
      </c>
      <c r="Q133" s="182">
        <v>0</v>
      </c>
      <c r="R133" s="182">
        <f t="shared" si="12"/>
        <v>0</v>
      </c>
      <c r="S133" s="182">
        <v>0</v>
      </c>
      <c r="T133" s="183">
        <f t="shared" si="13"/>
        <v>0</v>
      </c>
      <c r="AR133" s="22" t="s">
        <v>185</v>
      </c>
      <c r="AT133" s="22" t="s">
        <v>180</v>
      </c>
      <c r="AU133" s="22" t="s">
        <v>83</v>
      </c>
      <c r="AY133" s="22" t="s">
        <v>178</v>
      </c>
      <c r="BE133" s="184">
        <f t="shared" si="14"/>
        <v>0</v>
      </c>
      <c r="BF133" s="184">
        <f t="shared" si="15"/>
        <v>0</v>
      </c>
      <c r="BG133" s="184">
        <f t="shared" si="16"/>
        <v>0</v>
      </c>
      <c r="BH133" s="184">
        <f t="shared" si="17"/>
        <v>0</v>
      </c>
      <c r="BI133" s="184">
        <f t="shared" si="18"/>
        <v>0</v>
      </c>
      <c r="BJ133" s="22" t="s">
        <v>81</v>
      </c>
      <c r="BK133" s="184">
        <f t="shared" si="19"/>
        <v>0</v>
      </c>
      <c r="BL133" s="22" t="s">
        <v>185</v>
      </c>
      <c r="BM133" s="22" t="s">
        <v>423</v>
      </c>
    </row>
    <row r="134" spans="2:65" s="1" customFormat="1" ht="16.5" customHeight="1">
      <c r="B134" s="172"/>
      <c r="C134" s="173" t="s">
        <v>308</v>
      </c>
      <c r="D134" s="173" t="s">
        <v>180</v>
      </c>
      <c r="E134" s="174" t="s">
        <v>2137</v>
      </c>
      <c r="F134" s="175" t="s">
        <v>2138</v>
      </c>
      <c r="G134" s="176" t="s">
        <v>299</v>
      </c>
      <c r="H134" s="177">
        <v>14</v>
      </c>
      <c r="I134" s="178"/>
      <c r="J134" s="179">
        <f t="shared" si="10"/>
        <v>0</v>
      </c>
      <c r="K134" s="175" t="s">
        <v>5</v>
      </c>
      <c r="L134" s="39"/>
      <c r="M134" s="180" t="s">
        <v>5</v>
      </c>
      <c r="N134" s="181" t="s">
        <v>44</v>
      </c>
      <c r="O134" s="40"/>
      <c r="P134" s="182">
        <f t="shared" si="11"/>
        <v>0</v>
      </c>
      <c r="Q134" s="182">
        <v>0</v>
      </c>
      <c r="R134" s="182">
        <f t="shared" si="12"/>
        <v>0</v>
      </c>
      <c r="S134" s="182">
        <v>0</v>
      </c>
      <c r="T134" s="183">
        <f t="shared" si="13"/>
        <v>0</v>
      </c>
      <c r="AR134" s="22" t="s">
        <v>185</v>
      </c>
      <c r="AT134" s="22" t="s">
        <v>180</v>
      </c>
      <c r="AU134" s="22" t="s">
        <v>83</v>
      </c>
      <c r="AY134" s="22" t="s">
        <v>178</v>
      </c>
      <c r="BE134" s="184">
        <f t="shared" si="14"/>
        <v>0</v>
      </c>
      <c r="BF134" s="184">
        <f t="shared" si="15"/>
        <v>0</v>
      </c>
      <c r="BG134" s="184">
        <f t="shared" si="16"/>
        <v>0</v>
      </c>
      <c r="BH134" s="184">
        <f t="shared" si="17"/>
        <v>0</v>
      </c>
      <c r="BI134" s="184">
        <f t="shared" si="18"/>
        <v>0</v>
      </c>
      <c r="BJ134" s="22" t="s">
        <v>81</v>
      </c>
      <c r="BK134" s="184">
        <f t="shared" si="19"/>
        <v>0</v>
      </c>
      <c r="BL134" s="22" t="s">
        <v>185</v>
      </c>
      <c r="BM134" s="22" t="s">
        <v>427</v>
      </c>
    </row>
    <row r="135" spans="2:65" s="1" customFormat="1" ht="16.5" customHeight="1">
      <c r="B135" s="172"/>
      <c r="C135" s="173" t="s">
        <v>429</v>
      </c>
      <c r="D135" s="173" t="s">
        <v>180</v>
      </c>
      <c r="E135" s="174" t="s">
        <v>2139</v>
      </c>
      <c r="F135" s="175" t="s">
        <v>2140</v>
      </c>
      <c r="G135" s="176" t="s">
        <v>299</v>
      </c>
      <c r="H135" s="177">
        <v>96</v>
      </c>
      <c r="I135" s="178"/>
      <c r="J135" s="179">
        <f t="shared" si="10"/>
        <v>0</v>
      </c>
      <c r="K135" s="175" t="s">
        <v>5</v>
      </c>
      <c r="L135" s="39"/>
      <c r="M135" s="180" t="s">
        <v>5</v>
      </c>
      <c r="N135" s="181" t="s">
        <v>44</v>
      </c>
      <c r="O135" s="40"/>
      <c r="P135" s="182">
        <f t="shared" si="11"/>
        <v>0</v>
      </c>
      <c r="Q135" s="182">
        <v>0</v>
      </c>
      <c r="R135" s="182">
        <f t="shared" si="12"/>
        <v>0</v>
      </c>
      <c r="S135" s="182">
        <v>0</v>
      </c>
      <c r="T135" s="183">
        <f t="shared" si="13"/>
        <v>0</v>
      </c>
      <c r="AR135" s="22" t="s">
        <v>185</v>
      </c>
      <c r="AT135" s="22" t="s">
        <v>180</v>
      </c>
      <c r="AU135" s="22" t="s">
        <v>83</v>
      </c>
      <c r="AY135" s="22" t="s">
        <v>178</v>
      </c>
      <c r="BE135" s="184">
        <f t="shared" si="14"/>
        <v>0</v>
      </c>
      <c r="BF135" s="184">
        <f t="shared" si="15"/>
        <v>0</v>
      </c>
      <c r="BG135" s="184">
        <f t="shared" si="16"/>
        <v>0</v>
      </c>
      <c r="BH135" s="184">
        <f t="shared" si="17"/>
        <v>0</v>
      </c>
      <c r="BI135" s="184">
        <f t="shared" si="18"/>
        <v>0</v>
      </c>
      <c r="BJ135" s="22" t="s">
        <v>81</v>
      </c>
      <c r="BK135" s="184">
        <f t="shared" si="19"/>
        <v>0</v>
      </c>
      <c r="BL135" s="22" t="s">
        <v>185</v>
      </c>
      <c r="BM135" s="22" t="s">
        <v>432</v>
      </c>
    </row>
    <row r="136" spans="2:65" s="1" customFormat="1" ht="16.5" customHeight="1">
      <c r="B136" s="172"/>
      <c r="C136" s="173" t="s">
        <v>311</v>
      </c>
      <c r="D136" s="173" t="s">
        <v>180</v>
      </c>
      <c r="E136" s="174" t="s">
        <v>2141</v>
      </c>
      <c r="F136" s="175" t="s">
        <v>1289</v>
      </c>
      <c r="G136" s="176" t="s">
        <v>299</v>
      </c>
      <c r="H136" s="177">
        <v>1</v>
      </c>
      <c r="I136" s="178"/>
      <c r="J136" s="179">
        <f t="shared" si="10"/>
        <v>0</v>
      </c>
      <c r="K136" s="175" t="s">
        <v>5</v>
      </c>
      <c r="L136" s="39"/>
      <c r="M136" s="180" t="s">
        <v>5</v>
      </c>
      <c r="N136" s="181" t="s">
        <v>44</v>
      </c>
      <c r="O136" s="40"/>
      <c r="P136" s="182">
        <f t="shared" si="11"/>
        <v>0</v>
      </c>
      <c r="Q136" s="182">
        <v>0</v>
      </c>
      <c r="R136" s="182">
        <f t="shared" si="12"/>
        <v>0</v>
      </c>
      <c r="S136" s="182">
        <v>0</v>
      </c>
      <c r="T136" s="183">
        <f t="shared" si="13"/>
        <v>0</v>
      </c>
      <c r="AR136" s="22" t="s">
        <v>185</v>
      </c>
      <c r="AT136" s="22" t="s">
        <v>180</v>
      </c>
      <c r="AU136" s="22" t="s">
        <v>83</v>
      </c>
      <c r="AY136" s="22" t="s">
        <v>178</v>
      </c>
      <c r="BE136" s="184">
        <f t="shared" si="14"/>
        <v>0</v>
      </c>
      <c r="BF136" s="184">
        <f t="shared" si="15"/>
        <v>0</v>
      </c>
      <c r="BG136" s="184">
        <f t="shared" si="16"/>
        <v>0</v>
      </c>
      <c r="BH136" s="184">
        <f t="shared" si="17"/>
        <v>0</v>
      </c>
      <c r="BI136" s="184">
        <f t="shared" si="18"/>
        <v>0</v>
      </c>
      <c r="BJ136" s="22" t="s">
        <v>81</v>
      </c>
      <c r="BK136" s="184">
        <f t="shared" si="19"/>
        <v>0</v>
      </c>
      <c r="BL136" s="22" t="s">
        <v>185</v>
      </c>
      <c r="BM136" s="22" t="s">
        <v>436</v>
      </c>
    </row>
    <row r="137" spans="2:65" s="1" customFormat="1" ht="16.5" customHeight="1">
      <c r="B137" s="172"/>
      <c r="C137" s="173" t="s">
        <v>438</v>
      </c>
      <c r="D137" s="173" t="s">
        <v>180</v>
      </c>
      <c r="E137" s="174" t="s">
        <v>2142</v>
      </c>
      <c r="F137" s="175" t="s">
        <v>1291</v>
      </c>
      <c r="G137" s="176" t="s">
        <v>299</v>
      </c>
      <c r="H137" s="177">
        <v>1</v>
      </c>
      <c r="I137" s="178"/>
      <c r="J137" s="179">
        <f t="shared" si="10"/>
        <v>0</v>
      </c>
      <c r="K137" s="175" t="s">
        <v>5</v>
      </c>
      <c r="L137" s="39"/>
      <c r="M137" s="180" t="s">
        <v>5</v>
      </c>
      <c r="N137" s="181" t="s">
        <v>44</v>
      </c>
      <c r="O137" s="40"/>
      <c r="P137" s="182">
        <f t="shared" si="11"/>
        <v>0</v>
      </c>
      <c r="Q137" s="182">
        <v>0</v>
      </c>
      <c r="R137" s="182">
        <f t="shared" si="12"/>
        <v>0</v>
      </c>
      <c r="S137" s="182">
        <v>0</v>
      </c>
      <c r="T137" s="183">
        <f t="shared" si="13"/>
        <v>0</v>
      </c>
      <c r="AR137" s="22" t="s">
        <v>185</v>
      </c>
      <c r="AT137" s="22" t="s">
        <v>180</v>
      </c>
      <c r="AU137" s="22" t="s">
        <v>83</v>
      </c>
      <c r="AY137" s="22" t="s">
        <v>178</v>
      </c>
      <c r="BE137" s="184">
        <f t="shared" si="14"/>
        <v>0</v>
      </c>
      <c r="BF137" s="184">
        <f t="shared" si="15"/>
        <v>0</v>
      </c>
      <c r="BG137" s="184">
        <f t="shared" si="16"/>
        <v>0</v>
      </c>
      <c r="BH137" s="184">
        <f t="shared" si="17"/>
        <v>0</v>
      </c>
      <c r="BI137" s="184">
        <f t="shared" si="18"/>
        <v>0</v>
      </c>
      <c r="BJ137" s="22" t="s">
        <v>81</v>
      </c>
      <c r="BK137" s="184">
        <f t="shared" si="19"/>
        <v>0</v>
      </c>
      <c r="BL137" s="22" t="s">
        <v>185</v>
      </c>
      <c r="BM137" s="22" t="s">
        <v>441</v>
      </c>
    </row>
    <row r="138" spans="2:65" s="1" customFormat="1" ht="16.5" customHeight="1">
      <c r="B138" s="172"/>
      <c r="C138" s="173" t="s">
        <v>316</v>
      </c>
      <c r="D138" s="173" t="s">
        <v>180</v>
      </c>
      <c r="E138" s="174" t="s">
        <v>2143</v>
      </c>
      <c r="F138" s="175" t="s">
        <v>1293</v>
      </c>
      <c r="G138" s="176" t="s">
        <v>299</v>
      </c>
      <c r="H138" s="177">
        <v>1</v>
      </c>
      <c r="I138" s="178"/>
      <c r="J138" s="179">
        <f t="shared" si="10"/>
        <v>0</v>
      </c>
      <c r="K138" s="175" t="s">
        <v>5</v>
      </c>
      <c r="L138" s="39"/>
      <c r="M138" s="180" t="s">
        <v>5</v>
      </c>
      <c r="N138" s="181" t="s">
        <v>44</v>
      </c>
      <c r="O138" s="40"/>
      <c r="P138" s="182">
        <f t="shared" si="11"/>
        <v>0</v>
      </c>
      <c r="Q138" s="182">
        <v>0</v>
      </c>
      <c r="R138" s="182">
        <f t="shared" si="12"/>
        <v>0</v>
      </c>
      <c r="S138" s="182">
        <v>0</v>
      </c>
      <c r="T138" s="183">
        <f t="shared" si="13"/>
        <v>0</v>
      </c>
      <c r="AR138" s="22" t="s">
        <v>185</v>
      </c>
      <c r="AT138" s="22" t="s">
        <v>180</v>
      </c>
      <c r="AU138" s="22" t="s">
        <v>83</v>
      </c>
      <c r="AY138" s="22" t="s">
        <v>178</v>
      </c>
      <c r="BE138" s="184">
        <f t="shared" si="14"/>
        <v>0</v>
      </c>
      <c r="BF138" s="184">
        <f t="shared" si="15"/>
        <v>0</v>
      </c>
      <c r="BG138" s="184">
        <f t="shared" si="16"/>
        <v>0</v>
      </c>
      <c r="BH138" s="184">
        <f t="shared" si="17"/>
        <v>0</v>
      </c>
      <c r="BI138" s="184">
        <f t="shared" si="18"/>
        <v>0</v>
      </c>
      <c r="BJ138" s="22" t="s">
        <v>81</v>
      </c>
      <c r="BK138" s="184">
        <f t="shared" si="19"/>
        <v>0</v>
      </c>
      <c r="BL138" s="22" t="s">
        <v>185</v>
      </c>
      <c r="BM138" s="22" t="s">
        <v>444</v>
      </c>
    </row>
    <row r="139" spans="2:65" s="1" customFormat="1" ht="16.5" customHeight="1">
      <c r="B139" s="172"/>
      <c r="C139" s="173" t="s">
        <v>445</v>
      </c>
      <c r="D139" s="173" t="s">
        <v>180</v>
      </c>
      <c r="E139" s="174" t="s">
        <v>2144</v>
      </c>
      <c r="F139" s="175" t="s">
        <v>2145</v>
      </c>
      <c r="G139" s="176" t="s">
        <v>299</v>
      </c>
      <c r="H139" s="177">
        <v>1</v>
      </c>
      <c r="I139" s="178"/>
      <c r="J139" s="179">
        <f t="shared" si="10"/>
        <v>0</v>
      </c>
      <c r="K139" s="175" t="s">
        <v>5</v>
      </c>
      <c r="L139" s="39"/>
      <c r="M139" s="180" t="s">
        <v>5</v>
      </c>
      <c r="N139" s="181" t="s">
        <v>44</v>
      </c>
      <c r="O139" s="40"/>
      <c r="P139" s="182">
        <f t="shared" si="11"/>
        <v>0</v>
      </c>
      <c r="Q139" s="182">
        <v>0</v>
      </c>
      <c r="R139" s="182">
        <f t="shared" si="12"/>
        <v>0</v>
      </c>
      <c r="S139" s="182">
        <v>0</v>
      </c>
      <c r="T139" s="183">
        <f t="shared" si="13"/>
        <v>0</v>
      </c>
      <c r="AR139" s="22" t="s">
        <v>185</v>
      </c>
      <c r="AT139" s="22" t="s">
        <v>180</v>
      </c>
      <c r="AU139" s="22" t="s">
        <v>83</v>
      </c>
      <c r="AY139" s="22" t="s">
        <v>178</v>
      </c>
      <c r="BE139" s="184">
        <f t="shared" si="14"/>
        <v>0</v>
      </c>
      <c r="BF139" s="184">
        <f t="shared" si="15"/>
        <v>0</v>
      </c>
      <c r="BG139" s="184">
        <f t="shared" si="16"/>
        <v>0</v>
      </c>
      <c r="BH139" s="184">
        <f t="shared" si="17"/>
        <v>0</v>
      </c>
      <c r="BI139" s="184">
        <f t="shared" si="18"/>
        <v>0</v>
      </c>
      <c r="BJ139" s="22" t="s">
        <v>81</v>
      </c>
      <c r="BK139" s="184">
        <f t="shared" si="19"/>
        <v>0</v>
      </c>
      <c r="BL139" s="22" t="s">
        <v>185</v>
      </c>
      <c r="BM139" s="22" t="s">
        <v>448</v>
      </c>
    </row>
    <row r="140" spans="2:65" s="1" customFormat="1" ht="16.5" customHeight="1">
      <c r="B140" s="172"/>
      <c r="C140" s="173" t="s">
        <v>323</v>
      </c>
      <c r="D140" s="173" t="s">
        <v>180</v>
      </c>
      <c r="E140" s="174" t="s">
        <v>2146</v>
      </c>
      <c r="F140" s="175" t="s">
        <v>2147</v>
      </c>
      <c r="G140" s="176" t="s">
        <v>299</v>
      </c>
      <c r="H140" s="177">
        <v>1</v>
      </c>
      <c r="I140" s="178"/>
      <c r="J140" s="179">
        <f t="shared" si="10"/>
        <v>0</v>
      </c>
      <c r="K140" s="175" t="s">
        <v>5</v>
      </c>
      <c r="L140" s="39"/>
      <c r="M140" s="180" t="s">
        <v>5</v>
      </c>
      <c r="N140" s="181" t="s">
        <v>44</v>
      </c>
      <c r="O140" s="40"/>
      <c r="P140" s="182">
        <f t="shared" si="11"/>
        <v>0</v>
      </c>
      <c r="Q140" s="182">
        <v>0</v>
      </c>
      <c r="R140" s="182">
        <f t="shared" si="12"/>
        <v>0</v>
      </c>
      <c r="S140" s="182">
        <v>0</v>
      </c>
      <c r="T140" s="183">
        <f t="shared" si="13"/>
        <v>0</v>
      </c>
      <c r="AR140" s="22" t="s">
        <v>185</v>
      </c>
      <c r="AT140" s="22" t="s">
        <v>180</v>
      </c>
      <c r="AU140" s="22" t="s">
        <v>83</v>
      </c>
      <c r="AY140" s="22" t="s">
        <v>178</v>
      </c>
      <c r="BE140" s="184">
        <f t="shared" si="14"/>
        <v>0</v>
      </c>
      <c r="BF140" s="184">
        <f t="shared" si="15"/>
        <v>0</v>
      </c>
      <c r="BG140" s="184">
        <f t="shared" si="16"/>
        <v>0</v>
      </c>
      <c r="BH140" s="184">
        <f t="shared" si="17"/>
        <v>0</v>
      </c>
      <c r="BI140" s="184">
        <f t="shared" si="18"/>
        <v>0</v>
      </c>
      <c r="BJ140" s="22" t="s">
        <v>81</v>
      </c>
      <c r="BK140" s="184">
        <f t="shared" si="19"/>
        <v>0</v>
      </c>
      <c r="BL140" s="22" t="s">
        <v>185</v>
      </c>
      <c r="BM140" s="22" t="s">
        <v>452</v>
      </c>
    </row>
    <row r="141" spans="2:65" s="1" customFormat="1" ht="25.5" customHeight="1">
      <c r="B141" s="172"/>
      <c r="C141" s="173" t="s">
        <v>454</v>
      </c>
      <c r="D141" s="173" t="s">
        <v>180</v>
      </c>
      <c r="E141" s="174" t="s">
        <v>2148</v>
      </c>
      <c r="F141" s="175" t="s">
        <v>2149</v>
      </c>
      <c r="G141" s="176" t="s">
        <v>299</v>
      </c>
      <c r="H141" s="177">
        <v>1</v>
      </c>
      <c r="I141" s="178"/>
      <c r="J141" s="179">
        <f t="shared" si="10"/>
        <v>0</v>
      </c>
      <c r="K141" s="175" t="s">
        <v>5</v>
      </c>
      <c r="L141" s="39"/>
      <c r="M141" s="180" t="s">
        <v>5</v>
      </c>
      <c r="N141" s="181" t="s">
        <v>44</v>
      </c>
      <c r="O141" s="40"/>
      <c r="P141" s="182">
        <f t="shared" si="11"/>
        <v>0</v>
      </c>
      <c r="Q141" s="182">
        <v>0</v>
      </c>
      <c r="R141" s="182">
        <f t="shared" si="12"/>
        <v>0</v>
      </c>
      <c r="S141" s="182">
        <v>0</v>
      </c>
      <c r="T141" s="183">
        <f t="shared" si="13"/>
        <v>0</v>
      </c>
      <c r="AR141" s="22" t="s">
        <v>185</v>
      </c>
      <c r="AT141" s="22" t="s">
        <v>180</v>
      </c>
      <c r="AU141" s="22" t="s">
        <v>83</v>
      </c>
      <c r="AY141" s="22" t="s">
        <v>178</v>
      </c>
      <c r="BE141" s="184">
        <f t="shared" si="14"/>
        <v>0</v>
      </c>
      <c r="BF141" s="184">
        <f t="shared" si="15"/>
        <v>0</v>
      </c>
      <c r="BG141" s="184">
        <f t="shared" si="16"/>
        <v>0</v>
      </c>
      <c r="BH141" s="184">
        <f t="shared" si="17"/>
        <v>0</v>
      </c>
      <c r="BI141" s="184">
        <f t="shared" si="18"/>
        <v>0</v>
      </c>
      <c r="BJ141" s="22" t="s">
        <v>81</v>
      </c>
      <c r="BK141" s="184">
        <f t="shared" si="19"/>
        <v>0</v>
      </c>
      <c r="BL141" s="22" t="s">
        <v>185</v>
      </c>
      <c r="BM141" s="22" t="s">
        <v>457</v>
      </c>
    </row>
    <row r="142" spans="2:65" s="1" customFormat="1" ht="25.5" customHeight="1">
      <c r="B142" s="172"/>
      <c r="C142" s="173" t="s">
        <v>327</v>
      </c>
      <c r="D142" s="173" t="s">
        <v>180</v>
      </c>
      <c r="E142" s="174" t="s">
        <v>2150</v>
      </c>
      <c r="F142" s="175" t="s">
        <v>2151</v>
      </c>
      <c r="G142" s="176" t="s">
        <v>223</v>
      </c>
      <c r="H142" s="177">
        <v>1</v>
      </c>
      <c r="I142" s="178"/>
      <c r="J142" s="179">
        <f t="shared" si="10"/>
        <v>0</v>
      </c>
      <c r="K142" s="175" t="s">
        <v>5</v>
      </c>
      <c r="L142" s="39"/>
      <c r="M142" s="180" t="s">
        <v>5</v>
      </c>
      <c r="N142" s="181" t="s">
        <v>44</v>
      </c>
      <c r="O142" s="40"/>
      <c r="P142" s="182">
        <f t="shared" si="11"/>
        <v>0</v>
      </c>
      <c r="Q142" s="182">
        <v>0</v>
      </c>
      <c r="R142" s="182">
        <f t="shared" si="12"/>
        <v>0</v>
      </c>
      <c r="S142" s="182">
        <v>0</v>
      </c>
      <c r="T142" s="183">
        <f t="shared" si="13"/>
        <v>0</v>
      </c>
      <c r="AR142" s="22" t="s">
        <v>185</v>
      </c>
      <c r="AT142" s="22" t="s">
        <v>180</v>
      </c>
      <c r="AU142" s="22" t="s">
        <v>83</v>
      </c>
      <c r="AY142" s="22" t="s">
        <v>178</v>
      </c>
      <c r="BE142" s="184">
        <f t="shared" si="14"/>
        <v>0</v>
      </c>
      <c r="BF142" s="184">
        <f t="shared" si="15"/>
        <v>0</v>
      </c>
      <c r="BG142" s="184">
        <f t="shared" si="16"/>
        <v>0</v>
      </c>
      <c r="BH142" s="184">
        <f t="shared" si="17"/>
        <v>0</v>
      </c>
      <c r="BI142" s="184">
        <f t="shared" si="18"/>
        <v>0</v>
      </c>
      <c r="BJ142" s="22" t="s">
        <v>81</v>
      </c>
      <c r="BK142" s="184">
        <f t="shared" si="19"/>
        <v>0</v>
      </c>
      <c r="BL142" s="22" t="s">
        <v>185</v>
      </c>
      <c r="BM142" s="22" t="s">
        <v>461</v>
      </c>
    </row>
    <row r="143" spans="2:65" s="1" customFormat="1" ht="25.5" customHeight="1">
      <c r="B143" s="172"/>
      <c r="C143" s="173" t="s">
        <v>462</v>
      </c>
      <c r="D143" s="173" t="s">
        <v>180</v>
      </c>
      <c r="E143" s="174" t="s">
        <v>2152</v>
      </c>
      <c r="F143" s="175" t="s">
        <v>2153</v>
      </c>
      <c r="G143" s="176" t="s">
        <v>223</v>
      </c>
      <c r="H143" s="177">
        <v>1</v>
      </c>
      <c r="I143" s="178"/>
      <c r="J143" s="179">
        <f t="shared" si="10"/>
        <v>0</v>
      </c>
      <c r="K143" s="175" t="s">
        <v>5</v>
      </c>
      <c r="L143" s="39"/>
      <c r="M143" s="180" t="s">
        <v>5</v>
      </c>
      <c r="N143" s="181" t="s">
        <v>44</v>
      </c>
      <c r="O143" s="40"/>
      <c r="P143" s="182">
        <f t="shared" si="11"/>
        <v>0</v>
      </c>
      <c r="Q143" s="182">
        <v>0</v>
      </c>
      <c r="R143" s="182">
        <f t="shared" si="12"/>
        <v>0</v>
      </c>
      <c r="S143" s="182">
        <v>0</v>
      </c>
      <c r="T143" s="183">
        <f t="shared" si="13"/>
        <v>0</v>
      </c>
      <c r="AR143" s="22" t="s">
        <v>185</v>
      </c>
      <c r="AT143" s="22" t="s">
        <v>180</v>
      </c>
      <c r="AU143" s="22" t="s">
        <v>83</v>
      </c>
      <c r="AY143" s="22" t="s">
        <v>178</v>
      </c>
      <c r="BE143" s="184">
        <f t="shared" si="14"/>
        <v>0</v>
      </c>
      <c r="BF143" s="184">
        <f t="shared" si="15"/>
        <v>0</v>
      </c>
      <c r="BG143" s="184">
        <f t="shared" si="16"/>
        <v>0</v>
      </c>
      <c r="BH143" s="184">
        <f t="shared" si="17"/>
        <v>0</v>
      </c>
      <c r="BI143" s="184">
        <f t="shared" si="18"/>
        <v>0</v>
      </c>
      <c r="BJ143" s="22" t="s">
        <v>81</v>
      </c>
      <c r="BK143" s="184">
        <f t="shared" si="19"/>
        <v>0</v>
      </c>
      <c r="BL143" s="22" t="s">
        <v>185</v>
      </c>
      <c r="BM143" s="22" t="s">
        <v>465</v>
      </c>
    </row>
    <row r="144" spans="2:65" s="1" customFormat="1" ht="25.5" customHeight="1">
      <c r="B144" s="172"/>
      <c r="C144" s="173" t="s">
        <v>330</v>
      </c>
      <c r="D144" s="173" t="s">
        <v>180</v>
      </c>
      <c r="E144" s="174" t="s">
        <v>2154</v>
      </c>
      <c r="F144" s="175" t="s">
        <v>2155</v>
      </c>
      <c r="G144" s="176" t="s">
        <v>223</v>
      </c>
      <c r="H144" s="177">
        <v>4</v>
      </c>
      <c r="I144" s="178"/>
      <c r="J144" s="179">
        <f t="shared" si="10"/>
        <v>0</v>
      </c>
      <c r="K144" s="175" t="s">
        <v>5</v>
      </c>
      <c r="L144" s="39"/>
      <c r="M144" s="180" t="s">
        <v>5</v>
      </c>
      <c r="N144" s="181" t="s">
        <v>44</v>
      </c>
      <c r="O144" s="40"/>
      <c r="P144" s="182">
        <f t="shared" si="11"/>
        <v>0</v>
      </c>
      <c r="Q144" s="182">
        <v>0</v>
      </c>
      <c r="R144" s="182">
        <f t="shared" si="12"/>
        <v>0</v>
      </c>
      <c r="S144" s="182">
        <v>0</v>
      </c>
      <c r="T144" s="183">
        <f t="shared" si="13"/>
        <v>0</v>
      </c>
      <c r="AR144" s="22" t="s">
        <v>185</v>
      </c>
      <c r="AT144" s="22" t="s">
        <v>180</v>
      </c>
      <c r="AU144" s="22" t="s">
        <v>83</v>
      </c>
      <c r="AY144" s="22" t="s">
        <v>178</v>
      </c>
      <c r="BE144" s="184">
        <f t="shared" si="14"/>
        <v>0</v>
      </c>
      <c r="BF144" s="184">
        <f t="shared" si="15"/>
        <v>0</v>
      </c>
      <c r="BG144" s="184">
        <f t="shared" si="16"/>
        <v>0</v>
      </c>
      <c r="BH144" s="184">
        <f t="shared" si="17"/>
        <v>0</v>
      </c>
      <c r="BI144" s="184">
        <f t="shared" si="18"/>
        <v>0</v>
      </c>
      <c r="BJ144" s="22" t="s">
        <v>81</v>
      </c>
      <c r="BK144" s="184">
        <f t="shared" si="19"/>
        <v>0</v>
      </c>
      <c r="BL144" s="22" t="s">
        <v>185</v>
      </c>
      <c r="BM144" s="22" t="s">
        <v>469</v>
      </c>
    </row>
    <row r="145" spans="2:65" s="1" customFormat="1" ht="25.5" customHeight="1">
      <c r="B145" s="172"/>
      <c r="C145" s="173" t="s">
        <v>471</v>
      </c>
      <c r="D145" s="173" t="s">
        <v>180</v>
      </c>
      <c r="E145" s="174" t="s">
        <v>2156</v>
      </c>
      <c r="F145" s="175" t="s">
        <v>2157</v>
      </c>
      <c r="G145" s="176" t="s">
        <v>227</v>
      </c>
      <c r="H145" s="177">
        <v>1</v>
      </c>
      <c r="I145" s="178"/>
      <c r="J145" s="179">
        <f aca="true" t="shared" si="20" ref="J145:J155">ROUND(I145*H145,2)</f>
        <v>0</v>
      </c>
      <c r="K145" s="175" t="s">
        <v>5</v>
      </c>
      <c r="L145" s="39"/>
      <c r="M145" s="180" t="s">
        <v>5</v>
      </c>
      <c r="N145" s="181" t="s">
        <v>44</v>
      </c>
      <c r="O145" s="40"/>
      <c r="P145" s="182">
        <f aca="true" t="shared" si="21" ref="P145:P155">O145*H145</f>
        <v>0</v>
      </c>
      <c r="Q145" s="182">
        <v>0</v>
      </c>
      <c r="R145" s="182">
        <f aca="true" t="shared" si="22" ref="R145:R155">Q145*H145</f>
        <v>0</v>
      </c>
      <c r="S145" s="182">
        <v>0</v>
      </c>
      <c r="T145" s="183">
        <f aca="true" t="shared" si="23" ref="T145:T155">S145*H145</f>
        <v>0</v>
      </c>
      <c r="AR145" s="22" t="s">
        <v>185</v>
      </c>
      <c r="AT145" s="22" t="s">
        <v>180</v>
      </c>
      <c r="AU145" s="22" t="s">
        <v>83</v>
      </c>
      <c r="AY145" s="22" t="s">
        <v>178</v>
      </c>
      <c r="BE145" s="184">
        <f aca="true" t="shared" si="24" ref="BE145:BE155">IF(N145="základní",J145,0)</f>
        <v>0</v>
      </c>
      <c r="BF145" s="184">
        <f aca="true" t="shared" si="25" ref="BF145:BF155">IF(N145="snížená",J145,0)</f>
        <v>0</v>
      </c>
      <c r="BG145" s="184">
        <f aca="true" t="shared" si="26" ref="BG145:BG155">IF(N145="zákl. přenesená",J145,0)</f>
        <v>0</v>
      </c>
      <c r="BH145" s="184">
        <f aca="true" t="shared" si="27" ref="BH145:BH155">IF(N145="sníž. přenesená",J145,0)</f>
        <v>0</v>
      </c>
      <c r="BI145" s="184">
        <f aca="true" t="shared" si="28" ref="BI145:BI155">IF(N145="nulová",J145,0)</f>
        <v>0</v>
      </c>
      <c r="BJ145" s="22" t="s">
        <v>81</v>
      </c>
      <c r="BK145" s="184">
        <f aca="true" t="shared" si="29" ref="BK145:BK155">ROUND(I145*H145,2)</f>
        <v>0</v>
      </c>
      <c r="BL145" s="22" t="s">
        <v>185</v>
      </c>
      <c r="BM145" s="22" t="s">
        <v>474</v>
      </c>
    </row>
    <row r="146" spans="2:65" s="1" customFormat="1" ht="25.5" customHeight="1">
      <c r="B146" s="172"/>
      <c r="C146" s="173" t="s">
        <v>335</v>
      </c>
      <c r="D146" s="173" t="s">
        <v>180</v>
      </c>
      <c r="E146" s="174" t="s">
        <v>2158</v>
      </c>
      <c r="F146" s="175" t="s">
        <v>2159</v>
      </c>
      <c r="G146" s="176" t="s">
        <v>299</v>
      </c>
      <c r="H146" s="177">
        <v>2</v>
      </c>
      <c r="I146" s="178"/>
      <c r="J146" s="179">
        <f t="shared" si="20"/>
        <v>0</v>
      </c>
      <c r="K146" s="175" t="s">
        <v>5</v>
      </c>
      <c r="L146" s="39"/>
      <c r="M146" s="180" t="s">
        <v>5</v>
      </c>
      <c r="N146" s="181" t="s">
        <v>44</v>
      </c>
      <c r="O146" s="40"/>
      <c r="P146" s="182">
        <f t="shared" si="21"/>
        <v>0</v>
      </c>
      <c r="Q146" s="182">
        <v>0</v>
      </c>
      <c r="R146" s="182">
        <f t="shared" si="22"/>
        <v>0</v>
      </c>
      <c r="S146" s="182">
        <v>0</v>
      </c>
      <c r="T146" s="183">
        <f t="shared" si="23"/>
        <v>0</v>
      </c>
      <c r="AR146" s="22" t="s">
        <v>185</v>
      </c>
      <c r="AT146" s="22" t="s">
        <v>180</v>
      </c>
      <c r="AU146" s="22" t="s">
        <v>83</v>
      </c>
      <c r="AY146" s="22" t="s">
        <v>178</v>
      </c>
      <c r="BE146" s="184">
        <f t="shared" si="24"/>
        <v>0</v>
      </c>
      <c r="BF146" s="184">
        <f t="shared" si="25"/>
        <v>0</v>
      </c>
      <c r="BG146" s="184">
        <f t="shared" si="26"/>
        <v>0</v>
      </c>
      <c r="BH146" s="184">
        <f t="shared" si="27"/>
        <v>0</v>
      </c>
      <c r="BI146" s="184">
        <f t="shared" si="28"/>
        <v>0</v>
      </c>
      <c r="BJ146" s="22" t="s">
        <v>81</v>
      </c>
      <c r="BK146" s="184">
        <f t="shared" si="29"/>
        <v>0</v>
      </c>
      <c r="BL146" s="22" t="s">
        <v>185</v>
      </c>
      <c r="BM146" s="22" t="s">
        <v>478</v>
      </c>
    </row>
    <row r="147" spans="2:65" s="1" customFormat="1" ht="16.5" customHeight="1">
      <c r="B147" s="172"/>
      <c r="C147" s="173" t="s">
        <v>480</v>
      </c>
      <c r="D147" s="173" t="s">
        <v>180</v>
      </c>
      <c r="E147" s="174" t="s">
        <v>2160</v>
      </c>
      <c r="F147" s="175" t="s">
        <v>2161</v>
      </c>
      <c r="G147" s="176" t="s">
        <v>299</v>
      </c>
      <c r="H147" s="177">
        <v>3</v>
      </c>
      <c r="I147" s="178"/>
      <c r="J147" s="179">
        <f t="shared" si="20"/>
        <v>0</v>
      </c>
      <c r="K147" s="175" t="s">
        <v>5</v>
      </c>
      <c r="L147" s="39"/>
      <c r="M147" s="180" t="s">
        <v>5</v>
      </c>
      <c r="N147" s="181" t="s">
        <v>44</v>
      </c>
      <c r="O147" s="40"/>
      <c r="P147" s="182">
        <f t="shared" si="21"/>
        <v>0</v>
      </c>
      <c r="Q147" s="182">
        <v>0</v>
      </c>
      <c r="R147" s="182">
        <f t="shared" si="22"/>
        <v>0</v>
      </c>
      <c r="S147" s="182">
        <v>0</v>
      </c>
      <c r="T147" s="183">
        <f t="shared" si="23"/>
        <v>0</v>
      </c>
      <c r="AR147" s="22" t="s">
        <v>185</v>
      </c>
      <c r="AT147" s="22" t="s">
        <v>180</v>
      </c>
      <c r="AU147" s="22" t="s">
        <v>83</v>
      </c>
      <c r="AY147" s="22" t="s">
        <v>178</v>
      </c>
      <c r="BE147" s="184">
        <f t="shared" si="24"/>
        <v>0</v>
      </c>
      <c r="BF147" s="184">
        <f t="shared" si="25"/>
        <v>0</v>
      </c>
      <c r="BG147" s="184">
        <f t="shared" si="26"/>
        <v>0</v>
      </c>
      <c r="BH147" s="184">
        <f t="shared" si="27"/>
        <v>0</v>
      </c>
      <c r="BI147" s="184">
        <f t="shared" si="28"/>
        <v>0</v>
      </c>
      <c r="BJ147" s="22" t="s">
        <v>81</v>
      </c>
      <c r="BK147" s="184">
        <f t="shared" si="29"/>
        <v>0</v>
      </c>
      <c r="BL147" s="22" t="s">
        <v>185</v>
      </c>
      <c r="BM147" s="22" t="s">
        <v>483</v>
      </c>
    </row>
    <row r="148" spans="2:65" s="1" customFormat="1" ht="25.5" customHeight="1">
      <c r="B148" s="172"/>
      <c r="C148" s="173" t="s">
        <v>339</v>
      </c>
      <c r="D148" s="173" t="s">
        <v>180</v>
      </c>
      <c r="E148" s="174" t="s">
        <v>2162</v>
      </c>
      <c r="F148" s="175" t="s">
        <v>2163</v>
      </c>
      <c r="G148" s="176" t="s">
        <v>223</v>
      </c>
      <c r="H148" s="177">
        <v>1</v>
      </c>
      <c r="I148" s="178"/>
      <c r="J148" s="179">
        <f t="shared" si="20"/>
        <v>0</v>
      </c>
      <c r="K148" s="175" t="s">
        <v>5</v>
      </c>
      <c r="L148" s="39"/>
      <c r="M148" s="180" t="s">
        <v>5</v>
      </c>
      <c r="N148" s="181" t="s">
        <v>44</v>
      </c>
      <c r="O148" s="40"/>
      <c r="P148" s="182">
        <f t="shared" si="21"/>
        <v>0</v>
      </c>
      <c r="Q148" s="182">
        <v>0</v>
      </c>
      <c r="R148" s="182">
        <f t="shared" si="22"/>
        <v>0</v>
      </c>
      <c r="S148" s="182">
        <v>0</v>
      </c>
      <c r="T148" s="183">
        <f t="shared" si="23"/>
        <v>0</v>
      </c>
      <c r="AR148" s="22" t="s">
        <v>185</v>
      </c>
      <c r="AT148" s="22" t="s">
        <v>180</v>
      </c>
      <c r="AU148" s="22" t="s">
        <v>83</v>
      </c>
      <c r="AY148" s="22" t="s">
        <v>178</v>
      </c>
      <c r="BE148" s="184">
        <f t="shared" si="24"/>
        <v>0</v>
      </c>
      <c r="BF148" s="184">
        <f t="shared" si="25"/>
        <v>0</v>
      </c>
      <c r="BG148" s="184">
        <f t="shared" si="26"/>
        <v>0</v>
      </c>
      <c r="BH148" s="184">
        <f t="shared" si="27"/>
        <v>0</v>
      </c>
      <c r="BI148" s="184">
        <f t="shared" si="28"/>
        <v>0</v>
      </c>
      <c r="BJ148" s="22" t="s">
        <v>81</v>
      </c>
      <c r="BK148" s="184">
        <f t="shared" si="29"/>
        <v>0</v>
      </c>
      <c r="BL148" s="22" t="s">
        <v>185</v>
      </c>
      <c r="BM148" s="22" t="s">
        <v>487</v>
      </c>
    </row>
    <row r="149" spans="2:65" s="1" customFormat="1" ht="25.5" customHeight="1">
      <c r="B149" s="172"/>
      <c r="C149" s="173" t="s">
        <v>489</v>
      </c>
      <c r="D149" s="173" t="s">
        <v>180</v>
      </c>
      <c r="E149" s="174" t="s">
        <v>2164</v>
      </c>
      <c r="F149" s="175" t="s">
        <v>2165</v>
      </c>
      <c r="G149" s="176" t="s">
        <v>223</v>
      </c>
      <c r="H149" s="177">
        <v>1</v>
      </c>
      <c r="I149" s="178"/>
      <c r="J149" s="179">
        <f t="shared" si="20"/>
        <v>0</v>
      </c>
      <c r="K149" s="175" t="s">
        <v>5</v>
      </c>
      <c r="L149" s="39"/>
      <c r="M149" s="180" t="s">
        <v>5</v>
      </c>
      <c r="N149" s="181" t="s">
        <v>44</v>
      </c>
      <c r="O149" s="40"/>
      <c r="P149" s="182">
        <f t="shared" si="21"/>
        <v>0</v>
      </c>
      <c r="Q149" s="182">
        <v>0</v>
      </c>
      <c r="R149" s="182">
        <f t="shared" si="22"/>
        <v>0</v>
      </c>
      <c r="S149" s="182">
        <v>0</v>
      </c>
      <c r="T149" s="183">
        <f t="shared" si="23"/>
        <v>0</v>
      </c>
      <c r="AR149" s="22" t="s">
        <v>185</v>
      </c>
      <c r="AT149" s="22" t="s">
        <v>180</v>
      </c>
      <c r="AU149" s="22" t="s">
        <v>83</v>
      </c>
      <c r="AY149" s="22" t="s">
        <v>178</v>
      </c>
      <c r="BE149" s="184">
        <f t="shared" si="24"/>
        <v>0</v>
      </c>
      <c r="BF149" s="184">
        <f t="shared" si="25"/>
        <v>0</v>
      </c>
      <c r="BG149" s="184">
        <f t="shared" si="26"/>
        <v>0</v>
      </c>
      <c r="BH149" s="184">
        <f t="shared" si="27"/>
        <v>0</v>
      </c>
      <c r="BI149" s="184">
        <f t="shared" si="28"/>
        <v>0</v>
      </c>
      <c r="BJ149" s="22" t="s">
        <v>81</v>
      </c>
      <c r="BK149" s="184">
        <f t="shared" si="29"/>
        <v>0</v>
      </c>
      <c r="BL149" s="22" t="s">
        <v>185</v>
      </c>
      <c r="BM149" s="22" t="s">
        <v>492</v>
      </c>
    </row>
    <row r="150" spans="2:65" s="1" customFormat="1" ht="25.5" customHeight="1">
      <c r="B150" s="172"/>
      <c r="C150" s="173" t="s">
        <v>345</v>
      </c>
      <c r="D150" s="173" t="s">
        <v>180</v>
      </c>
      <c r="E150" s="174" t="s">
        <v>2166</v>
      </c>
      <c r="F150" s="175" t="s">
        <v>2167</v>
      </c>
      <c r="G150" s="176" t="s">
        <v>223</v>
      </c>
      <c r="H150" s="177">
        <v>4</v>
      </c>
      <c r="I150" s="178"/>
      <c r="J150" s="179">
        <f t="shared" si="20"/>
        <v>0</v>
      </c>
      <c r="K150" s="175" t="s">
        <v>5</v>
      </c>
      <c r="L150" s="39"/>
      <c r="M150" s="180" t="s">
        <v>5</v>
      </c>
      <c r="N150" s="181" t="s">
        <v>44</v>
      </c>
      <c r="O150" s="40"/>
      <c r="P150" s="182">
        <f t="shared" si="21"/>
        <v>0</v>
      </c>
      <c r="Q150" s="182">
        <v>0</v>
      </c>
      <c r="R150" s="182">
        <f t="shared" si="22"/>
        <v>0</v>
      </c>
      <c r="S150" s="182">
        <v>0</v>
      </c>
      <c r="T150" s="183">
        <f t="shared" si="23"/>
        <v>0</v>
      </c>
      <c r="AR150" s="22" t="s">
        <v>185</v>
      </c>
      <c r="AT150" s="22" t="s">
        <v>180</v>
      </c>
      <c r="AU150" s="22" t="s">
        <v>83</v>
      </c>
      <c r="AY150" s="22" t="s">
        <v>178</v>
      </c>
      <c r="BE150" s="184">
        <f t="shared" si="24"/>
        <v>0</v>
      </c>
      <c r="BF150" s="184">
        <f t="shared" si="25"/>
        <v>0</v>
      </c>
      <c r="BG150" s="184">
        <f t="shared" si="26"/>
        <v>0</v>
      </c>
      <c r="BH150" s="184">
        <f t="shared" si="27"/>
        <v>0</v>
      </c>
      <c r="BI150" s="184">
        <f t="shared" si="28"/>
        <v>0</v>
      </c>
      <c r="BJ150" s="22" t="s">
        <v>81</v>
      </c>
      <c r="BK150" s="184">
        <f t="shared" si="29"/>
        <v>0</v>
      </c>
      <c r="BL150" s="22" t="s">
        <v>185</v>
      </c>
      <c r="BM150" s="22" t="s">
        <v>498</v>
      </c>
    </row>
    <row r="151" spans="2:65" s="1" customFormat="1" ht="25.5" customHeight="1">
      <c r="B151" s="172"/>
      <c r="C151" s="173" t="s">
        <v>500</v>
      </c>
      <c r="D151" s="173" t="s">
        <v>180</v>
      </c>
      <c r="E151" s="174" t="s">
        <v>2168</v>
      </c>
      <c r="F151" s="175" t="s">
        <v>2169</v>
      </c>
      <c r="G151" s="176" t="s">
        <v>227</v>
      </c>
      <c r="H151" s="177">
        <v>1</v>
      </c>
      <c r="I151" s="178"/>
      <c r="J151" s="179">
        <f t="shared" si="20"/>
        <v>0</v>
      </c>
      <c r="K151" s="175" t="s">
        <v>5</v>
      </c>
      <c r="L151" s="39"/>
      <c r="M151" s="180" t="s">
        <v>5</v>
      </c>
      <c r="N151" s="181" t="s">
        <v>44</v>
      </c>
      <c r="O151" s="40"/>
      <c r="P151" s="182">
        <f t="shared" si="21"/>
        <v>0</v>
      </c>
      <c r="Q151" s="182">
        <v>0</v>
      </c>
      <c r="R151" s="182">
        <f t="shared" si="22"/>
        <v>0</v>
      </c>
      <c r="S151" s="182">
        <v>0</v>
      </c>
      <c r="T151" s="183">
        <f t="shared" si="23"/>
        <v>0</v>
      </c>
      <c r="AR151" s="22" t="s">
        <v>185</v>
      </c>
      <c r="AT151" s="22" t="s">
        <v>180</v>
      </c>
      <c r="AU151" s="22" t="s">
        <v>83</v>
      </c>
      <c r="AY151" s="22" t="s">
        <v>178</v>
      </c>
      <c r="BE151" s="184">
        <f t="shared" si="24"/>
        <v>0</v>
      </c>
      <c r="BF151" s="184">
        <f t="shared" si="25"/>
        <v>0</v>
      </c>
      <c r="BG151" s="184">
        <f t="shared" si="26"/>
        <v>0</v>
      </c>
      <c r="BH151" s="184">
        <f t="shared" si="27"/>
        <v>0</v>
      </c>
      <c r="BI151" s="184">
        <f t="shared" si="28"/>
        <v>0</v>
      </c>
      <c r="BJ151" s="22" t="s">
        <v>81</v>
      </c>
      <c r="BK151" s="184">
        <f t="shared" si="29"/>
        <v>0</v>
      </c>
      <c r="BL151" s="22" t="s">
        <v>185</v>
      </c>
      <c r="BM151" s="22" t="s">
        <v>503</v>
      </c>
    </row>
    <row r="152" spans="2:65" s="1" customFormat="1" ht="25.5" customHeight="1">
      <c r="B152" s="172"/>
      <c r="C152" s="173" t="s">
        <v>349</v>
      </c>
      <c r="D152" s="173" t="s">
        <v>180</v>
      </c>
      <c r="E152" s="174" t="s">
        <v>2170</v>
      </c>
      <c r="F152" s="175" t="s">
        <v>2171</v>
      </c>
      <c r="G152" s="176" t="s">
        <v>299</v>
      </c>
      <c r="H152" s="177">
        <v>2</v>
      </c>
      <c r="I152" s="178"/>
      <c r="J152" s="179">
        <f t="shared" si="20"/>
        <v>0</v>
      </c>
      <c r="K152" s="175" t="s">
        <v>5</v>
      </c>
      <c r="L152" s="39"/>
      <c r="M152" s="180" t="s">
        <v>5</v>
      </c>
      <c r="N152" s="181" t="s">
        <v>44</v>
      </c>
      <c r="O152" s="40"/>
      <c r="P152" s="182">
        <f t="shared" si="21"/>
        <v>0</v>
      </c>
      <c r="Q152" s="182">
        <v>0</v>
      </c>
      <c r="R152" s="182">
        <f t="shared" si="22"/>
        <v>0</v>
      </c>
      <c r="S152" s="182">
        <v>0</v>
      </c>
      <c r="T152" s="183">
        <f t="shared" si="23"/>
        <v>0</v>
      </c>
      <c r="AR152" s="22" t="s">
        <v>185</v>
      </c>
      <c r="AT152" s="22" t="s">
        <v>180</v>
      </c>
      <c r="AU152" s="22" t="s">
        <v>83</v>
      </c>
      <c r="AY152" s="22" t="s">
        <v>178</v>
      </c>
      <c r="BE152" s="184">
        <f t="shared" si="24"/>
        <v>0</v>
      </c>
      <c r="BF152" s="184">
        <f t="shared" si="25"/>
        <v>0</v>
      </c>
      <c r="BG152" s="184">
        <f t="shared" si="26"/>
        <v>0</v>
      </c>
      <c r="BH152" s="184">
        <f t="shared" si="27"/>
        <v>0</v>
      </c>
      <c r="BI152" s="184">
        <f t="shared" si="28"/>
        <v>0</v>
      </c>
      <c r="BJ152" s="22" t="s">
        <v>81</v>
      </c>
      <c r="BK152" s="184">
        <f t="shared" si="29"/>
        <v>0</v>
      </c>
      <c r="BL152" s="22" t="s">
        <v>185</v>
      </c>
      <c r="BM152" s="22" t="s">
        <v>506</v>
      </c>
    </row>
    <row r="153" spans="2:65" s="1" customFormat="1" ht="25.5" customHeight="1">
      <c r="B153" s="172"/>
      <c r="C153" s="173" t="s">
        <v>508</v>
      </c>
      <c r="D153" s="173" t="s">
        <v>180</v>
      </c>
      <c r="E153" s="174" t="s">
        <v>2172</v>
      </c>
      <c r="F153" s="175" t="s">
        <v>2173</v>
      </c>
      <c r="G153" s="176" t="s">
        <v>299</v>
      </c>
      <c r="H153" s="177">
        <v>3</v>
      </c>
      <c r="I153" s="178"/>
      <c r="J153" s="179">
        <f t="shared" si="20"/>
        <v>0</v>
      </c>
      <c r="K153" s="175" t="s">
        <v>5</v>
      </c>
      <c r="L153" s="39"/>
      <c r="M153" s="180" t="s">
        <v>5</v>
      </c>
      <c r="N153" s="181" t="s">
        <v>44</v>
      </c>
      <c r="O153" s="40"/>
      <c r="P153" s="182">
        <f t="shared" si="21"/>
        <v>0</v>
      </c>
      <c r="Q153" s="182">
        <v>0</v>
      </c>
      <c r="R153" s="182">
        <f t="shared" si="22"/>
        <v>0</v>
      </c>
      <c r="S153" s="182">
        <v>0</v>
      </c>
      <c r="T153" s="183">
        <f t="shared" si="23"/>
        <v>0</v>
      </c>
      <c r="AR153" s="22" t="s">
        <v>185</v>
      </c>
      <c r="AT153" s="22" t="s">
        <v>180</v>
      </c>
      <c r="AU153" s="22" t="s">
        <v>83</v>
      </c>
      <c r="AY153" s="22" t="s">
        <v>178</v>
      </c>
      <c r="BE153" s="184">
        <f t="shared" si="24"/>
        <v>0</v>
      </c>
      <c r="BF153" s="184">
        <f t="shared" si="25"/>
        <v>0</v>
      </c>
      <c r="BG153" s="184">
        <f t="shared" si="26"/>
        <v>0</v>
      </c>
      <c r="BH153" s="184">
        <f t="shared" si="27"/>
        <v>0</v>
      </c>
      <c r="BI153" s="184">
        <f t="shared" si="28"/>
        <v>0</v>
      </c>
      <c r="BJ153" s="22" t="s">
        <v>81</v>
      </c>
      <c r="BK153" s="184">
        <f t="shared" si="29"/>
        <v>0</v>
      </c>
      <c r="BL153" s="22" t="s">
        <v>185</v>
      </c>
      <c r="BM153" s="22" t="s">
        <v>511</v>
      </c>
    </row>
    <row r="154" spans="2:65" s="1" customFormat="1" ht="25.5" customHeight="1">
      <c r="B154" s="172"/>
      <c r="C154" s="173" t="s">
        <v>353</v>
      </c>
      <c r="D154" s="173" t="s">
        <v>180</v>
      </c>
      <c r="E154" s="174" t="s">
        <v>2174</v>
      </c>
      <c r="F154" s="175" t="s">
        <v>2175</v>
      </c>
      <c r="G154" s="176" t="s">
        <v>299</v>
      </c>
      <c r="H154" s="177">
        <v>36</v>
      </c>
      <c r="I154" s="178"/>
      <c r="J154" s="179">
        <f t="shared" si="20"/>
        <v>0</v>
      </c>
      <c r="K154" s="175" t="s">
        <v>5</v>
      </c>
      <c r="L154" s="39"/>
      <c r="M154" s="180" t="s">
        <v>5</v>
      </c>
      <c r="N154" s="181" t="s">
        <v>44</v>
      </c>
      <c r="O154" s="40"/>
      <c r="P154" s="182">
        <f t="shared" si="21"/>
        <v>0</v>
      </c>
      <c r="Q154" s="182">
        <v>0</v>
      </c>
      <c r="R154" s="182">
        <f t="shared" si="22"/>
        <v>0</v>
      </c>
      <c r="S154" s="182">
        <v>0</v>
      </c>
      <c r="T154" s="183">
        <f t="shared" si="23"/>
        <v>0</v>
      </c>
      <c r="AR154" s="22" t="s">
        <v>185</v>
      </c>
      <c r="AT154" s="22" t="s">
        <v>180</v>
      </c>
      <c r="AU154" s="22" t="s">
        <v>83</v>
      </c>
      <c r="AY154" s="22" t="s">
        <v>178</v>
      </c>
      <c r="BE154" s="184">
        <f t="shared" si="24"/>
        <v>0</v>
      </c>
      <c r="BF154" s="184">
        <f t="shared" si="25"/>
        <v>0</v>
      </c>
      <c r="BG154" s="184">
        <f t="shared" si="26"/>
        <v>0</v>
      </c>
      <c r="BH154" s="184">
        <f t="shared" si="27"/>
        <v>0</v>
      </c>
      <c r="BI154" s="184">
        <f t="shared" si="28"/>
        <v>0</v>
      </c>
      <c r="BJ154" s="22" t="s">
        <v>81</v>
      </c>
      <c r="BK154" s="184">
        <f t="shared" si="29"/>
        <v>0</v>
      </c>
      <c r="BL154" s="22" t="s">
        <v>185</v>
      </c>
      <c r="BM154" s="22" t="s">
        <v>516</v>
      </c>
    </row>
    <row r="155" spans="2:65" s="1" customFormat="1" ht="38.25" customHeight="1">
      <c r="B155" s="172"/>
      <c r="C155" s="173" t="s">
        <v>521</v>
      </c>
      <c r="D155" s="173" t="s">
        <v>180</v>
      </c>
      <c r="E155" s="174" t="s">
        <v>2176</v>
      </c>
      <c r="F155" s="175" t="s">
        <v>2177</v>
      </c>
      <c r="G155" s="176" t="s">
        <v>560</v>
      </c>
      <c r="H155" s="212"/>
      <c r="I155" s="178"/>
      <c r="J155" s="179">
        <f t="shared" si="20"/>
        <v>0</v>
      </c>
      <c r="K155" s="175" t="s">
        <v>267</v>
      </c>
      <c r="L155" s="39"/>
      <c r="M155" s="180" t="s">
        <v>5</v>
      </c>
      <c r="N155" s="216" t="s">
        <v>44</v>
      </c>
      <c r="O155" s="217"/>
      <c r="P155" s="218">
        <f t="shared" si="21"/>
        <v>0</v>
      </c>
      <c r="Q155" s="218">
        <v>0</v>
      </c>
      <c r="R155" s="218">
        <f t="shared" si="22"/>
        <v>0</v>
      </c>
      <c r="S155" s="218">
        <v>0</v>
      </c>
      <c r="T155" s="219">
        <f t="shared" si="23"/>
        <v>0</v>
      </c>
      <c r="AR155" s="22" t="s">
        <v>185</v>
      </c>
      <c r="AT155" s="22" t="s">
        <v>180</v>
      </c>
      <c r="AU155" s="22" t="s">
        <v>83</v>
      </c>
      <c r="AY155" s="22" t="s">
        <v>178</v>
      </c>
      <c r="BE155" s="184">
        <f t="shared" si="24"/>
        <v>0</v>
      </c>
      <c r="BF155" s="184">
        <f t="shared" si="25"/>
        <v>0</v>
      </c>
      <c r="BG155" s="184">
        <f t="shared" si="26"/>
        <v>0</v>
      </c>
      <c r="BH155" s="184">
        <f t="shared" si="27"/>
        <v>0</v>
      </c>
      <c r="BI155" s="184">
        <f t="shared" si="28"/>
        <v>0</v>
      </c>
      <c r="BJ155" s="22" t="s">
        <v>81</v>
      </c>
      <c r="BK155" s="184">
        <f t="shared" si="29"/>
        <v>0</v>
      </c>
      <c r="BL155" s="22" t="s">
        <v>185</v>
      </c>
      <c r="BM155" s="22" t="s">
        <v>524</v>
      </c>
    </row>
    <row r="156" spans="2:12" s="1" customFormat="1" ht="6.95" customHeight="1">
      <c r="B156" s="54"/>
      <c r="C156" s="55"/>
      <c r="D156" s="55"/>
      <c r="E156" s="55"/>
      <c r="F156" s="55"/>
      <c r="G156" s="55"/>
      <c r="H156" s="55"/>
      <c r="I156" s="125"/>
      <c r="J156" s="55"/>
      <c r="K156" s="55"/>
      <c r="L156" s="39"/>
    </row>
  </sheetData>
  <autoFilter ref="C77:K155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69"/>
  <sheetViews>
    <sheetView showGridLines="0" workbookViewId="0" topLeftCell="A1">
      <pane ySplit="1" topLeftCell="A131" activePane="bottomLeft" state="frozen"/>
      <selection pane="bottomLeft" activeCell="C133" sqref="C13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131</v>
      </c>
      <c r="G1" s="343" t="s">
        <v>132</v>
      </c>
      <c r="H1" s="343"/>
      <c r="I1" s="101"/>
      <c r="J1" s="100" t="s">
        <v>133</v>
      </c>
      <c r="K1" s="99" t="s">
        <v>134</v>
      </c>
      <c r="L1" s="100" t="s">
        <v>135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29" t="s">
        <v>8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2" t="s">
        <v>124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83</v>
      </c>
    </row>
    <row r="4" spans="2:46" ht="36.95" customHeight="1">
      <c r="B4" s="26"/>
      <c r="C4" s="27"/>
      <c r="D4" s="28" t="s">
        <v>136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44" t="str">
        <f>'Rekapitulace stavby'!K6</f>
        <v>Zateplení budovy SOŠ a SOU dopravní Čáslav (3.10)</v>
      </c>
      <c r="F7" s="345"/>
      <c r="G7" s="345"/>
      <c r="H7" s="345"/>
      <c r="I7" s="103"/>
      <c r="J7" s="27"/>
      <c r="K7" s="29"/>
    </row>
    <row r="8" spans="2:11" s="1" customFormat="1" ht="15">
      <c r="B8" s="39"/>
      <c r="C8" s="40"/>
      <c r="D8" s="35" t="s">
        <v>137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46" t="s">
        <v>2178</v>
      </c>
      <c r="F9" s="347"/>
      <c r="G9" s="347"/>
      <c r="H9" s="347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5</v>
      </c>
      <c r="G11" s="40"/>
      <c r="H11" s="40"/>
      <c r="I11" s="105" t="s">
        <v>21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22</v>
      </c>
      <c r="E12" s="40"/>
      <c r="F12" s="33" t="s">
        <v>139</v>
      </c>
      <c r="G12" s="40"/>
      <c r="H12" s="40"/>
      <c r="I12" s="105" t="s">
        <v>24</v>
      </c>
      <c r="J12" s="106" t="str">
        <f>'Rekapitulace stavby'!AN8</f>
        <v>19. 9. 2018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26</v>
      </c>
      <c r="E14" s="40"/>
      <c r="F14" s="40"/>
      <c r="G14" s="40"/>
      <c r="H14" s="40"/>
      <c r="I14" s="105" t="s">
        <v>27</v>
      </c>
      <c r="J14" s="33" t="str">
        <f>IF('Rekapitulace stavby'!AN10="","",'Rekapitulace stavby'!AN10)</f>
        <v>14801973</v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SUŠ a SOU dopravní Čáslav, Aug. Sedláčka 1145, Čás</v>
      </c>
      <c r="F15" s="40"/>
      <c r="G15" s="40"/>
      <c r="H15" s="40"/>
      <c r="I15" s="105" t="s">
        <v>30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05" t="s">
        <v>27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05" t="s">
        <v>27</v>
      </c>
      <c r="J20" s="33" t="str">
        <f>IF('Rekapitulace stavby'!AN16="","",'Rekapitulace stavby'!AN16)</f>
        <v>27210341</v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>AZ PROJECT spol. s r.o., Plynárenská 830, Kolín</v>
      </c>
      <c r="F21" s="40"/>
      <c r="G21" s="40"/>
      <c r="H21" s="40"/>
      <c r="I21" s="105" t="s">
        <v>30</v>
      </c>
      <c r="J21" s="33" t="str">
        <f>IF('Rekapitulace stavby'!AN17="","",'Rekapitulace stavby'!AN17)</f>
        <v>CZ27210341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38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35" t="s">
        <v>5</v>
      </c>
      <c r="F24" s="335"/>
      <c r="G24" s="335"/>
      <c r="H24" s="335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39</v>
      </c>
      <c r="E27" s="40"/>
      <c r="F27" s="40"/>
      <c r="G27" s="40"/>
      <c r="H27" s="40"/>
      <c r="I27" s="104"/>
      <c r="J27" s="114">
        <f>ROUND(J88,2)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41</v>
      </c>
      <c r="G29" s="40"/>
      <c r="H29" s="40"/>
      <c r="I29" s="115" t="s">
        <v>40</v>
      </c>
      <c r="J29" s="44" t="s">
        <v>42</v>
      </c>
      <c r="K29" s="43"/>
    </row>
    <row r="30" spans="2:11" s="1" customFormat="1" ht="14.45" customHeight="1">
      <c r="B30" s="39"/>
      <c r="C30" s="40"/>
      <c r="D30" s="47" t="s">
        <v>43</v>
      </c>
      <c r="E30" s="47" t="s">
        <v>44</v>
      </c>
      <c r="F30" s="116">
        <f>ROUND(SUM(BE88:BE268),2)</f>
        <v>0</v>
      </c>
      <c r="G30" s="40"/>
      <c r="H30" s="40"/>
      <c r="I30" s="117">
        <v>0.21</v>
      </c>
      <c r="J30" s="116">
        <f>ROUND(ROUND((SUM(BE88:BE268)),2)*I30,2)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45</v>
      </c>
      <c r="F31" s="116">
        <f>ROUND(SUM(BF88:BF268),2)</f>
        <v>0</v>
      </c>
      <c r="G31" s="40"/>
      <c r="H31" s="40"/>
      <c r="I31" s="117">
        <v>0.15</v>
      </c>
      <c r="J31" s="116">
        <f>ROUND(ROUND((SUM(BF88:BF268)),2)*I31,2)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46</v>
      </c>
      <c r="F32" s="116">
        <f>ROUND(SUM(BG88:BG268),2)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47</v>
      </c>
      <c r="F33" s="116">
        <f>ROUND(SUM(BH88:BH268),2)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48</v>
      </c>
      <c r="F34" s="116">
        <f>ROUND(SUM(BI88:BI268),2)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49</v>
      </c>
      <c r="E36" s="69"/>
      <c r="F36" s="69"/>
      <c r="G36" s="120" t="s">
        <v>50</v>
      </c>
      <c r="H36" s="121" t="s">
        <v>51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140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44" t="str">
        <f>E7</f>
        <v>Zateplení budovy SOŠ a SOU dopravní Čáslav (3.10)</v>
      </c>
      <c r="F45" s="345"/>
      <c r="G45" s="345"/>
      <c r="H45" s="345"/>
      <c r="I45" s="104"/>
      <c r="J45" s="40"/>
      <c r="K45" s="43"/>
    </row>
    <row r="46" spans="2:11" s="1" customFormat="1" ht="14.45" customHeight="1">
      <c r="B46" s="39"/>
      <c r="C46" s="35" t="s">
        <v>137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46" t="str">
        <f>E9</f>
        <v>1715i - Vytápění - 1715i - Vytápění</v>
      </c>
      <c r="F47" s="347"/>
      <c r="G47" s="347"/>
      <c r="H47" s="347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22</v>
      </c>
      <c r="D49" s="40"/>
      <c r="E49" s="40"/>
      <c r="F49" s="33" t="str">
        <f>F12</f>
        <v xml:space="preserve"> </v>
      </c>
      <c r="G49" s="40"/>
      <c r="H49" s="40"/>
      <c r="I49" s="105" t="s">
        <v>24</v>
      </c>
      <c r="J49" s="106" t="str">
        <f>IF(J12="","",J12)</f>
        <v>19. 9. 2018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5" t="s">
        <v>26</v>
      </c>
      <c r="D51" s="40"/>
      <c r="E51" s="40"/>
      <c r="F51" s="33" t="str">
        <f>E15</f>
        <v>SUŠ a SOU dopravní Čáslav, Aug. Sedláčka 1145, Čás</v>
      </c>
      <c r="G51" s="40"/>
      <c r="H51" s="40"/>
      <c r="I51" s="105" t="s">
        <v>33</v>
      </c>
      <c r="J51" s="335" t="str">
        <f>E21</f>
        <v>AZ PROJECT spol. s r.o., Plynárenská 830, Kolín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04"/>
      <c r="J52" s="339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141</v>
      </c>
      <c r="D54" s="118"/>
      <c r="E54" s="118"/>
      <c r="F54" s="118"/>
      <c r="G54" s="118"/>
      <c r="H54" s="118"/>
      <c r="I54" s="129"/>
      <c r="J54" s="130" t="s">
        <v>142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143</v>
      </c>
      <c r="D56" s="40"/>
      <c r="E56" s="40"/>
      <c r="F56" s="40"/>
      <c r="G56" s="40"/>
      <c r="H56" s="40"/>
      <c r="I56" s="104"/>
      <c r="J56" s="114">
        <f>J88</f>
        <v>0</v>
      </c>
      <c r="K56" s="43"/>
      <c r="AU56" s="22" t="s">
        <v>144</v>
      </c>
    </row>
    <row r="57" spans="2:11" s="7" customFormat="1" ht="24.95" customHeight="1">
      <c r="B57" s="133"/>
      <c r="C57" s="134"/>
      <c r="D57" s="135" t="s">
        <v>145</v>
      </c>
      <c r="E57" s="136"/>
      <c r="F57" s="136"/>
      <c r="G57" s="136"/>
      <c r="H57" s="136"/>
      <c r="I57" s="137"/>
      <c r="J57" s="138">
        <f>J89</f>
        <v>0</v>
      </c>
      <c r="K57" s="139"/>
    </row>
    <row r="58" spans="2:11" s="8" customFormat="1" ht="19.9" customHeight="1">
      <c r="B58" s="140"/>
      <c r="C58" s="141"/>
      <c r="D58" s="142" t="s">
        <v>150</v>
      </c>
      <c r="E58" s="143"/>
      <c r="F58" s="143"/>
      <c r="G58" s="143"/>
      <c r="H58" s="143"/>
      <c r="I58" s="144"/>
      <c r="J58" s="145">
        <f>J90</f>
        <v>0</v>
      </c>
      <c r="K58" s="146"/>
    </row>
    <row r="59" spans="2:11" s="7" customFormat="1" ht="24.95" customHeight="1">
      <c r="B59" s="133"/>
      <c r="C59" s="134"/>
      <c r="D59" s="135" t="s">
        <v>152</v>
      </c>
      <c r="E59" s="136"/>
      <c r="F59" s="136"/>
      <c r="G59" s="136"/>
      <c r="H59" s="136"/>
      <c r="I59" s="137"/>
      <c r="J59" s="138">
        <f>J99</f>
        <v>0</v>
      </c>
      <c r="K59" s="139"/>
    </row>
    <row r="60" spans="2:11" s="8" customFormat="1" ht="19.9" customHeight="1">
      <c r="B60" s="140"/>
      <c r="C60" s="141"/>
      <c r="D60" s="142" t="s">
        <v>153</v>
      </c>
      <c r="E60" s="143"/>
      <c r="F60" s="143"/>
      <c r="G60" s="143"/>
      <c r="H60" s="143"/>
      <c r="I60" s="144"/>
      <c r="J60" s="145">
        <f>J100</f>
        <v>0</v>
      </c>
      <c r="K60" s="146"/>
    </row>
    <row r="61" spans="2:11" s="8" customFormat="1" ht="19.9" customHeight="1">
      <c r="B61" s="140"/>
      <c r="C61" s="141"/>
      <c r="D61" s="142" t="s">
        <v>2179</v>
      </c>
      <c r="E61" s="143"/>
      <c r="F61" s="143"/>
      <c r="G61" s="143"/>
      <c r="H61" s="143"/>
      <c r="I61" s="144"/>
      <c r="J61" s="145">
        <f>J118</f>
        <v>0</v>
      </c>
      <c r="K61" s="146"/>
    </row>
    <row r="62" spans="2:11" s="8" customFormat="1" ht="19.9" customHeight="1">
      <c r="B62" s="140"/>
      <c r="C62" s="141"/>
      <c r="D62" s="142" t="s">
        <v>2180</v>
      </c>
      <c r="E62" s="143"/>
      <c r="F62" s="143"/>
      <c r="G62" s="143"/>
      <c r="H62" s="143"/>
      <c r="I62" s="144"/>
      <c r="J62" s="145">
        <f>J123</f>
        <v>0</v>
      </c>
      <c r="K62" s="146"/>
    </row>
    <row r="63" spans="2:11" s="8" customFormat="1" ht="19.9" customHeight="1">
      <c r="B63" s="140"/>
      <c r="C63" s="141"/>
      <c r="D63" s="142" t="s">
        <v>2181</v>
      </c>
      <c r="E63" s="143"/>
      <c r="F63" s="143"/>
      <c r="G63" s="143"/>
      <c r="H63" s="143"/>
      <c r="I63" s="144"/>
      <c r="J63" s="145">
        <f>J127</f>
        <v>0</v>
      </c>
      <c r="K63" s="146"/>
    </row>
    <row r="64" spans="2:11" s="8" customFormat="1" ht="19.9" customHeight="1">
      <c r="B64" s="140"/>
      <c r="C64" s="141"/>
      <c r="D64" s="142" t="s">
        <v>2182</v>
      </c>
      <c r="E64" s="143"/>
      <c r="F64" s="143"/>
      <c r="G64" s="143"/>
      <c r="H64" s="143"/>
      <c r="I64" s="144"/>
      <c r="J64" s="145">
        <f>J130</f>
        <v>0</v>
      </c>
      <c r="K64" s="146"/>
    </row>
    <row r="65" spans="2:11" s="8" customFormat="1" ht="19.9" customHeight="1">
      <c r="B65" s="140"/>
      <c r="C65" s="141"/>
      <c r="D65" s="142" t="s">
        <v>2183</v>
      </c>
      <c r="E65" s="143"/>
      <c r="F65" s="143"/>
      <c r="G65" s="143"/>
      <c r="H65" s="143"/>
      <c r="I65" s="144"/>
      <c r="J65" s="145">
        <f>J158</f>
        <v>0</v>
      </c>
      <c r="K65" s="146"/>
    </row>
    <row r="66" spans="2:11" s="8" customFormat="1" ht="19.9" customHeight="1">
      <c r="B66" s="140"/>
      <c r="C66" s="141"/>
      <c r="D66" s="142" t="s">
        <v>2184</v>
      </c>
      <c r="E66" s="143"/>
      <c r="F66" s="143"/>
      <c r="G66" s="143"/>
      <c r="H66" s="143"/>
      <c r="I66" s="144"/>
      <c r="J66" s="145">
        <f>J183</f>
        <v>0</v>
      </c>
      <c r="K66" s="146"/>
    </row>
    <row r="67" spans="2:11" s="8" customFormat="1" ht="19.9" customHeight="1">
      <c r="B67" s="140"/>
      <c r="C67" s="141"/>
      <c r="D67" s="142" t="s">
        <v>2185</v>
      </c>
      <c r="E67" s="143"/>
      <c r="F67" s="143"/>
      <c r="G67" s="143"/>
      <c r="H67" s="143"/>
      <c r="I67" s="144"/>
      <c r="J67" s="145">
        <f>J213</f>
        <v>0</v>
      </c>
      <c r="K67" s="146"/>
    </row>
    <row r="68" spans="2:11" s="8" customFormat="1" ht="19.9" customHeight="1">
      <c r="B68" s="140"/>
      <c r="C68" s="141"/>
      <c r="D68" s="142" t="s">
        <v>160</v>
      </c>
      <c r="E68" s="143"/>
      <c r="F68" s="143"/>
      <c r="G68" s="143"/>
      <c r="H68" s="143"/>
      <c r="I68" s="144"/>
      <c r="J68" s="145">
        <f>J267</f>
        <v>0</v>
      </c>
      <c r="K68" s="146"/>
    </row>
    <row r="69" spans="2:11" s="1" customFormat="1" ht="21.75" customHeight="1">
      <c r="B69" s="39"/>
      <c r="C69" s="40"/>
      <c r="D69" s="40"/>
      <c r="E69" s="40"/>
      <c r="F69" s="40"/>
      <c r="G69" s="40"/>
      <c r="H69" s="40"/>
      <c r="I69" s="104"/>
      <c r="J69" s="40"/>
      <c r="K69" s="43"/>
    </row>
    <row r="70" spans="2:11" s="1" customFormat="1" ht="6.95" customHeight="1">
      <c r="B70" s="54"/>
      <c r="C70" s="55"/>
      <c r="D70" s="55"/>
      <c r="E70" s="55"/>
      <c r="F70" s="55"/>
      <c r="G70" s="55"/>
      <c r="H70" s="55"/>
      <c r="I70" s="125"/>
      <c r="J70" s="55"/>
      <c r="K70" s="56"/>
    </row>
    <row r="74" spans="2:12" s="1" customFormat="1" ht="6.95" customHeight="1">
      <c r="B74" s="57"/>
      <c r="C74" s="58"/>
      <c r="D74" s="58"/>
      <c r="E74" s="58"/>
      <c r="F74" s="58"/>
      <c r="G74" s="58"/>
      <c r="H74" s="58"/>
      <c r="I74" s="126"/>
      <c r="J74" s="58"/>
      <c r="K74" s="58"/>
      <c r="L74" s="39"/>
    </row>
    <row r="75" spans="2:12" s="1" customFormat="1" ht="36.95" customHeight="1">
      <c r="B75" s="39"/>
      <c r="C75" s="59" t="s">
        <v>162</v>
      </c>
      <c r="I75" s="147"/>
      <c r="L75" s="39"/>
    </row>
    <row r="76" spans="2:12" s="1" customFormat="1" ht="6.95" customHeight="1">
      <c r="B76" s="39"/>
      <c r="I76" s="147"/>
      <c r="L76" s="39"/>
    </row>
    <row r="77" spans="2:12" s="1" customFormat="1" ht="14.45" customHeight="1">
      <c r="B77" s="39"/>
      <c r="C77" s="61" t="s">
        <v>18</v>
      </c>
      <c r="I77" s="147"/>
      <c r="L77" s="39"/>
    </row>
    <row r="78" spans="2:12" s="1" customFormat="1" ht="16.5" customHeight="1">
      <c r="B78" s="39"/>
      <c r="E78" s="340" t="str">
        <f>E7</f>
        <v>Zateplení budovy SOŠ a SOU dopravní Čáslav (3.10)</v>
      </c>
      <c r="F78" s="341"/>
      <c r="G78" s="341"/>
      <c r="H78" s="341"/>
      <c r="I78" s="147"/>
      <c r="L78" s="39"/>
    </row>
    <row r="79" spans="2:12" s="1" customFormat="1" ht="14.45" customHeight="1">
      <c r="B79" s="39"/>
      <c r="C79" s="61" t="s">
        <v>137</v>
      </c>
      <c r="I79" s="147"/>
      <c r="L79" s="39"/>
    </row>
    <row r="80" spans="2:12" s="1" customFormat="1" ht="17.25" customHeight="1">
      <c r="B80" s="39"/>
      <c r="E80" s="319" t="str">
        <f>E9</f>
        <v>1715i - Vytápění - 1715i - Vytápění</v>
      </c>
      <c r="F80" s="342"/>
      <c r="G80" s="342"/>
      <c r="H80" s="342"/>
      <c r="I80" s="147"/>
      <c r="L80" s="39"/>
    </row>
    <row r="81" spans="2:12" s="1" customFormat="1" ht="6.95" customHeight="1">
      <c r="B81" s="39"/>
      <c r="I81" s="147"/>
      <c r="L81" s="39"/>
    </row>
    <row r="82" spans="2:12" s="1" customFormat="1" ht="18" customHeight="1">
      <c r="B82" s="39"/>
      <c r="C82" s="61" t="s">
        <v>22</v>
      </c>
      <c r="F82" s="148" t="str">
        <f>F12</f>
        <v xml:space="preserve"> </v>
      </c>
      <c r="I82" s="149" t="s">
        <v>24</v>
      </c>
      <c r="J82" s="65" t="str">
        <f>IF(J12="","",J12)</f>
        <v>19. 9. 2018</v>
      </c>
      <c r="L82" s="39"/>
    </row>
    <row r="83" spans="2:12" s="1" customFormat="1" ht="6.95" customHeight="1">
      <c r="B83" s="39"/>
      <c r="I83" s="147"/>
      <c r="L83" s="39"/>
    </row>
    <row r="84" spans="2:12" s="1" customFormat="1" ht="15">
      <c r="B84" s="39"/>
      <c r="C84" s="61" t="s">
        <v>26</v>
      </c>
      <c r="F84" s="148" t="str">
        <f>E15</f>
        <v>SUŠ a SOU dopravní Čáslav, Aug. Sedláčka 1145, Čás</v>
      </c>
      <c r="I84" s="149" t="s">
        <v>33</v>
      </c>
      <c r="J84" s="148" t="str">
        <f>E21</f>
        <v>AZ PROJECT spol. s r.o., Plynárenská 830, Kolín</v>
      </c>
      <c r="L84" s="39"/>
    </row>
    <row r="85" spans="2:12" s="1" customFormat="1" ht="14.45" customHeight="1">
      <c r="B85" s="39"/>
      <c r="C85" s="61" t="s">
        <v>31</v>
      </c>
      <c r="F85" s="148" t="str">
        <f>IF(E18="","",E18)</f>
        <v/>
      </c>
      <c r="I85" s="147"/>
      <c r="L85" s="39"/>
    </row>
    <row r="86" spans="2:12" s="1" customFormat="1" ht="10.35" customHeight="1">
      <c r="B86" s="39"/>
      <c r="I86" s="147"/>
      <c r="L86" s="39"/>
    </row>
    <row r="87" spans="2:20" s="9" customFormat="1" ht="29.25" customHeight="1">
      <c r="B87" s="150"/>
      <c r="C87" s="151" t="s">
        <v>163</v>
      </c>
      <c r="D87" s="152" t="s">
        <v>58</v>
      </c>
      <c r="E87" s="152" t="s">
        <v>54</v>
      </c>
      <c r="F87" s="152" t="s">
        <v>164</v>
      </c>
      <c r="G87" s="152" t="s">
        <v>165</v>
      </c>
      <c r="H87" s="152" t="s">
        <v>166</v>
      </c>
      <c r="I87" s="153" t="s">
        <v>167</v>
      </c>
      <c r="J87" s="152" t="s">
        <v>142</v>
      </c>
      <c r="K87" s="154" t="s">
        <v>168</v>
      </c>
      <c r="L87" s="150"/>
      <c r="M87" s="71" t="s">
        <v>169</v>
      </c>
      <c r="N87" s="72" t="s">
        <v>43</v>
      </c>
      <c r="O87" s="72" t="s">
        <v>170</v>
      </c>
      <c r="P87" s="72" t="s">
        <v>171</v>
      </c>
      <c r="Q87" s="72" t="s">
        <v>172</v>
      </c>
      <c r="R87" s="72" t="s">
        <v>173</v>
      </c>
      <c r="S87" s="72" t="s">
        <v>174</v>
      </c>
      <c r="T87" s="73" t="s">
        <v>175</v>
      </c>
    </row>
    <row r="88" spans="2:63" s="1" customFormat="1" ht="29.25" customHeight="1">
      <c r="B88" s="39"/>
      <c r="C88" s="75" t="s">
        <v>143</v>
      </c>
      <c r="I88" s="147"/>
      <c r="J88" s="155">
        <f>BK88</f>
        <v>0</v>
      </c>
      <c r="L88" s="39"/>
      <c r="M88" s="74"/>
      <c r="N88" s="66"/>
      <c r="O88" s="66"/>
      <c r="P88" s="156">
        <f>P89+P99</f>
        <v>0</v>
      </c>
      <c r="Q88" s="66"/>
      <c r="R88" s="156">
        <f>R89+R99</f>
        <v>0</v>
      </c>
      <c r="S88" s="66"/>
      <c r="T88" s="157">
        <f>T89+T99</f>
        <v>0</v>
      </c>
      <c r="AT88" s="22" t="s">
        <v>72</v>
      </c>
      <c r="AU88" s="22" t="s">
        <v>144</v>
      </c>
      <c r="BK88" s="158">
        <f>BK89+BK99</f>
        <v>0</v>
      </c>
    </row>
    <row r="89" spans="2:63" s="10" customFormat="1" ht="37.35" customHeight="1">
      <c r="B89" s="159"/>
      <c r="D89" s="160" t="s">
        <v>72</v>
      </c>
      <c r="E89" s="161" t="s">
        <v>176</v>
      </c>
      <c r="F89" s="161" t="s">
        <v>177</v>
      </c>
      <c r="I89" s="162"/>
      <c r="J89" s="163">
        <f>BK89</f>
        <v>0</v>
      </c>
      <c r="L89" s="159"/>
      <c r="M89" s="164"/>
      <c r="N89" s="165"/>
      <c r="O89" s="165"/>
      <c r="P89" s="166">
        <f>P90</f>
        <v>0</v>
      </c>
      <c r="Q89" s="165"/>
      <c r="R89" s="166">
        <f>R90</f>
        <v>0</v>
      </c>
      <c r="S89" s="165"/>
      <c r="T89" s="167">
        <f>T90</f>
        <v>0</v>
      </c>
      <c r="AR89" s="160" t="s">
        <v>81</v>
      </c>
      <c r="AT89" s="168" t="s">
        <v>72</v>
      </c>
      <c r="AU89" s="168" t="s">
        <v>73</v>
      </c>
      <c r="AY89" s="160" t="s">
        <v>178</v>
      </c>
      <c r="BK89" s="169">
        <f>BK90</f>
        <v>0</v>
      </c>
    </row>
    <row r="90" spans="2:63" s="10" customFormat="1" ht="19.9" customHeight="1">
      <c r="B90" s="159"/>
      <c r="D90" s="160" t="s">
        <v>72</v>
      </c>
      <c r="E90" s="170" t="s">
        <v>494</v>
      </c>
      <c r="F90" s="170" t="s">
        <v>495</v>
      </c>
      <c r="I90" s="162"/>
      <c r="J90" s="171">
        <f>BK90</f>
        <v>0</v>
      </c>
      <c r="L90" s="159"/>
      <c r="M90" s="164"/>
      <c r="N90" s="165"/>
      <c r="O90" s="165"/>
      <c r="P90" s="166">
        <f>SUM(P91:P98)</f>
        <v>0</v>
      </c>
      <c r="Q90" s="165"/>
      <c r="R90" s="166">
        <f>SUM(R91:R98)</f>
        <v>0</v>
      </c>
      <c r="S90" s="165"/>
      <c r="T90" s="167">
        <f>SUM(T91:T98)</f>
        <v>0</v>
      </c>
      <c r="AR90" s="160" t="s">
        <v>81</v>
      </c>
      <c r="AT90" s="168" t="s">
        <v>72</v>
      </c>
      <c r="AU90" s="168" t="s">
        <v>81</v>
      </c>
      <c r="AY90" s="160" t="s">
        <v>178</v>
      </c>
      <c r="BK90" s="169">
        <f>SUM(BK91:BK98)</f>
        <v>0</v>
      </c>
    </row>
    <row r="91" spans="2:65" s="1" customFormat="1" ht="25.5" customHeight="1">
      <c r="B91" s="172"/>
      <c r="C91" s="173" t="s">
        <v>81</v>
      </c>
      <c r="D91" s="173" t="s">
        <v>180</v>
      </c>
      <c r="E91" s="174" t="s">
        <v>496</v>
      </c>
      <c r="F91" s="175" t="s">
        <v>497</v>
      </c>
      <c r="G91" s="176" t="s">
        <v>217</v>
      </c>
      <c r="H91" s="177">
        <v>49.658</v>
      </c>
      <c r="I91" s="178"/>
      <c r="J91" s="179">
        <f>ROUND(I91*H91,2)</f>
        <v>0</v>
      </c>
      <c r="K91" s="175" t="s">
        <v>435</v>
      </c>
      <c r="L91" s="39"/>
      <c r="M91" s="180" t="s">
        <v>5</v>
      </c>
      <c r="N91" s="181" t="s">
        <v>44</v>
      </c>
      <c r="O91" s="40"/>
      <c r="P91" s="182">
        <f>O91*H91</f>
        <v>0</v>
      </c>
      <c r="Q91" s="182">
        <v>0</v>
      </c>
      <c r="R91" s="182">
        <f>Q91*H91</f>
        <v>0</v>
      </c>
      <c r="S91" s="182">
        <v>0</v>
      </c>
      <c r="T91" s="183">
        <f>S91*H91</f>
        <v>0</v>
      </c>
      <c r="AR91" s="22" t="s">
        <v>185</v>
      </c>
      <c r="AT91" s="22" t="s">
        <v>180</v>
      </c>
      <c r="AU91" s="22" t="s">
        <v>83</v>
      </c>
      <c r="AY91" s="22" t="s">
        <v>178</v>
      </c>
      <c r="BE91" s="184">
        <f>IF(N91="základní",J91,0)</f>
        <v>0</v>
      </c>
      <c r="BF91" s="184">
        <f>IF(N91="snížená",J91,0)</f>
        <v>0</v>
      </c>
      <c r="BG91" s="184">
        <f>IF(N91="zákl. přenesená",J91,0)</f>
        <v>0</v>
      </c>
      <c r="BH91" s="184">
        <f>IF(N91="sníž. přenesená",J91,0)</f>
        <v>0</v>
      </c>
      <c r="BI91" s="184">
        <f>IF(N91="nulová",J91,0)</f>
        <v>0</v>
      </c>
      <c r="BJ91" s="22" t="s">
        <v>81</v>
      </c>
      <c r="BK91" s="184">
        <f>ROUND(I91*H91,2)</f>
        <v>0</v>
      </c>
      <c r="BL91" s="22" t="s">
        <v>185</v>
      </c>
      <c r="BM91" s="22" t="s">
        <v>83</v>
      </c>
    </row>
    <row r="92" spans="2:51" s="11" customFormat="1" ht="13.5">
      <c r="B92" s="185"/>
      <c r="D92" s="186" t="s">
        <v>186</v>
      </c>
      <c r="E92" s="187" t="s">
        <v>5</v>
      </c>
      <c r="F92" s="188" t="s">
        <v>2186</v>
      </c>
      <c r="H92" s="189">
        <v>49.658</v>
      </c>
      <c r="I92" s="190"/>
      <c r="L92" s="185"/>
      <c r="M92" s="191"/>
      <c r="N92" s="192"/>
      <c r="O92" s="192"/>
      <c r="P92" s="192"/>
      <c r="Q92" s="192"/>
      <c r="R92" s="192"/>
      <c r="S92" s="192"/>
      <c r="T92" s="193"/>
      <c r="AT92" s="187" t="s">
        <v>186</v>
      </c>
      <c r="AU92" s="187" t="s">
        <v>83</v>
      </c>
      <c r="AV92" s="11" t="s">
        <v>83</v>
      </c>
      <c r="AW92" s="11" t="s">
        <v>37</v>
      </c>
      <c r="AX92" s="11" t="s">
        <v>73</v>
      </c>
      <c r="AY92" s="187" t="s">
        <v>178</v>
      </c>
    </row>
    <row r="93" spans="2:51" s="12" customFormat="1" ht="13.5">
      <c r="B93" s="194"/>
      <c r="D93" s="186" t="s">
        <v>186</v>
      </c>
      <c r="E93" s="195" t="s">
        <v>5</v>
      </c>
      <c r="F93" s="196" t="s">
        <v>188</v>
      </c>
      <c r="H93" s="197">
        <v>49.658</v>
      </c>
      <c r="I93" s="198"/>
      <c r="L93" s="194"/>
      <c r="M93" s="199"/>
      <c r="N93" s="200"/>
      <c r="O93" s="200"/>
      <c r="P93" s="200"/>
      <c r="Q93" s="200"/>
      <c r="R93" s="200"/>
      <c r="S93" s="200"/>
      <c r="T93" s="201"/>
      <c r="AT93" s="195" t="s">
        <v>186</v>
      </c>
      <c r="AU93" s="195" t="s">
        <v>83</v>
      </c>
      <c r="AV93" s="12" t="s">
        <v>185</v>
      </c>
      <c r="AW93" s="12" t="s">
        <v>37</v>
      </c>
      <c r="AX93" s="12" t="s">
        <v>81</v>
      </c>
      <c r="AY93" s="195" t="s">
        <v>178</v>
      </c>
    </row>
    <row r="94" spans="2:65" s="1" customFormat="1" ht="25.5" customHeight="1">
      <c r="B94" s="172"/>
      <c r="C94" s="173" t="s">
        <v>83</v>
      </c>
      <c r="D94" s="173" t="s">
        <v>180</v>
      </c>
      <c r="E94" s="174" t="s">
        <v>501</v>
      </c>
      <c r="F94" s="175" t="s">
        <v>502</v>
      </c>
      <c r="G94" s="176" t="s">
        <v>217</v>
      </c>
      <c r="H94" s="177">
        <v>49.658</v>
      </c>
      <c r="I94" s="178"/>
      <c r="J94" s="179">
        <f>ROUND(I94*H94,2)</f>
        <v>0</v>
      </c>
      <c r="K94" s="175" t="s">
        <v>435</v>
      </c>
      <c r="L94" s="39"/>
      <c r="M94" s="180" t="s">
        <v>5</v>
      </c>
      <c r="N94" s="181" t="s">
        <v>44</v>
      </c>
      <c r="O94" s="40"/>
      <c r="P94" s="182">
        <f>O94*H94</f>
        <v>0</v>
      </c>
      <c r="Q94" s="182">
        <v>0</v>
      </c>
      <c r="R94" s="182">
        <f>Q94*H94</f>
        <v>0</v>
      </c>
      <c r="S94" s="182">
        <v>0</v>
      </c>
      <c r="T94" s="183">
        <f>S94*H94</f>
        <v>0</v>
      </c>
      <c r="AR94" s="22" t="s">
        <v>185</v>
      </c>
      <c r="AT94" s="22" t="s">
        <v>180</v>
      </c>
      <c r="AU94" s="22" t="s">
        <v>83</v>
      </c>
      <c r="AY94" s="22" t="s">
        <v>178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22" t="s">
        <v>81</v>
      </c>
      <c r="BK94" s="184">
        <f>ROUND(I94*H94,2)</f>
        <v>0</v>
      </c>
      <c r="BL94" s="22" t="s">
        <v>185</v>
      </c>
      <c r="BM94" s="22" t="s">
        <v>185</v>
      </c>
    </row>
    <row r="95" spans="2:65" s="1" customFormat="1" ht="25.5" customHeight="1">
      <c r="B95" s="172"/>
      <c r="C95" s="173" t="s">
        <v>193</v>
      </c>
      <c r="D95" s="173" t="s">
        <v>180</v>
      </c>
      <c r="E95" s="174" t="s">
        <v>504</v>
      </c>
      <c r="F95" s="175" t="s">
        <v>505</v>
      </c>
      <c r="G95" s="176" t="s">
        <v>217</v>
      </c>
      <c r="H95" s="177">
        <v>198.632</v>
      </c>
      <c r="I95" s="178"/>
      <c r="J95" s="179">
        <f>ROUND(I95*H95,2)</f>
        <v>0</v>
      </c>
      <c r="K95" s="175" t="s">
        <v>435</v>
      </c>
      <c r="L95" s="39"/>
      <c r="M95" s="180" t="s">
        <v>5</v>
      </c>
      <c r="N95" s="181" t="s">
        <v>44</v>
      </c>
      <c r="O95" s="40"/>
      <c r="P95" s="182">
        <f>O95*H95</f>
        <v>0</v>
      </c>
      <c r="Q95" s="182">
        <v>0</v>
      </c>
      <c r="R95" s="182">
        <f>Q95*H95</f>
        <v>0</v>
      </c>
      <c r="S95" s="182">
        <v>0</v>
      </c>
      <c r="T95" s="183">
        <f>S95*H95</f>
        <v>0</v>
      </c>
      <c r="AR95" s="22" t="s">
        <v>185</v>
      </c>
      <c r="AT95" s="22" t="s">
        <v>180</v>
      </c>
      <c r="AU95" s="22" t="s">
        <v>83</v>
      </c>
      <c r="AY95" s="22" t="s">
        <v>178</v>
      </c>
      <c r="BE95" s="184">
        <f>IF(N95="základní",J95,0)</f>
        <v>0</v>
      </c>
      <c r="BF95" s="184">
        <f>IF(N95="snížená",J95,0)</f>
        <v>0</v>
      </c>
      <c r="BG95" s="184">
        <f>IF(N95="zákl. přenesená",J95,0)</f>
        <v>0</v>
      </c>
      <c r="BH95" s="184">
        <f>IF(N95="sníž. přenesená",J95,0)</f>
        <v>0</v>
      </c>
      <c r="BI95" s="184">
        <f>IF(N95="nulová",J95,0)</f>
        <v>0</v>
      </c>
      <c r="BJ95" s="22" t="s">
        <v>81</v>
      </c>
      <c r="BK95" s="184">
        <f>ROUND(I95*H95,2)</f>
        <v>0</v>
      </c>
      <c r="BL95" s="22" t="s">
        <v>185</v>
      </c>
      <c r="BM95" s="22" t="s">
        <v>198</v>
      </c>
    </row>
    <row r="96" spans="2:51" s="11" customFormat="1" ht="13.5">
      <c r="B96" s="185"/>
      <c r="D96" s="186" t="s">
        <v>186</v>
      </c>
      <c r="E96" s="187" t="s">
        <v>5</v>
      </c>
      <c r="F96" s="188" t="s">
        <v>2187</v>
      </c>
      <c r="H96" s="189">
        <v>198.632</v>
      </c>
      <c r="I96" s="190"/>
      <c r="L96" s="185"/>
      <c r="M96" s="191"/>
      <c r="N96" s="192"/>
      <c r="O96" s="192"/>
      <c r="P96" s="192"/>
      <c r="Q96" s="192"/>
      <c r="R96" s="192"/>
      <c r="S96" s="192"/>
      <c r="T96" s="193"/>
      <c r="AT96" s="187" t="s">
        <v>186</v>
      </c>
      <c r="AU96" s="187" t="s">
        <v>83</v>
      </c>
      <c r="AV96" s="11" t="s">
        <v>83</v>
      </c>
      <c r="AW96" s="11" t="s">
        <v>37</v>
      </c>
      <c r="AX96" s="11" t="s">
        <v>73</v>
      </c>
      <c r="AY96" s="187" t="s">
        <v>178</v>
      </c>
    </row>
    <row r="97" spans="2:51" s="12" customFormat="1" ht="13.5">
      <c r="B97" s="194"/>
      <c r="D97" s="186" t="s">
        <v>186</v>
      </c>
      <c r="E97" s="195" t="s">
        <v>5</v>
      </c>
      <c r="F97" s="196" t="s">
        <v>188</v>
      </c>
      <c r="H97" s="197">
        <v>198.632</v>
      </c>
      <c r="I97" s="198"/>
      <c r="L97" s="194"/>
      <c r="M97" s="199"/>
      <c r="N97" s="200"/>
      <c r="O97" s="200"/>
      <c r="P97" s="200"/>
      <c r="Q97" s="200"/>
      <c r="R97" s="200"/>
      <c r="S97" s="200"/>
      <c r="T97" s="201"/>
      <c r="AT97" s="195" t="s">
        <v>186</v>
      </c>
      <c r="AU97" s="195" t="s">
        <v>83</v>
      </c>
      <c r="AV97" s="12" t="s">
        <v>185</v>
      </c>
      <c r="AW97" s="12" t="s">
        <v>37</v>
      </c>
      <c r="AX97" s="12" t="s">
        <v>81</v>
      </c>
      <c r="AY97" s="195" t="s">
        <v>178</v>
      </c>
    </row>
    <row r="98" spans="2:65" s="1" customFormat="1" ht="16.5" customHeight="1">
      <c r="B98" s="172"/>
      <c r="C98" s="173" t="s">
        <v>185</v>
      </c>
      <c r="D98" s="173" t="s">
        <v>180</v>
      </c>
      <c r="E98" s="174" t="s">
        <v>509</v>
      </c>
      <c r="F98" s="175" t="s">
        <v>510</v>
      </c>
      <c r="G98" s="176" t="s">
        <v>217</v>
      </c>
      <c r="H98" s="177">
        <v>49.658</v>
      </c>
      <c r="I98" s="178"/>
      <c r="J98" s="179">
        <f>ROUND(I98*H98,2)</f>
        <v>0</v>
      </c>
      <c r="K98" s="175" t="s">
        <v>197</v>
      </c>
      <c r="L98" s="39"/>
      <c r="M98" s="180" t="s">
        <v>5</v>
      </c>
      <c r="N98" s="181" t="s">
        <v>44</v>
      </c>
      <c r="O98" s="40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AR98" s="22" t="s">
        <v>185</v>
      </c>
      <c r="AT98" s="22" t="s">
        <v>180</v>
      </c>
      <c r="AU98" s="22" t="s">
        <v>83</v>
      </c>
      <c r="AY98" s="22" t="s">
        <v>178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22" t="s">
        <v>81</v>
      </c>
      <c r="BK98" s="184">
        <f>ROUND(I98*H98,2)</f>
        <v>0</v>
      </c>
      <c r="BL98" s="22" t="s">
        <v>185</v>
      </c>
      <c r="BM98" s="22" t="s">
        <v>202</v>
      </c>
    </row>
    <row r="99" spans="2:63" s="10" customFormat="1" ht="37.35" customHeight="1">
      <c r="B99" s="159"/>
      <c r="D99" s="160" t="s">
        <v>72</v>
      </c>
      <c r="E99" s="161" t="s">
        <v>517</v>
      </c>
      <c r="F99" s="161" t="s">
        <v>518</v>
      </c>
      <c r="I99" s="162"/>
      <c r="J99" s="163">
        <f>BK99</f>
        <v>0</v>
      </c>
      <c r="L99" s="159"/>
      <c r="M99" s="164"/>
      <c r="N99" s="165"/>
      <c r="O99" s="165"/>
      <c r="P99" s="166">
        <f>P100+P118+P123+P127+P130+P158+P183+P213+P267</f>
        <v>0</v>
      </c>
      <c r="Q99" s="165"/>
      <c r="R99" s="166">
        <f>R100+R118+R123+R127+R130+R158+R183+R213+R267</f>
        <v>0</v>
      </c>
      <c r="S99" s="165"/>
      <c r="T99" s="167">
        <f>T100+T118+T123+T127+T130+T158+T183+T213+T267</f>
        <v>0</v>
      </c>
      <c r="AR99" s="160" t="s">
        <v>83</v>
      </c>
      <c r="AT99" s="168" t="s">
        <v>72</v>
      </c>
      <c r="AU99" s="168" t="s">
        <v>73</v>
      </c>
      <c r="AY99" s="160" t="s">
        <v>178</v>
      </c>
      <c r="BK99" s="169">
        <f>BK100+BK118+BK123+BK127+BK130+BK158+BK183+BK213+BK267</f>
        <v>0</v>
      </c>
    </row>
    <row r="100" spans="2:63" s="10" customFormat="1" ht="19.9" customHeight="1">
      <c r="B100" s="159"/>
      <c r="D100" s="160" t="s">
        <v>72</v>
      </c>
      <c r="E100" s="170" t="s">
        <v>519</v>
      </c>
      <c r="F100" s="170" t="s">
        <v>520</v>
      </c>
      <c r="I100" s="162"/>
      <c r="J100" s="171">
        <f>BK100</f>
        <v>0</v>
      </c>
      <c r="L100" s="159"/>
      <c r="M100" s="164"/>
      <c r="N100" s="165"/>
      <c r="O100" s="165"/>
      <c r="P100" s="166">
        <f>SUM(P101:P117)</f>
        <v>0</v>
      </c>
      <c r="Q100" s="165"/>
      <c r="R100" s="166">
        <f>SUM(R101:R117)</f>
        <v>0</v>
      </c>
      <c r="S100" s="165"/>
      <c r="T100" s="167">
        <f>SUM(T101:T117)</f>
        <v>0</v>
      </c>
      <c r="AR100" s="160" t="s">
        <v>83</v>
      </c>
      <c r="AT100" s="168" t="s">
        <v>72</v>
      </c>
      <c r="AU100" s="168" t="s">
        <v>81</v>
      </c>
      <c r="AY100" s="160" t="s">
        <v>178</v>
      </c>
      <c r="BK100" s="169">
        <f>SUM(BK101:BK117)</f>
        <v>0</v>
      </c>
    </row>
    <row r="101" spans="2:65" s="1" customFormat="1" ht="25.5" customHeight="1">
      <c r="B101" s="172"/>
      <c r="C101" s="173" t="s">
        <v>204</v>
      </c>
      <c r="D101" s="173" t="s">
        <v>180</v>
      </c>
      <c r="E101" s="174" t="s">
        <v>2188</v>
      </c>
      <c r="F101" s="175" t="s">
        <v>2189</v>
      </c>
      <c r="G101" s="176" t="s">
        <v>299</v>
      </c>
      <c r="H101" s="177">
        <v>2</v>
      </c>
      <c r="I101" s="178"/>
      <c r="J101" s="179">
        <f>ROUND(I101*H101,2)</f>
        <v>0</v>
      </c>
      <c r="K101" s="175" t="s">
        <v>267</v>
      </c>
      <c r="L101" s="39"/>
      <c r="M101" s="180" t="s">
        <v>5</v>
      </c>
      <c r="N101" s="181" t="s">
        <v>44</v>
      </c>
      <c r="O101" s="40"/>
      <c r="P101" s="182">
        <f>O101*H101</f>
        <v>0</v>
      </c>
      <c r="Q101" s="182">
        <v>0</v>
      </c>
      <c r="R101" s="182">
        <f>Q101*H101</f>
        <v>0</v>
      </c>
      <c r="S101" s="182">
        <v>0</v>
      </c>
      <c r="T101" s="183">
        <f>S101*H101</f>
        <v>0</v>
      </c>
      <c r="AR101" s="22" t="s">
        <v>218</v>
      </c>
      <c r="AT101" s="22" t="s">
        <v>180</v>
      </c>
      <c r="AU101" s="22" t="s">
        <v>83</v>
      </c>
      <c r="AY101" s="22" t="s">
        <v>178</v>
      </c>
      <c r="BE101" s="184">
        <f>IF(N101="základní",J101,0)</f>
        <v>0</v>
      </c>
      <c r="BF101" s="184">
        <f>IF(N101="snížená",J101,0)</f>
        <v>0</v>
      </c>
      <c r="BG101" s="184">
        <f>IF(N101="zákl. přenesená",J101,0)</f>
        <v>0</v>
      </c>
      <c r="BH101" s="184">
        <f>IF(N101="sníž. přenesená",J101,0)</f>
        <v>0</v>
      </c>
      <c r="BI101" s="184">
        <f>IF(N101="nulová",J101,0)</f>
        <v>0</v>
      </c>
      <c r="BJ101" s="22" t="s">
        <v>81</v>
      </c>
      <c r="BK101" s="184">
        <f>ROUND(I101*H101,2)</f>
        <v>0</v>
      </c>
      <c r="BL101" s="22" t="s">
        <v>218</v>
      </c>
      <c r="BM101" s="22" t="s">
        <v>207</v>
      </c>
    </row>
    <row r="102" spans="2:65" s="1" customFormat="1" ht="38.25" customHeight="1">
      <c r="B102" s="172"/>
      <c r="C102" s="173" t="s">
        <v>198</v>
      </c>
      <c r="D102" s="173" t="s">
        <v>180</v>
      </c>
      <c r="E102" s="174" t="s">
        <v>2190</v>
      </c>
      <c r="F102" s="175" t="s">
        <v>2191</v>
      </c>
      <c r="G102" s="176" t="s">
        <v>290</v>
      </c>
      <c r="H102" s="177">
        <v>3498</v>
      </c>
      <c r="I102" s="178"/>
      <c r="J102" s="179">
        <f>ROUND(I102*H102,2)</f>
        <v>0</v>
      </c>
      <c r="K102" s="175" t="s">
        <v>267</v>
      </c>
      <c r="L102" s="39"/>
      <c r="M102" s="180" t="s">
        <v>5</v>
      </c>
      <c r="N102" s="181" t="s">
        <v>44</v>
      </c>
      <c r="O102" s="40"/>
      <c r="P102" s="182">
        <f>O102*H102</f>
        <v>0</v>
      </c>
      <c r="Q102" s="182">
        <v>0</v>
      </c>
      <c r="R102" s="182">
        <f>Q102*H102</f>
        <v>0</v>
      </c>
      <c r="S102" s="182">
        <v>0</v>
      </c>
      <c r="T102" s="183">
        <f>S102*H102</f>
        <v>0</v>
      </c>
      <c r="AR102" s="22" t="s">
        <v>218</v>
      </c>
      <c r="AT102" s="22" t="s">
        <v>180</v>
      </c>
      <c r="AU102" s="22" t="s">
        <v>83</v>
      </c>
      <c r="AY102" s="22" t="s">
        <v>178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22" t="s">
        <v>81</v>
      </c>
      <c r="BK102" s="184">
        <f>ROUND(I102*H102,2)</f>
        <v>0</v>
      </c>
      <c r="BL102" s="22" t="s">
        <v>218</v>
      </c>
      <c r="BM102" s="22" t="s">
        <v>210</v>
      </c>
    </row>
    <row r="103" spans="2:65" s="1" customFormat="1" ht="51" customHeight="1">
      <c r="B103" s="172"/>
      <c r="C103" s="173" t="s">
        <v>211</v>
      </c>
      <c r="D103" s="173" t="s">
        <v>180</v>
      </c>
      <c r="E103" s="174" t="s">
        <v>2192</v>
      </c>
      <c r="F103" s="175" t="s">
        <v>2193</v>
      </c>
      <c r="G103" s="176" t="s">
        <v>183</v>
      </c>
      <c r="H103" s="177">
        <v>278.487</v>
      </c>
      <c r="I103" s="178"/>
      <c r="J103" s="179">
        <f>ROUND(I103*H103,2)</f>
        <v>0</v>
      </c>
      <c r="K103" s="175" t="s">
        <v>267</v>
      </c>
      <c r="L103" s="39"/>
      <c r="M103" s="180" t="s">
        <v>5</v>
      </c>
      <c r="N103" s="181" t="s">
        <v>44</v>
      </c>
      <c r="O103" s="40"/>
      <c r="P103" s="182">
        <f>O103*H103</f>
        <v>0</v>
      </c>
      <c r="Q103" s="182">
        <v>0</v>
      </c>
      <c r="R103" s="182">
        <f>Q103*H103</f>
        <v>0</v>
      </c>
      <c r="S103" s="182">
        <v>0</v>
      </c>
      <c r="T103" s="183">
        <f>S103*H103</f>
        <v>0</v>
      </c>
      <c r="AR103" s="22" t="s">
        <v>218</v>
      </c>
      <c r="AT103" s="22" t="s">
        <v>180</v>
      </c>
      <c r="AU103" s="22" t="s">
        <v>83</v>
      </c>
      <c r="AY103" s="22" t="s">
        <v>178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22" t="s">
        <v>81</v>
      </c>
      <c r="BK103" s="184">
        <f>ROUND(I103*H103,2)</f>
        <v>0</v>
      </c>
      <c r="BL103" s="22" t="s">
        <v>218</v>
      </c>
      <c r="BM103" s="22" t="s">
        <v>214</v>
      </c>
    </row>
    <row r="104" spans="2:51" s="11" customFormat="1" ht="27">
      <c r="B104" s="185"/>
      <c r="D104" s="186" t="s">
        <v>186</v>
      </c>
      <c r="E104" s="187" t="s">
        <v>5</v>
      </c>
      <c r="F104" s="188" t="s">
        <v>2194</v>
      </c>
      <c r="H104" s="189">
        <v>278.487</v>
      </c>
      <c r="I104" s="190"/>
      <c r="L104" s="185"/>
      <c r="M104" s="191"/>
      <c r="N104" s="192"/>
      <c r="O104" s="192"/>
      <c r="P104" s="192"/>
      <c r="Q104" s="192"/>
      <c r="R104" s="192"/>
      <c r="S104" s="192"/>
      <c r="T104" s="193"/>
      <c r="AT104" s="187" t="s">
        <v>186</v>
      </c>
      <c r="AU104" s="187" t="s">
        <v>83</v>
      </c>
      <c r="AV104" s="11" t="s">
        <v>83</v>
      </c>
      <c r="AW104" s="11" t="s">
        <v>37</v>
      </c>
      <c r="AX104" s="11" t="s">
        <v>73</v>
      </c>
      <c r="AY104" s="187" t="s">
        <v>178</v>
      </c>
    </row>
    <row r="105" spans="2:51" s="12" customFormat="1" ht="13.5">
      <c r="B105" s="194"/>
      <c r="D105" s="186" t="s">
        <v>186</v>
      </c>
      <c r="E105" s="195" t="s">
        <v>5</v>
      </c>
      <c r="F105" s="196" t="s">
        <v>188</v>
      </c>
      <c r="H105" s="197">
        <v>278.487</v>
      </c>
      <c r="I105" s="198"/>
      <c r="L105" s="194"/>
      <c r="M105" s="199"/>
      <c r="N105" s="200"/>
      <c r="O105" s="200"/>
      <c r="P105" s="200"/>
      <c r="Q105" s="200"/>
      <c r="R105" s="200"/>
      <c r="S105" s="200"/>
      <c r="T105" s="201"/>
      <c r="AT105" s="195" t="s">
        <v>186</v>
      </c>
      <c r="AU105" s="195" t="s">
        <v>83</v>
      </c>
      <c r="AV105" s="12" t="s">
        <v>185</v>
      </c>
      <c r="AW105" s="12" t="s">
        <v>37</v>
      </c>
      <c r="AX105" s="12" t="s">
        <v>81</v>
      </c>
      <c r="AY105" s="195" t="s">
        <v>178</v>
      </c>
    </row>
    <row r="106" spans="2:65" s="1" customFormat="1" ht="16.5" customHeight="1">
      <c r="B106" s="172"/>
      <c r="C106" s="202" t="s">
        <v>202</v>
      </c>
      <c r="D106" s="202" t="s">
        <v>271</v>
      </c>
      <c r="E106" s="203" t="s">
        <v>2195</v>
      </c>
      <c r="F106" s="204" t="s">
        <v>2196</v>
      </c>
      <c r="G106" s="205" t="s">
        <v>290</v>
      </c>
      <c r="H106" s="206">
        <v>364</v>
      </c>
      <c r="I106" s="207"/>
      <c r="J106" s="208">
        <f aca="true" t="shared" si="0" ref="J106:J112">ROUND(I106*H106,2)</f>
        <v>0</v>
      </c>
      <c r="K106" s="204" t="s">
        <v>5</v>
      </c>
      <c r="L106" s="209"/>
      <c r="M106" s="210" t="s">
        <v>5</v>
      </c>
      <c r="N106" s="211" t="s">
        <v>44</v>
      </c>
      <c r="O106" s="40"/>
      <c r="P106" s="182">
        <f aca="true" t="shared" si="1" ref="P106:P112">O106*H106</f>
        <v>0</v>
      </c>
      <c r="Q106" s="182">
        <v>0</v>
      </c>
      <c r="R106" s="182">
        <f aca="true" t="shared" si="2" ref="R106:R112">Q106*H106</f>
        <v>0</v>
      </c>
      <c r="S106" s="182">
        <v>0</v>
      </c>
      <c r="T106" s="183">
        <f aca="true" t="shared" si="3" ref="T106:T112">S106*H106</f>
        <v>0</v>
      </c>
      <c r="AR106" s="22" t="s">
        <v>256</v>
      </c>
      <c r="AT106" s="22" t="s">
        <v>271</v>
      </c>
      <c r="AU106" s="22" t="s">
        <v>83</v>
      </c>
      <c r="AY106" s="22" t="s">
        <v>178</v>
      </c>
      <c r="BE106" s="184">
        <f aca="true" t="shared" si="4" ref="BE106:BE112">IF(N106="základní",J106,0)</f>
        <v>0</v>
      </c>
      <c r="BF106" s="184">
        <f aca="true" t="shared" si="5" ref="BF106:BF112">IF(N106="snížená",J106,0)</f>
        <v>0</v>
      </c>
      <c r="BG106" s="184">
        <f aca="true" t="shared" si="6" ref="BG106:BG112">IF(N106="zákl. přenesená",J106,0)</f>
        <v>0</v>
      </c>
      <c r="BH106" s="184">
        <f aca="true" t="shared" si="7" ref="BH106:BH112">IF(N106="sníž. přenesená",J106,0)</f>
        <v>0</v>
      </c>
      <c r="BI106" s="184">
        <f aca="true" t="shared" si="8" ref="BI106:BI112">IF(N106="nulová",J106,0)</f>
        <v>0</v>
      </c>
      <c r="BJ106" s="22" t="s">
        <v>81</v>
      </c>
      <c r="BK106" s="184">
        <f aca="true" t="shared" si="9" ref="BK106:BK112">ROUND(I106*H106,2)</f>
        <v>0</v>
      </c>
      <c r="BL106" s="22" t="s">
        <v>218</v>
      </c>
      <c r="BM106" s="22" t="s">
        <v>218</v>
      </c>
    </row>
    <row r="107" spans="2:65" s="1" customFormat="1" ht="16.5" customHeight="1">
      <c r="B107" s="172"/>
      <c r="C107" s="202" t="s">
        <v>220</v>
      </c>
      <c r="D107" s="202" t="s">
        <v>271</v>
      </c>
      <c r="E107" s="203" t="s">
        <v>2197</v>
      </c>
      <c r="F107" s="204" t="s">
        <v>2198</v>
      </c>
      <c r="G107" s="205" t="s">
        <v>290</v>
      </c>
      <c r="H107" s="206">
        <v>234</v>
      </c>
      <c r="I107" s="207"/>
      <c r="J107" s="208">
        <f t="shared" si="0"/>
        <v>0</v>
      </c>
      <c r="K107" s="204" t="s">
        <v>5</v>
      </c>
      <c r="L107" s="209"/>
      <c r="M107" s="210" t="s">
        <v>5</v>
      </c>
      <c r="N107" s="211" t="s">
        <v>44</v>
      </c>
      <c r="O107" s="40"/>
      <c r="P107" s="182">
        <f t="shared" si="1"/>
        <v>0</v>
      </c>
      <c r="Q107" s="182">
        <v>0</v>
      </c>
      <c r="R107" s="182">
        <f t="shared" si="2"/>
        <v>0</v>
      </c>
      <c r="S107" s="182">
        <v>0</v>
      </c>
      <c r="T107" s="183">
        <f t="shared" si="3"/>
        <v>0</v>
      </c>
      <c r="AR107" s="22" t="s">
        <v>256</v>
      </c>
      <c r="AT107" s="22" t="s">
        <v>271</v>
      </c>
      <c r="AU107" s="22" t="s">
        <v>83</v>
      </c>
      <c r="AY107" s="22" t="s">
        <v>178</v>
      </c>
      <c r="BE107" s="184">
        <f t="shared" si="4"/>
        <v>0</v>
      </c>
      <c r="BF107" s="184">
        <f t="shared" si="5"/>
        <v>0</v>
      </c>
      <c r="BG107" s="184">
        <f t="shared" si="6"/>
        <v>0</v>
      </c>
      <c r="BH107" s="184">
        <f t="shared" si="7"/>
        <v>0</v>
      </c>
      <c r="BI107" s="184">
        <f t="shared" si="8"/>
        <v>0</v>
      </c>
      <c r="BJ107" s="22" t="s">
        <v>81</v>
      </c>
      <c r="BK107" s="184">
        <f t="shared" si="9"/>
        <v>0</v>
      </c>
      <c r="BL107" s="22" t="s">
        <v>218</v>
      </c>
      <c r="BM107" s="22" t="s">
        <v>224</v>
      </c>
    </row>
    <row r="108" spans="2:65" s="1" customFormat="1" ht="16.5" customHeight="1">
      <c r="B108" s="172"/>
      <c r="C108" s="202" t="s">
        <v>207</v>
      </c>
      <c r="D108" s="202" t="s">
        <v>271</v>
      </c>
      <c r="E108" s="203" t="s">
        <v>2199</v>
      </c>
      <c r="F108" s="204" t="s">
        <v>2200</v>
      </c>
      <c r="G108" s="205" t="s">
        <v>290</v>
      </c>
      <c r="H108" s="206">
        <v>604</v>
      </c>
      <c r="I108" s="207"/>
      <c r="J108" s="208">
        <f t="shared" si="0"/>
        <v>0</v>
      </c>
      <c r="K108" s="204" t="s">
        <v>5</v>
      </c>
      <c r="L108" s="209"/>
      <c r="M108" s="210" t="s">
        <v>5</v>
      </c>
      <c r="N108" s="211" t="s">
        <v>44</v>
      </c>
      <c r="O108" s="40"/>
      <c r="P108" s="182">
        <f t="shared" si="1"/>
        <v>0</v>
      </c>
      <c r="Q108" s="182">
        <v>0</v>
      </c>
      <c r="R108" s="182">
        <f t="shared" si="2"/>
        <v>0</v>
      </c>
      <c r="S108" s="182">
        <v>0</v>
      </c>
      <c r="T108" s="183">
        <f t="shared" si="3"/>
        <v>0</v>
      </c>
      <c r="AR108" s="22" t="s">
        <v>256</v>
      </c>
      <c r="AT108" s="22" t="s">
        <v>271</v>
      </c>
      <c r="AU108" s="22" t="s">
        <v>83</v>
      </c>
      <c r="AY108" s="22" t="s">
        <v>178</v>
      </c>
      <c r="BE108" s="184">
        <f t="shared" si="4"/>
        <v>0</v>
      </c>
      <c r="BF108" s="184">
        <f t="shared" si="5"/>
        <v>0</v>
      </c>
      <c r="BG108" s="184">
        <f t="shared" si="6"/>
        <v>0</v>
      </c>
      <c r="BH108" s="184">
        <f t="shared" si="7"/>
        <v>0</v>
      </c>
      <c r="BI108" s="184">
        <f t="shared" si="8"/>
        <v>0</v>
      </c>
      <c r="BJ108" s="22" t="s">
        <v>81</v>
      </c>
      <c r="BK108" s="184">
        <f t="shared" si="9"/>
        <v>0</v>
      </c>
      <c r="BL108" s="22" t="s">
        <v>218</v>
      </c>
      <c r="BM108" s="22" t="s">
        <v>228</v>
      </c>
    </row>
    <row r="109" spans="2:65" s="1" customFormat="1" ht="16.5" customHeight="1">
      <c r="B109" s="172"/>
      <c r="C109" s="202" t="s">
        <v>230</v>
      </c>
      <c r="D109" s="202" t="s">
        <v>271</v>
      </c>
      <c r="E109" s="203" t="s">
        <v>2201</v>
      </c>
      <c r="F109" s="204" t="s">
        <v>2202</v>
      </c>
      <c r="G109" s="205" t="s">
        <v>290</v>
      </c>
      <c r="H109" s="206">
        <v>806</v>
      </c>
      <c r="I109" s="207"/>
      <c r="J109" s="208">
        <f t="shared" si="0"/>
        <v>0</v>
      </c>
      <c r="K109" s="204" t="s">
        <v>5</v>
      </c>
      <c r="L109" s="209"/>
      <c r="M109" s="210" t="s">
        <v>5</v>
      </c>
      <c r="N109" s="211" t="s">
        <v>44</v>
      </c>
      <c r="O109" s="40"/>
      <c r="P109" s="182">
        <f t="shared" si="1"/>
        <v>0</v>
      </c>
      <c r="Q109" s="182">
        <v>0</v>
      </c>
      <c r="R109" s="182">
        <f t="shared" si="2"/>
        <v>0</v>
      </c>
      <c r="S109" s="182">
        <v>0</v>
      </c>
      <c r="T109" s="183">
        <f t="shared" si="3"/>
        <v>0</v>
      </c>
      <c r="AR109" s="22" t="s">
        <v>256</v>
      </c>
      <c r="AT109" s="22" t="s">
        <v>271</v>
      </c>
      <c r="AU109" s="22" t="s">
        <v>83</v>
      </c>
      <c r="AY109" s="22" t="s">
        <v>178</v>
      </c>
      <c r="BE109" s="184">
        <f t="shared" si="4"/>
        <v>0</v>
      </c>
      <c r="BF109" s="184">
        <f t="shared" si="5"/>
        <v>0</v>
      </c>
      <c r="BG109" s="184">
        <f t="shared" si="6"/>
        <v>0</v>
      </c>
      <c r="BH109" s="184">
        <f t="shared" si="7"/>
        <v>0</v>
      </c>
      <c r="BI109" s="184">
        <f t="shared" si="8"/>
        <v>0</v>
      </c>
      <c r="BJ109" s="22" t="s">
        <v>81</v>
      </c>
      <c r="BK109" s="184">
        <f t="shared" si="9"/>
        <v>0</v>
      </c>
      <c r="BL109" s="22" t="s">
        <v>218</v>
      </c>
      <c r="BM109" s="22" t="s">
        <v>233</v>
      </c>
    </row>
    <row r="110" spans="2:65" s="1" customFormat="1" ht="16.5" customHeight="1">
      <c r="B110" s="172"/>
      <c r="C110" s="202" t="s">
        <v>210</v>
      </c>
      <c r="D110" s="202" t="s">
        <v>271</v>
      </c>
      <c r="E110" s="203" t="s">
        <v>2203</v>
      </c>
      <c r="F110" s="204" t="s">
        <v>2204</v>
      </c>
      <c r="G110" s="205" t="s">
        <v>290</v>
      </c>
      <c r="H110" s="206">
        <v>34</v>
      </c>
      <c r="I110" s="207"/>
      <c r="J110" s="208">
        <f t="shared" si="0"/>
        <v>0</v>
      </c>
      <c r="K110" s="204" t="s">
        <v>5</v>
      </c>
      <c r="L110" s="209"/>
      <c r="M110" s="210" t="s">
        <v>5</v>
      </c>
      <c r="N110" s="211" t="s">
        <v>44</v>
      </c>
      <c r="O110" s="40"/>
      <c r="P110" s="182">
        <f t="shared" si="1"/>
        <v>0</v>
      </c>
      <c r="Q110" s="182">
        <v>0</v>
      </c>
      <c r="R110" s="182">
        <f t="shared" si="2"/>
        <v>0</v>
      </c>
      <c r="S110" s="182">
        <v>0</v>
      </c>
      <c r="T110" s="183">
        <f t="shared" si="3"/>
        <v>0</v>
      </c>
      <c r="AR110" s="22" t="s">
        <v>256</v>
      </c>
      <c r="AT110" s="22" t="s">
        <v>271</v>
      </c>
      <c r="AU110" s="22" t="s">
        <v>83</v>
      </c>
      <c r="AY110" s="22" t="s">
        <v>178</v>
      </c>
      <c r="BE110" s="184">
        <f t="shared" si="4"/>
        <v>0</v>
      </c>
      <c r="BF110" s="184">
        <f t="shared" si="5"/>
        <v>0</v>
      </c>
      <c r="BG110" s="184">
        <f t="shared" si="6"/>
        <v>0</v>
      </c>
      <c r="BH110" s="184">
        <f t="shared" si="7"/>
        <v>0</v>
      </c>
      <c r="BI110" s="184">
        <f t="shared" si="8"/>
        <v>0</v>
      </c>
      <c r="BJ110" s="22" t="s">
        <v>81</v>
      </c>
      <c r="BK110" s="184">
        <f t="shared" si="9"/>
        <v>0</v>
      </c>
      <c r="BL110" s="22" t="s">
        <v>218</v>
      </c>
      <c r="BM110" s="22" t="s">
        <v>237</v>
      </c>
    </row>
    <row r="111" spans="2:65" s="1" customFormat="1" ht="16.5" customHeight="1">
      <c r="B111" s="172"/>
      <c r="C111" s="202" t="s">
        <v>240</v>
      </c>
      <c r="D111" s="202" t="s">
        <v>271</v>
      </c>
      <c r="E111" s="203" t="s">
        <v>2205</v>
      </c>
      <c r="F111" s="204" t="s">
        <v>2206</v>
      </c>
      <c r="G111" s="205" t="s">
        <v>290</v>
      </c>
      <c r="H111" s="206">
        <v>45</v>
      </c>
      <c r="I111" s="207"/>
      <c r="J111" s="208">
        <f t="shared" si="0"/>
        <v>0</v>
      </c>
      <c r="K111" s="204" t="s">
        <v>5</v>
      </c>
      <c r="L111" s="209"/>
      <c r="M111" s="210" t="s">
        <v>5</v>
      </c>
      <c r="N111" s="211" t="s">
        <v>44</v>
      </c>
      <c r="O111" s="40"/>
      <c r="P111" s="182">
        <f t="shared" si="1"/>
        <v>0</v>
      </c>
      <c r="Q111" s="182">
        <v>0</v>
      </c>
      <c r="R111" s="182">
        <f t="shared" si="2"/>
        <v>0</v>
      </c>
      <c r="S111" s="182">
        <v>0</v>
      </c>
      <c r="T111" s="183">
        <f t="shared" si="3"/>
        <v>0</v>
      </c>
      <c r="AR111" s="22" t="s">
        <v>256</v>
      </c>
      <c r="AT111" s="22" t="s">
        <v>271</v>
      </c>
      <c r="AU111" s="22" t="s">
        <v>83</v>
      </c>
      <c r="AY111" s="22" t="s">
        <v>178</v>
      </c>
      <c r="BE111" s="184">
        <f t="shared" si="4"/>
        <v>0</v>
      </c>
      <c r="BF111" s="184">
        <f t="shared" si="5"/>
        <v>0</v>
      </c>
      <c r="BG111" s="184">
        <f t="shared" si="6"/>
        <v>0</v>
      </c>
      <c r="BH111" s="184">
        <f t="shared" si="7"/>
        <v>0</v>
      </c>
      <c r="BI111" s="184">
        <f t="shared" si="8"/>
        <v>0</v>
      </c>
      <c r="BJ111" s="22" t="s">
        <v>81</v>
      </c>
      <c r="BK111" s="184">
        <f t="shared" si="9"/>
        <v>0</v>
      </c>
      <c r="BL111" s="22" t="s">
        <v>218</v>
      </c>
      <c r="BM111" s="22" t="s">
        <v>243</v>
      </c>
    </row>
    <row r="112" spans="2:65" s="1" customFormat="1" ht="16.5" customHeight="1">
      <c r="B112" s="172"/>
      <c r="C112" s="173" t="s">
        <v>214</v>
      </c>
      <c r="D112" s="173" t="s">
        <v>180</v>
      </c>
      <c r="E112" s="174" t="s">
        <v>2207</v>
      </c>
      <c r="F112" s="175" t="s">
        <v>2208</v>
      </c>
      <c r="G112" s="176" t="s">
        <v>290</v>
      </c>
      <c r="H112" s="177">
        <v>2495</v>
      </c>
      <c r="I112" s="178"/>
      <c r="J112" s="179">
        <f t="shared" si="0"/>
        <v>0</v>
      </c>
      <c r="K112" s="175" t="s">
        <v>5</v>
      </c>
      <c r="L112" s="39"/>
      <c r="M112" s="180" t="s">
        <v>5</v>
      </c>
      <c r="N112" s="181" t="s">
        <v>44</v>
      </c>
      <c r="O112" s="40"/>
      <c r="P112" s="182">
        <f t="shared" si="1"/>
        <v>0</v>
      </c>
      <c r="Q112" s="182">
        <v>0</v>
      </c>
      <c r="R112" s="182">
        <f t="shared" si="2"/>
        <v>0</v>
      </c>
      <c r="S112" s="182">
        <v>0</v>
      </c>
      <c r="T112" s="183">
        <f t="shared" si="3"/>
        <v>0</v>
      </c>
      <c r="AR112" s="22" t="s">
        <v>218</v>
      </c>
      <c r="AT112" s="22" t="s">
        <v>180</v>
      </c>
      <c r="AU112" s="22" t="s">
        <v>83</v>
      </c>
      <c r="AY112" s="22" t="s">
        <v>178</v>
      </c>
      <c r="BE112" s="184">
        <f t="shared" si="4"/>
        <v>0</v>
      </c>
      <c r="BF112" s="184">
        <f t="shared" si="5"/>
        <v>0</v>
      </c>
      <c r="BG112" s="184">
        <f t="shared" si="6"/>
        <v>0</v>
      </c>
      <c r="BH112" s="184">
        <f t="shared" si="7"/>
        <v>0</v>
      </c>
      <c r="BI112" s="184">
        <f t="shared" si="8"/>
        <v>0</v>
      </c>
      <c r="BJ112" s="22" t="s">
        <v>81</v>
      </c>
      <c r="BK112" s="184">
        <f t="shared" si="9"/>
        <v>0</v>
      </c>
      <c r="BL112" s="22" t="s">
        <v>218</v>
      </c>
      <c r="BM112" s="22" t="s">
        <v>247</v>
      </c>
    </row>
    <row r="113" spans="2:51" s="11" customFormat="1" ht="13.5">
      <c r="B113" s="185"/>
      <c r="D113" s="186" t="s">
        <v>186</v>
      </c>
      <c r="E113" s="187" t="s">
        <v>5</v>
      </c>
      <c r="F113" s="188" t="s">
        <v>2209</v>
      </c>
      <c r="H113" s="189">
        <v>2495</v>
      </c>
      <c r="I113" s="190"/>
      <c r="L113" s="185"/>
      <c r="M113" s="191"/>
      <c r="N113" s="192"/>
      <c r="O113" s="192"/>
      <c r="P113" s="192"/>
      <c r="Q113" s="192"/>
      <c r="R113" s="192"/>
      <c r="S113" s="192"/>
      <c r="T113" s="193"/>
      <c r="AT113" s="187" t="s">
        <v>186</v>
      </c>
      <c r="AU113" s="187" t="s">
        <v>83</v>
      </c>
      <c r="AV113" s="11" t="s">
        <v>83</v>
      </c>
      <c r="AW113" s="11" t="s">
        <v>37</v>
      </c>
      <c r="AX113" s="11" t="s">
        <v>73</v>
      </c>
      <c r="AY113" s="187" t="s">
        <v>178</v>
      </c>
    </row>
    <row r="114" spans="2:51" s="12" customFormat="1" ht="13.5">
      <c r="B114" s="194"/>
      <c r="D114" s="186" t="s">
        <v>186</v>
      </c>
      <c r="E114" s="195" t="s">
        <v>5</v>
      </c>
      <c r="F114" s="196" t="s">
        <v>188</v>
      </c>
      <c r="H114" s="197">
        <v>2495</v>
      </c>
      <c r="I114" s="198"/>
      <c r="L114" s="194"/>
      <c r="M114" s="199"/>
      <c r="N114" s="200"/>
      <c r="O114" s="200"/>
      <c r="P114" s="200"/>
      <c r="Q114" s="200"/>
      <c r="R114" s="200"/>
      <c r="S114" s="200"/>
      <c r="T114" s="201"/>
      <c r="AT114" s="195" t="s">
        <v>186</v>
      </c>
      <c r="AU114" s="195" t="s">
        <v>83</v>
      </c>
      <c r="AV114" s="12" t="s">
        <v>185</v>
      </c>
      <c r="AW114" s="12" t="s">
        <v>37</v>
      </c>
      <c r="AX114" s="12" t="s">
        <v>81</v>
      </c>
      <c r="AY114" s="195" t="s">
        <v>178</v>
      </c>
    </row>
    <row r="115" spans="2:65" s="1" customFormat="1" ht="16.5" customHeight="1">
      <c r="B115" s="172"/>
      <c r="C115" s="173" t="s">
        <v>11</v>
      </c>
      <c r="D115" s="173" t="s">
        <v>180</v>
      </c>
      <c r="E115" s="174" t="s">
        <v>2210</v>
      </c>
      <c r="F115" s="175" t="s">
        <v>2211</v>
      </c>
      <c r="G115" s="176" t="s">
        <v>290</v>
      </c>
      <c r="H115" s="177">
        <v>458</v>
      </c>
      <c r="I115" s="178"/>
      <c r="J115" s="179">
        <f>ROUND(I115*H115,2)</f>
        <v>0</v>
      </c>
      <c r="K115" s="175" t="s">
        <v>5</v>
      </c>
      <c r="L115" s="39"/>
      <c r="M115" s="180" t="s">
        <v>5</v>
      </c>
      <c r="N115" s="181" t="s">
        <v>44</v>
      </c>
      <c r="O115" s="40"/>
      <c r="P115" s="182">
        <f>O115*H115</f>
        <v>0</v>
      </c>
      <c r="Q115" s="182">
        <v>0</v>
      </c>
      <c r="R115" s="182">
        <f>Q115*H115</f>
        <v>0</v>
      </c>
      <c r="S115" s="182">
        <v>0</v>
      </c>
      <c r="T115" s="183">
        <f>S115*H115</f>
        <v>0</v>
      </c>
      <c r="AR115" s="22" t="s">
        <v>218</v>
      </c>
      <c r="AT115" s="22" t="s">
        <v>180</v>
      </c>
      <c r="AU115" s="22" t="s">
        <v>83</v>
      </c>
      <c r="AY115" s="22" t="s">
        <v>178</v>
      </c>
      <c r="BE115" s="184">
        <f>IF(N115="základní",J115,0)</f>
        <v>0</v>
      </c>
      <c r="BF115" s="184">
        <f>IF(N115="snížená",J115,0)</f>
        <v>0</v>
      </c>
      <c r="BG115" s="184">
        <f>IF(N115="zákl. přenesená",J115,0)</f>
        <v>0</v>
      </c>
      <c r="BH115" s="184">
        <f>IF(N115="sníž. přenesená",J115,0)</f>
        <v>0</v>
      </c>
      <c r="BI115" s="184">
        <f>IF(N115="nulová",J115,0)</f>
        <v>0</v>
      </c>
      <c r="BJ115" s="22" t="s">
        <v>81</v>
      </c>
      <c r="BK115" s="184">
        <f>ROUND(I115*H115,2)</f>
        <v>0</v>
      </c>
      <c r="BL115" s="22" t="s">
        <v>218</v>
      </c>
      <c r="BM115" s="22" t="s">
        <v>253</v>
      </c>
    </row>
    <row r="116" spans="2:65" s="1" customFormat="1" ht="16.5" customHeight="1">
      <c r="B116" s="172"/>
      <c r="C116" s="173" t="s">
        <v>218</v>
      </c>
      <c r="D116" s="173" t="s">
        <v>180</v>
      </c>
      <c r="E116" s="174" t="s">
        <v>2212</v>
      </c>
      <c r="F116" s="175" t="s">
        <v>2213</v>
      </c>
      <c r="G116" s="176" t="s">
        <v>290</v>
      </c>
      <c r="H116" s="177">
        <v>359</v>
      </c>
      <c r="I116" s="178"/>
      <c r="J116" s="179">
        <f>ROUND(I116*H116,2)</f>
        <v>0</v>
      </c>
      <c r="K116" s="175" t="s">
        <v>5</v>
      </c>
      <c r="L116" s="39"/>
      <c r="M116" s="180" t="s">
        <v>5</v>
      </c>
      <c r="N116" s="181" t="s">
        <v>44</v>
      </c>
      <c r="O116" s="40"/>
      <c r="P116" s="182">
        <f>O116*H116</f>
        <v>0</v>
      </c>
      <c r="Q116" s="182">
        <v>0</v>
      </c>
      <c r="R116" s="182">
        <f>Q116*H116</f>
        <v>0</v>
      </c>
      <c r="S116" s="182">
        <v>0</v>
      </c>
      <c r="T116" s="183">
        <f>S116*H116</f>
        <v>0</v>
      </c>
      <c r="AR116" s="22" t="s">
        <v>218</v>
      </c>
      <c r="AT116" s="22" t="s">
        <v>180</v>
      </c>
      <c r="AU116" s="22" t="s">
        <v>83</v>
      </c>
      <c r="AY116" s="22" t="s">
        <v>178</v>
      </c>
      <c r="BE116" s="184">
        <f>IF(N116="základní",J116,0)</f>
        <v>0</v>
      </c>
      <c r="BF116" s="184">
        <f>IF(N116="snížená",J116,0)</f>
        <v>0</v>
      </c>
      <c r="BG116" s="184">
        <f>IF(N116="zákl. přenesená",J116,0)</f>
        <v>0</v>
      </c>
      <c r="BH116" s="184">
        <f>IF(N116="sníž. přenesená",J116,0)</f>
        <v>0</v>
      </c>
      <c r="BI116" s="184">
        <f>IF(N116="nulová",J116,0)</f>
        <v>0</v>
      </c>
      <c r="BJ116" s="22" t="s">
        <v>81</v>
      </c>
      <c r="BK116" s="184">
        <f>ROUND(I116*H116,2)</f>
        <v>0</v>
      </c>
      <c r="BL116" s="22" t="s">
        <v>218</v>
      </c>
      <c r="BM116" s="22" t="s">
        <v>256</v>
      </c>
    </row>
    <row r="117" spans="2:65" s="1" customFormat="1" ht="38.25" customHeight="1">
      <c r="B117" s="172"/>
      <c r="C117" s="173" t="s">
        <v>260</v>
      </c>
      <c r="D117" s="173" t="s">
        <v>180</v>
      </c>
      <c r="E117" s="174" t="s">
        <v>558</v>
      </c>
      <c r="F117" s="175" t="s">
        <v>2214</v>
      </c>
      <c r="G117" s="176" t="s">
        <v>560</v>
      </c>
      <c r="H117" s="212"/>
      <c r="I117" s="178"/>
      <c r="J117" s="179">
        <f>ROUND(I117*H117,2)</f>
        <v>0</v>
      </c>
      <c r="K117" s="175" t="s">
        <v>267</v>
      </c>
      <c r="L117" s="39"/>
      <c r="M117" s="180" t="s">
        <v>5</v>
      </c>
      <c r="N117" s="181" t="s">
        <v>44</v>
      </c>
      <c r="O117" s="40"/>
      <c r="P117" s="182">
        <f>O117*H117</f>
        <v>0</v>
      </c>
      <c r="Q117" s="182">
        <v>0</v>
      </c>
      <c r="R117" s="182">
        <f>Q117*H117</f>
        <v>0</v>
      </c>
      <c r="S117" s="182">
        <v>0</v>
      </c>
      <c r="T117" s="183">
        <f>S117*H117</f>
        <v>0</v>
      </c>
      <c r="AR117" s="22" t="s">
        <v>218</v>
      </c>
      <c r="AT117" s="22" t="s">
        <v>180</v>
      </c>
      <c r="AU117" s="22" t="s">
        <v>83</v>
      </c>
      <c r="AY117" s="22" t="s">
        <v>178</v>
      </c>
      <c r="BE117" s="184">
        <f>IF(N117="základní",J117,0)</f>
        <v>0</v>
      </c>
      <c r="BF117" s="184">
        <f>IF(N117="snížená",J117,0)</f>
        <v>0</v>
      </c>
      <c r="BG117" s="184">
        <f>IF(N117="zákl. přenesená",J117,0)</f>
        <v>0</v>
      </c>
      <c r="BH117" s="184">
        <f>IF(N117="sníž. přenesená",J117,0)</f>
        <v>0</v>
      </c>
      <c r="BI117" s="184">
        <f>IF(N117="nulová",J117,0)</f>
        <v>0</v>
      </c>
      <c r="BJ117" s="22" t="s">
        <v>81</v>
      </c>
      <c r="BK117" s="184">
        <f>ROUND(I117*H117,2)</f>
        <v>0</v>
      </c>
      <c r="BL117" s="22" t="s">
        <v>218</v>
      </c>
      <c r="BM117" s="22" t="s">
        <v>263</v>
      </c>
    </row>
    <row r="118" spans="2:63" s="10" customFormat="1" ht="29.85" customHeight="1">
      <c r="B118" s="159"/>
      <c r="D118" s="160" t="s">
        <v>72</v>
      </c>
      <c r="E118" s="170" t="s">
        <v>2215</v>
      </c>
      <c r="F118" s="170" t="s">
        <v>2216</v>
      </c>
      <c r="I118" s="162"/>
      <c r="J118" s="171">
        <f>BK118</f>
        <v>0</v>
      </c>
      <c r="L118" s="159"/>
      <c r="M118" s="164"/>
      <c r="N118" s="165"/>
      <c r="O118" s="165"/>
      <c r="P118" s="166">
        <f>SUM(P119:P122)</f>
        <v>0</v>
      </c>
      <c r="Q118" s="165"/>
      <c r="R118" s="166">
        <f>SUM(R119:R122)</f>
        <v>0</v>
      </c>
      <c r="S118" s="165"/>
      <c r="T118" s="167">
        <f>SUM(T119:T122)</f>
        <v>0</v>
      </c>
      <c r="AR118" s="160" t="s">
        <v>83</v>
      </c>
      <c r="AT118" s="168" t="s">
        <v>72</v>
      </c>
      <c r="AU118" s="168" t="s">
        <v>81</v>
      </c>
      <c r="AY118" s="160" t="s">
        <v>178</v>
      </c>
      <c r="BK118" s="169">
        <f>SUM(BK119:BK122)</f>
        <v>0</v>
      </c>
    </row>
    <row r="119" spans="2:65" s="1" customFormat="1" ht="16.5" customHeight="1">
      <c r="B119" s="172"/>
      <c r="C119" s="173" t="s">
        <v>224</v>
      </c>
      <c r="D119" s="173" t="s">
        <v>180</v>
      </c>
      <c r="E119" s="174" t="s">
        <v>2217</v>
      </c>
      <c r="F119" s="175" t="s">
        <v>2218</v>
      </c>
      <c r="G119" s="176" t="s">
        <v>299</v>
      </c>
      <c r="H119" s="177">
        <v>512</v>
      </c>
      <c r="I119" s="178"/>
      <c r="J119" s="179">
        <f>ROUND(I119*H119,2)</f>
        <v>0</v>
      </c>
      <c r="K119" s="175" t="s">
        <v>267</v>
      </c>
      <c r="L119" s="39"/>
      <c r="M119" s="180" t="s">
        <v>5</v>
      </c>
      <c r="N119" s="181" t="s">
        <v>44</v>
      </c>
      <c r="O119" s="40"/>
      <c r="P119" s="182">
        <f>O119*H119</f>
        <v>0</v>
      </c>
      <c r="Q119" s="182">
        <v>0</v>
      </c>
      <c r="R119" s="182">
        <f>Q119*H119</f>
        <v>0</v>
      </c>
      <c r="S119" s="182">
        <v>0</v>
      </c>
      <c r="T119" s="183">
        <f>S119*H119</f>
        <v>0</v>
      </c>
      <c r="AR119" s="22" t="s">
        <v>218</v>
      </c>
      <c r="AT119" s="22" t="s">
        <v>180</v>
      </c>
      <c r="AU119" s="22" t="s">
        <v>83</v>
      </c>
      <c r="AY119" s="22" t="s">
        <v>178</v>
      </c>
      <c r="BE119" s="184">
        <f>IF(N119="základní",J119,0)</f>
        <v>0</v>
      </c>
      <c r="BF119" s="184">
        <f>IF(N119="snížená",J119,0)</f>
        <v>0</v>
      </c>
      <c r="BG119" s="184">
        <f>IF(N119="zákl. přenesená",J119,0)</f>
        <v>0</v>
      </c>
      <c r="BH119" s="184">
        <f>IF(N119="sníž. přenesená",J119,0)</f>
        <v>0</v>
      </c>
      <c r="BI119" s="184">
        <f>IF(N119="nulová",J119,0)</f>
        <v>0</v>
      </c>
      <c r="BJ119" s="22" t="s">
        <v>81</v>
      </c>
      <c r="BK119" s="184">
        <f>ROUND(I119*H119,2)</f>
        <v>0</v>
      </c>
      <c r="BL119" s="22" t="s">
        <v>218</v>
      </c>
      <c r="BM119" s="22" t="s">
        <v>268</v>
      </c>
    </row>
    <row r="120" spans="2:65" s="1" customFormat="1" ht="16.5" customHeight="1">
      <c r="B120" s="172"/>
      <c r="C120" s="173" t="s">
        <v>270</v>
      </c>
      <c r="D120" s="173" t="s">
        <v>180</v>
      </c>
      <c r="E120" s="174" t="s">
        <v>2219</v>
      </c>
      <c r="F120" s="175" t="s">
        <v>2220</v>
      </c>
      <c r="G120" s="176" t="s">
        <v>299</v>
      </c>
      <c r="H120" s="177">
        <v>36</v>
      </c>
      <c r="I120" s="178"/>
      <c r="J120" s="179">
        <f>ROUND(I120*H120,2)</f>
        <v>0</v>
      </c>
      <c r="K120" s="175" t="s">
        <v>5</v>
      </c>
      <c r="L120" s="39"/>
      <c r="M120" s="180" t="s">
        <v>5</v>
      </c>
      <c r="N120" s="181" t="s">
        <v>44</v>
      </c>
      <c r="O120" s="40"/>
      <c r="P120" s="182">
        <f>O120*H120</f>
        <v>0</v>
      </c>
      <c r="Q120" s="182">
        <v>0</v>
      </c>
      <c r="R120" s="182">
        <f>Q120*H120</f>
        <v>0</v>
      </c>
      <c r="S120" s="182">
        <v>0</v>
      </c>
      <c r="T120" s="183">
        <f>S120*H120</f>
        <v>0</v>
      </c>
      <c r="AR120" s="22" t="s">
        <v>218</v>
      </c>
      <c r="AT120" s="22" t="s">
        <v>180</v>
      </c>
      <c r="AU120" s="22" t="s">
        <v>83</v>
      </c>
      <c r="AY120" s="22" t="s">
        <v>178</v>
      </c>
      <c r="BE120" s="184">
        <f>IF(N120="základní",J120,0)</f>
        <v>0</v>
      </c>
      <c r="BF120" s="184">
        <f>IF(N120="snížená",J120,0)</f>
        <v>0</v>
      </c>
      <c r="BG120" s="184">
        <f>IF(N120="zákl. přenesená",J120,0)</f>
        <v>0</v>
      </c>
      <c r="BH120" s="184">
        <f>IF(N120="sníž. přenesená",J120,0)</f>
        <v>0</v>
      </c>
      <c r="BI120" s="184">
        <f>IF(N120="nulová",J120,0)</f>
        <v>0</v>
      </c>
      <c r="BJ120" s="22" t="s">
        <v>81</v>
      </c>
      <c r="BK120" s="184">
        <f>ROUND(I120*H120,2)</f>
        <v>0</v>
      </c>
      <c r="BL120" s="22" t="s">
        <v>218</v>
      </c>
      <c r="BM120" s="22" t="s">
        <v>274</v>
      </c>
    </row>
    <row r="121" spans="2:65" s="1" customFormat="1" ht="16.5" customHeight="1">
      <c r="B121" s="172"/>
      <c r="C121" s="173" t="s">
        <v>228</v>
      </c>
      <c r="D121" s="173" t="s">
        <v>180</v>
      </c>
      <c r="E121" s="174" t="s">
        <v>2221</v>
      </c>
      <c r="F121" s="175" t="s">
        <v>2222</v>
      </c>
      <c r="G121" s="176" t="s">
        <v>299</v>
      </c>
      <c r="H121" s="177">
        <v>6</v>
      </c>
      <c r="I121" s="178"/>
      <c r="J121" s="179">
        <f>ROUND(I121*H121,2)</f>
        <v>0</v>
      </c>
      <c r="K121" s="175" t="s">
        <v>5</v>
      </c>
      <c r="L121" s="39"/>
      <c r="M121" s="180" t="s">
        <v>5</v>
      </c>
      <c r="N121" s="181" t="s">
        <v>44</v>
      </c>
      <c r="O121" s="40"/>
      <c r="P121" s="182">
        <f>O121*H121</f>
        <v>0</v>
      </c>
      <c r="Q121" s="182">
        <v>0</v>
      </c>
      <c r="R121" s="182">
        <f>Q121*H121</f>
        <v>0</v>
      </c>
      <c r="S121" s="182">
        <v>0</v>
      </c>
      <c r="T121" s="183">
        <f>S121*H121</f>
        <v>0</v>
      </c>
      <c r="AR121" s="22" t="s">
        <v>218</v>
      </c>
      <c r="AT121" s="22" t="s">
        <v>180</v>
      </c>
      <c r="AU121" s="22" t="s">
        <v>83</v>
      </c>
      <c r="AY121" s="22" t="s">
        <v>178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22" t="s">
        <v>81</v>
      </c>
      <c r="BK121" s="184">
        <f>ROUND(I121*H121,2)</f>
        <v>0</v>
      </c>
      <c r="BL121" s="22" t="s">
        <v>218</v>
      </c>
      <c r="BM121" s="22" t="s">
        <v>278</v>
      </c>
    </row>
    <row r="122" spans="2:65" s="1" customFormat="1" ht="38.25" customHeight="1">
      <c r="B122" s="172"/>
      <c r="C122" s="173" t="s">
        <v>10</v>
      </c>
      <c r="D122" s="173" t="s">
        <v>180</v>
      </c>
      <c r="E122" s="174" t="s">
        <v>2223</v>
      </c>
      <c r="F122" s="175" t="s">
        <v>2224</v>
      </c>
      <c r="G122" s="176" t="s">
        <v>560</v>
      </c>
      <c r="H122" s="212"/>
      <c r="I122" s="178"/>
      <c r="J122" s="179">
        <f>ROUND(I122*H122,2)</f>
        <v>0</v>
      </c>
      <c r="K122" s="175" t="s">
        <v>267</v>
      </c>
      <c r="L122" s="39"/>
      <c r="M122" s="180" t="s">
        <v>5</v>
      </c>
      <c r="N122" s="181" t="s">
        <v>44</v>
      </c>
      <c r="O122" s="40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3">
        <f>S122*H122</f>
        <v>0</v>
      </c>
      <c r="AR122" s="22" t="s">
        <v>218</v>
      </c>
      <c r="AT122" s="22" t="s">
        <v>180</v>
      </c>
      <c r="AU122" s="22" t="s">
        <v>83</v>
      </c>
      <c r="AY122" s="22" t="s">
        <v>178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22" t="s">
        <v>81</v>
      </c>
      <c r="BK122" s="184">
        <f>ROUND(I122*H122,2)</f>
        <v>0</v>
      </c>
      <c r="BL122" s="22" t="s">
        <v>218</v>
      </c>
      <c r="BM122" s="22" t="s">
        <v>282</v>
      </c>
    </row>
    <row r="123" spans="2:63" s="10" customFormat="1" ht="29.85" customHeight="1">
      <c r="B123" s="159"/>
      <c r="D123" s="160" t="s">
        <v>72</v>
      </c>
      <c r="E123" s="170" t="s">
        <v>2225</v>
      </c>
      <c r="F123" s="170" t="s">
        <v>2226</v>
      </c>
      <c r="I123" s="162"/>
      <c r="J123" s="171">
        <f>BK123</f>
        <v>0</v>
      </c>
      <c r="L123" s="159"/>
      <c r="M123" s="164"/>
      <c r="N123" s="165"/>
      <c r="O123" s="165"/>
      <c r="P123" s="166">
        <f>SUM(P124:P126)</f>
        <v>0</v>
      </c>
      <c r="Q123" s="165"/>
      <c r="R123" s="166">
        <f>SUM(R124:R126)</f>
        <v>0</v>
      </c>
      <c r="S123" s="165"/>
      <c r="T123" s="167">
        <f>SUM(T124:T126)</f>
        <v>0</v>
      </c>
      <c r="AR123" s="160" t="s">
        <v>83</v>
      </c>
      <c r="AT123" s="168" t="s">
        <v>72</v>
      </c>
      <c r="AU123" s="168" t="s">
        <v>81</v>
      </c>
      <c r="AY123" s="160" t="s">
        <v>178</v>
      </c>
      <c r="BK123" s="169">
        <f>SUM(BK124:BK126)</f>
        <v>0</v>
      </c>
    </row>
    <row r="124" spans="2:65" s="1" customFormat="1" ht="16.5" customHeight="1">
      <c r="B124" s="172"/>
      <c r="C124" s="173" t="s">
        <v>233</v>
      </c>
      <c r="D124" s="173" t="s">
        <v>180</v>
      </c>
      <c r="E124" s="174" t="s">
        <v>2227</v>
      </c>
      <c r="F124" s="175" t="s">
        <v>2228</v>
      </c>
      <c r="G124" s="176" t="s">
        <v>299</v>
      </c>
      <c r="H124" s="177">
        <v>2</v>
      </c>
      <c r="I124" s="178"/>
      <c r="J124" s="179">
        <f>ROUND(I124*H124,2)</f>
        <v>0</v>
      </c>
      <c r="K124" s="175" t="s">
        <v>5</v>
      </c>
      <c r="L124" s="39"/>
      <c r="M124" s="180" t="s">
        <v>5</v>
      </c>
      <c r="N124" s="181" t="s">
        <v>44</v>
      </c>
      <c r="O124" s="40"/>
      <c r="P124" s="182">
        <f>O124*H124</f>
        <v>0</v>
      </c>
      <c r="Q124" s="182">
        <v>0</v>
      </c>
      <c r="R124" s="182">
        <f>Q124*H124</f>
        <v>0</v>
      </c>
      <c r="S124" s="182">
        <v>0</v>
      </c>
      <c r="T124" s="183">
        <f>S124*H124</f>
        <v>0</v>
      </c>
      <c r="AR124" s="22" t="s">
        <v>218</v>
      </c>
      <c r="AT124" s="22" t="s">
        <v>180</v>
      </c>
      <c r="AU124" s="22" t="s">
        <v>83</v>
      </c>
      <c r="AY124" s="22" t="s">
        <v>178</v>
      </c>
      <c r="BE124" s="184">
        <f>IF(N124="základní",J124,0)</f>
        <v>0</v>
      </c>
      <c r="BF124" s="184">
        <f>IF(N124="snížená",J124,0)</f>
        <v>0</v>
      </c>
      <c r="BG124" s="184">
        <f>IF(N124="zákl. přenesená",J124,0)</f>
        <v>0</v>
      </c>
      <c r="BH124" s="184">
        <f>IF(N124="sníž. přenesená",J124,0)</f>
        <v>0</v>
      </c>
      <c r="BI124" s="184">
        <f>IF(N124="nulová",J124,0)</f>
        <v>0</v>
      </c>
      <c r="BJ124" s="22" t="s">
        <v>81</v>
      </c>
      <c r="BK124" s="184">
        <f>ROUND(I124*H124,2)</f>
        <v>0</v>
      </c>
      <c r="BL124" s="22" t="s">
        <v>218</v>
      </c>
      <c r="BM124" s="22" t="s">
        <v>285</v>
      </c>
    </row>
    <row r="125" spans="2:65" s="1" customFormat="1" ht="16.5" customHeight="1">
      <c r="B125" s="172"/>
      <c r="C125" s="173" t="s">
        <v>287</v>
      </c>
      <c r="D125" s="173" t="s">
        <v>180</v>
      </c>
      <c r="E125" s="174" t="s">
        <v>2229</v>
      </c>
      <c r="F125" s="175" t="s">
        <v>2230</v>
      </c>
      <c r="G125" s="176" t="s">
        <v>223</v>
      </c>
      <c r="H125" s="177">
        <v>6</v>
      </c>
      <c r="I125" s="178"/>
      <c r="J125" s="179">
        <f>ROUND(I125*H125,2)</f>
        <v>0</v>
      </c>
      <c r="K125" s="175" t="s">
        <v>5</v>
      </c>
      <c r="L125" s="39"/>
      <c r="M125" s="180" t="s">
        <v>5</v>
      </c>
      <c r="N125" s="181" t="s">
        <v>44</v>
      </c>
      <c r="O125" s="40"/>
      <c r="P125" s="182">
        <f>O125*H125</f>
        <v>0</v>
      </c>
      <c r="Q125" s="182">
        <v>0</v>
      </c>
      <c r="R125" s="182">
        <f>Q125*H125</f>
        <v>0</v>
      </c>
      <c r="S125" s="182">
        <v>0</v>
      </c>
      <c r="T125" s="183">
        <f>S125*H125</f>
        <v>0</v>
      </c>
      <c r="AR125" s="22" t="s">
        <v>218</v>
      </c>
      <c r="AT125" s="22" t="s">
        <v>180</v>
      </c>
      <c r="AU125" s="22" t="s">
        <v>83</v>
      </c>
      <c r="AY125" s="22" t="s">
        <v>178</v>
      </c>
      <c r="BE125" s="184">
        <f>IF(N125="základní",J125,0)</f>
        <v>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22" t="s">
        <v>81</v>
      </c>
      <c r="BK125" s="184">
        <f>ROUND(I125*H125,2)</f>
        <v>0</v>
      </c>
      <c r="BL125" s="22" t="s">
        <v>218</v>
      </c>
      <c r="BM125" s="22" t="s">
        <v>291</v>
      </c>
    </row>
    <row r="126" spans="2:65" s="1" customFormat="1" ht="38.25" customHeight="1">
      <c r="B126" s="172"/>
      <c r="C126" s="173" t="s">
        <v>237</v>
      </c>
      <c r="D126" s="173" t="s">
        <v>180</v>
      </c>
      <c r="E126" s="174" t="s">
        <v>2231</v>
      </c>
      <c r="F126" s="175" t="s">
        <v>2232</v>
      </c>
      <c r="G126" s="176" t="s">
        <v>560</v>
      </c>
      <c r="H126" s="212"/>
      <c r="I126" s="178"/>
      <c r="J126" s="179">
        <f>ROUND(I126*H126,2)</f>
        <v>0</v>
      </c>
      <c r="K126" s="175" t="s">
        <v>267</v>
      </c>
      <c r="L126" s="39"/>
      <c r="M126" s="180" t="s">
        <v>5</v>
      </c>
      <c r="N126" s="181" t="s">
        <v>44</v>
      </c>
      <c r="O126" s="40"/>
      <c r="P126" s="182">
        <f>O126*H126</f>
        <v>0</v>
      </c>
      <c r="Q126" s="182">
        <v>0</v>
      </c>
      <c r="R126" s="182">
        <f>Q126*H126</f>
        <v>0</v>
      </c>
      <c r="S126" s="182">
        <v>0</v>
      </c>
      <c r="T126" s="183">
        <f>S126*H126</f>
        <v>0</v>
      </c>
      <c r="AR126" s="22" t="s">
        <v>218</v>
      </c>
      <c r="AT126" s="22" t="s">
        <v>180</v>
      </c>
      <c r="AU126" s="22" t="s">
        <v>83</v>
      </c>
      <c r="AY126" s="22" t="s">
        <v>178</v>
      </c>
      <c r="BE126" s="184">
        <f>IF(N126="základní",J126,0)</f>
        <v>0</v>
      </c>
      <c r="BF126" s="184">
        <f>IF(N126="snížená",J126,0)</f>
        <v>0</v>
      </c>
      <c r="BG126" s="184">
        <f>IF(N126="zákl. přenesená",J126,0)</f>
        <v>0</v>
      </c>
      <c r="BH126" s="184">
        <f>IF(N126="sníž. přenesená",J126,0)</f>
        <v>0</v>
      </c>
      <c r="BI126" s="184">
        <f>IF(N126="nulová",J126,0)</f>
        <v>0</v>
      </c>
      <c r="BJ126" s="22" t="s">
        <v>81</v>
      </c>
      <c r="BK126" s="184">
        <f>ROUND(I126*H126,2)</f>
        <v>0</v>
      </c>
      <c r="BL126" s="22" t="s">
        <v>218</v>
      </c>
      <c r="BM126" s="22" t="s">
        <v>294</v>
      </c>
    </row>
    <row r="127" spans="2:63" s="10" customFormat="1" ht="29.85" customHeight="1">
      <c r="B127" s="159"/>
      <c r="D127" s="160" t="s">
        <v>72</v>
      </c>
      <c r="E127" s="170" t="s">
        <v>2233</v>
      </c>
      <c r="F127" s="170" t="s">
        <v>2234</v>
      </c>
      <c r="I127" s="162"/>
      <c r="J127" s="171">
        <f>BK127</f>
        <v>0</v>
      </c>
      <c r="L127" s="159"/>
      <c r="M127" s="164"/>
      <c r="N127" s="165"/>
      <c r="O127" s="165"/>
      <c r="P127" s="166">
        <f>SUM(P128:P129)</f>
        <v>0</v>
      </c>
      <c r="Q127" s="165"/>
      <c r="R127" s="166">
        <f>SUM(R128:R129)</f>
        <v>0</v>
      </c>
      <c r="S127" s="165"/>
      <c r="T127" s="167">
        <f>SUM(T128:T129)</f>
        <v>0</v>
      </c>
      <c r="AR127" s="160" t="s">
        <v>83</v>
      </c>
      <c r="AT127" s="168" t="s">
        <v>72</v>
      </c>
      <c r="AU127" s="168" t="s">
        <v>81</v>
      </c>
      <c r="AY127" s="160" t="s">
        <v>178</v>
      </c>
      <c r="BK127" s="169">
        <f>SUM(BK128:BK129)</f>
        <v>0</v>
      </c>
    </row>
    <row r="128" spans="2:65" s="1" customFormat="1" ht="16.5" customHeight="1">
      <c r="B128" s="172"/>
      <c r="C128" s="173" t="s">
        <v>296</v>
      </c>
      <c r="D128" s="173" t="s">
        <v>180</v>
      </c>
      <c r="E128" s="174" t="s">
        <v>2235</v>
      </c>
      <c r="F128" s="175" t="s">
        <v>2236</v>
      </c>
      <c r="G128" s="176" t="s">
        <v>1927</v>
      </c>
      <c r="H128" s="177">
        <v>12</v>
      </c>
      <c r="I128" s="178"/>
      <c r="J128" s="179">
        <f>ROUND(I128*H128,2)</f>
        <v>0</v>
      </c>
      <c r="K128" s="175" t="s">
        <v>5</v>
      </c>
      <c r="L128" s="39"/>
      <c r="M128" s="180" t="s">
        <v>5</v>
      </c>
      <c r="N128" s="181" t="s">
        <v>44</v>
      </c>
      <c r="O128" s="40"/>
      <c r="P128" s="182">
        <f>O128*H128</f>
        <v>0</v>
      </c>
      <c r="Q128" s="182">
        <v>0</v>
      </c>
      <c r="R128" s="182">
        <f>Q128*H128</f>
        <v>0</v>
      </c>
      <c r="S128" s="182">
        <v>0</v>
      </c>
      <c r="T128" s="183">
        <f>S128*H128</f>
        <v>0</v>
      </c>
      <c r="AR128" s="22" t="s">
        <v>218</v>
      </c>
      <c r="AT128" s="22" t="s">
        <v>180</v>
      </c>
      <c r="AU128" s="22" t="s">
        <v>83</v>
      </c>
      <c r="AY128" s="22" t="s">
        <v>178</v>
      </c>
      <c r="BE128" s="184">
        <f>IF(N128="základní",J128,0)</f>
        <v>0</v>
      </c>
      <c r="BF128" s="184">
        <f>IF(N128="snížená",J128,0)</f>
        <v>0</v>
      </c>
      <c r="BG128" s="184">
        <f>IF(N128="zákl. přenesená",J128,0)</f>
        <v>0</v>
      </c>
      <c r="BH128" s="184">
        <f>IF(N128="sníž. přenesená",J128,0)</f>
        <v>0</v>
      </c>
      <c r="BI128" s="184">
        <f>IF(N128="nulová",J128,0)</f>
        <v>0</v>
      </c>
      <c r="BJ128" s="22" t="s">
        <v>81</v>
      </c>
      <c r="BK128" s="184">
        <f>ROUND(I128*H128,2)</f>
        <v>0</v>
      </c>
      <c r="BL128" s="22" t="s">
        <v>218</v>
      </c>
      <c r="BM128" s="22" t="s">
        <v>300</v>
      </c>
    </row>
    <row r="129" spans="2:65" s="1" customFormat="1" ht="25.5" customHeight="1">
      <c r="B129" s="172"/>
      <c r="C129" s="173" t="s">
        <v>243</v>
      </c>
      <c r="D129" s="173" t="s">
        <v>180</v>
      </c>
      <c r="E129" s="174" t="s">
        <v>2237</v>
      </c>
      <c r="F129" s="175" t="s">
        <v>2238</v>
      </c>
      <c r="G129" s="176" t="s">
        <v>299</v>
      </c>
      <c r="H129" s="177">
        <v>2</v>
      </c>
      <c r="I129" s="178"/>
      <c r="J129" s="179">
        <f>ROUND(I129*H129,2)</f>
        <v>0</v>
      </c>
      <c r="K129" s="175" t="s">
        <v>267</v>
      </c>
      <c r="L129" s="39"/>
      <c r="M129" s="180" t="s">
        <v>5</v>
      </c>
      <c r="N129" s="181" t="s">
        <v>44</v>
      </c>
      <c r="O129" s="40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3">
        <f>S129*H129</f>
        <v>0</v>
      </c>
      <c r="AR129" s="22" t="s">
        <v>218</v>
      </c>
      <c r="AT129" s="22" t="s">
        <v>180</v>
      </c>
      <c r="AU129" s="22" t="s">
        <v>83</v>
      </c>
      <c r="AY129" s="22" t="s">
        <v>178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22" t="s">
        <v>81</v>
      </c>
      <c r="BK129" s="184">
        <f>ROUND(I129*H129,2)</f>
        <v>0</v>
      </c>
      <c r="BL129" s="22" t="s">
        <v>218</v>
      </c>
      <c r="BM129" s="22" t="s">
        <v>304</v>
      </c>
    </row>
    <row r="130" spans="2:63" s="10" customFormat="1" ht="29.85" customHeight="1">
      <c r="B130" s="159"/>
      <c r="D130" s="160" t="s">
        <v>72</v>
      </c>
      <c r="E130" s="170" t="s">
        <v>2239</v>
      </c>
      <c r="F130" s="170" t="s">
        <v>2240</v>
      </c>
      <c r="I130" s="162"/>
      <c r="J130" s="171">
        <f>BK130</f>
        <v>0</v>
      </c>
      <c r="L130" s="159"/>
      <c r="M130" s="164"/>
      <c r="N130" s="165"/>
      <c r="O130" s="165"/>
      <c r="P130" s="166">
        <f>SUM(P131:P157)</f>
        <v>0</v>
      </c>
      <c r="Q130" s="165"/>
      <c r="R130" s="166">
        <f>SUM(R131:R157)</f>
        <v>0</v>
      </c>
      <c r="S130" s="165"/>
      <c r="T130" s="167">
        <f>SUM(T131:T157)</f>
        <v>0</v>
      </c>
      <c r="AR130" s="160" t="s">
        <v>83</v>
      </c>
      <c r="AT130" s="168" t="s">
        <v>72</v>
      </c>
      <c r="AU130" s="168" t="s">
        <v>81</v>
      </c>
      <c r="AY130" s="160" t="s">
        <v>178</v>
      </c>
      <c r="BK130" s="169">
        <f>SUM(BK131:BK157)</f>
        <v>0</v>
      </c>
    </row>
    <row r="131" spans="2:65" s="1" customFormat="1" ht="16.5" customHeight="1">
      <c r="B131" s="172"/>
      <c r="C131" s="173" t="s">
        <v>305</v>
      </c>
      <c r="D131" s="173" t="s">
        <v>180</v>
      </c>
      <c r="E131" s="174" t="s">
        <v>2241</v>
      </c>
      <c r="F131" s="175" t="s">
        <v>2242</v>
      </c>
      <c r="G131" s="176" t="s">
        <v>290</v>
      </c>
      <c r="H131" s="177">
        <v>10</v>
      </c>
      <c r="I131" s="178"/>
      <c r="J131" s="179">
        <f aca="true" t="shared" si="10" ref="J131:J157">ROUND(I131*H131,2)</f>
        <v>0</v>
      </c>
      <c r="K131" s="175" t="s">
        <v>267</v>
      </c>
      <c r="L131" s="39"/>
      <c r="M131" s="180" t="s">
        <v>5</v>
      </c>
      <c r="N131" s="181" t="s">
        <v>44</v>
      </c>
      <c r="O131" s="40"/>
      <c r="P131" s="182">
        <f aca="true" t="shared" si="11" ref="P131:P157">O131*H131</f>
        <v>0</v>
      </c>
      <c r="Q131" s="182">
        <v>0</v>
      </c>
      <c r="R131" s="182">
        <f aca="true" t="shared" si="12" ref="R131:R157">Q131*H131</f>
        <v>0</v>
      </c>
      <c r="S131" s="182">
        <v>0</v>
      </c>
      <c r="T131" s="183">
        <f aca="true" t="shared" si="13" ref="T131:T157">S131*H131</f>
        <v>0</v>
      </c>
      <c r="AR131" s="22" t="s">
        <v>218</v>
      </c>
      <c r="AT131" s="22" t="s">
        <v>180</v>
      </c>
      <c r="AU131" s="22" t="s">
        <v>83</v>
      </c>
      <c r="AY131" s="22" t="s">
        <v>178</v>
      </c>
      <c r="BE131" s="184">
        <f aca="true" t="shared" si="14" ref="BE131:BE157">IF(N131="základní",J131,0)</f>
        <v>0</v>
      </c>
      <c r="BF131" s="184">
        <f aca="true" t="shared" si="15" ref="BF131:BF157">IF(N131="snížená",J131,0)</f>
        <v>0</v>
      </c>
      <c r="BG131" s="184">
        <f aca="true" t="shared" si="16" ref="BG131:BG157">IF(N131="zákl. přenesená",J131,0)</f>
        <v>0</v>
      </c>
      <c r="BH131" s="184">
        <f aca="true" t="shared" si="17" ref="BH131:BH157">IF(N131="sníž. přenesená",J131,0)</f>
        <v>0</v>
      </c>
      <c r="BI131" s="184">
        <f aca="true" t="shared" si="18" ref="BI131:BI157">IF(N131="nulová",J131,0)</f>
        <v>0</v>
      </c>
      <c r="BJ131" s="22" t="s">
        <v>81</v>
      </c>
      <c r="BK131" s="184">
        <f aca="true" t="shared" si="19" ref="BK131:BK157">ROUND(I131*H131,2)</f>
        <v>0</v>
      </c>
      <c r="BL131" s="22" t="s">
        <v>218</v>
      </c>
      <c r="BM131" s="22" t="s">
        <v>308</v>
      </c>
    </row>
    <row r="132" spans="2:65" s="1" customFormat="1" ht="16.5" customHeight="1">
      <c r="B132" s="172"/>
      <c r="C132" s="173" t="s">
        <v>247</v>
      </c>
      <c r="D132" s="173" t="s">
        <v>180</v>
      </c>
      <c r="E132" s="174" t="s">
        <v>2243</v>
      </c>
      <c r="F132" s="175" t="s">
        <v>2244</v>
      </c>
      <c r="G132" s="176" t="s">
        <v>223</v>
      </c>
      <c r="H132" s="177">
        <v>2</v>
      </c>
      <c r="I132" s="178"/>
      <c r="J132" s="179">
        <f t="shared" si="10"/>
        <v>0</v>
      </c>
      <c r="K132" s="175" t="s">
        <v>5</v>
      </c>
      <c r="L132" s="39"/>
      <c r="M132" s="180" t="s">
        <v>5</v>
      </c>
      <c r="N132" s="181" t="s">
        <v>44</v>
      </c>
      <c r="O132" s="40"/>
      <c r="P132" s="182">
        <f t="shared" si="11"/>
        <v>0</v>
      </c>
      <c r="Q132" s="182">
        <v>0</v>
      </c>
      <c r="R132" s="182">
        <f t="shared" si="12"/>
        <v>0</v>
      </c>
      <c r="S132" s="182">
        <v>0</v>
      </c>
      <c r="T132" s="183">
        <f t="shared" si="13"/>
        <v>0</v>
      </c>
      <c r="AR132" s="22" t="s">
        <v>218</v>
      </c>
      <c r="AT132" s="22" t="s">
        <v>180</v>
      </c>
      <c r="AU132" s="22" t="s">
        <v>83</v>
      </c>
      <c r="AY132" s="22" t="s">
        <v>178</v>
      </c>
      <c r="BE132" s="184">
        <f t="shared" si="14"/>
        <v>0</v>
      </c>
      <c r="BF132" s="184">
        <f t="shared" si="15"/>
        <v>0</v>
      </c>
      <c r="BG132" s="184">
        <f t="shared" si="16"/>
        <v>0</v>
      </c>
      <c r="BH132" s="184">
        <f t="shared" si="17"/>
        <v>0</v>
      </c>
      <c r="BI132" s="184">
        <f t="shared" si="18"/>
        <v>0</v>
      </c>
      <c r="BJ132" s="22" t="s">
        <v>81</v>
      </c>
      <c r="BK132" s="184">
        <f t="shared" si="19"/>
        <v>0</v>
      </c>
      <c r="BL132" s="22" t="s">
        <v>218</v>
      </c>
      <c r="BM132" s="22" t="s">
        <v>311</v>
      </c>
    </row>
    <row r="133" spans="2:65" s="1" customFormat="1" ht="102" customHeight="1">
      <c r="B133" s="172"/>
      <c r="C133" s="298" t="s">
        <v>313</v>
      </c>
      <c r="D133" s="173" t="s">
        <v>180</v>
      </c>
      <c r="E133" s="174" t="s">
        <v>2245</v>
      </c>
      <c r="F133" s="175" t="s">
        <v>2246</v>
      </c>
      <c r="G133" s="176" t="s">
        <v>223</v>
      </c>
      <c r="H133" s="177">
        <v>1</v>
      </c>
      <c r="I133" s="178"/>
      <c r="J133" s="179">
        <f t="shared" si="10"/>
        <v>0</v>
      </c>
      <c r="K133" s="175" t="s">
        <v>5</v>
      </c>
      <c r="L133" s="39"/>
      <c r="M133" s="180" t="s">
        <v>5</v>
      </c>
      <c r="N133" s="181" t="s">
        <v>44</v>
      </c>
      <c r="O133" s="40"/>
      <c r="P133" s="182">
        <f t="shared" si="11"/>
        <v>0</v>
      </c>
      <c r="Q133" s="182">
        <v>0</v>
      </c>
      <c r="R133" s="182">
        <f t="shared" si="12"/>
        <v>0</v>
      </c>
      <c r="S133" s="182">
        <v>0</v>
      </c>
      <c r="T133" s="183">
        <f t="shared" si="13"/>
        <v>0</v>
      </c>
      <c r="AR133" s="22" t="s">
        <v>218</v>
      </c>
      <c r="AT133" s="22" t="s">
        <v>180</v>
      </c>
      <c r="AU133" s="22" t="s">
        <v>83</v>
      </c>
      <c r="AY133" s="22" t="s">
        <v>178</v>
      </c>
      <c r="BE133" s="184">
        <f t="shared" si="14"/>
        <v>0</v>
      </c>
      <c r="BF133" s="184">
        <f t="shared" si="15"/>
        <v>0</v>
      </c>
      <c r="BG133" s="184">
        <f t="shared" si="16"/>
        <v>0</v>
      </c>
      <c r="BH133" s="184">
        <f t="shared" si="17"/>
        <v>0</v>
      </c>
      <c r="BI133" s="184">
        <f t="shared" si="18"/>
        <v>0</v>
      </c>
      <c r="BJ133" s="22" t="s">
        <v>81</v>
      </c>
      <c r="BK133" s="184">
        <f t="shared" si="19"/>
        <v>0</v>
      </c>
      <c r="BL133" s="22" t="s">
        <v>218</v>
      </c>
      <c r="BM133" s="22" t="s">
        <v>316</v>
      </c>
    </row>
    <row r="134" spans="2:65" s="1" customFormat="1" ht="16.5" customHeight="1">
      <c r="B134" s="172"/>
      <c r="C134" s="173" t="s">
        <v>253</v>
      </c>
      <c r="D134" s="173" t="s">
        <v>180</v>
      </c>
      <c r="E134" s="174" t="s">
        <v>2247</v>
      </c>
      <c r="F134" s="175" t="s">
        <v>2248</v>
      </c>
      <c r="G134" s="176" t="s">
        <v>299</v>
      </c>
      <c r="H134" s="177">
        <v>1</v>
      </c>
      <c r="I134" s="178"/>
      <c r="J134" s="179">
        <f t="shared" si="10"/>
        <v>0</v>
      </c>
      <c r="K134" s="175" t="s">
        <v>5</v>
      </c>
      <c r="L134" s="39"/>
      <c r="M134" s="180" t="s">
        <v>5</v>
      </c>
      <c r="N134" s="181" t="s">
        <v>44</v>
      </c>
      <c r="O134" s="40"/>
      <c r="P134" s="182">
        <f t="shared" si="11"/>
        <v>0</v>
      </c>
      <c r="Q134" s="182">
        <v>0</v>
      </c>
      <c r="R134" s="182">
        <f t="shared" si="12"/>
        <v>0</v>
      </c>
      <c r="S134" s="182">
        <v>0</v>
      </c>
      <c r="T134" s="183">
        <f t="shared" si="13"/>
        <v>0</v>
      </c>
      <c r="AR134" s="22" t="s">
        <v>218</v>
      </c>
      <c r="AT134" s="22" t="s">
        <v>180</v>
      </c>
      <c r="AU134" s="22" t="s">
        <v>83</v>
      </c>
      <c r="AY134" s="22" t="s">
        <v>178</v>
      </c>
      <c r="BE134" s="184">
        <f t="shared" si="14"/>
        <v>0</v>
      </c>
      <c r="BF134" s="184">
        <f t="shared" si="15"/>
        <v>0</v>
      </c>
      <c r="BG134" s="184">
        <f t="shared" si="16"/>
        <v>0</v>
      </c>
      <c r="BH134" s="184">
        <f t="shared" si="17"/>
        <v>0</v>
      </c>
      <c r="BI134" s="184">
        <f t="shared" si="18"/>
        <v>0</v>
      </c>
      <c r="BJ134" s="22" t="s">
        <v>81</v>
      </c>
      <c r="BK134" s="184">
        <f t="shared" si="19"/>
        <v>0</v>
      </c>
      <c r="BL134" s="22" t="s">
        <v>218</v>
      </c>
      <c r="BM134" s="22" t="s">
        <v>323</v>
      </c>
    </row>
    <row r="135" spans="2:65" s="1" customFormat="1" ht="16.5" customHeight="1">
      <c r="B135" s="172"/>
      <c r="C135" s="173" t="s">
        <v>324</v>
      </c>
      <c r="D135" s="173" t="s">
        <v>180</v>
      </c>
      <c r="E135" s="174" t="s">
        <v>2249</v>
      </c>
      <c r="F135" s="175" t="s">
        <v>2250</v>
      </c>
      <c r="G135" s="176" t="s">
        <v>223</v>
      </c>
      <c r="H135" s="177">
        <v>1</v>
      </c>
      <c r="I135" s="178"/>
      <c r="J135" s="179">
        <f t="shared" si="10"/>
        <v>0</v>
      </c>
      <c r="K135" s="175" t="s">
        <v>5</v>
      </c>
      <c r="L135" s="39"/>
      <c r="M135" s="180" t="s">
        <v>5</v>
      </c>
      <c r="N135" s="181" t="s">
        <v>44</v>
      </c>
      <c r="O135" s="40"/>
      <c r="P135" s="182">
        <f t="shared" si="11"/>
        <v>0</v>
      </c>
      <c r="Q135" s="182">
        <v>0</v>
      </c>
      <c r="R135" s="182">
        <f t="shared" si="12"/>
        <v>0</v>
      </c>
      <c r="S135" s="182">
        <v>0</v>
      </c>
      <c r="T135" s="183">
        <f t="shared" si="13"/>
        <v>0</v>
      </c>
      <c r="AR135" s="22" t="s">
        <v>218</v>
      </c>
      <c r="AT135" s="22" t="s">
        <v>180</v>
      </c>
      <c r="AU135" s="22" t="s">
        <v>83</v>
      </c>
      <c r="AY135" s="22" t="s">
        <v>178</v>
      </c>
      <c r="BE135" s="184">
        <f t="shared" si="14"/>
        <v>0</v>
      </c>
      <c r="BF135" s="184">
        <f t="shared" si="15"/>
        <v>0</v>
      </c>
      <c r="BG135" s="184">
        <f t="shared" si="16"/>
        <v>0</v>
      </c>
      <c r="BH135" s="184">
        <f t="shared" si="17"/>
        <v>0</v>
      </c>
      <c r="BI135" s="184">
        <f t="shared" si="18"/>
        <v>0</v>
      </c>
      <c r="BJ135" s="22" t="s">
        <v>81</v>
      </c>
      <c r="BK135" s="184">
        <f t="shared" si="19"/>
        <v>0</v>
      </c>
      <c r="BL135" s="22" t="s">
        <v>218</v>
      </c>
      <c r="BM135" s="22" t="s">
        <v>327</v>
      </c>
    </row>
    <row r="136" spans="2:65" s="1" customFormat="1" ht="16.5" customHeight="1">
      <c r="B136" s="172"/>
      <c r="C136" s="202" t="s">
        <v>256</v>
      </c>
      <c r="D136" s="202" t="s">
        <v>271</v>
      </c>
      <c r="E136" s="203" t="s">
        <v>2251</v>
      </c>
      <c r="F136" s="204" t="s">
        <v>2252</v>
      </c>
      <c r="G136" s="205" t="s">
        <v>299</v>
      </c>
      <c r="H136" s="206">
        <v>1</v>
      </c>
      <c r="I136" s="207"/>
      <c r="J136" s="208">
        <f t="shared" si="10"/>
        <v>0</v>
      </c>
      <c r="K136" s="204" t="s">
        <v>5</v>
      </c>
      <c r="L136" s="209"/>
      <c r="M136" s="210" t="s">
        <v>5</v>
      </c>
      <c r="N136" s="211" t="s">
        <v>44</v>
      </c>
      <c r="O136" s="40"/>
      <c r="P136" s="182">
        <f t="shared" si="11"/>
        <v>0</v>
      </c>
      <c r="Q136" s="182">
        <v>0</v>
      </c>
      <c r="R136" s="182">
        <f t="shared" si="12"/>
        <v>0</v>
      </c>
      <c r="S136" s="182">
        <v>0</v>
      </c>
      <c r="T136" s="183">
        <f t="shared" si="13"/>
        <v>0</v>
      </c>
      <c r="AR136" s="22" t="s">
        <v>256</v>
      </c>
      <c r="AT136" s="22" t="s">
        <v>271</v>
      </c>
      <c r="AU136" s="22" t="s">
        <v>83</v>
      </c>
      <c r="AY136" s="22" t="s">
        <v>178</v>
      </c>
      <c r="BE136" s="184">
        <f t="shared" si="14"/>
        <v>0</v>
      </c>
      <c r="BF136" s="184">
        <f t="shared" si="15"/>
        <v>0</v>
      </c>
      <c r="BG136" s="184">
        <f t="shared" si="16"/>
        <v>0</v>
      </c>
      <c r="BH136" s="184">
        <f t="shared" si="17"/>
        <v>0</v>
      </c>
      <c r="BI136" s="184">
        <f t="shared" si="18"/>
        <v>0</v>
      </c>
      <c r="BJ136" s="22" t="s">
        <v>81</v>
      </c>
      <c r="BK136" s="184">
        <f t="shared" si="19"/>
        <v>0</v>
      </c>
      <c r="BL136" s="22" t="s">
        <v>218</v>
      </c>
      <c r="BM136" s="22" t="s">
        <v>330</v>
      </c>
    </row>
    <row r="137" spans="2:65" s="1" customFormat="1" ht="16.5" customHeight="1">
      <c r="B137" s="172"/>
      <c r="C137" s="202" t="s">
        <v>332</v>
      </c>
      <c r="D137" s="202" t="s">
        <v>271</v>
      </c>
      <c r="E137" s="203" t="s">
        <v>2253</v>
      </c>
      <c r="F137" s="204" t="s">
        <v>2254</v>
      </c>
      <c r="G137" s="205" t="s">
        <v>299</v>
      </c>
      <c r="H137" s="206">
        <v>3</v>
      </c>
      <c r="I137" s="207"/>
      <c r="J137" s="208">
        <f t="shared" si="10"/>
        <v>0</v>
      </c>
      <c r="K137" s="204" t="s">
        <v>5</v>
      </c>
      <c r="L137" s="209"/>
      <c r="M137" s="210" t="s">
        <v>5</v>
      </c>
      <c r="N137" s="211" t="s">
        <v>44</v>
      </c>
      <c r="O137" s="40"/>
      <c r="P137" s="182">
        <f t="shared" si="11"/>
        <v>0</v>
      </c>
      <c r="Q137" s="182">
        <v>0</v>
      </c>
      <c r="R137" s="182">
        <f t="shared" si="12"/>
        <v>0</v>
      </c>
      <c r="S137" s="182">
        <v>0</v>
      </c>
      <c r="T137" s="183">
        <f t="shared" si="13"/>
        <v>0</v>
      </c>
      <c r="AR137" s="22" t="s">
        <v>256</v>
      </c>
      <c r="AT137" s="22" t="s">
        <v>271</v>
      </c>
      <c r="AU137" s="22" t="s">
        <v>83</v>
      </c>
      <c r="AY137" s="22" t="s">
        <v>178</v>
      </c>
      <c r="BE137" s="184">
        <f t="shared" si="14"/>
        <v>0</v>
      </c>
      <c r="BF137" s="184">
        <f t="shared" si="15"/>
        <v>0</v>
      </c>
      <c r="BG137" s="184">
        <f t="shared" si="16"/>
        <v>0</v>
      </c>
      <c r="BH137" s="184">
        <f t="shared" si="17"/>
        <v>0</v>
      </c>
      <c r="BI137" s="184">
        <f t="shared" si="18"/>
        <v>0</v>
      </c>
      <c r="BJ137" s="22" t="s">
        <v>81</v>
      </c>
      <c r="BK137" s="184">
        <f t="shared" si="19"/>
        <v>0</v>
      </c>
      <c r="BL137" s="22" t="s">
        <v>218</v>
      </c>
      <c r="BM137" s="22" t="s">
        <v>335</v>
      </c>
    </row>
    <row r="138" spans="2:65" s="1" customFormat="1" ht="16.5" customHeight="1">
      <c r="B138" s="172"/>
      <c r="C138" s="202" t="s">
        <v>263</v>
      </c>
      <c r="D138" s="202" t="s">
        <v>271</v>
      </c>
      <c r="E138" s="203" t="s">
        <v>2255</v>
      </c>
      <c r="F138" s="204" t="s">
        <v>2256</v>
      </c>
      <c r="G138" s="205" t="s">
        <v>299</v>
      </c>
      <c r="H138" s="206">
        <v>3</v>
      </c>
      <c r="I138" s="207"/>
      <c r="J138" s="208">
        <f t="shared" si="10"/>
        <v>0</v>
      </c>
      <c r="K138" s="204" t="s">
        <v>5</v>
      </c>
      <c r="L138" s="209"/>
      <c r="M138" s="210" t="s">
        <v>5</v>
      </c>
      <c r="N138" s="211" t="s">
        <v>44</v>
      </c>
      <c r="O138" s="40"/>
      <c r="P138" s="182">
        <f t="shared" si="11"/>
        <v>0</v>
      </c>
      <c r="Q138" s="182">
        <v>0</v>
      </c>
      <c r="R138" s="182">
        <f t="shared" si="12"/>
        <v>0</v>
      </c>
      <c r="S138" s="182">
        <v>0</v>
      </c>
      <c r="T138" s="183">
        <f t="shared" si="13"/>
        <v>0</v>
      </c>
      <c r="AR138" s="22" t="s">
        <v>256</v>
      </c>
      <c r="AT138" s="22" t="s">
        <v>271</v>
      </c>
      <c r="AU138" s="22" t="s">
        <v>83</v>
      </c>
      <c r="AY138" s="22" t="s">
        <v>178</v>
      </c>
      <c r="BE138" s="184">
        <f t="shared" si="14"/>
        <v>0</v>
      </c>
      <c r="BF138" s="184">
        <f t="shared" si="15"/>
        <v>0</v>
      </c>
      <c r="BG138" s="184">
        <f t="shared" si="16"/>
        <v>0</v>
      </c>
      <c r="BH138" s="184">
        <f t="shared" si="17"/>
        <v>0</v>
      </c>
      <c r="BI138" s="184">
        <f t="shared" si="18"/>
        <v>0</v>
      </c>
      <c r="BJ138" s="22" t="s">
        <v>81</v>
      </c>
      <c r="BK138" s="184">
        <f t="shared" si="19"/>
        <v>0</v>
      </c>
      <c r="BL138" s="22" t="s">
        <v>218</v>
      </c>
      <c r="BM138" s="22" t="s">
        <v>339</v>
      </c>
    </row>
    <row r="139" spans="2:65" s="1" customFormat="1" ht="16.5" customHeight="1">
      <c r="B139" s="172"/>
      <c r="C139" s="202" t="s">
        <v>341</v>
      </c>
      <c r="D139" s="202" t="s">
        <v>271</v>
      </c>
      <c r="E139" s="203" t="s">
        <v>2257</v>
      </c>
      <c r="F139" s="204" t="s">
        <v>2258</v>
      </c>
      <c r="G139" s="205" t="s">
        <v>299</v>
      </c>
      <c r="H139" s="206">
        <v>2</v>
      </c>
      <c r="I139" s="207"/>
      <c r="J139" s="208">
        <f t="shared" si="10"/>
        <v>0</v>
      </c>
      <c r="K139" s="204" t="s">
        <v>5</v>
      </c>
      <c r="L139" s="209"/>
      <c r="M139" s="210" t="s">
        <v>5</v>
      </c>
      <c r="N139" s="211" t="s">
        <v>44</v>
      </c>
      <c r="O139" s="40"/>
      <c r="P139" s="182">
        <f t="shared" si="11"/>
        <v>0</v>
      </c>
      <c r="Q139" s="182">
        <v>0</v>
      </c>
      <c r="R139" s="182">
        <f t="shared" si="12"/>
        <v>0</v>
      </c>
      <c r="S139" s="182">
        <v>0</v>
      </c>
      <c r="T139" s="183">
        <f t="shared" si="13"/>
        <v>0</v>
      </c>
      <c r="AR139" s="22" t="s">
        <v>256</v>
      </c>
      <c r="AT139" s="22" t="s">
        <v>271</v>
      </c>
      <c r="AU139" s="22" t="s">
        <v>83</v>
      </c>
      <c r="AY139" s="22" t="s">
        <v>178</v>
      </c>
      <c r="BE139" s="184">
        <f t="shared" si="14"/>
        <v>0</v>
      </c>
      <c r="BF139" s="184">
        <f t="shared" si="15"/>
        <v>0</v>
      </c>
      <c r="BG139" s="184">
        <f t="shared" si="16"/>
        <v>0</v>
      </c>
      <c r="BH139" s="184">
        <f t="shared" si="17"/>
        <v>0</v>
      </c>
      <c r="BI139" s="184">
        <f t="shared" si="18"/>
        <v>0</v>
      </c>
      <c r="BJ139" s="22" t="s">
        <v>81</v>
      </c>
      <c r="BK139" s="184">
        <f t="shared" si="19"/>
        <v>0</v>
      </c>
      <c r="BL139" s="22" t="s">
        <v>218</v>
      </c>
      <c r="BM139" s="22" t="s">
        <v>345</v>
      </c>
    </row>
    <row r="140" spans="2:65" s="1" customFormat="1" ht="16.5" customHeight="1">
      <c r="B140" s="172"/>
      <c r="C140" s="202" t="s">
        <v>268</v>
      </c>
      <c r="D140" s="202" t="s">
        <v>271</v>
      </c>
      <c r="E140" s="203" t="s">
        <v>2259</v>
      </c>
      <c r="F140" s="204" t="s">
        <v>2260</v>
      </c>
      <c r="G140" s="205" t="s">
        <v>299</v>
      </c>
      <c r="H140" s="206">
        <v>1</v>
      </c>
      <c r="I140" s="207"/>
      <c r="J140" s="208">
        <f t="shared" si="10"/>
        <v>0</v>
      </c>
      <c r="K140" s="204" t="s">
        <v>5</v>
      </c>
      <c r="L140" s="209"/>
      <c r="M140" s="210" t="s">
        <v>5</v>
      </c>
      <c r="N140" s="211" t="s">
        <v>44</v>
      </c>
      <c r="O140" s="40"/>
      <c r="P140" s="182">
        <f t="shared" si="11"/>
        <v>0</v>
      </c>
      <c r="Q140" s="182">
        <v>0</v>
      </c>
      <c r="R140" s="182">
        <f t="shared" si="12"/>
        <v>0</v>
      </c>
      <c r="S140" s="182">
        <v>0</v>
      </c>
      <c r="T140" s="183">
        <f t="shared" si="13"/>
        <v>0</v>
      </c>
      <c r="AR140" s="22" t="s">
        <v>256</v>
      </c>
      <c r="AT140" s="22" t="s">
        <v>271</v>
      </c>
      <c r="AU140" s="22" t="s">
        <v>83</v>
      </c>
      <c r="AY140" s="22" t="s">
        <v>178</v>
      </c>
      <c r="BE140" s="184">
        <f t="shared" si="14"/>
        <v>0</v>
      </c>
      <c r="BF140" s="184">
        <f t="shared" si="15"/>
        <v>0</v>
      </c>
      <c r="BG140" s="184">
        <f t="shared" si="16"/>
        <v>0</v>
      </c>
      <c r="BH140" s="184">
        <f t="shared" si="17"/>
        <v>0</v>
      </c>
      <c r="BI140" s="184">
        <f t="shared" si="18"/>
        <v>0</v>
      </c>
      <c r="BJ140" s="22" t="s">
        <v>81</v>
      </c>
      <c r="BK140" s="184">
        <f t="shared" si="19"/>
        <v>0</v>
      </c>
      <c r="BL140" s="22" t="s">
        <v>218</v>
      </c>
      <c r="BM140" s="22" t="s">
        <v>349</v>
      </c>
    </row>
    <row r="141" spans="2:65" s="1" customFormat="1" ht="16.5" customHeight="1">
      <c r="B141" s="172"/>
      <c r="C141" s="202" t="s">
        <v>350</v>
      </c>
      <c r="D141" s="202" t="s">
        <v>271</v>
      </c>
      <c r="E141" s="203" t="s">
        <v>2261</v>
      </c>
      <c r="F141" s="204" t="s">
        <v>2262</v>
      </c>
      <c r="G141" s="205" t="s">
        <v>299</v>
      </c>
      <c r="H141" s="206">
        <v>1</v>
      </c>
      <c r="I141" s="207"/>
      <c r="J141" s="208">
        <f t="shared" si="10"/>
        <v>0</v>
      </c>
      <c r="K141" s="204" t="s">
        <v>5</v>
      </c>
      <c r="L141" s="209"/>
      <c r="M141" s="210" t="s">
        <v>5</v>
      </c>
      <c r="N141" s="211" t="s">
        <v>44</v>
      </c>
      <c r="O141" s="40"/>
      <c r="P141" s="182">
        <f t="shared" si="11"/>
        <v>0</v>
      </c>
      <c r="Q141" s="182">
        <v>0</v>
      </c>
      <c r="R141" s="182">
        <f t="shared" si="12"/>
        <v>0</v>
      </c>
      <c r="S141" s="182">
        <v>0</v>
      </c>
      <c r="T141" s="183">
        <f t="shared" si="13"/>
        <v>0</v>
      </c>
      <c r="AR141" s="22" t="s">
        <v>256</v>
      </c>
      <c r="AT141" s="22" t="s">
        <v>271</v>
      </c>
      <c r="AU141" s="22" t="s">
        <v>83</v>
      </c>
      <c r="AY141" s="22" t="s">
        <v>178</v>
      </c>
      <c r="BE141" s="184">
        <f t="shared" si="14"/>
        <v>0</v>
      </c>
      <c r="BF141" s="184">
        <f t="shared" si="15"/>
        <v>0</v>
      </c>
      <c r="BG141" s="184">
        <f t="shared" si="16"/>
        <v>0</v>
      </c>
      <c r="BH141" s="184">
        <f t="shared" si="17"/>
        <v>0</v>
      </c>
      <c r="BI141" s="184">
        <f t="shared" si="18"/>
        <v>0</v>
      </c>
      <c r="BJ141" s="22" t="s">
        <v>81</v>
      </c>
      <c r="BK141" s="184">
        <f t="shared" si="19"/>
        <v>0</v>
      </c>
      <c r="BL141" s="22" t="s">
        <v>218</v>
      </c>
      <c r="BM141" s="22" t="s">
        <v>353</v>
      </c>
    </row>
    <row r="142" spans="2:65" s="1" customFormat="1" ht="16.5" customHeight="1">
      <c r="B142" s="172"/>
      <c r="C142" s="202" t="s">
        <v>274</v>
      </c>
      <c r="D142" s="202" t="s">
        <v>271</v>
      </c>
      <c r="E142" s="203" t="s">
        <v>2263</v>
      </c>
      <c r="F142" s="204" t="s">
        <v>2264</v>
      </c>
      <c r="G142" s="205" t="s">
        <v>299</v>
      </c>
      <c r="H142" s="206">
        <v>2</v>
      </c>
      <c r="I142" s="207"/>
      <c r="J142" s="208">
        <f t="shared" si="10"/>
        <v>0</v>
      </c>
      <c r="K142" s="204" t="s">
        <v>5</v>
      </c>
      <c r="L142" s="209"/>
      <c r="M142" s="210" t="s">
        <v>5</v>
      </c>
      <c r="N142" s="211" t="s">
        <v>44</v>
      </c>
      <c r="O142" s="40"/>
      <c r="P142" s="182">
        <f t="shared" si="11"/>
        <v>0</v>
      </c>
      <c r="Q142" s="182">
        <v>0</v>
      </c>
      <c r="R142" s="182">
        <f t="shared" si="12"/>
        <v>0</v>
      </c>
      <c r="S142" s="182">
        <v>0</v>
      </c>
      <c r="T142" s="183">
        <f t="shared" si="13"/>
        <v>0</v>
      </c>
      <c r="AR142" s="22" t="s">
        <v>256</v>
      </c>
      <c r="AT142" s="22" t="s">
        <v>271</v>
      </c>
      <c r="AU142" s="22" t="s">
        <v>83</v>
      </c>
      <c r="AY142" s="22" t="s">
        <v>178</v>
      </c>
      <c r="BE142" s="184">
        <f t="shared" si="14"/>
        <v>0</v>
      </c>
      <c r="BF142" s="184">
        <f t="shared" si="15"/>
        <v>0</v>
      </c>
      <c r="BG142" s="184">
        <f t="shared" si="16"/>
        <v>0</v>
      </c>
      <c r="BH142" s="184">
        <f t="shared" si="17"/>
        <v>0</v>
      </c>
      <c r="BI142" s="184">
        <f t="shared" si="18"/>
        <v>0</v>
      </c>
      <c r="BJ142" s="22" t="s">
        <v>81</v>
      </c>
      <c r="BK142" s="184">
        <f t="shared" si="19"/>
        <v>0</v>
      </c>
      <c r="BL142" s="22" t="s">
        <v>218</v>
      </c>
      <c r="BM142" s="22" t="s">
        <v>357</v>
      </c>
    </row>
    <row r="143" spans="2:65" s="1" customFormat="1" ht="16.5" customHeight="1">
      <c r="B143" s="172"/>
      <c r="C143" s="202" t="s">
        <v>358</v>
      </c>
      <c r="D143" s="202" t="s">
        <v>271</v>
      </c>
      <c r="E143" s="203" t="s">
        <v>2265</v>
      </c>
      <c r="F143" s="204" t="s">
        <v>2266</v>
      </c>
      <c r="G143" s="205" t="s">
        <v>299</v>
      </c>
      <c r="H143" s="206">
        <v>2</v>
      </c>
      <c r="I143" s="207"/>
      <c r="J143" s="208">
        <f t="shared" si="10"/>
        <v>0</v>
      </c>
      <c r="K143" s="204" t="s">
        <v>5</v>
      </c>
      <c r="L143" s="209"/>
      <c r="M143" s="210" t="s">
        <v>5</v>
      </c>
      <c r="N143" s="211" t="s">
        <v>44</v>
      </c>
      <c r="O143" s="40"/>
      <c r="P143" s="182">
        <f t="shared" si="11"/>
        <v>0</v>
      </c>
      <c r="Q143" s="182">
        <v>0</v>
      </c>
      <c r="R143" s="182">
        <f t="shared" si="12"/>
        <v>0</v>
      </c>
      <c r="S143" s="182">
        <v>0</v>
      </c>
      <c r="T143" s="183">
        <f t="shared" si="13"/>
        <v>0</v>
      </c>
      <c r="AR143" s="22" t="s">
        <v>256</v>
      </c>
      <c r="AT143" s="22" t="s">
        <v>271</v>
      </c>
      <c r="AU143" s="22" t="s">
        <v>83</v>
      </c>
      <c r="AY143" s="22" t="s">
        <v>178</v>
      </c>
      <c r="BE143" s="184">
        <f t="shared" si="14"/>
        <v>0</v>
      </c>
      <c r="BF143" s="184">
        <f t="shared" si="15"/>
        <v>0</v>
      </c>
      <c r="BG143" s="184">
        <f t="shared" si="16"/>
        <v>0</v>
      </c>
      <c r="BH143" s="184">
        <f t="shared" si="17"/>
        <v>0</v>
      </c>
      <c r="BI143" s="184">
        <f t="shared" si="18"/>
        <v>0</v>
      </c>
      <c r="BJ143" s="22" t="s">
        <v>81</v>
      </c>
      <c r="BK143" s="184">
        <f t="shared" si="19"/>
        <v>0</v>
      </c>
      <c r="BL143" s="22" t="s">
        <v>218</v>
      </c>
      <c r="BM143" s="22" t="s">
        <v>359</v>
      </c>
    </row>
    <row r="144" spans="2:65" s="1" customFormat="1" ht="16.5" customHeight="1">
      <c r="B144" s="172"/>
      <c r="C144" s="173" t="s">
        <v>278</v>
      </c>
      <c r="D144" s="173" t="s">
        <v>180</v>
      </c>
      <c r="E144" s="174" t="s">
        <v>2267</v>
      </c>
      <c r="F144" s="175" t="s">
        <v>2268</v>
      </c>
      <c r="G144" s="176" t="s">
        <v>299</v>
      </c>
      <c r="H144" s="177">
        <v>6</v>
      </c>
      <c r="I144" s="178"/>
      <c r="J144" s="179">
        <f t="shared" si="10"/>
        <v>0</v>
      </c>
      <c r="K144" s="175" t="s">
        <v>267</v>
      </c>
      <c r="L144" s="39"/>
      <c r="M144" s="180" t="s">
        <v>5</v>
      </c>
      <c r="N144" s="181" t="s">
        <v>44</v>
      </c>
      <c r="O144" s="40"/>
      <c r="P144" s="182">
        <f t="shared" si="11"/>
        <v>0</v>
      </c>
      <c r="Q144" s="182">
        <v>0</v>
      </c>
      <c r="R144" s="182">
        <f t="shared" si="12"/>
        <v>0</v>
      </c>
      <c r="S144" s="182">
        <v>0</v>
      </c>
      <c r="T144" s="183">
        <f t="shared" si="13"/>
        <v>0</v>
      </c>
      <c r="AR144" s="22" t="s">
        <v>218</v>
      </c>
      <c r="AT144" s="22" t="s">
        <v>180</v>
      </c>
      <c r="AU144" s="22" t="s">
        <v>83</v>
      </c>
      <c r="AY144" s="22" t="s">
        <v>178</v>
      </c>
      <c r="BE144" s="184">
        <f t="shared" si="14"/>
        <v>0</v>
      </c>
      <c r="BF144" s="184">
        <f t="shared" si="15"/>
        <v>0</v>
      </c>
      <c r="BG144" s="184">
        <f t="shared" si="16"/>
        <v>0</v>
      </c>
      <c r="BH144" s="184">
        <f t="shared" si="17"/>
        <v>0</v>
      </c>
      <c r="BI144" s="184">
        <f t="shared" si="18"/>
        <v>0</v>
      </c>
      <c r="BJ144" s="22" t="s">
        <v>81</v>
      </c>
      <c r="BK144" s="184">
        <f t="shared" si="19"/>
        <v>0</v>
      </c>
      <c r="BL144" s="22" t="s">
        <v>218</v>
      </c>
      <c r="BM144" s="22" t="s">
        <v>364</v>
      </c>
    </row>
    <row r="145" spans="2:65" s="1" customFormat="1" ht="16.5" customHeight="1">
      <c r="B145" s="172"/>
      <c r="C145" s="173" t="s">
        <v>366</v>
      </c>
      <c r="D145" s="173" t="s">
        <v>180</v>
      </c>
      <c r="E145" s="174" t="s">
        <v>2269</v>
      </c>
      <c r="F145" s="175" t="s">
        <v>2270</v>
      </c>
      <c r="G145" s="176" t="s">
        <v>223</v>
      </c>
      <c r="H145" s="177">
        <v>14</v>
      </c>
      <c r="I145" s="178"/>
      <c r="J145" s="179">
        <f t="shared" si="10"/>
        <v>0</v>
      </c>
      <c r="K145" s="175" t="s">
        <v>5</v>
      </c>
      <c r="L145" s="39"/>
      <c r="M145" s="180" t="s">
        <v>5</v>
      </c>
      <c r="N145" s="181" t="s">
        <v>44</v>
      </c>
      <c r="O145" s="40"/>
      <c r="P145" s="182">
        <f t="shared" si="11"/>
        <v>0</v>
      </c>
      <c r="Q145" s="182">
        <v>0</v>
      </c>
      <c r="R145" s="182">
        <f t="shared" si="12"/>
        <v>0</v>
      </c>
      <c r="S145" s="182">
        <v>0</v>
      </c>
      <c r="T145" s="183">
        <f t="shared" si="13"/>
        <v>0</v>
      </c>
      <c r="AR145" s="22" t="s">
        <v>218</v>
      </c>
      <c r="AT145" s="22" t="s">
        <v>180</v>
      </c>
      <c r="AU145" s="22" t="s">
        <v>83</v>
      </c>
      <c r="AY145" s="22" t="s">
        <v>178</v>
      </c>
      <c r="BE145" s="184">
        <f t="shared" si="14"/>
        <v>0</v>
      </c>
      <c r="BF145" s="184">
        <f t="shared" si="15"/>
        <v>0</v>
      </c>
      <c r="BG145" s="184">
        <f t="shared" si="16"/>
        <v>0</v>
      </c>
      <c r="BH145" s="184">
        <f t="shared" si="17"/>
        <v>0</v>
      </c>
      <c r="BI145" s="184">
        <f t="shared" si="18"/>
        <v>0</v>
      </c>
      <c r="BJ145" s="22" t="s">
        <v>81</v>
      </c>
      <c r="BK145" s="184">
        <f t="shared" si="19"/>
        <v>0</v>
      </c>
      <c r="BL145" s="22" t="s">
        <v>218</v>
      </c>
      <c r="BM145" s="22" t="s">
        <v>369</v>
      </c>
    </row>
    <row r="146" spans="2:65" s="1" customFormat="1" ht="16.5" customHeight="1">
      <c r="B146" s="172"/>
      <c r="C146" s="173" t="s">
        <v>282</v>
      </c>
      <c r="D146" s="173" t="s">
        <v>180</v>
      </c>
      <c r="E146" s="174" t="s">
        <v>2271</v>
      </c>
      <c r="F146" s="175" t="s">
        <v>2272</v>
      </c>
      <c r="G146" s="176" t="s">
        <v>223</v>
      </c>
      <c r="H146" s="177">
        <v>1</v>
      </c>
      <c r="I146" s="178"/>
      <c r="J146" s="179">
        <f t="shared" si="10"/>
        <v>0</v>
      </c>
      <c r="K146" s="175" t="s">
        <v>5</v>
      </c>
      <c r="L146" s="39"/>
      <c r="M146" s="180" t="s">
        <v>5</v>
      </c>
      <c r="N146" s="181" t="s">
        <v>44</v>
      </c>
      <c r="O146" s="40"/>
      <c r="P146" s="182">
        <f t="shared" si="11"/>
        <v>0</v>
      </c>
      <c r="Q146" s="182">
        <v>0</v>
      </c>
      <c r="R146" s="182">
        <f t="shared" si="12"/>
        <v>0</v>
      </c>
      <c r="S146" s="182">
        <v>0</v>
      </c>
      <c r="T146" s="183">
        <f t="shared" si="13"/>
        <v>0</v>
      </c>
      <c r="AR146" s="22" t="s">
        <v>218</v>
      </c>
      <c r="AT146" s="22" t="s">
        <v>180</v>
      </c>
      <c r="AU146" s="22" t="s">
        <v>83</v>
      </c>
      <c r="AY146" s="22" t="s">
        <v>178</v>
      </c>
      <c r="BE146" s="184">
        <f t="shared" si="14"/>
        <v>0</v>
      </c>
      <c r="BF146" s="184">
        <f t="shared" si="15"/>
        <v>0</v>
      </c>
      <c r="BG146" s="184">
        <f t="shared" si="16"/>
        <v>0</v>
      </c>
      <c r="BH146" s="184">
        <f t="shared" si="17"/>
        <v>0</v>
      </c>
      <c r="BI146" s="184">
        <f t="shared" si="18"/>
        <v>0</v>
      </c>
      <c r="BJ146" s="22" t="s">
        <v>81</v>
      </c>
      <c r="BK146" s="184">
        <f t="shared" si="19"/>
        <v>0</v>
      </c>
      <c r="BL146" s="22" t="s">
        <v>218</v>
      </c>
      <c r="BM146" s="22" t="s">
        <v>373</v>
      </c>
    </row>
    <row r="147" spans="2:65" s="1" customFormat="1" ht="38.25" customHeight="1">
      <c r="B147" s="172"/>
      <c r="C147" s="202" t="s">
        <v>374</v>
      </c>
      <c r="D147" s="202" t="s">
        <v>271</v>
      </c>
      <c r="E147" s="203" t="s">
        <v>2273</v>
      </c>
      <c r="F147" s="204" t="s">
        <v>2274</v>
      </c>
      <c r="G147" s="205" t="s">
        <v>299</v>
      </c>
      <c r="H147" s="206">
        <v>1</v>
      </c>
      <c r="I147" s="207"/>
      <c r="J147" s="208">
        <f t="shared" si="10"/>
        <v>0</v>
      </c>
      <c r="K147" s="204" t="s">
        <v>5</v>
      </c>
      <c r="L147" s="209"/>
      <c r="M147" s="210" t="s">
        <v>5</v>
      </c>
      <c r="N147" s="211" t="s">
        <v>44</v>
      </c>
      <c r="O147" s="40"/>
      <c r="P147" s="182">
        <f t="shared" si="11"/>
        <v>0</v>
      </c>
      <c r="Q147" s="182">
        <v>0</v>
      </c>
      <c r="R147" s="182">
        <f t="shared" si="12"/>
        <v>0</v>
      </c>
      <c r="S147" s="182">
        <v>0</v>
      </c>
      <c r="T147" s="183">
        <f t="shared" si="13"/>
        <v>0</v>
      </c>
      <c r="AR147" s="22" t="s">
        <v>256</v>
      </c>
      <c r="AT147" s="22" t="s">
        <v>271</v>
      </c>
      <c r="AU147" s="22" t="s">
        <v>83</v>
      </c>
      <c r="AY147" s="22" t="s">
        <v>178</v>
      </c>
      <c r="BE147" s="184">
        <f t="shared" si="14"/>
        <v>0</v>
      </c>
      <c r="BF147" s="184">
        <f t="shared" si="15"/>
        <v>0</v>
      </c>
      <c r="BG147" s="184">
        <f t="shared" si="16"/>
        <v>0</v>
      </c>
      <c r="BH147" s="184">
        <f t="shared" si="17"/>
        <v>0</v>
      </c>
      <c r="BI147" s="184">
        <f t="shared" si="18"/>
        <v>0</v>
      </c>
      <c r="BJ147" s="22" t="s">
        <v>81</v>
      </c>
      <c r="BK147" s="184">
        <f t="shared" si="19"/>
        <v>0</v>
      </c>
      <c r="BL147" s="22" t="s">
        <v>218</v>
      </c>
      <c r="BM147" s="22" t="s">
        <v>377</v>
      </c>
    </row>
    <row r="148" spans="2:65" s="1" customFormat="1" ht="38.25" customHeight="1">
      <c r="B148" s="172"/>
      <c r="C148" s="202" t="s">
        <v>285</v>
      </c>
      <c r="D148" s="202" t="s">
        <v>271</v>
      </c>
      <c r="E148" s="203" t="s">
        <v>2275</v>
      </c>
      <c r="F148" s="204" t="s">
        <v>2276</v>
      </c>
      <c r="G148" s="205" t="s">
        <v>299</v>
      </c>
      <c r="H148" s="206">
        <v>1</v>
      </c>
      <c r="I148" s="207"/>
      <c r="J148" s="208">
        <f t="shared" si="10"/>
        <v>0</v>
      </c>
      <c r="K148" s="204" t="s">
        <v>5</v>
      </c>
      <c r="L148" s="209"/>
      <c r="M148" s="210" t="s">
        <v>5</v>
      </c>
      <c r="N148" s="211" t="s">
        <v>44</v>
      </c>
      <c r="O148" s="40"/>
      <c r="P148" s="182">
        <f t="shared" si="11"/>
        <v>0</v>
      </c>
      <c r="Q148" s="182">
        <v>0</v>
      </c>
      <c r="R148" s="182">
        <f t="shared" si="12"/>
        <v>0</v>
      </c>
      <c r="S148" s="182">
        <v>0</v>
      </c>
      <c r="T148" s="183">
        <f t="shared" si="13"/>
        <v>0</v>
      </c>
      <c r="AR148" s="22" t="s">
        <v>256</v>
      </c>
      <c r="AT148" s="22" t="s">
        <v>271</v>
      </c>
      <c r="AU148" s="22" t="s">
        <v>83</v>
      </c>
      <c r="AY148" s="22" t="s">
        <v>178</v>
      </c>
      <c r="BE148" s="184">
        <f t="shared" si="14"/>
        <v>0</v>
      </c>
      <c r="BF148" s="184">
        <f t="shared" si="15"/>
        <v>0</v>
      </c>
      <c r="BG148" s="184">
        <f t="shared" si="16"/>
        <v>0</v>
      </c>
      <c r="BH148" s="184">
        <f t="shared" si="17"/>
        <v>0</v>
      </c>
      <c r="BI148" s="184">
        <f t="shared" si="18"/>
        <v>0</v>
      </c>
      <c r="BJ148" s="22" t="s">
        <v>81</v>
      </c>
      <c r="BK148" s="184">
        <f t="shared" si="19"/>
        <v>0</v>
      </c>
      <c r="BL148" s="22" t="s">
        <v>218</v>
      </c>
      <c r="BM148" s="22" t="s">
        <v>381</v>
      </c>
    </row>
    <row r="149" spans="2:65" s="1" customFormat="1" ht="25.5" customHeight="1">
      <c r="B149" s="172"/>
      <c r="C149" s="202" t="s">
        <v>384</v>
      </c>
      <c r="D149" s="202" t="s">
        <v>271</v>
      </c>
      <c r="E149" s="203" t="s">
        <v>2277</v>
      </c>
      <c r="F149" s="204" t="s">
        <v>2278</v>
      </c>
      <c r="G149" s="205" t="s">
        <v>299</v>
      </c>
      <c r="H149" s="206">
        <v>1</v>
      </c>
      <c r="I149" s="207"/>
      <c r="J149" s="208">
        <f t="shared" si="10"/>
        <v>0</v>
      </c>
      <c r="K149" s="204" t="s">
        <v>5</v>
      </c>
      <c r="L149" s="209"/>
      <c r="M149" s="210" t="s">
        <v>5</v>
      </c>
      <c r="N149" s="211" t="s">
        <v>44</v>
      </c>
      <c r="O149" s="40"/>
      <c r="P149" s="182">
        <f t="shared" si="11"/>
        <v>0</v>
      </c>
      <c r="Q149" s="182">
        <v>0</v>
      </c>
      <c r="R149" s="182">
        <f t="shared" si="12"/>
        <v>0</v>
      </c>
      <c r="S149" s="182">
        <v>0</v>
      </c>
      <c r="T149" s="183">
        <f t="shared" si="13"/>
        <v>0</v>
      </c>
      <c r="AR149" s="22" t="s">
        <v>256</v>
      </c>
      <c r="AT149" s="22" t="s">
        <v>271</v>
      </c>
      <c r="AU149" s="22" t="s">
        <v>83</v>
      </c>
      <c r="AY149" s="22" t="s">
        <v>178</v>
      </c>
      <c r="BE149" s="184">
        <f t="shared" si="14"/>
        <v>0</v>
      </c>
      <c r="BF149" s="184">
        <f t="shared" si="15"/>
        <v>0</v>
      </c>
      <c r="BG149" s="184">
        <f t="shared" si="16"/>
        <v>0</v>
      </c>
      <c r="BH149" s="184">
        <f t="shared" si="17"/>
        <v>0</v>
      </c>
      <c r="BI149" s="184">
        <f t="shared" si="18"/>
        <v>0</v>
      </c>
      <c r="BJ149" s="22" t="s">
        <v>81</v>
      </c>
      <c r="BK149" s="184">
        <f t="shared" si="19"/>
        <v>0</v>
      </c>
      <c r="BL149" s="22" t="s">
        <v>218</v>
      </c>
      <c r="BM149" s="22" t="s">
        <v>387</v>
      </c>
    </row>
    <row r="150" spans="2:65" s="1" customFormat="1" ht="16.5" customHeight="1">
      <c r="B150" s="172"/>
      <c r="C150" s="202" t="s">
        <v>291</v>
      </c>
      <c r="D150" s="202" t="s">
        <v>271</v>
      </c>
      <c r="E150" s="203" t="s">
        <v>2279</v>
      </c>
      <c r="F150" s="204" t="s">
        <v>2280</v>
      </c>
      <c r="G150" s="205" t="s">
        <v>299</v>
      </c>
      <c r="H150" s="206">
        <v>1</v>
      </c>
      <c r="I150" s="207"/>
      <c r="J150" s="208">
        <f t="shared" si="10"/>
        <v>0</v>
      </c>
      <c r="K150" s="204" t="s">
        <v>5</v>
      </c>
      <c r="L150" s="209"/>
      <c r="M150" s="210" t="s">
        <v>5</v>
      </c>
      <c r="N150" s="211" t="s">
        <v>44</v>
      </c>
      <c r="O150" s="40"/>
      <c r="P150" s="182">
        <f t="shared" si="11"/>
        <v>0</v>
      </c>
      <c r="Q150" s="182">
        <v>0</v>
      </c>
      <c r="R150" s="182">
        <f t="shared" si="12"/>
        <v>0</v>
      </c>
      <c r="S150" s="182">
        <v>0</v>
      </c>
      <c r="T150" s="183">
        <f t="shared" si="13"/>
        <v>0</v>
      </c>
      <c r="AR150" s="22" t="s">
        <v>256</v>
      </c>
      <c r="AT150" s="22" t="s">
        <v>271</v>
      </c>
      <c r="AU150" s="22" t="s">
        <v>83</v>
      </c>
      <c r="AY150" s="22" t="s">
        <v>178</v>
      </c>
      <c r="BE150" s="184">
        <f t="shared" si="14"/>
        <v>0</v>
      </c>
      <c r="BF150" s="184">
        <f t="shared" si="15"/>
        <v>0</v>
      </c>
      <c r="BG150" s="184">
        <f t="shared" si="16"/>
        <v>0</v>
      </c>
      <c r="BH150" s="184">
        <f t="shared" si="17"/>
        <v>0</v>
      </c>
      <c r="BI150" s="184">
        <f t="shared" si="18"/>
        <v>0</v>
      </c>
      <c r="BJ150" s="22" t="s">
        <v>81</v>
      </c>
      <c r="BK150" s="184">
        <f t="shared" si="19"/>
        <v>0</v>
      </c>
      <c r="BL150" s="22" t="s">
        <v>218</v>
      </c>
      <c r="BM150" s="22" t="s">
        <v>390</v>
      </c>
    </row>
    <row r="151" spans="2:65" s="1" customFormat="1" ht="16.5" customHeight="1">
      <c r="B151" s="172"/>
      <c r="C151" s="202" t="s">
        <v>392</v>
      </c>
      <c r="D151" s="202" t="s">
        <v>271</v>
      </c>
      <c r="E151" s="203" t="s">
        <v>2281</v>
      </c>
      <c r="F151" s="204" t="s">
        <v>2282</v>
      </c>
      <c r="G151" s="205" t="s">
        <v>299</v>
      </c>
      <c r="H151" s="206">
        <v>5</v>
      </c>
      <c r="I151" s="207"/>
      <c r="J151" s="208">
        <f t="shared" si="10"/>
        <v>0</v>
      </c>
      <c r="K151" s="204" t="s">
        <v>5</v>
      </c>
      <c r="L151" s="209"/>
      <c r="M151" s="210" t="s">
        <v>5</v>
      </c>
      <c r="N151" s="211" t="s">
        <v>44</v>
      </c>
      <c r="O151" s="40"/>
      <c r="P151" s="182">
        <f t="shared" si="11"/>
        <v>0</v>
      </c>
      <c r="Q151" s="182">
        <v>0</v>
      </c>
      <c r="R151" s="182">
        <f t="shared" si="12"/>
        <v>0</v>
      </c>
      <c r="S151" s="182">
        <v>0</v>
      </c>
      <c r="T151" s="183">
        <f t="shared" si="13"/>
        <v>0</v>
      </c>
      <c r="AR151" s="22" t="s">
        <v>256</v>
      </c>
      <c r="AT151" s="22" t="s">
        <v>271</v>
      </c>
      <c r="AU151" s="22" t="s">
        <v>83</v>
      </c>
      <c r="AY151" s="22" t="s">
        <v>178</v>
      </c>
      <c r="BE151" s="184">
        <f t="shared" si="14"/>
        <v>0</v>
      </c>
      <c r="BF151" s="184">
        <f t="shared" si="15"/>
        <v>0</v>
      </c>
      <c r="BG151" s="184">
        <f t="shared" si="16"/>
        <v>0</v>
      </c>
      <c r="BH151" s="184">
        <f t="shared" si="17"/>
        <v>0</v>
      </c>
      <c r="BI151" s="184">
        <f t="shared" si="18"/>
        <v>0</v>
      </c>
      <c r="BJ151" s="22" t="s">
        <v>81</v>
      </c>
      <c r="BK151" s="184">
        <f t="shared" si="19"/>
        <v>0</v>
      </c>
      <c r="BL151" s="22" t="s">
        <v>218</v>
      </c>
      <c r="BM151" s="22" t="s">
        <v>395</v>
      </c>
    </row>
    <row r="152" spans="2:65" s="1" customFormat="1" ht="16.5" customHeight="1">
      <c r="B152" s="172"/>
      <c r="C152" s="202" t="s">
        <v>294</v>
      </c>
      <c r="D152" s="202" t="s">
        <v>271</v>
      </c>
      <c r="E152" s="203" t="s">
        <v>2283</v>
      </c>
      <c r="F152" s="204" t="s">
        <v>2284</v>
      </c>
      <c r="G152" s="205" t="s">
        <v>299</v>
      </c>
      <c r="H152" s="206">
        <v>10</v>
      </c>
      <c r="I152" s="207"/>
      <c r="J152" s="208">
        <f t="shared" si="10"/>
        <v>0</v>
      </c>
      <c r="K152" s="204" t="s">
        <v>5</v>
      </c>
      <c r="L152" s="209"/>
      <c r="M152" s="210" t="s">
        <v>5</v>
      </c>
      <c r="N152" s="211" t="s">
        <v>44</v>
      </c>
      <c r="O152" s="40"/>
      <c r="P152" s="182">
        <f t="shared" si="11"/>
        <v>0</v>
      </c>
      <c r="Q152" s="182">
        <v>0</v>
      </c>
      <c r="R152" s="182">
        <f t="shared" si="12"/>
        <v>0</v>
      </c>
      <c r="S152" s="182">
        <v>0</v>
      </c>
      <c r="T152" s="183">
        <f t="shared" si="13"/>
        <v>0</v>
      </c>
      <c r="AR152" s="22" t="s">
        <v>256</v>
      </c>
      <c r="AT152" s="22" t="s">
        <v>271</v>
      </c>
      <c r="AU152" s="22" t="s">
        <v>83</v>
      </c>
      <c r="AY152" s="22" t="s">
        <v>178</v>
      </c>
      <c r="BE152" s="184">
        <f t="shared" si="14"/>
        <v>0</v>
      </c>
      <c r="BF152" s="184">
        <f t="shared" si="15"/>
        <v>0</v>
      </c>
      <c r="BG152" s="184">
        <f t="shared" si="16"/>
        <v>0</v>
      </c>
      <c r="BH152" s="184">
        <f t="shared" si="17"/>
        <v>0</v>
      </c>
      <c r="BI152" s="184">
        <f t="shared" si="18"/>
        <v>0</v>
      </c>
      <c r="BJ152" s="22" t="s">
        <v>81</v>
      </c>
      <c r="BK152" s="184">
        <f t="shared" si="19"/>
        <v>0</v>
      </c>
      <c r="BL152" s="22" t="s">
        <v>218</v>
      </c>
      <c r="BM152" s="22" t="s">
        <v>399</v>
      </c>
    </row>
    <row r="153" spans="2:65" s="1" customFormat="1" ht="16.5" customHeight="1">
      <c r="B153" s="172"/>
      <c r="C153" s="202" t="s">
        <v>401</v>
      </c>
      <c r="D153" s="202" t="s">
        <v>271</v>
      </c>
      <c r="E153" s="203" t="s">
        <v>2285</v>
      </c>
      <c r="F153" s="204" t="s">
        <v>2286</v>
      </c>
      <c r="G153" s="205" t="s">
        <v>299</v>
      </c>
      <c r="H153" s="206">
        <v>1</v>
      </c>
      <c r="I153" s="207"/>
      <c r="J153" s="208">
        <f t="shared" si="10"/>
        <v>0</v>
      </c>
      <c r="K153" s="204" t="s">
        <v>5</v>
      </c>
      <c r="L153" s="209"/>
      <c r="M153" s="210" t="s">
        <v>5</v>
      </c>
      <c r="N153" s="211" t="s">
        <v>44</v>
      </c>
      <c r="O153" s="40"/>
      <c r="P153" s="182">
        <f t="shared" si="11"/>
        <v>0</v>
      </c>
      <c r="Q153" s="182">
        <v>0</v>
      </c>
      <c r="R153" s="182">
        <f t="shared" si="12"/>
        <v>0</v>
      </c>
      <c r="S153" s="182">
        <v>0</v>
      </c>
      <c r="T153" s="183">
        <f t="shared" si="13"/>
        <v>0</v>
      </c>
      <c r="AR153" s="22" t="s">
        <v>256</v>
      </c>
      <c r="AT153" s="22" t="s">
        <v>271</v>
      </c>
      <c r="AU153" s="22" t="s">
        <v>83</v>
      </c>
      <c r="AY153" s="22" t="s">
        <v>178</v>
      </c>
      <c r="BE153" s="184">
        <f t="shared" si="14"/>
        <v>0</v>
      </c>
      <c r="BF153" s="184">
        <f t="shared" si="15"/>
        <v>0</v>
      </c>
      <c r="BG153" s="184">
        <f t="shared" si="16"/>
        <v>0</v>
      </c>
      <c r="BH153" s="184">
        <f t="shared" si="17"/>
        <v>0</v>
      </c>
      <c r="BI153" s="184">
        <f t="shared" si="18"/>
        <v>0</v>
      </c>
      <c r="BJ153" s="22" t="s">
        <v>81</v>
      </c>
      <c r="BK153" s="184">
        <f t="shared" si="19"/>
        <v>0</v>
      </c>
      <c r="BL153" s="22" t="s">
        <v>218</v>
      </c>
      <c r="BM153" s="22" t="s">
        <v>404</v>
      </c>
    </row>
    <row r="154" spans="2:65" s="1" customFormat="1" ht="16.5" customHeight="1">
      <c r="B154" s="172"/>
      <c r="C154" s="202" t="s">
        <v>300</v>
      </c>
      <c r="D154" s="202" t="s">
        <v>271</v>
      </c>
      <c r="E154" s="203" t="s">
        <v>2287</v>
      </c>
      <c r="F154" s="204" t="s">
        <v>2288</v>
      </c>
      <c r="G154" s="205" t="s">
        <v>299</v>
      </c>
      <c r="H154" s="206">
        <v>1</v>
      </c>
      <c r="I154" s="207"/>
      <c r="J154" s="208">
        <f t="shared" si="10"/>
        <v>0</v>
      </c>
      <c r="K154" s="204" t="s">
        <v>5</v>
      </c>
      <c r="L154" s="209"/>
      <c r="M154" s="210" t="s">
        <v>5</v>
      </c>
      <c r="N154" s="211" t="s">
        <v>44</v>
      </c>
      <c r="O154" s="40"/>
      <c r="P154" s="182">
        <f t="shared" si="11"/>
        <v>0</v>
      </c>
      <c r="Q154" s="182">
        <v>0</v>
      </c>
      <c r="R154" s="182">
        <f t="shared" si="12"/>
        <v>0</v>
      </c>
      <c r="S154" s="182">
        <v>0</v>
      </c>
      <c r="T154" s="183">
        <f t="shared" si="13"/>
        <v>0</v>
      </c>
      <c r="AR154" s="22" t="s">
        <v>256</v>
      </c>
      <c r="AT154" s="22" t="s">
        <v>271</v>
      </c>
      <c r="AU154" s="22" t="s">
        <v>83</v>
      </c>
      <c r="AY154" s="22" t="s">
        <v>178</v>
      </c>
      <c r="BE154" s="184">
        <f t="shared" si="14"/>
        <v>0</v>
      </c>
      <c r="BF154" s="184">
        <f t="shared" si="15"/>
        <v>0</v>
      </c>
      <c r="BG154" s="184">
        <f t="shared" si="16"/>
        <v>0</v>
      </c>
      <c r="BH154" s="184">
        <f t="shared" si="17"/>
        <v>0</v>
      </c>
      <c r="BI154" s="184">
        <f t="shared" si="18"/>
        <v>0</v>
      </c>
      <c r="BJ154" s="22" t="s">
        <v>81</v>
      </c>
      <c r="BK154" s="184">
        <f t="shared" si="19"/>
        <v>0</v>
      </c>
      <c r="BL154" s="22" t="s">
        <v>218</v>
      </c>
      <c r="BM154" s="22" t="s">
        <v>408</v>
      </c>
    </row>
    <row r="155" spans="2:65" s="1" customFormat="1" ht="25.5" customHeight="1">
      <c r="B155" s="172"/>
      <c r="C155" s="173" t="s">
        <v>410</v>
      </c>
      <c r="D155" s="173" t="s">
        <v>180</v>
      </c>
      <c r="E155" s="174" t="s">
        <v>2289</v>
      </c>
      <c r="F155" s="175" t="s">
        <v>2290</v>
      </c>
      <c r="G155" s="176" t="s">
        <v>217</v>
      </c>
      <c r="H155" s="177">
        <v>1</v>
      </c>
      <c r="I155" s="178"/>
      <c r="J155" s="179">
        <f t="shared" si="10"/>
        <v>0</v>
      </c>
      <c r="K155" s="175" t="s">
        <v>267</v>
      </c>
      <c r="L155" s="39"/>
      <c r="M155" s="180" t="s">
        <v>5</v>
      </c>
      <c r="N155" s="181" t="s">
        <v>44</v>
      </c>
      <c r="O155" s="40"/>
      <c r="P155" s="182">
        <f t="shared" si="11"/>
        <v>0</v>
      </c>
      <c r="Q155" s="182">
        <v>0</v>
      </c>
      <c r="R155" s="182">
        <f t="shared" si="12"/>
        <v>0</v>
      </c>
      <c r="S155" s="182">
        <v>0</v>
      </c>
      <c r="T155" s="183">
        <f t="shared" si="13"/>
        <v>0</v>
      </c>
      <c r="AR155" s="22" t="s">
        <v>218</v>
      </c>
      <c r="AT155" s="22" t="s">
        <v>180</v>
      </c>
      <c r="AU155" s="22" t="s">
        <v>83</v>
      </c>
      <c r="AY155" s="22" t="s">
        <v>178</v>
      </c>
      <c r="BE155" s="184">
        <f t="shared" si="14"/>
        <v>0</v>
      </c>
      <c r="BF155" s="184">
        <f t="shared" si="15"/>
        <v>0</v>
      </c>
      <c r="BG155" s="184">
        <f t="shared" si="16"/>
        <v>0</v>
      </c>
      <c r="BH155" s="184">
        <f t="shared" si="17"/>
        <v>0</v>
      </c>
      <c r="BI155" s="184">
        <f t="shared" si="18"/>
        <v>0</v>
      </c>
      <c r="BJ155" s="22" t="s">
        <v>81</v>
      </c>
      <c r="BK155" s="184">
        <f t="shared" si="19"/>
        <v>0</v>
      </c>
      <c r="BL155" s="22" t="s">
        <v>218</v>
      </c>
      <c r="BM155" s="22" t="s">
        <v>413</v>
      </c>
    </row>
    <row r="156" spans="2:65" s="1" customFormat="1" ht="16.5" customHeight="1">
      <c r="B156" s="172"/>
      <c r="C156" s="202" t="s">
        <v>304</v>
      </c>
      <c r="D156" s="202" t="s">
        <v>271</v>
      </c>
      <c r="E156" s="203" t="s">
        <v>2291</v>
      </c>
      <c r="F156" s="204" t="s">
        <v>2292</v>
      </c>
      <c r="G156" s="205" t="s">
        <v>299</v>
      </c>
      <c r="H156" s="206">
        <v>2</v>
      </c>
      <c r="I156" s="207"/>
      <c r="J156" s="208">
        <f t="shared" si="10"/>
        <v>0</v>
      </c>
      <c r="K156" s="204" t="s">
        <v>5</v>
      </c>
      <c r="L156" s="209"/>
      <c r="M156" s="210" t="s">
        <v>5</v>
      </c>
      <c r="N156" s="211" t="s">
        <v>44</v>
      </c>
      <c r="O156" s="40"/>
      <c r="P156" s="182">
        <f t="shared" si="11"/>
        <v>0</v>
      </c>
      <c r="Q156" s="182">
        <v>0</v>
      </c>
      <c r="R156" s="182">
        <f t="shared" si="12"/>
        <v>0</v>
      </c>
      <c r="S156" s="182">
        <v>0</v>
      </c>
      <c r="T156" s="183">
        <f t="shared" si="13"/>
        <v>0</v>
      </c>
      <c r="AR156" s="22" t="s">
        <v>256</v>
      </c>
      <c r="AT156" s="22" t="s">
        <v>271</v>
      </c>
      <c r="AU156" s="22" t="s">
        <v>83</v>
      </c>
      <c r="AY156" s="22" t="s">
        <v>178</v>
      </c>
      <c r="BE156" s="184">
        <f t="shared" si="14"/>
        <v>0</v>
      </c>
      <c r="BF156" s="184">
        <f t="shared" si="15"/>
        <v>0</v>
      </c>
      <c r="BG156" s="184">
        <f t="shared" si="16"/>
        <v>0</v>
      </c>
      <c r="BH156" s="184">
        <f t="shared" si="17"/>
        <v>0</v>
      </c>
      <c r="BI156" s="184">
        <f t="shared" si="18"/>
        <v>0</v>
      </c>
      <c r="BJ156" s="22" t="s">
        <v>81</v>
      </c>
      <c r="BK156" s="184">
        <f t="shared" si="19"/>
        <v>0</v>
      </c>
      <c r="BL156" s="22" t="s">
        <v>218</v>
      </c>
      <c r="BM156" s="22" t="s">
        <v>418</v>
      </c>
    </row>
    <row r="157" spans="2:65" s="1" customFormat="1" ht="38.25" customHeight="1">
      <c r="B157" s="172"/>
      <c r="C157" s="173" t="s">
        <v>420</v>
      </c>
      <c r="D157" s="173" t="s">
        <v>180</v>
      </c>
      <c r="E157" s="174" t="s">
        <v>2293</v>
      </c>
      <c r="F157" s="175" t="s">
        <v>2294</v>
      </c>
      <c r="G157" s="176" t="s">
        <v>560</v>
      </c>
      <c r="H157" s="212"/>
      <c r="I157" s="178"/>
      <c r="J157" s="179">
        <f t="shared" si="10"/>
        <v>0</v>
      </c>
      <c r="K157" s="175" t="s">
        <v>267</v>
      </c>
      <c r="L157" s="39"/>
      <c r="M157" s="180" t="s">
        <v>5</v>
      </c>
      <c r="N157" s="181" t="s">
        <v>44</v>
      </c>
      <c r="O157" s="40"/>
      <c r="P157" s="182">
        <f t="shared" si="11"/>
        <v>0</v>
      </c>
      <c r="Q157" s="182">
        <v>0</v>
      </c>
      <c r="R157" s="182">
        <f t="shared" si="12"/>
        <v>0</v>
      </c>
      <c r="S157" s="182">
        <v>0</v>
      </c>
      <c r="T157" s="183">
        <f t="shared" si="13"/>
        <v>0</v>
      </c>
      <c r="AR157" s="22" t="s">
        <v>218</v>
      </c>
      <c r="AT157" s="22" t="s">
        <v>180</v>
      </c>
      <c r="AU157" s="22" t="s">
        <v>83</v>
      </c>
      <c r="AY157" s="22" t="s">
        <v>178</v>
      </c>
      <c r="BE157" s="184">
        <f t="shared" si="14"/>
        <v>0</v>
      </c>
      <c r="BF157" s="184">
        <f t="shared" si="15"/>
        <v>0</v>
      </c>
      <c r="BG157" s="184">
        <f t="shared" si="16"/>
        <v>0</v>
      </c>
      <c r="BH157" s="184">
        <f t="shared" si="17"/>
        <v>0</v>
      </c>
      <c r="BI157" s="184">
        <f t="shared" si="18"/>
        <v>0</v>
      </c>
      <c r="BJ157" s="22" t="s">
        <v>81</v>
      </c>
      <c r="BK157" s="184">
        <f t="shared" si="19"/>
        <v>0</v>
      </c>
      <c r="BL157" s="22" t="s">
        <v>218</v>
      </c>
      <c r="BM157" s="22" t="s">
        <v>423</v>
      </c>
    </row>
    <row r="158" spans="2:63" s="10" customFormat="1" ht="29.85" customHeight="1">
      <c r="B158" s="159"/>
      <c r="D158" s="160" t="s">
        <v>72</v>
      </c>
      <c r="E158" s="170" t="s">
        <v>2295</v>
      </c>
      <c r="F158" s="170" t="s">
        <v>2296</v>
      </c>
      <c r="I158" s="162"/>
      <c r="J158" s="171">
        <f>BK158</f>
        <v>0</v>
      </c>
      <c r="L158" s="159"/>
      <c r="M158" s="164"/>
      <c r="N158" s="165"/>
      <c r="O158" s="165"/>
      <c r="P158" s="166">
        <f>SUM(P159:P182)</f>
        <v>0</v>
      </c>
      <c r="Q158" s="165"/>
      <c r="R158" s="166">
        <f>SUM(R159:R182)</f>
        <v>0</v>
      </c>
      <c r="S158" s="165"/>
      <c r="T158" s="167">
        <f>SUM(T159:T182)</f>
        <v>0</v>
      </c>
      <c r="AR158" s="160" t="s">
        <v>83</v>
      </c>
      <c r="AT158" s="168" t="s">
        <v>72</v>
      </c>
      <c r="AU158" s="168" t="s">
        <v>81</v>
      </c>
      <c r="AY158" s="160" t="s">
        <v>178</v>
      </c>
      <c r="BK158" s="169">
        <f>SUM(BK159:BK182)</f>
        <v>0</v>
      </c>
    </row>
    <row r="159" spans="2:65" s="1" customFormat="1" ht="16.5" customHeight="1">
      <c r="B159" s="172"/>
      <c r="C159" s="173" t="s">
        <v>308</v>
      </c>
      <c r="D159" s="173" t="s">
        <v>180</v>
      </c>
      <c r="E159" s="174" t="s">
        <v>2297</v>
      </c>
      <c r="F159" s="175" t="s">
        <v>2298</v>
      </c>
      <c r="G159" s="176" t="s">
        <v>290</v>
      </c>
      <c r="H159" s="177">
        <v>1550</v>
      </c>
      <c r="I159" s="178"/>
      <c r="J159" s="179">
        <f aca="true" t="shared" si="20" ref="J159:J182">ROUND(I159*H159,2)</f>
        <v>0</v>
      </c>
      <c r="K159" s="175" t="s">
        <v>267</v>
      </c>
      <c r="L159" s="39"/>
      <c r="M159" s="180" t="s">
        <v>5</v>
      </c>
      <c r="N159" s="181" t="s">
        <v>44</v>
      </c>
      <c r="O159" s="40"/>
      <c r="P159" s="182">
        <f aca="true" t="shared" si="21" ref="P159:P182">O159*H159</f>
        <v>0</v>
      </c>
      <c r="Q159" s="182">
        <v>0</v>
      </c>
      <c r="R159" s="182">
        <f aca="true" t="shared" si="22" ref="R159:R182">Q159*H159</f>
        <v>0</v>
      </c>
      <c r="S159" s="182">
        <v>0</v>
      </c>
      <c r="T159" s="183">
        <f aca="true" t="shared" si="23" ref="T159:T182">S159*H159</f>
        <v>0</v>
      </c>
      <c r="AR159" s="22" t="s">
        <v>218</v>
      </c>
      <c r="AT159" s="22" t="s">
        <v>180</v>
      </c>
      <c r="AU159" s="22" t="s">
        <v>83</v>
      </c>
      <c r="AY159" s="22" t="s">
        <v>178</v>
      </c>
      <c r="BE159" s="184">
        <f aca="true" t="shared" si="24" ref="BE159:BE182">IF(N159="základní",J159,0)</f>
        <v>0</v>
      </c>
      <c r="BF159" s="184">
        <f aca="true" t="shared" si="25" ref="BF159:BF182">IF(N159="snížená",J159,0)</f>
        <v>0</v>
      </c>
      <c r="BG159" s="184">
        <f aca="true" t="shared" si="26" ref="BG159:BG182">IF(N159="zákl. přenesená",J159,0)</f>
        <v>0</v>
      </c>
      <c r="BH159" s="184">
        <f aca="true" t="shared" si="27" ref="BH159:BH182">IF(N159="sníž. přenesená",J159,0)</f>
        <v>0</v>
      </c>
      <c r="BI159" s="184">
        <f aca="true" t="shared" si="28" ref="BI159:BI182">IF(N159="nulová",J159,0)</f>
        <v>0</v>
      </c>
      <c r="BJ159" s="22" t="s">
        <v>81</v>
      </c>
      <c r="BK159" s="184">
        <f aca="true" t="shared" si="29" ref="BK159:BK182">ROUND(I159*H159,2)</f>
        <v>0</v>
      </c>
      <c r="BL159" s="22" t="s">
        <v>218</v>
      </c>
      <c r="BM159" s="22" t="s">
        <v>427</v>
      </c>
    </row>
    <row r="160" spans="2:65" s="1" customFormat="1" ht="16.5" customHeight="1">
      <c r="B160" s="172"/>
      <c r="C160" s="173" t="s">
        <v>429</v>
      </c>
      <c r="D160" s="173" t="s">
        <v>180</v>
      </c>
      <c r="E160" s="174" t="s">
        <v>2299</v>
      </c>
      <c r="F160" s="175" t="s">
        <v>2300</v>
      </c>
      <c r="G160" s="176" t="s">
        <v>290</v>
      </c>
      <c r="H160" s="177">
        <v>1650</v>
      </c>
      <c r="I160" s="178"/>
      <c r="J160" s="179">
        <f t="shared" si="20"/>
        <v>0</v>
      </c>
      <c r="K160" s="175" t="s">
        <v>267</v>
      </c>
      <c r="L160" s="39"/>
      <c r="M160" s="180" t="s">
        <v>5</v>
      </c>
      <c r="N160" s="181" t="s">
        <v>44</v>
      </c>
      <c r="O160" s="40"/>
      <c r="P160" s="182">
        <f t="shared" si="21"/>
        <v>0</v>
      </c>
      <c r="Q160" s="182">
        <v>0</v>
      </c>
      <c r="R160" s="182">
        <f t="shared" si="22"/>
        <v>0</v>
      </c>
      <c r="S160" s="182">
        <v>0</v>
      </c>
      <c r="T160" s="183">
        <f t="shared" si="23"/>
        <v>0</v>
      </c>
      <c r="AR160" s="22" t="s">
        <v>218</v>
      </c>
      <c r="AT160" s="22" t="s">
        <v>180</v>
      </c>
      <c r="AU160" s="22" t="s">
        <v>83</v>
      </c>
      <c r="AY160" s="22" t="s">
        <v>178</v>
      </c>
      <c r="BE160" s="184">
        <f t="shared" si="24"/>
        <v>0</v>
      </c>
      <c r="BF160" s="184">
        <f t="shared" si="25"/>
        <v>0</v>
      </c>
      <c r="BG160" s="184">
        <f t="shared" si="26"/>
        <v>0</v>
      </c>
      <c r="BH160" s="184">
        <f t="shared" si="27"/>
        <v>0</v>
      </c>
      <c r="BI160" s="184">
        <f t="shared" si="28"/>
        <v>0</v>
      </c>
      <c r="BJ160" s="22" t="s">
        <v>81</v>
      </c>
      <c r="BK160" s="184">
        <f t="shared" si="29"/>
        <v>0</v>
      </c>
      <c r="BL160" s="22" t="s">
        <v>218</v>
      </c>
      <c r="BM160" s="22" t="s">
        <v>432</v>
      </c>
    </row>
    <row r="161" spans="2:65" s="1" customFormat="1" ht="16.5" customHeight="1">
      <c r="B161" s="172"/>
      <c r="C161" s="173" t="s">
        <v>311</v>
      </c>
      <c r="D161" s="173" t="s">
        <v>180</v>
      </c>
      <c r="E161" s="174" t="s">
        <v>2301</v>
      </c>
      <c r="F161" s="175" t="s">
        <v>2302</v>
      </c>
      <c r="G161" s="176" t="s">
        <v>290</v>
      </c>
      <c r="H161" s="177">
        <v>30</v>
      </c>
      <c r="I161" s="178"/>
      <c r="J161" s="179">
        <f t="shared" si="20"/>
        <v>0</v>
      </c>
      <c r="K161" s="175" t="s">
        <v>267</v>
      </c>
      <c r="L161" s="39"/>
      <c r="M161" s="180" t="s">
        <v>5</v>
      </c>
      <c r="N161" s="181" t="s">
        <v>44</v>
      </c>
      <c r="O161" s="40"/>
      <c r="P161" s="182">
        <f t="shared" si="21"/>
        <v>0</v>
      </c>
      <c r="Q161" s="182">
        <v>0</v>
      </c>
      <c r="R161" s="182">
        <f t="shared" si="22"/>
        <v>0</v>
      </c>
      <c r="S161" s="182">
        <v>0</v>
      </c>
      <c r="T161" s="183">
        <f t="shared" si="23"/>
        <v>0</v>
      </c>
      <c r="AR161" s="22" t="s">
        <v>218</v>
      </c>
      <c r="AT161" s="22" t="s">
        <v>180</v>
      </c>
      <c r="AU161" s="22" t="s">
        <v>83</v>
      </c>
      <c r="AY161" s="22" t="s">
        <v>178</v>
      </c>
      <c r="BE161" s="184">
        <f t="shared" si="24"/>
        <v>0</v>
      </c>
      <c r="BF161" s="184">
        <f t="shared" si="25"/>
        <v>0</v>
      </c>
      <c r="BG161" s="184">
        <f t="shared" si="26"/>
        <v>0</v>
      </c>
      <c r="BH161" s="184">
        <f t="shared" si="27"/>
        <v>0</v>
      </c>
      <c r="BI161" s="184">
        <f t="shared" si="28"/>
        <v>0</v>
      </c>
      <c r="BJ161" s="22" t="s">
        <v>81</v>
      </c>
      <c r="BK161" s="184">
        <f t="shared" si="29"/>
        <v>0</v>
      </c>
      <c r="BL161" s="22" t="s">
        <v>218</v>
      </c>
      <c r="BM161" s="22" t="s">
        <v>436</v>
      </c>
    </row>
    <row r="162" spans="2:65" s="1" customFormat="1" ht="25.5" customHeight="1">
      <c r="B162" s="172"/>
      <c r="C162" s="173" t="s">
        <v>438</v>
      </c>
      <c r="D162" s="173" t="s">
        <v>180</v>
      </c>
      <c r="E162" s="174" t="s">
        <v>2303</v>
      </c>
      <c r="F162" s="175" t="s">
        <v>2304</v>
      </c>
      <c r="G162" s="176" t="s">
        <v>290</v>
      </c>
      <c r="H162" s="177">
        <v>34</v>
      </c>
      <c r="I162" s="178"/>
      <c r="J162" s="179">
        <f t="shared" si="20"/>
        <v>0</v>
      </c>
      <c r="K162" s="175" t="s">
        <v>267</v>
      </c>
      <c r="L162" s="39"/>
      <c r="M162" s="180" t="s">
        <v>5</v>
      </c>
      <c r="N162" s="181" t="s">
        <v>44</v>
      </c>
      <c r="O162" s="40"/>
      <c r="P162" s="182">
        <f t="shared" si="21"/>
        <v>0</v>
      </c>
      <c r="Q162" s="182">
        <v>0</v>
      </c>
      <c r="R162" s="182">
        <f t="shared" si="22"/>
        <v>0</v>
      </c>
      <c r="S162" s="182">
        <v>0</v>
      </c>
      <c r="T162" s="183">
        <f t="shared" si="23"/>
        <v>0</v>
      </c>
      <c r="AR162" s="22" t="s">
        <v>218</v>
      </c>
      <c r="AT162" s="22" t="s">
        <v>180</v>
      </c>
      <c r="AU162" s="22" t="s">
        <v>83</v>
      </c>
      <c r="AY162" s="22" t="s">
        <v>178</v>
      </c>
      <c r="BE162" s="184">
        <f t="shared" si="24"/>
        <v>0</v>
      </c>
      <c r="BF162" s="184">
        <f t="shared" si="25"/>
        <v>0</v>
      </c>
      <c r="BG162" s="184">
        <f t="shared" si="26"/>
        <v>0</v>
      </c>
      <c r="BH162" s="184">
        <f t="shared" si="27"/>
        <v>0</v>
      </c>
      <c r="BI162" s="184">
        <f t="shared" si="28"/>
        <v>0</v>
      </c>
      <c r="BJ162" s="22" t="s">
        <v>81</v>
      </c>
      <c r="BK162" s="184">
        <f t="shared" si="29"/>
        <v>0</v>
      </c>
      <c r="BL162" s="22" t="s">
        <v>218</v>
      </c>
      <c r="BM162" s="22" t="s">
        <v>441</v>
      </c>
    </row>
    <row r="163" spans="2:65" s="1" customFormat="1" ht="25.5" customHeight="1">
      <c r="B163" s="172"/>
      <c r="C163" s="173" t="s">
        <v>316</v>
      </c>
      <c r="D163" s="173" t="s">
        <v>180</v>
      </c>
      <c r="E163" s="174" t="s">
        <v>2305</v>
      </c>
      <c r="F163" s="175" t="s">
        <v>2306</v>
      </c>
      <c r="G163" s="176" t="s">
        <v>290</v>
      </c>
      <c r="H163" s="177">
        <v>45</v>
      </c>
      <c r="I163" s="178"/>
      <c r="J163" s="179">
        <f t="shared" si="20"/>
        <v>0</v>
      </c>
      <c r="K163" s="175" t="s">
        <v>267</v>
      </c>
      <c r="L163" s="39"/>
      <c r="M163" s="180" t="s">
        <v>5</v>
      </c>
      <c r="N163" s="181" t="s">
        <v>44</v>
      </c>
      <c r="O163" s="40"/>
      <c r="P163" s="182">
        <f t="shared" si="21"/>
        <v>0</v>
      </c>
      <c r="Q163" s="182">
        <v>0</v>
      </c>
      <c r="R163" s="182">
        <f t="shared" si="22"/>
        <v>0</v>
      </c>
      <c r="S163" s="182">
        <v>0</v>
      </c>
      <c r="T163" s="183">
        <f t="shared" si="23"/>
        <v>0</v>
      </c>
      <c r="AR163" s="22" t="s">
        <v>218</v>
      </c>
      <c r="AT163" s="22" t="s">
        <v>180</v>
      </c>
      <c r="AU163" s="22" t="s">
        <v>83</v>
      </c>
      <c r="AY163" s="22" t="s">
        <v>178</v>
      </c>
      <c r="BE163" s="184">
        <f t="shared" si="24"/>
        <v>0</v>
      </c>
      <c r="BF163" s="184">
        <f t="shared" si="25"/>
        <v>0</v>
      </c>
      <c r="BG163" s="184">
        <f t="shared" si="26"/>
        <v>0</v>
      </c>
      <c r="BH163" s="184">
        <f t="shared" si="27"/>
        <v>0</v>
      </c>
      <c r="BI163" s="184">
        <f t="shared" si="28"/>
        <v>0</v>
      </c>
      <c r="BJ163" s="22" t="s">
        <v>81</v>
      </c>
      <c r="BK163" s="184">
        <f t="shared" si="29"/>
        <v>0</v>
      </c>
      <c r="BL163" s="22" t="s">
        <v>218</v>
      </c>
      <c r="BM163" s="22" t="s">
        <v>444</v>
      </c>
    </row>
    <row r="164" spans="2:65" s="1" customFormat="1" ht="16.5" customHeight="1">
      <c r="B164" s="172"/>
      <c r="C164" s="173" t="s">
        <v>445</v>
      </c>
      <c r="D164" s="173" t="s">
        <v>180</v>
      </c>
      <c r="E164" s="174" t="s">
        <v>2307</v>
      </c>
      <c r="F164" s="175" t="s">
        <v>2308</v>
      </c>
      <c r="G164" s="176" t="s">
        <v>2309</v>
      </c>
      <c r="H164" s="177">
        <v>1800</v>
      </c>
      <c r="I164" s="178"/>
      <c r="J164" s="179">
        <f t="shared" si="20"/>
        <v>0</v>
      </c>
      <c r="K164" s="175" t="s">
        <v>5</v>
      </c>
      <c r="L164" s="39"/>
      <c r="M164" s="180" t="s">
        <v>5</v>
      </c>
      <c r="N164" s="181" t="s">
        <v>44</v>
      </c>
      <c r="O164" s="40"/>
      <c r="P164" s="182">
        <f t="shared" si="21"/>
        <v>0</v>
      </c>
      <c r="Q164" s="182">
        <v>0</v>
      </c>
      <c r="R164" s="182">
        <f t="shared" si="22"/>
        <v>0</v>
      </c>
      <c r="S164" s="182">
        <v>0</v>
      </c>
      <c r="T164" s="183">
        <f t="shared" si="23"/>
        <v>0</v>
      </c>
      <c r="AR164" s="22" t="s">
        <v>218</v>
      </c>
      <c r="AT164" s="22" t="s">
        <v>180</v>
      </c>
      <c r="AU164" s="22" t="s">
        <v>83</v>
      </c>
      <c r="AY164" s="22" t="s">
        <v>178</v>
      </c>
      <c r="BE164" s="184">
        <f t="shared" si="24"/>
        <v>0</v>
      </c>
      <c r="BF164" s="184">
        <f t="shared" si="25"/>
        <v>0</v>
      </c>
      <c r="BG164" s="184">
        <f t="shared" si="26"/>
        <v>0</v>
      </c>
      <c r="BH164" s="184">
        <f t="shared" si="27"/>
        <v>0</v>
      </c>
      <c r="BI164" s="184">
        <f t="shared" si="28"/>
        <v>0</v>
      </c>
      <c r="BJ164" s="22" t="s">
        <v>81</v>
      </c>
      <c r="BK164" s="184">
        <f t="shared" si="29"/>
        <v>0</v>
      </c>
      <c r="BL164" s="22" t="s">
        <v>218</v>
      </c>
      <c r="BM164" s="22" t="s">
        <v>448</v>
      </c>
    </row>
    <row r="165" spans="2:65" s="1" customFormat="1" ht="16.5" customHeight="1">
      <c r="B165" s="172"/>
      <c r="C165" s="173" t="s">
        <v>323</v>
      </c>
      <c r="D165" s="173" t="s">
        <v>180</v>
      </c>
      <c r="E165" s="174" t="s">
        <v>2310</v>
      </c>
      <c r="F165" s="175" t="s">
        <v>2311</v>
      </c>
      <c r="G165" s="176" t="s">
        <v>299</v>
      </c>
      <c r="H165" s="177">
        <v>92</v>
      </c>
      <c r="I165" s="178"/>
      <c r="J165" s="179">
        <f t="shared" si="20"/>
        <v>0</v>
      </c>
      <c r="K165" s="175" t="s">
        <v>5</v>
      </c>
      <c r="L165" s="39"/>
      <c r="M165" s="180" t="s">
        <v>5</v>
      </c>
      <c r="N165" s="181" t="s">
        <v>44</v>
      </c>
      <c r="O165" s="40"/>
      <c r="P165" s="182">
        <f t="shared" si="21"/>
        <v>0</v>
      </c>
      <c r="Q165" s="182">
        <v>0</v>
      </c>
      <c r="R165" s="182">
        <f t="shared" si="22"/>
        <v>0</v>
      </c>
      <c r="S165" s="182">
        <v>0</v>
      </c>
      <c r="T165" s="183">
        <f t="shared" si="23"/>
        <v>0</v>
      </c>
      <c r="AR165" s="22" t="s">
        <v>218</v>
      </c>
      <c r="AT165" s="22" t="s">
        <v>180</v>
      </c>
      <c r="AU165" s="22" t="s">
        <v>83</v>
      </c>
      <c r="AY165" s="22" t="s">
        <v>178</v>
      </c>
      <c r="BE165" s="184">
        <f t="shared" si="24"/>
        <v>0</v>
      </c>
      <c r="BF165" s="184">
        <f t="shared" si="25"/>
        <v>0</v>
      </c>
      <c r="BG165" s="184">
        <f t="shared" si="26"/>
        <v>0</v>
      </c>
      <c r="BH165" s="184">
        <f t="shared" si="27"/>
        <v>0</v>
      </c>
      <c r="BI165" s="184">
        <f t="shared" si="28"/>
        <v>0</v>
      </c>
      <c r="BJ165" s="22" t="s">
        <v>81</v>
      </c>
      <c r="BK165" s="184">
        <f t="shared" si="29"/>
        <v>0</v>
      </c>
      <c r="BL165" s="22" t="s">
        <v>218</v>
      </c>
      <c r="BM165" s="22" t="s">
        <v>452</v>
      </c>
    </row>
    <row r="166" spans="2:65" s="1" customFormat="1" ht="16.5" customHeight="1">
      <c r="B166" s="172"/>
      <c r="C166" s="202" t="s">
        <v>454</v>
      </c>
      <c r="D166" s="202" t="s">
        <v>271</v>
      </c>
      <c r="E166" s="203" t="s">
        <v>2312</v>
      </c>
      <c r="F166" s="204" t="s">
        <v>2313</v>
      </c>
      <c r="G166" s="205" t="s">
        <v>299</v>
      </c>
      <c r="H166" s="206">
        <v>10</v>
      </c>
      <c r="I166" s="207"/>
      <c r="J166" s="208">
        <f t="shared" si="20"/>
        <v>0</v>
      </c>
      <c r="K166" s="204" t="s">
        <v>5</v>
      </c>
      <c r="L166" s="209"/>
      <c r="M166" s="210" t="s">
        <v>5</v>
      </c>
      <c r="N166" s="211" t="s">
        <v>44</v>
      </c>
      <c r="O166" s="40"/>
      <c r="P166" s="182">
        <f t="shared" si="21"/>
        <v>0</v>
      </c>
      <c r="Q166" s="182">
        <v>0</v>
      </c>
      <c r="R166" s="182">
        <f t="shared" si="22"/>
        <v>0</v>
      </c>
      <c r="S166" s="182">
        <v>0</v>
      </c>
      <c r="T166" s="183">
        <f t="shared" si="23"/>
        <v>0</v>
      </c>
      <c r="AR166" s="22" t="s">
        <v>256</v>
      </c>
      <c r="AT166" s="22" t="s">
        <v>271</v>
      </c>
      <c r="AU166" s="22" t="s">
        <v>83</v>
      </c>
      <c r="AY166" s="22" t="s">
        <v>178</v>
      </c>
      <c r="BE166" s="184">
        <f t="shared" si="24"/>
        <v>0</v>
      </c>
      <c r="BF166" s="184">
        <f t="shared" si="25"/>
        <v>0</v>
      </c>
      <c r="BG166" s="184">
        <f t="shared" si="26"/>
        <v>0</v>
      </c>
      <c r="BH166" s="184">
        <f t="shared" si="27"/>
        <v>0</v>
      </c>
      <c r="BI166" s="184">
        <f t="shared" si="28"/>
        <v>0</v>
      </c>
      <c r="BJ166" s="22" t="s">
        <v>81</v>
      </c>
      <c r="BK166" s="184">
        <f t="shared" si="29"/>
        <v>0</v>
      </c>
      <c r="BL166" s="22" t="s">
        <v>218</v>
      </c>
      <c r="BM166" s="22" t="s">
        <v>457</v>
      </c>
    </row>
    <row r="167" spans="2:65" s="1" customFormat="1" ht="16.5" customHeight="1">
      <c r="B167" s="172"/>
      <c r="C167" s="202" t="s">
        <v>327</v>
      </c>
      <c r="D167" s="202" t="s">
        <v>271</v>
      </c>
      <c r="E167" s="203" t="s">
        <v>2314</v>
      </c>
      <c r="F167" s="204" t="s">
        <v>2315</v>
      </c>
      <c r="G167" s="205" t="s">
        <v>299</v>
      </c>
      <c r="H167" s="206">
        <v>24</v>
      </c>
      <c r="I167" s="207"/>
      <c r="J167" s="208">
        <f t="shared" si="20"/>
        <v>0</v>
      </c>
      <c r="K167" s="204" t="s">
        <v>5</v>
      </c>
      <c r="L167" s="209"/>
      <c r="M167" s="210" t="s">
        <v>5</v>
      </c>
      <c r="N167" s="211" t="s">
        <v>44</v>
      </c>
      <c r="O167" s="40"/>
      <c r="P167" s="182">
        <f t="shared" si="21"/>
        <v>0</v>
      </c>
      <c r="Q167" s="182">
        <v>0</v>
      </c>
      <c r="R167" s="182">
        <f t="shared" si="22"/>
        <v>0</v>
      </c>
      <c r="S167" s="182">
        <v>0</v>
      </c>
      <c r="T167" s="183">
        <f t="shared" si="23"/>
        <v>0</v>
      </c>
      <c r="AR167" s="22" t="s">
        <v>256</v>
      </c>
      <c r="AT167" s="22" t="s">
        <v>271</v>
      </c>
      <c r="AU167" s="22" t="s">
        <v>83</v>
      </c>
      <c r="AY167" s="22" t="s">
        <v>178</v>
      </c>
      <c r="BE167" s="184">
        <f t="shared" si="24"/>
        <v>0</v>
      </c>
      <c r="BF167" s="184">
        <f t="shared" si="25"/>
        <v>0</v>
      </c>
      <c r="BG167" s="184">
        <f t="shared" si="26"/>
        <v>0</v>
      </c>
      <c r="BH167" s="184">
        <f t="shared" si="27"/>
        <v>0</v>
      </c>
      <c r="BI167" s="184">
        <f t="shared" si="28"/>
        <v>0</v>
      </c>
      <c r="BJ167" s="22" t="s">
        <v>81</v>
      </c>
      <c r="BK167" s="184">
        <f t="shared" si="29"/>
        <v>0</v>
      </c>
      <c r="BL167" s="22" t="s">
        <v>218</v>
      </c>
      <c r="BM167" s="22" t="s">
        <v>461</v>
      </c>
    </row>
    <row r="168" spans="2:65" s="1" customFormat="1" ht="16.5" customHeight="1">
      <c r="B168" s="172"/>
      <c r="C168" s="202" t="s">
        <v>462</v>
      </c>
      <c r="D168" s="202" t="s">
        <v>271</v>
      </c>
      <c r="E168" s="203" t="s">
        <v>2316</v>
      </c>
      <c r="F168" s="204" t="s">
        <v>2317</v>
      </c>
      <c r="G168" s="205" t="s">
        <v>299</v>
      </c>
      <c r="H168" s="206">
        <v>22</v>
      </c>
      <c r="I168" s="207"/>
      <c r="J168" s="208">
        <f t="shared" si="20"/>
        <v>0</v>
      </c>
      <c r="K168" s="204" t="s">
        <v>5</v>
      </c>
      <c r="L168" s="209"/>
      <c r="M168" s="210" t="s">
        <v>5</v>
      </c>
      <c r="N168" s="211" t="s">
        <v>44</v>
      </c>
      <c r="O168" s="40"/>
      <c r="P168" s="182">
        <f t="shared" si="21"/>
        <v>0</v>
      </c>
      <c r="Q168" s="182">
        <v>0</v>
      </c>
      <c r="R168" s="182">
        <f t="shared" si="22"/>
        <v>0</v>
      </c>
      <c r="S168" s="182">
        <v>0</v>
      </c>
      <c r="T168" s="183">
        <f t="shared" si="23"/>
        <v>0</v>
      </c>
      <c r="AR168" s="22" t="s">
        <v>256</v>
      </c>
      <c r="AT168" s="22" t="s">
        <v>271</v>
      </c>
      <c r="AU168" s="22" t="s">
        <v>83</v>
      </c>
      <c r="AY168" s="22" t="s">
        <v>178</v>
      </c>
      <c r="BE168" s="184">
        <f t="shared" si="24"/>
        <v>0</v>
      </c>
      <c r="BF168" s="184">
        <f t="shared" si="25"/>
        <v>0</v>
      </c>
      <c r="BG168" s="184">
        <f t="shared" si="26"/>
        <v>0</v>
      </c>
      <c r="BH168" s="184">
        <f t="shared" si="27"/>
        <v>0</v>
      </c>
      <c r="BI168" s="184">
        <f t="shared" si="28"/>
        <v>0</v>
      </c>
      <c r="BJ168" s="22" t="s">
        <v>81</v>
      </c>
      <c r="BK168" s="184">
        <f t="shared" si="29"/>
        <v>0</v>
      </c>
      <c r="BL168" s="22" t="s">
        <v>218</v>
      </c>
      <c r="BM168" s="22" t="s">
        <v>465</v>
      </c>
    </row>
    <row r="169" spans="2:65" s="1" customFormat="1" ht="16.5" customHeight="1">
      <c r="B169" s="172"/>
      <c r="C169" s="202" t="s">
        <v>330</v>
      </c>
      <c r="D169" s="202" t="s">
        <v>271</v>
      </c>
      <c r="E169" s="203" t="s">
        <v>2318</v>
      </c>
      <c r="F169" s="204" t="s">
        <v>2319</v>
      </c>
      <c r="G169" s="205" t="s">
        <v>299</v>
      </c>
      <c r="H169" s="206">
        <v>36</v>
      </c>
      <c r="I169" s="207"/>
      <c r="J169" s="208">
        <f t="shared" si="20"/>
        <v>0</v>
      </c>
      <c r="K169" s="204" t="s">
        <v>5</v>
      </c>
      <c r="L169" s="209"/>
      <c r="M169" s="210" t="s">
        <v>5</v>
      </c>
      <c r="N169" s="211" t="s">
        <v>44</v>
      </c>
      <c r="O169" s="40"/>
      <c r="P169" s="182">
        <f t="shared" si="21"/>
        <v>0</v>
      </c>
      <c r="Q169" s="182">
        <v>0</v>
      </c>
      <c r="R169" s="182">
        <f t="shared" si="22"/>
        <v>0</v>
      </c>
      <c r="S169" s="182">
        <v>0</v>
      </c>
      <c r="T169" s="183">
        <f t="shared" si="23"/>
        <v>0</v>
      </c>
      <c r="AR169" s="22" t="s">
        <v>256</v>
      </c>
      <c r="AT169" s="22" t="s">
        <v>271</v>
      </c>
      <c r="AU169" s="22" t="s">
        <v>83</v>
      </c>
      <c r="AY169" s="22" t="s">
        <v>178</v>
      </c>
      <c r="BE169" s="184">
        <f t="shared" si="24"/>
        <v>0</v>
      </c>
      <c r="BF169" s="184">
        <f t="shared" si="25"/>
        <v>0</v>
      </c>
      <c r="BG169" s="184">
        <f t="shared" si="26"/>
        <v>0</v>
      </c>
      <c r="BH169" s="184">
        <f t="shared" si="27"/>
        <v>0</v>
      </c>
      <c r="BI169" s="184">
        <f t="shared" si="28"/>
        <v>0</v>
      </c>
      <c r="BJ169" s="22" t="s">
        <v>81</v>
      </c>
      <c r="BK169" s="184">
        <f t="shared" si="29"/>
        <v>0</v>
      </c>
      <c r="BL169" s="22" t="s">
        <v>218</v>
      </c>
      <c r="BM169" s="22" t="s">
        <v>469</v>
      </c>
    </row>
    <row r="170" spans="2:65" s="1" customFormat="1" ht="25.5" customHeight="1">
      <c r="B170" s="172"/>
      <c r="C170" s="173" t="s">
        <v>471</v>
      </c>
      <c r="D170" s="173" t="s">
        <v>180</v>
      </c>
      <c r="E170" s="174" t="s">
        <v>2320</v>
      </c>
      <c r="F170" s="175" t="s">
        <v>2321</v>
      </c>
      <c r="G170" s="176" t="s">
        <v>290</v>
      </c>
      <c r="H170" s="177">
        <v>5320</v>
      </c>
      <c r="I170" s="178"/>
      <c r="J170" s="179">
        <f t="shared" si="20"/>
        <v>0</v>
      </c>
      <c r="K170" s="175" t="s">
        <v>267</v>
      </c>
      <c r="L170" s="39"/>
      <c r="M170" s="180" t="s">
        <v>5</v>
      </c>
      <c r="N170" s="181" t="s">
        <v>44</v>
      </c>
      <c r="O170" s="40"/>
      <c r="P170" s="182">
        <f t="shared" si="21"/>
        <v>0</v>
      </c>
      <c r="Q170" s="182">
        <v>0</v>
      </c>
      <c r="R170" s="182">
        <f t="shared" si="22"/>
        <v>0</v>
      </c>
      <c r="S170" s="182">
        <v>0</v>
      </c>
      <c r="T170" s="183">
        <f t="shared" si="23"/>
        <v>0</v>
      </c>
      <c r="AR170" s="22" t="s">
        <v>218</v>
      </c>
      <c r="AT170" s="22" t="s">
        <v>180</v>
      </c>
      <c r="AU170" s="22" t="s">
        <v>83</v>
      </c>
      <c r="AY170" s="22" t="s">
        <v>178</v>
      </c>
      <c r="BE170" s="184">
        <f t="shared" si="24"/>
        <v>0</v>
      </c>
      <c r="BF170" s="184">
        <f t="shared" si="25"/>
        <v>0</v>
      </c>
      <c r="BG170" s="184">
        <f t="shared" si="26"/>
        <v>0</v>
      </c>
      <c r="BH170" s="184">
        <f t="shared" si="27"/>
        <v>0</v>
      </c>
      <c r="BI170" s="184">
        <f t="shared" si="28"/>
        <v>0</v>
      </c>
      <c r="BJ170" s="22" t="s">
        <v>81</v>
      </c>
      <c r="BK170" s="184">
        <f t="shared" si="29"/>
        <v>0</v>
      </c>
      <c r="BL170" s="22" t="s">
        <v>218</v>
      </c>
      <c r="BM170" s="22" t="s">
        <v>474</v>
      </c>
    </row>
    <row r="171" spans="2:65" s="1" customFormat="1" ht="16.5" customHeight="1">
      <c r="B171" s="172"/>
      <c r="C171" s="173" t="s">
        <v>335</v>
      </c>
      <c r="D171" s="173" t="s">
        <v>180</v>
      </c>
      <c r="E171" s="174" t="s">
        <v>2322</v>
      </c>
      <c r="F171" s="175" t="s">
        <v>2323</v>
      </c>
      <c r="G171" s="176" t="s">
        <v>299</v>
      </c>
      <c r="H171" s="177">
        <v>2000</v>
      </c>
      <c r="I171" s="178"/>
      <c r="J171" s="179">
        <f t="shared" si="20"/>
        <v>0</v>
      </c>
      <c r="K171" s="175" t="s">
        <v>267</v>
      </c>
      <c r="L171" s="39"/>
      <c r="M171" s="180" t="s">
        <v>5</v>
      </c>
      <c r="N171" s="181" t="s">
        <v>44</v>
      </c>
      <c r="O171" s="40"/>
      <c r="P171" s="182">
        <f t="shared" si="21"/>
        <v>0</v>
      </c>
      <c r="Q171" s="182">
        <v>0</v>
      </c>
      <c r="R171" s="182">
        <f t="shared" si="22"/>
        <v>0</v>
      </c>
      <c r="S171" s="182">
        <v>0</v>
      </c>
      <c r="T171" s="183">
        <f t="shared" si="23"/>
        <v>0</v>
      </c>
      <c r="AR171" s="22" t="s">
        <v>218</v>
      </c>
      <c r="AT171" s="22" t="s">
        <v>180</v>
      </c>
      <c r="AU171" s="22" t="s">
        <v>83</v>
      </c>
      <c r="AY171" s="22" t="s">
        <v>178</v>
      </c>
      <c r="BE171" s="184">
        <f t="shared" si="24"/>
        <v>0</v>
      </c>
      <c r="BF171" s="184">
        <f t="shared" si="25"/>
        <v>0</v>
      </c>
      <c r="BG171" s="184">
        <f t="shared" si="26"/>
        <v>0</v>
      </c>
      <c r="BH171" s="184">
        <f t="shared" si="27"/>
        <v>0</v>
      </c>
      <c r="BI171" s="184">
        <f t="shared" si="28"/>
        <v>0</v>
      </c>
      <c r="BJ171" s="22" t="s">
        <v>81</v>
      </c>
      <c r="BK171" s="184">
        <f t="shared" si="29"/>
        <v>0</v>
      </c>
      <c r="BL171" s="22" t="s">
        <v>218</v>
      </c>
      <c r="BM171" s="22" t="s">
        <v>478</v>
      </c>
    </row>
    <row r="172" spans="2:65" s="1" customFormat="1" ht="25.5" customHeight="1">
      <c r="B172" s="172"/>
      <c r="C172" s="173" t="s">
        <v>480</v>
      </c>
      <c r="D172" s="173" t="s">
        <v>180</v>
      </c>
      <c r="E172" s="174" t="s">
        <v>2324</v>
      </c>
      <c r="F172" s="175" t="s">
        <v>2325</v>
      </c>
      <c r="G172" s="176" t="s">
        <v>299</v>
      </c>
      <c r="H172" s="177">
        <v>55</v>
      </c>
      <c r="I172" s="178"/>
      <c r="J172" s="179">
        <f t="shared" si="20"/>
        <v>0</v>
      </c>
      <c r="K172" s="175" t="s">
        <v>267</v>
      </c>
      <c r="L172" s="39"/>
      <c r="M172" s="180" t="s">
        <v>5</v>
      </c>
      <c r="N172" s="181" t="s">
        <v>44</v>
      </c>
      <c r="O172" s="40"/>
      <c r="P172" s="182">
        <f t="shared" si="21"/>
        <v>0</v>
      </c>
      <c r="Q172" s="182">
        <v>0</v>
      </c>
      <c r="R172" s="182">
        <f t="shared" si="22"/>
        <v>0</v>
      </c>
      <c r="S172" s="182">
        <v>0</v>
      </c>
      <c r="T172" s="183">
        <f t="shared" si="23"/>
        <v>0</v>
      </c>
      <c r="AR172" s="22" t="s">
        <v>218</v>
      </c>
      <c r="AT172" s="22" t="s">
        <v>180</v>
      </c>
      <c r="AU172" s="22" t="s">
        <v>83</v>
      </c>
      <c r="AY172" s="22" t="s">
        <v>178</v>
      </c>
      <c r="BE172" s="184">
        <f t="shared" si="24"/>
        <v>0</v>
      </c>
      <c r="BF172" s="184">
        <f t="shared" si="25"/>
        <v>0</v>
      </c>
      <c r="BG172" s="184">
        <f t="shared" si="26"/>
        <v>0</v>
      </c>
      <c r="BH172" s="184">
        <f t="shared" si="27"/>
        <v>0</v>
      </c>
      <c r="BI172" s="184">
        <f t="shared" si="28"/>
        <v>0</v>
      </c>
      <c r="BJ172" s="22" t="s">
        <v>81</v>
      </c>
      <c r="BK172" s="184">
        <f t="shared" si="29"/>
        <v>0</v>
      </c>
      <c r="BL172" s="22" t="s">
        <v>218</v>
      </c>
      <c r="BM172" s="22" t="s">
        <v>483</v>
      </c>
    </row>
    <row r="173" spans="2:65" s="1" customFormat="1" ht="16.5" customHeight="1">
      <c r="B173" s="172"/>
      <c r="C173" s="173" t="s">
        <v>339</v>
      </c>
      <c r="D173" s="173" t="s">
        <v>180</v>
      </c>
      <c r="E173" s="174" t="s">
        <v>2326</v>
      </c>
      <c r="F173" s="175" t="s">
        <v>2327</v>
      </c>
      <c r="G173" s="176" t="s">
        <v>290</v>
      </c>
      <c r="H173" s="177">
        <v>2495</v>
      </c>
      <c r="I173" s="178"/>
      <c r="J173" s="179">
        <f t="shared" si="20"/>
        <v>0</v>
      </c>
      <c r="K173" s="175" t="s">
        <v>5</v>
      </c>
      <c r="L173" s="39"/>
      <c r="M173" s="180" t="s">
        <v>5</v>
      </c>
      <c r="N173" s="181" t="s">
        <v>44</v>
      </c>
      <c r="O173" s="40"/>
      <c r="P173" s="182">
        <f t="shared" si="21"/>
        <v>0</v>
      </c>
      <c r="Q173" s="182">
        <v>0</v>
      </c>
      <c r="R173" s="182">
        <f t="shared" si="22"/>
        <v>0</v>
      </c>
      <c r="S173" s="182">
        <v>0</v>
      </c>
      <c r="T173" s="183">
        <f t="shared" si="23"/>
        <v>0</v>
      </c>
      <c r="AR173" s="22" t="s">
        <v>218</v>
      </c>
      <c r="AT173" s="22" t="s">
        <v>180</v>
      </c>
      <c r="AU173" s="22" t="s">
        <v>83</v>
      </c>
      <c r="AY173" s="22" t="s">
        <v>178</v>
      </c>
      <c r="BE173" s="184">
        <f t="shared" si="24"/>
        <v>0</v>
      </c>
      <c r="BF173" s="184">
        <f t="shared" si="25"/>
        <v>0</v>
      </c>
      <c r="BG173" s="184">
        <f t="shared" si="26"/>
        <v>0</v>
      </c>
      <c r="BH173" s="184">
        <f t="shared" si="27"/>
        <v>0</v>
      </c>
      <c r="BI173" s="184">
        <f t="shared" si="28"/>
        <v>0</v>
      </c>
      <c r="BJ173" s="22" t="s">
        <v>81</v>
      </c>
      <c r="BK173" s="184">
        <f t="shared" si="29"/>
        <v>0</v>
      </c>
      <c r="BL173" s="22" t="s">
        <v>218</v>
      </c>
      <c r="BM173" s="22" t="s">
        <v>487</v>
      </c>
    </row>
    <row r="174" spans="2:65" s="1" customFormat="1" ht="16.5" customHeight="1">
      <c r="B174" s="172"/>
      <c r="C174" s="173" t="s">
        <v>489</v>
      </c>
      <c r="D174" s="173" t="s">
        <v>180</v>
      </c>
      <c r="E174" s="174" t="s">
        <v>2328</v>
      </c>
      <c r="F174" s="175" t="s">
        <v>2329</v>
      </c>
      <c r="G174" s="176" t="s">
        <v>290</v>
      </c>
      <c r="H174" s="177">
        <v>458</v>
      </c>
      <c r="I174" s="178"/>
      <c r="J174" s="179">
        <f t="shared" si="20"/>
        <v>0</v>
      </c>
      <c r="K174" s="175" t="s">
        <v>5</v>
      </c>
      <c r="L174" s="39"/>
      <c r="M174" s="180" t="s">
        <v>5</v>
      </c>
      <c r="N174" s="181" t="s">
        <v>44</v>
      </c>
      <c r="O174" s="40"/>
      <c r="P174" s="182">
        <f t="shared" si="21"/>
        <v>0</v>
      </c>
      <c r="Q174" s="182">
        <v>0</v>
      </c>
      <c r="R174" s="182">
        <f t="shared" si="22"/>
        <v>0</v>
      </c>
      <c r="S174" s="182">
        <v>0</v>
      </c>
      <c r="T174" s="183">
        <f t="shared" si="23"/>
        <v>0</v>
      </c>
      <c r="AR174" s="22" t="s">
        <v>218</v>
      </c>
      <c r="AT174" s="22" t="s">
        <v>180</v>
      </c>
      <c r="AU174" s="22" t="s">
        <v>83</v>
      </c>
      <c r="AY174" s="22" t="s">
        <v>178</v>
      </c>
      <c r="BE174" s="184">
        <f t="shared" si="24"/>
        <v>0</v>
      </c>
      <c r="BF174" s="184">
        <f t="shared" si="25"/>
        <v>0</v>
      </c>
      <c r="BG174" s="184">
        <f t="shared" si="26"/>
        <v>0</v>
      </c>
      <c r="BH174" s="184">
        <f t="shared" si="27"/>
        <v>0</v>
      </c>
      <c r="BI174" s="184">
        <f t="shared" si="28"/>
        <v>0</v>
      </c>
      <c r="BJ174" s="22" t="s">
        <v>81</v>
      </c>
      <c r="BK174" s="184">
        <f t="shared" si="29"/>
        <v>0</v>
      </c>
      <c r="BL174" s="22" t="s">
        <v>218</v>
      </c>
      <c r="BM174" s="22" t="s">
        <v>492</v>
      </c>
    </row>
    <row r="175" spans="2:65" s="1" customFormat="1" ht="16.5" customHeight="1">
      <c r="B175" s="172"/>
      <c r="C175" s="173" t="s">
        <v>345</v>
      </c>
      <c r="D175" s="173" t="s">
        <v>180</v>
      </c>
      <c r="E175" s="174" t="s">
        <v>2330</v>
      </c>
      <c r="F175" s="175" t="s">
        <v>2331</v>
      </c>
      <c r="G175" s="176" t="s">
        <v>290</v>
      </c>
      <c r="H175" s="177">
        <v>359</v>
      </c>
      <c r="I175" s="178"/>
      <c r="J175" s="179">
        <f t="shared" si="20"/>
        <v>0</v>
      </c>
      <c r="K175" s="175" t="s">
        <v>5</v>
      </c>
      <c r="L175" s="39"/>
      <c r="M175" s="180" t="s">
        <v>5</v>
      </c>
      <c r="N175" s="181" t="s">
        <v>44</v>
      </c>
      <c r="O175" s="40"/>
      <c r="P175" s="182">
        <f t="shared" si="21"/>
        <v>0</v>
      </c>
      <c r="Q175" s="182">
        <v>0</v>
      </c>
      <c r="R175" s="182">
        <f t="shared" si="22"/>
        <v>0</v>
      </c>
      <c r="S175" s="182">
        <v>0</v>
      </c>
      <c r="T175" s="183">
        <f t="shared" si="23"/>
        <v>0</v>
      </c>
      <c r="AR175" s="22" t="s">
        <v>218</v>
      </c>
      <c r="AT175" s="22" t="s">
        <v>180</v>
      </c>
      <c r="AU175" s="22" t="s">
        <v>83</v>
      </c>
      <c r="AY175" s="22" t="s">
        <v>178</v>
      </c>
      <c r="BE175" s="184">
        <f t="shared" si="24"/>
        <v>0</v>
      </c>
      <c r="BF175" s="184">
        <f t="shared" si="25"/>
        <v>0</v>
      </c>
      <c r="BG175" s="184">
        <f t="shared" si="26"/>
        <v>0</v>
      </c>
      <c r="BH175" s="184">
        <f t="shared" si="27"/>
        <v>0</v>
      </c>
      <c r="BI175" s="184">
        <f t="shared" si="28"/>
        <v>0</v>
      </c>
      <c r="BJ175" s="22" t="s">
        <v>81</v>
      </c>
      <c r="BK175" s="184">
        <f t="shared" si="29"/>
        <v>0</v>
      </c>
      <c r="BL175" s="22" t="s">
        <v>218</v>
      </c>
      <c r="BM175" s="22" t="s">
        <v>498</v>
      </c>
    </row>
    <row r="176" spans="2:65" s="1" customFormat="1" ht="16.5" customHeight="1">
      <c r="B176" s="172"/>
      <c r="C176" s="173" t="s">
        <v>500</v>
      </c>
      <c r="D176" s="173" t="s">
        <v>180</v>
      </c>
      <c r="E176" s="174" t="s">
        <v>2332</v>
      </c>
      <c r="F176" s="175" t="s">
        <v>2333</v>
      </c>
      <c r="G176" s="176" t="s">
        <v>290</v>
      </c>
      <c r="H176" s="177">
        <v>364</v>
      </c>
      <c r="I176" s="178"/>
      <c r="J176" s="179">
        <f t="shared" si="20"/>
        <v>0</v>
      </c>
      <c r="K176" s="175" t="s">
        <v>5</v>
      </c>
      <c r="L176" s="39"/>
      <c r="M176" s="180" t="s">
        <v>5</v>
      </c>
      <c r="N176" s="181" t="s">
        <v>44</v>
      </c>
      <c r="O176" s="40"/>
      <c r="P176" s="182">
        <f t="shared" si="21"/>
        <v>0</v>
      </c>
      <c r="Q176" s="182">
        <v>0</v>
      </c>
      <c r="R176" s="182">
        <f t="shared" si="22"/>
        <v>0</v>
      </c>
      <c r="S176" s="182">
        <v>0</v>
      </c>
      <c r="T176" s="183">
        <f t="shared" si="23"/>
        <v>0</v>
      </c>
      <c r="AR176" s="22" t="s">
        <v>218</v>
      </c>
      <c r="AT176" s="22" t="s">
        <v>180</v>
      </c>
      <c r="AU176" s="22" t="s">
        <v>83</v>
      </c>
      <c r="AY176" s="22" t="s">
        <v>178</v>
      </c>
      <c r="BE176" s="184">
        <f t="shared" si="24"/>
        <v>0</v>
      </c>
      <c r="BF176" s="184">
        <f t="shared" si="25"/>
        <v>0</v>
      </c>
      <c r="BG176" s="184">
        <f t="shared" si="26"/>
        <v>0</v>
      </c>
      <c r="BH176" s="184">
        <f t="shared" si="27"/>
        <v>0</v>
      </c>
      <c r="BI176" s="184">
        <f t="shared" si="28"/>
        <v>0</v>
      </c>
      <c r="BJ176" s="22" t="s">
        <v>81</v>
      </c>
      <c r="BK176" s="184">
        <f t="shared" si="29"/>
        <v>0</v>
      </c>
      <c r="BL176" s="22" t="s">
        <v>218</v>
      </c>
      <c r="BM176" s="22" t="s">
        <v>503</v>
      </c>
    </row>
    <row r="177" spans="2:65" s="1" customFormat="1" ht="16.5" customHeight="1">
      <c r="B177" s="172"/>
      <c r="C177" s="173" t="s">
        <v>349</v>
      </c>
      <c r="D177" s="173" t="s">
        <v>180</v>
      </c>
      <c r="E177" s="174" t="s">
        <v>2334</v>
      </c>
      <c r="F177" s="175" t="s">
        <v>2335</v>
      </c>
      <c r="G177" s="176" t="s">
        <v>290</v>
      </c>
      <c r="H177" s="177">
        <v>234</v>
      </c>
      <c r="I177" s="178"/>
      <c r="J177" s="179">
        <f t="shared" si="20"/>
        <v>0</v>
      </c>
      <c r="K177" s="175" t="s">
        <v>5</v>
      </c>
      <c r="L177" s="39"/>
      <c r="M177" s="180" t="s">
        <v>5</v>
      </c>
      <c r="N177" s="181" t="s">
        <v>44</v>
      </c>
      <c r="O177" s="40"/>
      <c r="P177" s="182">
        <f t="shared" si="21"/>
        <v>0</v>
      </c>
      <c r="Q177" s="182">
        <v>0</v>
      </c>
      <c r="R177" s="182">
        <f t="shared" si="22"/>
        <v>0</v>
      </c>
      <c r="S177" s="182">
        <v>0</v>
      </c>
      <c r="T177" s="183">
        <f t="shared" si="23"/>
        <v>0</v>
      </c>
      <c r="AR177" s="22" t="s">
        <v>218</v>
      </c>
      <c r="AT177" s="22" t="s">
        <v>180</v>
      </c>
      <c r="AU177" s="22" t="s">
        <v>83</v>
      </c>
      <c r="AY177" s="22" t="s">
        <v>178</v>
      </c>
      <c r="BE177" s="184">
        <f t="shared" si="24"/>
        <v>0</v>
      </c>
      <c r="BF177" s="184">
        <f t="shared" si="25"/>
        <v>0</v>
      </c>
      <c r="BG177" s="184">
        <f t="shared" si="26"/>
        <v>0</v>
      </c>
      <c r="BH177" s="184">
        <f t="shared" si="27"/>
        <v>0</v>
      </c>
      <c r="BI177" s="184">
        <f t="shared" si="28"/>
        <v>0</v>
      </c>
      <c r="BJ177" s="22" t="s">
        <v>81</v>
      </c>
      <c r="BK177" s="184">
        <f t="shared" si="29"/>
        <v>0</v>
      </c>
      <c r="BL177" s="22" t="s">
        <v>218</v>
      </c>
      <c r="BM177" s="22" t="s">
        <v>506</v>
      </c>
    </row>
    <row r="178" spans="2:65" s="1" customFormat="1" ht="16.5" customHeight="1">
      <c r="B178" s="172"/>
      <c r="C178" s="173" t="s">
        <v>508</v>
      </c>
      <c r="D178" s="173" t="s">
        <v>180</v>
      </c>
      <c r="E178" s="174" t="s">
        <v>2336</v>
      </c>
      <c r="F178" s="175" t="s">
        <v>2337</v>
      </c>
      <c r="G178" s="176" t="s">
        <v>290</v>
      </c>
      <c r="H178" s="177">
        <v>604</v>
      </c>
      <c r="I178" s="178"/>
      <c r="J178" s="179">
        <f t="shared" si="20"/>
        <v>0</v>
      </c>
      <c r="K178" s="175" t="s">
        <v>5</v>
      </c>
      <c r="L178" s="39"/>
      <c r="M178" s="180" t="s">
        <v>5</v>
      </c>
      <c r="N178" s="181" t="s">
        <v>44</v>
      </c>
      <c r="O178" s="40"/>
      <c r="P178" s="182">
        <f t="shared" si="21"/>
        <v>0</v>
      </c>
      <c r="Q178" s="182">
        <v>0</v>
      </c>
      <c r="R178" s="182">
        <f t="shared" si="22"/>
        <v>0</v>
      </c>
      <c r="S178" s="182">
        <v>0</v>
      </c>
      <c r="T178" s="183">
        <f t="shared" si="23"/>
        <v>0</v>
      </c>
      <c r="AR178" s="22" t="s">
        <v>218</v>
      </c>
      <c r="AT178" s="22" t="s">
        <v>180</v>
      </c>
      <c r="AU178" s="22" t="s">
        <v>83</v>
      </c>
      <c r="AY178" s="22" t="s">
        <v>178</v>
      </c>
      <c r="BE178" s="184">
        <f t="shared" si="24"/>
        <v>0</v>
      </c>
      <c r="BF178" s="184">
        <f t="shared" si="25"/>
        <v>0</v>
      </c>
      <c r="BG178" s="184">
        <f t="shared" si="26"/>
        <v>0</v>
      </c>
      <c r="BH178" s="184">
        <f t="shared" si="27"/>
        <v>0</v>
      </c>
      <c r="BI178" s="184">
        <f t="shared" si="28"/>
        <v>0</v>
      </c>
      <c r="BJ178" s="22" t="s">
        <v>81</v>
      </c>
      <c r="BK178" s="184">
        <f t="shared" si="29"/>
        <v>0</v>
      </c>
      <c r="BL178" s="22" t="s">
        <v>218</v>
      </c>
      <c r="BM178" s="22" t="s">
        <v>511</v>
      </c>
    </row>
    <row r="179" spans="2:65" s="1" customFormat="1" ht="16.5" customHeight="1">
      <c r="B179" s="172"/>
      <c r="C179" s="173" t="s">
        <v>353</v>
      </c>
      <c r="D179" s="173" t="s">
        <v>180</v>
      </c>
      <c r="E179" s="174" t="s">
        <v>2338</v>
      </c>
      <c r="F179" s="175" t="s">
        <v>2339</v>
      </c>
      <c r="G179" s="176" t="s">
        <v>290</v>
      </c>
      <c r="H179" s="177">
        <v>806</v>
      </c>
      <c r="I179" s="178"/>
      <c r="J179" s="179">
        <f t="shared" si="20"/>
        <v>0</v>
      </c>
      <c r="K179" s="175" t="s">
        <v>5</v>
      </c>
      <c r="L179" s="39"/>
      <c r="M179" s="180" t="s">
        <v>5</v>
      </c>
      <c r="N179" s="181" t="s">
        <v>44</v>
      </c>
      <c r="O179" s="40"/>
      <c r="P179" s="182">
        <f t="shared" si="21"/>
        <v>0</v>
      </c>
      <c r="Q179" s="182">
        <v>0</v>
      </c>
      <c r="R179" s="182">
        <f t="shared" si="22"/>
        <v>0</v>
      </c>
      <c r="S179" s="182">
        <v>0</v>
      </c>
      <c r="T179" s="183">
        <f t="shared" si="23"/>
        <v>0</v>
      </c>
      <c r="AR179" s="22" t="s">
        <v>218</v>
      </c>
      <c r="AT179" s="22" t="s">
        <v>180</v>
      </c>
      <c r="AU179" s="22" t="s">
        <v>83</v>
      </c>
      <c r="AY179" s="22" t="s">
        <v>178</v>
      </c>
      <c r="BE179" s="184">
        <f t="shared" si="24"/>
        <v>0</v>
      </c>
      <c r="BF179" s="184">
        <f t="shared" si="25"/>
        <v>0</v>
      </c>
      <c r="BG179" s="184">
        <f t="shared" si="26"/>
        <v>0</v>
      </c>
      <c r="BH179" s="184">
        <f t="shared" si="27"/>
        <v>0</v>
      </c>
      <c r="BI179" s="184">
        <f t="shared" si="28"/>
        <v>0</v>
      </c>
      <c r="BJ179" s="22" t="s">
        <v>81</v>
      </c>
      <c r="BK179" s="184">
        <f t="shared" si="29"/>
        <v>0</v>
      </c>
      <c r="BL179" s="22" t="s">
        <v>218</v>
      </c>
      <c r="BM179" s="22" t="s">
        <v>516</v>
      </c>
    </row>
    <row r="180" spans="2:65" s="1" customFormat="1" ht="16.5" customHeight="1">
      <c r="B180" s="172"/>
      <c r="C180" s="173" t="s">
        <v>521</v>
      </c>
      <c r="D180" s="173" t="s">
        <v>180</v>
      </c>
      <c r="E180" s="174" t="s">
        <v>2340</v>
      </c>
      <c r="F180" s="175" t="s">
        <v>2341</v>
      </c>
      <c r="G180" s="176" t="s">
        <v>299</v>
      </c>
      <c r="H180" s="177">
        <v>1224</v>
      </c>
      <c r="I180" s="178"/>
      <c r="J180" s="179">
        <f t="shared" si="20"/>
        <v>0</v>
      </c>
      <c r="K180" s="175" t="s">
        <v>5</v>
      </c>
      <c r="L180" s="39"/>
      <c r="M180" s="180" t="s">
        <v>5</v>
      </c>
      <c r="N180" s="181" t="s">
        <v>44</v>
      </c>
      <c r="O180" s="40"/>
      <c r="P180" s="182">
        <f t="shared" si="21"/>
        <v>0</v>
      </c>
      <c r="Q180" s="182">
        <v>0</v>
      </c>
      <c r="R180" s="182">
        <f t="shared" si="22"/>
        <v>0</v>
      </c>
      <c r="S180" s="182">
        <v>0</v>
      </c>
      <c r="T180" s="183">
        <f t="shared" si="23"/>
        <v>0</v>
      </c>
      <c r="AR180" s="22" t="s">
        <v>218</v>
      </c>
      <c r="AT180" s="22" t="s">
        <v>180</v>
      </c>
      <c r="AU180" s="22" t="s">
        <v>83</v>
      </c>
      <c r="AY180" s="22" t="s">
        <v>178</v>
      </c>
      <c r="BE180" s="184">
        <f t="shared" si="24"/>
        <v>0</v>
      </c>
      <c r="BF180" s="184">
        <f t="shared" si="25"/>
        <v>0</v>
      </c>
      <c r="BG180" s="184">
        <f t="shared" si="26"/>
        <v>0</v>
      </c>
      <c r="BH180" s="184">
        <f t="shared" si="27"/>
        <v>0</v>
      </c>
      <c r="BI180" s="184">
        <f t="shared" si="28"/>
        <v>0</v>
      </c>
      <c r="BJ180" s="22" t="s">
        <v>81</v>
      </c>
      <c r="BK180" s="184">
        <f t="shared" si="29"/>
        <v>0</v>
      </c>
      <c r="BL180" s="22" t="s">
        <v>218</v>
      </c>
      <c r="BM180" s="22" t="s">
        <v>524</v>
      </c>
    </row>
    <row r="181" spans="2:65" s="1" customFormat="1" ht="25.5" customHeight="1">
      <c r="B181" s="172"/>
      <c r="C181" s="173" t="s">
        <v>357</v>
      </c>
      <c r="D181" s="173" t="s">
        <v>180</v>
      </c>
      <c r="E181" s="174" t="s">
        <v>2342</v>
      </c>
      <c r="F181" s="175" t="s">
        <v>2343</v>
      </c>
      <c r="G181" s="176" t="s">
        <v>217</v>
      </c>
      <c r="H181" s="177">
        <v>17</v>
      </c>
      <c r="I181" s="178"/>
      <c r="J181" s="179">
        <f t="shared" si="20"/>
        <v>0</v>
      </c>
      <c r="K181" s="175" t="s">
        <v>267</v>
      </c>
      <c r="L181" s="39"/>
      <c r="M181" s="180" t="s">
        <v>5</v>
      </c>
      <c r="N181" s="181" t="s">
        <v>44</v>
      </c>
      <c r="O181" s="40"/>
      <c r="P181" s="182">
        <f t="shared" si="21"/>
        <v>0</v>
      </c>
      <c r="Q181" s="182">
        <v>0</v>
      </c>
      <c r="R181" s="182">
        <f t="shared" si="22"/>
        <v>0</v>
      </c>
      <c r="S181" s="182">
        <v>0</v>
      </c>
      <c r="T181" s="183">
        <f t="shared" si="23"/>
        <v>0</v>
      </c>
      <c r="AR181" s="22" t="s">
        <v>218</v>
      </c>
      <c r="AT181" s="22" t="s">
        <v>180</v>
      </c>
      <c r="AU181" s="22" t="s">
        <v>83</v>
      </c>
      <c r="AY181" s="22" t="s">
        <v>178</v>
      </c>
      <c r="BE181" s="184">
        <f t="shared" si="24"/>
        <v>0</v>
      </c>
      <c r="BF181" s="184">
        <f t="shared" si="25"/>
        <v>0</v>
      </c>
      <c r="BG181" s="184">
        <f t="shared" si="26"/>
        <v>0</v>
      </c>
      <c r="BH181" s="184">
        <f t="shared" si="27"/>
        <v>0</v>
      </c>
      <c r="BI181" s="184">
        <f t="shared" si="28"/>
        <v>0</v>
      </c>
      <c r="BJ181" s="22" t="s">
        <v>81</v>
      </c>
      <c r="BK181" s="184">
        <f t="shared" si="29"/>
        <v>0</v>
      </c>
      <c r="BL181" s="22" t="s">
        <v>218</v>
      </c>
      <c r="BM181" s="22" t="s">
        <v>528</v>
      </c>
    </row>
    <row r="182" spans="2:65" s="1" customFormat="1" ht="38.25" customHeight="1">
      <c r="B182" s="172"/>
      <c r="C182" s="173" t="s">
        <v>530</v>
      </c>
      <c r="D182" s="173" t="s">
        <v>180</v>
      </c>
      <c r="E182" s="174" t="s">
        <v>2344</v>
      </c>
      <c r="F182" s="175" t="s">
        <v>2345</v>
      </c>
      <c r="G182" s="176" t="s">
        <v>560</v>
      </c>
      <c r="H182" s="212"/>
      <c r="I182" s="178"/>
      <c r="J182" s="179">
        <f t="shared" si="20"/>
        <v>0</v>
      </c>
      <c r="K182" s="175" t="s">
        <v>267</v>
      </c>
      <c r="L182" s="39"/>
      <c r="M182" s="180" t="s">
        <v>5</v>
      </c>
      <c r="N182" s="181" t="s">
        <v>44</v>
      </c>
      <c r="O182" s="40"/>
      <c r="P182" s="182">
        <f t="shared" si="21"/>
        <v>0</v>
      </c>
      <c r="Q182" s="182">
        <v>0</v>
      </c>
      <c r="R182" s="182">
        <f t="shared" si="22"/>
        <v>0</v>
      </c>
      <c r="S182" s="182">
        <v>0</v>
      </c>
      <c r="T182" s="183">
        <f t="shared" si="23"/>
        <v>0</v>
      </c>
      <c r="AR182" s="22" t="s">
        <v>218</v>
      </c>
      <c r="AT182" s="22" t="s">
        <v>180</v>
      </c>
      <c r="AU182" s="22" t="s">
        <v>83</v>
      </c>
      <c r="AY182" s="22" t="s">
        <v>178</v>
      </c>
      <c r="BE182" s="184">
        <f t="shared" si="24"/>
        <v>0</v>
      </c>
      <c r="BF182" s="184">
        <f t="shared" si="25"/>
        <v>0</v>
      </c>
      <c r="BG182" s="184">
        <f t="shared" si="26"/>
        <v>0</v>
      </c>
      <c r="BH182" s="184">
        <f t="shared" si="27"/>
        <v>0</v>
      </c>
      <c r="BI182" s="184">
        <f t="shared" si="28"/>
        <v>0</v>
      </c>
      <c r="BJ182" s="22" t="s">
        <v>81</v>
      </c>
      <c r="BK182" s="184">
        <f t="shared" si="29"/>
        <v>0</v>
      </c>
      <c r="BL182" s="22" t="s">
        <v>218</v>
      </c>
      <c r="BM182" s="22" t="s">
        <v>533</v>
      </c>
    </row>
    <row r="183" spans="2:63" s="10" customFormat="1" ht="29.85" customHeight="1">
      <c r="B183" s="159"/>
      <c r="D183" s="160" t="s">
        <v>72</v>
      </c>
      <c r="E183" s="170" t="s">
        <v>2346</v>
      </c>
      <c r="F183" s="170" t="s">
        <v>2347</v>
      </c>
      <c r="I183" s="162"/>
      <c r="J183" s="171">
        <f>BK183</f>
        <v>0</v>
      </c>
      <c r="L183" s="159"/>
      <c r="M183" s="164"/>
      <c r="N183" s="165"/>
      <c r="O183" s="165"/>
      <c r="P183" s="166">
        <f>SUM(P184:P212)</f>
        <v>0</v>
      </c>
      <c r="Q183" s="165"/>
      <c r="R183" s="166">
        <f>SUM(R184:R212)</f>
        <v>0</v>
      </c>
      <c r="S183" s="165"/>
      <c r="T183" s="167">
        <f>SUM(T184:T212)</f>
        <v>0</v>
      </c>
      <c r="AR183" s="160" t="s">
        <v>83</v>
      </c>
      <c r="AT183" s="168" t="s">
        <v>72</v>
      </c>
      <c r="AU183" s="168" t="s">
        <v>81</v>
      </c>
      <c r="AY183" s="160" t="s">
        <v>178</v>
      </c>
      <c r="BK183" s="169">
        <f>SUM(BK184:BK212)</f>
        <v>0</v>
      </c>
    </row>
    <row r="184" spans="2:65" s="1" customFormat="1" ht="16.5" customHeight="1">
      <c r="B184" s="172"/>
      <c r="C184" s="173" t="s">
        <v>359</v>
      </c>
      <c r="D184" s="173" t="s">
        <v>180</v>
      </c>
      <c r="E184" s="174" t="s">
        <v>2348</v>
      </c>
      <c r="F184" s="175" t="s">
        <v>2349</v>
      </c>
      <c r="G184" s="176" t="s">
        <v>299</v>
      </c>
      <c r="H184" s="177">
        <v>2</v>
      </c>
      <c r="I184" s="178"/>
      <c r="J184" s="179">
        <f aca="true" t="shared" si="30" ref="J184:J212">ROUND(I184*H184,2)</f>
        <v>0</v>
      </c>
      <c r="K184" s="175" t="s">
        <v>5</v>
      </c>
      <c r="L184" s="39"/>
      <c r="M184" s="180" t="s">
        <v>5</v>
      </c>
      <c r="N184" s="181" t="s">
        <v>44</v>
      </c>
      <c r="O184" s="40"/>
      <c r="P184" s="182">
        <f aca="true" t="shared" si="31" ref="P184:P212">O184*H184</f>
        <v>0</v>
      </c>
      <c r="Q184" s="182">
        <v>0</v>
      </c>
      <c r="R184" s="182">
        <f aca="true" t="shared" si="32" ref="R184:R212">Q184*H184</f>
        <v>0</v>
      </c>
      <c r="S184" s="182">
        <v>0</v>
      </c>
      <c r="T184" s="183">
        <f aca="true" t="shared" si="33" ref="T184:T212">S184*H184</f>
        <v>0</v>
      </c>
      <c r="AR184" s="22" t="s">
        <v>218</v>
      </c>
      <c r="AT184" s="22" t="s">
        <v>180</v>
      </c>
      <c r="AU184" s="22" t="s">
        <v>83</v>
      </c>
      <c r="AY184" s="22" t="s">
        <v>178</v>
      </c>
      <c r="BE184" s="184">
        <f aca="true" t="shared" si="34" ref="BE184:BE212">IF(N184="základní",J184,0)</f>
        <v>0</v>
      </c>
      <c r="BF184" s="184">
        <f aca="true" t="shared" si="35" ref="BF184:BF212">IF(N184="snížená",J184,0)</f>
        <v>0</v>
      </c>
      <c r="BG184" s="184">
        <f aca="true" t="shared" si="36" ref="BG184:BG212">IF(N184="zákl. přenesená",J184,0)</f>
        <v>0</v>
      </c>
      <c r="BH184" s="184">
        <f aca="true" t="shared" si="37" ref="BH184:BH212">IF(N184="sníž. přenesená",J184,0)</f>
        <v>0</v>
      </c>
      <c r="BI184" s="184">
        <f aca="true" t="shared" si="38" ref="BI184:BI212">IF(N184="nulová",J184,0)</f>
        <v>0</v>
      </c>
      <c r="BJ184" s="22" t="s">
        <v>81</v>
      </c>
      <c r="BK184" s="184">
        <f aca="true" t="shared" si="39" ref="BK184:BK212">ROUND(I184*H184,2)</f>
        <v>0</v>
      </c>
      <c r="BL184" s="22" t="s">
        <v>218</v>
      </c>
      <c r="BM184" s="22" t="s">
        <v>537</v>
      </c>
    </row>
    <row r="185" spans="2:65" s="1" customFormat="1" ht="16.5" customHeight="1">
      <c r="B185" s="172"/>
      <c r="C185" s="173" t="s">
        <v>538</v>
      </c>
      <c r="D185" s="173" t="s">
        <v>180</v>
      </c>
      <c r="E185" s="174" t="s">
        <v>2350</v>
      </c>
      <c r="F185" s="175" t="s">
        <v>2351</v>
      </c>
      <c r="G185" s="176" t="s">
        <v>223</v>
      </c>
      <c r="H185" s="177">
        <v>2</v>
      </c>
      <c r="I185" s="178"/>
      <c r="J185" s="179">
        <f t="shared" si="30"/>
        <v>0</v>
      </c>
      <c r="K185" s="175" t="s">
        <v>5</v>
      </c>
      <c r="L185" s="39"/>
      <c r="M185" s="180" t="s">
        <v>5</v>
      </c>
      <c r="N185" s="181" t="s">
        <v>44</v>
      </c>
      <c r="O185" s="40"/>
      <c r="P185" s="182">
        <f t="shared" si="31"/>
        <v>0</v>
      </c>
      <c r="Q185" s="182">
        <v>0</v>
      </c>
      <c r="R185" s="182">
        <f t="shared" si="32"/>
        <v>0</v>
      </c>
      <c r="S185" s="182">
        <v>0</v>
      </c>
      <c r="T185" s="183">
        <f t="shared" si="33"/>
        <v>0</v>
      </c>
      <c r="AR185" s="22" t="s">
        <v>218</v>
      </c>
      <c r="AT185" s="22" t="s">
        <v>180</v>
      </c>
      <c r="AU185" s="22" t="s">
        <v>83</v>
      </c>
      <c r="AY185" s="22" t="s">
        <v>178</v>
      </c>
      <c r="BE185" s="184">
        <f t="shared" si="34"/>
        <v>0</v>
      </c>
      <c r="BF185" s="184">
        <f t="shared" si="35"/>
        <v>0</v>
      </c>
      <c r="BG185" s="184">
        <f t="shared" si="36"/>
        <v>0</v>
      </c>
      <c r="BH185" s="184">
        <f t="shared" si="37"/>
        <v>0</v>
      </c>
      <c r="BI185" s="184">
        <f t="shared" si="38"/>
        <v>0</v>
      </c>
      <c r="BJ185" s="22" t="s">
        <v>81</v>
      </c>
      <c r="BK185" s="184">
        <f t="shared" si="39"/>
        <v>0</v>
      </c>
      <c r="BL185" s="22" t="s">
        <v>218</v>
      </c>
      <c r="BM185" s="22" t="s">
        <v>539</v>
      </c>
    </row>
    <row r="186" spans="2:65" s="1" customFormat="1" ht="16.5" customHeight="1">
      <c r="B186" s="172"/>
      <c r="C186" s="173" t="s">
        <v>364</v>
      </c>
      <c r="D186" s="173" t="s">
        <v>180</v>
      </c>
      <c r="E186" s="174" t="s">
        <v>2352</v>
      </c>
      <c r="F186" s="175" t="s">
        <v>2353</v>
      </c>
      <c r="G186" s="176" t="s">
        <v>223</v>
      </c>
      <c r="H186" s="177">
        <v>2</v>
      </c>
      <c r="I186" s="178"/>
      <c r="J186" s="179">
        <f t="shared" si="30"/>
        <v>0</v>
      </c>
      <c r="K186" s="175" t="s">
        <v>5</v>
      </c>
      <c r="L186" s="39"/>
      <c r="M186" s="180" t="s">
        <v>5</v>
      </c>
      <c r="N186" s="181" t="s">
        <v>44</v>
      </c>
      <c r="O186" s="40"/>
      <c r="P186" s="182">
        <f t="shared" si="31"/>
        <v>0</v>
      </c>
      <c r="Q186" s="182">
        <v>0</v>
      </c>
      <c r="R186" s="182">
        <f t="shared" si="32"/>
        <v>0</v>
      </c>
      <c r="S186" s="182">
        <v>0</v>
      </c>
      <c r="T186" s="183">
        <f t="shared" si="33"/>
        <v>0</v>
      </c>
      <c r="AR186" s="22" t="s">
        <v>218</v>
      </c>
      <c r="AT186" s="22" t="s">
        <v>180</v>
      </c>
      <c r="AU186" s="22" t="s">
        <v>83</v>
      </c>
      <c r="AY186" s="22" t="s">
        <v>178</v>
      </c>
      <c r="BE186" s="184">
        <f t="shared" si="34"/>
        <v>0</v>
      </c>
      <c r="BF186" s="184">
        <f t="shared" si="35"/>
        <v>0</v>
      </c>
      <c r="BG186" s="184">
        <f t="shared" si="36"/>
        <v>0</v>
      </c>
      <c r="BH186" s="184">
        <f t="shared" si="37"/>
        <v>0</v>
      </c>
      <c r="BI186" s="184">
        <f t="shared" si="38"/>
        <v>0</v>
      </c>
      <c r="BJ186" s="22" t="s">
        <v>81</v>
      </c>
      <c r="BK186" s="184">
        <f t="shared" si="39"/>
        <v>0</v>
      </c>
      <c r="BL186" s="22" t="s">
        <v>218</v>
      </c>
      <c r="BM186" s="22" t="s">
        <v>542</v>
      </c>
    </row>
    <row r="187" spans="2:65" s="1" customFormat="1" ht="16.5" customHeight="1">
      <c r="B187" s="172"/>
      <c r="C187" s="173" t="s">
        <v>544</v>
      </c>
      <c r="D187" s="173" t="s">
        <v>180</v>
      </c>
      <c r="E187" s="174" t="s">
        <v>2354</v>
      </c>
      <c r="F187" s="175" t="s">
        <v>2355</v>
      </c>
      <c r="G187" s="176" t="s">
        <v>223</v>
      </c>
      <c r="H187" s="177">
        <v>5</v>
      </c>
      <c r="I187" s="178"/>
      <c r="J187" s="179">
        <f t="shared" si="30"/>
        <v>0</v>
      </c>
      <c r="K187" s="175" t="s">
        <v>5</v>
      </c>
      <c r="L187" s="39"/>
      <c r="M187" s="180" t="s">
        <v>5</v>
      </c>
      <c r="N187" s="181" t="s">
        <v>44</v>
      </c>
      <c r="O187" s="40"/>
      <c r="P187" s="182">
        <f t="shared" si="31"/>
        <v>0</v>
      </c>
      <c r="Q187" s="182">
        <v>0</v>
      </c>
      <c r="R187" s="182">
        <f t="shared" si="32"/>
        <v>0</v>
      </c>
      <c r="S187" s="182">
        <v>0</v>
      </c>
      <c r="T187" s="183">
        <f t="shared" si="33"/>
        <v>0</v>
      </c>
      <c r="AR187" s="22" t="s">
        <v>218</v>
      </c>
      <c r="AT187" s="22" t="s">
        <v>180</v>
      </c>
      <c r="AU187" s="22" t="s">
        <v>83</v>
      </c>
      <c r="AY187" s="22" t="s">
        <v>178</v>
      </c>
      <c r="BE187" s="184">
        <f t="shared" si="34"/>
        <v>0</v>
      </c>
      <c r="BF187" s="184">
        <f t="shared" si="35"/>
        <v>0</v>
      </c>
      <c r="BG187" s="184">
        <f t="shared" si="36"/>
        <v>0</v>
      </c>
      <c r="BH187" s="184">
        <f t="shared" si="37"/>
        <v>0</v>
      </c>
      <c r="BI187" s="184">
        <f t="shared" si="38"/>
        <v>0</v>
      </c>
      <c r="BJ187" s="22" t="s">
        <v>81</v>
      </c>
      <c r="BK187" s="184">
        <f t="shared" si="39"/>
        <v>0</v>
      </c>
      <c r="BL187" s="22" t="s">
        <v>218</v>
      </c>
      <c r="BM187" s="22" t="s">
        <v>547</v>
      </c>
    </row>
    <row r="188" spans="2:65" s="1" customFormat="1" ht="16.5" customHeight="1">
      <c r="B188" s="172"/>
      <c r="C188" s="173" t="s">
        <v>369</v>
      </c>
      <c r="D188" s="173" t="s">
        <v>180</v>
      </c>
      <c r="E188" s="174" t="s">
        <v>2356</v>
      </c>
      <c r="F188" s="175" t="s">
        <v>2357</v>
      </c>
      <c r="G188" s="176" t="s">
        <v>223</v>
      </c>
      <c r="H188" s="177">
        <v>5</v>
      </c>
      <c r="I188" s="178"/>
      <c r="J188" s="179">
        <f t="shared" si="30"/>
        <v>0</v>
      </c>
      <c r="K188" s="175" t="s">
        <v>5</v>
      </c>
      <c r="L188" s="39"/>
      <c r="M188" s="180" t="s">
        <v>5</v>
      </c>
      <c r="N188" s="181" t="s">
        <v>44</v>
      </c>
      <c r="O188" s="40"/>
      <c r="P188" s="182">
        <f t="shared" si="31"/>
        <v>0</v>
      </c>
      <c r="Q188" s="182">
        <v>0</v>
      </c>
      <c r="R188" s="182">
        <f t="shared" si="32"/>
        <v>0</v>
      </c>
      <c r="S188" s="182">
        <v>0</v>
      </c>
      <c r="T188" s="183">
        <f t="shared" si="33"/>
        <v>0</v>
      </c>
      <c r="AR188" s="22" t="s">
        <v>218</v>
      </c>
      <c r="AT188" s="22" t="s">
        <v>180</v>
      </c>
      <c r="AU188" s="22" t="s">
        <v>83</v>
      </c>
      <c r="AY188" s="22" t="s">
        <v>178</v>
      </c>
      <c r="BE188" s="184">
        <f t="shared" si="34"/>
        <v>0</v>
      </c>
      <c r="BF188" s="184">
        <f t="shared" si="35"/>
        <v>0</v>
      </c>
      <c r="BG188" s="184">
        <f t="shared" si="36"/>
        <v>0</v>
      </c>
      <c r="BH188" s="184">
        <f t="shared" si="37"/>
        <v>0</v>
      </c>
      <c r="BI188" s="184">
        <f t="shared" si="38"/>
        <v>0</v>
      </c>
      <c r="BJ188" s="22" t="s">
        <v>81</v>
      </c>
      <c r="BK188" s="184">
        <f t="shared" si="39"/>
        <v>0</v>
      </c>
      <c r="BL188" s="22" t="s">
        <v>218</v>
      </c>
      <c r="BM188" s="22" t="s">
        <v>551</v>
      </c>
    </row>
    <row r="189" spans="2:65" s="1" customFormat="1" ht="16.5" customHeight="1">
      <c r="B189" s="172"/>
      <c r="C189" s="173" t="s">
        <v>553</v>
      </c>
      <c r="D189" s="173" t="s">
        <v>180</v>
      </c>
      <c r="E189" s="174" t="s">
        <v>2358</v>
      </c>
      <c r="F189" s="175" t="s">
        <v>2359</v>
      </c>
      <c r="G189" s="176" t="s">
        <v>299</v>
      </c>
      <c r="H189" s="177">
        <v>512</v>
      </c>
      <c r="I189" s="178"/>
      <c r="J189" s="179">
        <f t="shared" si="30"/>
        <v>0</v>
      </c>
      <c r="K189" s="175" t="s">
        <v>267</v>
      </c>
      <c r="L189" s="39"/>
      <c r="M189" s="180" t="s">
        <v>5</v>
      </c>
      <c r="N189" s="181" t="s">
        <v>44</v>
      </c>
      <c r="O189" s="40"/>
      <c r="P189" s="182">
        <f t="shared" si="31"/>
        <v>0</v>
      </c>
      <c r="Q189" s="182">
        <v>0</v>
      </c>
      <c r="R189" s="182">
        <f t="shared" si="32"/>
        <v>0</v>
      </c>
      <c r="S189" s="182">
        <v>0</v>
      </c>
      <c r="T189" s="183">
        <f t="shared" si="33"/>
        <v>0</v>
      </c>
      <c r="AR189" s="22" t="s">
        <v>218</v>
      </c>
      <c r="AT189" s="22" t="s">
        <v>180</v>
      </c>
      <c r="AU189" s="22" t="s">
        <v>83</v>
      </c>
      <c r="AY189" s="22" t="s">
        <v>178</v>
      </c>
      <c r="BE189" s="184">
        <f t="shared" si="34"/>
        <v>0</v>
      </c>
      <c r="BF189" s="184">
        <f t="shared" si="35"/>
        <v>0</v>
      </c>
      <c r="BG189" s="184">
        <f t="shared" si="36"/>
        <v>0</v>
      </c>
      <c r="BH189" s="184">
        <f t="shared" si="37"/>
        <v>0</v>
      </c>
      <c r="BI189" s="184">
        <f t="shared" si="38"/>
        <v>0</v>
      </c>
      <c r="BJ189" s="22" t="s">
        <v>81</v>
      </c>
      <c r="BK189" s="184">
        <f t="shared" si="39"/>
        <v>0</v>
      </c>
      <c r="BL189" s="22" t="s">
        <v>218</v>
      </c>
      <c r="BM189" s="22" t="s">
        <v>556</v>
      </c>
    </row>
    <row r="190" spans="2:65" s="1" customFormat="1" ht="16.5" customHeight="1">
      <c r="B190" s="172"/>
      <c r="C190" s="173" t="s">
        <v>373</v>
      </c>
      <c r="D190" s="173" t="s">
        <v>180</v>
      </c>
      <c r="E190" s="174" t="s">
        <v>2360</v>
      </c>
      <c r="F190" s="175" t="s">
        <v>2361</v>
      </c>
      <c r="G190" s="176" t="s">
        <v>299</v>
      </c>
      <c r="H190" s="177">
        <v>306</v>
      </c>
      <c r="I190" s="178"/>
      <c r="J190" s="179">
        <f t="shared" si="30"/>
        <v>0</v>
      </c>
      <c r="K190" s="175" t="s">
        <v>267</v>
      </c>
      <c r="L190" s="39"/>
      <c r="M190" s="180" t="s">
        <v>5</v>
      </c>
      <c r="N190" s="181" t="s">
        <v>44</v>
      </c>
      <c r="O190" s="40"/>
      <c r="P190" s="182">
        <f t="shared" si="31"/>
        <v>0</v>
      </c>
      <c r="Q190" s="182">
        <v>0</v>
      </c>
      <c r="R190" s="182">
        <f t="shared" si="32"/>
        <v>0</v>
      </c>
      <c r="S190" s="182">
        <v>0</v>
      </c>
      <c r="T190" s="183">
        <f t="shared" si="33"/>
        <v>0</v>
      </c>
      <c r="AR190" s="22" t="s">
        <v>218</v>
      </c>
      <c r="AT190" s="22" t="s">
        <v>180</v>
      </c>
      <c r="AU190" s="22" t="s">
        <v>83</v>
      </c>
      <c r="AY190" s="22" t="s">
        <v>178</v>
      </c>
      <c r="BE190" s="184">
        <f t="shared" si="34"/>
        <v>0</v>
      </c>
      <c r="BF190" s="184">
        <f t="shared" si="35"/>
        <v>0</v>
      </c>
      <c r="BG190" s="184">
        <f t="shared" si="36"/>
        <v>0</v>
      </c>
      <c r="BH190" s="184">
        <f t="shared" si="37"/>
        <v>0</v>
      </c>
      <c r="BI190" s="184">
        <f t="shared" si="38"/>
        <v>0</v>
      </c>
      <c r="BJ190" s="22" t="s">
        <v>81</v>
      </c>
      <c r="BK190" s="184">
        <f t="shared" si="39"/>
        <v>0</v>
      </c>
      <c r="BL190" s="22" t="s">
        <v>218</v>
      </c>
      <c r="BM190" s="22" t="s">
        <v>561</v>
      </c>
    </row>
    <row r="191" spans="2:65" s="1" customFormat="1" ht="16.5" customHeight="1">
      <c r="B191" s="172"/>
      <c r="C191" s="173" t="s">
        <v>564</v>
      </c>
      <c r="D191" s="173" t="s">
        <v>180</v>
      </c>
      <c r="E191" s="174" t="s">
        <v>2362</v>
      </c>
      <c r="F191" s="175" t="s">
        <v>2363</v>
      </c>
      <c r="G191" s="176" t="s">
        <v>299</v>
      </c>
      <c r="H191" s="177">
        <v>58</v>
      </c>
      <c r="I191" s="178"/>
      <c r="J191" s="179">
        <f t="shared" si="30"/>
        <v>0</v>
      </c>
      <c r="K191" s="175" t="s">
        <v>5</v>
      </c>
      <c r="L191" s="39"/>
      <c r="M191" s="180" t="s">
        <v>5</v>
      </c>
      <c r="N191" s="181" t="s">
        <v>44</v>
      </c>
      <c r="O191" s="40"/>
      <c r="P191" s="182">
        <f t="shared" si="31"/>
        <v>0</v>
      </c>
      <c r="Q191" s="182">
        <v>0</v>
      </c>
      <c r="R191" s="182">
        <f t="shared" si="32"/>
        <v>0</v>
      </c>
      <c r="S191" s="182">
        <v>0</v>
      </c>
      <c r="T191" s="183">
        <f t="shared" si="33"/>
        <v>0</v>
      </c>
      <c r="AR191" s="22" t="s">
        <v>218</v>
      </c>
      <c r="AT191" s="22" t="s">
        <v>180</v>
      </c>
      <c r="AU191" s="22" t="s">
        <v>83</v>
      </c>
      <c r="AY191" s="22" t="s">
        <v>178</v>
      </c>
      <c r="BE191" s="184">
        <f t="shared" si="34"/>
        <v>0</v>
      </c>
      <c r="BF191" s="184">
        <f t="shared" si="35"/>
        <v>0</v>
      </c>
      <c r="BG191" s="184">
        <f t="shared" si="36"/>
        <v>0</v>
      </c>
      <c r="BH191" s="184">
        <f t="shared" si="37"/>
        <v>0</v>
      </c>
      <c r="BI191" s="184">
        <f t="shared" si="38"/>
        <v>0</v>
      </c>
      <c r="BJ191" s="22" t="s">
        <v>81</v>
      </c>
      <c r="BK191" s="184">
        <f t="shared" si="39"/>
        <v>0</v>
      </c>
      <c r="BL191" s="22" t="s">
        <v>218</v>
      </c>
      <c r="BM191" s="22" t="s">
        <v>567</v>
      </c>
    </row>
    <row r="192" spans="2:65" s="1" customFormat="1" ht="16.5" customHeight="1">
      <c r="B192" s="172"/>
      <c r="C192" s="173" t="s">
        <v>377</v>
      </c>
      <c r="D192" s="173" t="s">
        <v>180</v>
      </c>
      <c r="E192" s="174" t="s">
        <v>2364</v>
      </c>
      <c r="F192" s="175" t="s">
        <v>2365</v>
      </c>
      <c r="G192" s="176" t="s">
        <v>299</v>
      </c>
      <c r="H192" s="177">
        <v>4</v>
      </c>
      <c r="I192" s="178"/>
      <c r="J192" s="179">
        <f t="shared" si="30"/>
        <v>0</v>
      </c>
      <c r="K192" s="175" t="s">
        <v>267</v>
      </c>
      <c r="L192" s="39"/>
      <c r="M192" s="180" t="s">
        <v>5</v>
      </c>
      <c r="N192" s="181" t="s">
        <v>44</v>
      </c>
      <c r="O192" s="40"/>
      <c r="P192" s="182">
        <f t="shared" si="31"/>
        <v>0</v>
      </c>
      <c r="Q192" s="182">
        <v>0</v>
      </c>
      <c r="R192" s="182">
        <f t="shared" si="32"/>
        <v>0</v>
      </c>
      <c r="S192" s="182">
        <v>0</v>
      </c>
      <c r="T192" s="183">
        <f t="shared" si="33"/>
        <v>0</v>
      </c>
      <c r="AR192" s="22" t="s">
        <v>218</v>
      </c>
      <c r="AT192" s="22" t="s">
        <v>180</v>
      </c>
      <c r="AU192" s="22" t="s">
        <v>83</v>
      </c>
      <c r="AY192" s="22" t="s">
        <v>178</v>
      </c>
      <c r="BE192" s="184">
        <f t="shared" si="34"/>
        <v>0</v>
      </c>
      <c r="BF192" s="184">
        <f t="shared" si="35"/>
        <v>0</v>
      </c>
      <c r="BG192" s="184">
        <f t="shared" si="36"/>
        <v>0</v>
      </c>
      <c r="BH192" s="184">
        <f t="shared" si="37"/>
        <v>0</v>
      </c>
      <c r="BI192" s="184">
        <f t="shared" si="38"/>
        <v>0</v>
      </c>
      <c r="BJ192" s="22" t="s">
        <v>81</v>
      </c>
      <c r="BK192" s="184">
        <f t="shared" si="39"/>
        <v>0</v>
      </c>
      <c r="BL192" s="22" t="s">
        <v>218</v>
      </c>
      <c r="BM192" s="22" t="s">
        <v>570</v>
      </c>
    </row>
    <row r="193" spans="2:65" s="1" customFormat="1" ht="16.5" customHeight="1">
      <c r="B193" s="172"/>
      <c r="C193" s="173" t="s">
        <v>571</v>
      </c>
      <c r="D193" s="173" t="s">
        <v>180</v>
      </c>
      <c r="E193" s="174" t="s">
        <v>2366</v>
      </c>
      <c r="F193" s="175" t="s">
        <v>2367</v>
      </c>
      <c r="G193" s="176" t="s">
        <v>299</v>
      </c>
      <c r="H193" s="177">
        <v>12</v>
      </c>
      <c r="I193" s="178"/>
      <c r="J193" s="179">
        <f t="shared" si="30"/>
        <v>0</v>
      </c>
      <c r="K193" s="175" t="s">
        <v>267</v>
      </c>
      <c r="L193" s="39"/>
      <c r="M193" s="180" t="s">
        <v>5</v>
      </c>
      <c r="N193" s="181" t="s">
        <v>44</v>
      </c>
      <c r="O193" s="40"/>
      <c r="P193" s="182">
        <f t="shared" si="31"/>
        <v>0</v>
      </c>
      <c r="Q193" s="182">
        <v>0</v>
      </c>
      <c r="R193" s="182">
        <f t="shared" si="32"/>
        <v>0</v>
      </c>
      <c r="S193" s="182">
        <v>0</v>
      </c>
      <c r="T193" s="183">
        <f t="shared" si="33"/>
        <v>0</v>
      </c>
      <c r="AR193" s="22" t="s">
        <v>218</v>
      </c>
      <c r="AT193" s="22" t="s">
        <v>180</v>
      </c>
      <c r="AU193" s="22" t="s">
        <v>83</v>
      </c>
      <c r="AY193" s="22" t="s">
        <v>178</v>
      </c>
      <c r="BE193" s="184">
        <f t="shared" si="34"/>
        <v>0</v>
      </c>
      <c r="BF193" s="184">
        <f t="shared" si="35"/>
        <v>0</v>
      </c>
      <c r="BG193" s="184">
        <f t="shared" si="36"/>
        <v>0</v>
      </c>
      <c r="BH193" s="184">
        <f t="shared" si="37"/>
        <v>0</v>
      </c>
      <c r="BI193" s="184">
        <f t="shared" si="38"/>
        <v>0</v>
      </c>
      <c r="BJ193" s="22" t="s">
        <v>81</v>
      </c>
      <c r="BK193" s="184">
        <f t="shared" si="39"/>
        <v>0</v>
      </c>
      <c r="BL193" s="22" t="s">
        <v>218</v>
      </c>
      <c r="BM193" s="22" t="s">
        <v>574</v>
      </c>
    </row>
    <row r="194" spans="2:65" s="1" customFormat="1" ht="16.5" customHeight="1">
      <c r="B194" s="172"/>
      <c r="C194" s="173" t="s">
        <v>381</v>
      </c>
      <c r="D194" s="173" t="s">
        <v>180</v>
      </c>
      <c r="E194" s="174" t="s">
        <v>2368</v>
      </c>
      <c r="F194" s="175" t="s">
        <v>2369</v>
      </c>
      <c r="G194" s="176" t="s">
        <v>299</v>
      </c>
      <c r="H194" s="177">
        <v>10</v>
      </c>
      <c r="I194" s="178"/>
      <c r="J194" s="179">
        <f t="shared" si="30"/>
        <v>0</v>
      </c>
      <c r="K194" s="175" t="s">
        <v>267</v>
      </c>
      <c r="L194" s="39"/>
      <c r="M194" s="180" t="s">
        <v>5</v>
      </c>
      <c r="N194" s="181" t="s">
        <v>44</v>
      </c>
      <c r="O194" s="40"/>
      <c r="P194" s="182">
        <f t="shared" si="31"/>
        <v>0</v>
      </c>
      <c r="Q194" s="182">
        <v>0</v>
      </c>
      <c r="R194" s="182">
        <f t="shared" si="32"/>
        <v>0</v>
      </c>
      <c r="S194" s="182">
        <v>0</v>
      </c>
      <c r="T194" s="183">
        <f t="shared" si="33"/>
        <v>0</v>
      </c>
      <c r="AR194" s="22" t="s">
        <v>218</v>
      </c>
      <c r="AT194" s="22" t="s">
        <v>180</v>
      </c>
      <c r="AU194" s="22" t="s">
        <v>83</v>
      </c>
      <c r="AY194" s="22" t="s">
        <v>178</v>
      </c>
      <c r="BE194" s="184">
        <f t="shared" si="34"/>
        <v>0</v>
      </c>
      <c r="BF194" s="184">
        <f t="shared" si="35"/>
        <v>0</v>
      </c>
      <c r="BG194" s="184">
        <f t="shared" si="36"/>
        <v>0</v>
      </c>
      <c r="BH194" s="184">
        <f t="shared" si="37"/>
        <v>0</v>
      </c>
      <c r="BI194" s="184">
        <f t="shared" si="38"/>
        <v>0</v>
      </c>
      <c r="BJ194" s="22" t="s">
        <v>81</v>
      </c>
      <c r="BK194" s="184">
        <f t="shared" si="39"/>
        <v>0</v>
      </c>
      <c r="BL194" s="22" t="s">
        <v>218</v>
      </c>
      <c r="BM194" s="22" t="s">
        <v>577</v>
      </c>
    </row>
    <row r="195" spans="2:65" s="1" customFormat="1" ht="16.5" customHeight="1">
      <c r="B195" s="172"/>
      <c r="C195" s="173" t="s">
        <v>578</v>
      </c>
      <c r="D195" s="173" t="s">
        <v>180</v>
      </c>
      <c r="E195" s="174" t="s">
        <v>2370</v>
      </c>
      <c r="F195" s="175" t="s">
        <v>2371</v>
      </c>
      <c r="G195" s="176" t="s">
        <v>299</v>
      </c>
      <c r="H195" s="177">
        <v>306</v>
      </c>
      <c r="I195" s="178"/>
      <c r="J195" s="179">
        <f t="shared" si="30"/>
        <v>0</v>
      </c>
      <c r="K195" s="175" t="s">
        <v>5</v>
      </c>
      <c r="L195" s="39"/>
      <c r="M195" s="180" t="s">
        <v>5</v>
      </c>
      <c r="N195" s="181" t="s">
        <v>44</v>
      </c>
      <c r="O195" s="40"/>
      <c r="P195" s="182">
        <f t="shared" si="31"/>
        <v>0</v>
      </c>
      <c r="Q195" s="182">
        <v>0</v>
      </c>
      <c r="R195" s="182">
        <f t="shared" si="32"/>
        <v>0</v>
      </c>
      <c r="S195" s="182">
        <v>0</v>
      </c>
      <c r="T195" s="183">
        <f t="shared" si="33"/>
        <v>0</v>
      </c>
      <c r="AR195" s="22" t="s">
        <v>218</v>
      </c>
      <c r="AT195" s="22" t="s">
        <v>180</v>
      </c>
      <c r="AU195" s="22" t="s">
        <v>83</v>
      </c>
      <c r="AY195" s="22" t="s">
        <v>178</v>
      </c>
      <c r="BE195" s="184">
        <f t="shared" si="34"/>
        <v>0</v>
      </c>
      <c r="BF195" s="184">
        <f t="shared" si="35"/>
        <v>0</v>
      </c>
      <c r="BG195" s="184">
        <f t="shared" si="36"/>
        <v>0</v>
      </c>
      <c r="BH195" s="184">
        <f t="shared" si="37"/>
        <v>0</v>
      </c>
      <c r="BI195" s="184">
        <f t="shared" si="38"/>
        <v>0</v>
      </c>
      <c r="BJ195" s="22" t="s">
        <v>81</v>
      </c>
      <c r="BK195" s="184">
        <f t="shared" si="39"/>
        <v>0</v>
      </c>
      <c r="BL195" s="22" t="s">
        <v>218</v>
      </c>
      <c r="BM195" s="22" t="s">
        <v>581</v>
      </c>
    </row>
    <row r="196" spans="2:65" s="1" customFormat="1" ht="16.5" customHeight="1">
      <c r="B196" s="172"/>
      <c r="C196" s="202" t="s">
        <v>387</v>
      </c>
      <c r="D196" s="202" t="s">
        <v>271</v>
      </c>
      <c r="E196" s="203" t="s">
        <v>2372</v>
      </c>
      <c r="F196" s="204" t="s">
        <v>2373</v>
      </c>
      <c r="G196" s="205" t="s">
        <v>299</v>
      </c>
      <c r="H196" s="206">
        <v>306</v>
      </c>
      <c r="I196" s="207"/>
      <c r="J196" s="208">
        <f t="shared" si="30"/>
        <v>0</v>
      </c>
      <c r="K196" s="204" t="s">
        <v>5</v>
      </c>
      <c r="L196" s="209"/>
      <c r="M196" s="210" t="s">
        <v>5</v>
      </c>
      <c r="N196" s="211" t="s">
        <v>44</v>
      </c>
      <c r="O196" s="40"/>
      <c r="P196" s="182">
        <f t="shared" si="31"/>
        <v>0</v>
      </c>
      <c r="Q196" s="182">
        <v>0</v>
      </c>
      <c r="R196" s="182">
        <f t="shared" si="32"/>
        <v>0</v>
      </c>
      <c r="S196" s="182">
        <v>0</v>
      </c>
      <c r="T196" s="183">
        <f t="shared" si="33"/>
        <v>0</v>
      </c>
      <c r="AR196" s="22" t="s">
        <v>256</v>
      </c>
      <c r="AT196" s="22" t="s">
        <v>271</v>
      </c>
      <c r="AU196" s="22" t="s">
        <v>83</v>
      </c>
      <c r="AY196" s="22" t="s">
        <v>178</v>
      </c>
      <c r="BE196" s="184">
        <f t="shared" si="34"/>
        <v>0</v>
      </c>
      <c r="BF196" s="184">
        <f t="shared" si="35"/>
        <v>0</v>
      </c>
      <c r="BG196" s="184">
        <f t="shared" si="36"/>
        <v>0</v>
      </c>
      <c r="BH196" s="184">
        <f t="shared" si="37"/>
        <v>0</v>
      </c>
      <c r="BI196" s="184">
        <f t="shared" si="38"/>
        <v>0</v>
      </c>
      <c r="BJ196" s="22" t="s">
        <v>81</v>
      </c>
      <c r="BK196" s="184">
        <f t="shared" si="39"/>
        <v>0</v>
      </c>
      <c r="BL196" s="22" t="s">
        <v>218</v>
      </c>
      <c r="BM196" s="22" t="s">
        <v>586</v>
      </c>
    </row>
    <row r="197" spans="2:65" s="1" customFormat="1" ht="25.5" customHeight="1">
      <c r="B197" s="172"/>
      <c r="C197" s="173" t="s">
        <v>587</v>
      </c>
      <c r="D197" s="173" t="s">
        <v>180</v>
      </c>
      <c r="E197" s="174" t="s">
        <v>2374</v>
      </c>
      <c r="F197" s="175" t="s">
        <v>2375</v>
      </c>
      <c r="G197" s="176" t="s">
        <v>299</v>
      </c>
      <c r="H197" s="177">
        <v>6</v>
      </c>
      <c r="I197" s="178"/>
      <c r="J197" s="179">
        <f t="shared" si="30"/>
        <v>0</v>
      </c>
      <c r="K197" s="175" t="s">
        <v>267</v>
      </c>
      <c r="L197" s="39"/>
      <c r="M197" s="180" t="s">
        <v>5</v>
      </c>
      <c r="N197" s="181" t="s">
        <v>44</v>
      </c>
      <c r="O197" s="40"/>
      <c r="P197" s="182">
        <f t="shared" si="31"/>
        <v>0</v>
      </c>
      <c r="Q197" s="182">
        <v>0</v>
      </c>
      <c r="R197" s="182">
        <f t="shared" si="32"/>
        <v>0</v>
      </c>
      <c r="S197" s="182">
        <v>0</v>
      </c>
      <c r="T197" s="183">
        <f t="shared" si="33"/>
        <v>0</v>
      </c>
      <c r="AR197" s="22" t="s">
        <v>218</v>
      </c>
      <c r="AT197" s="22" t="s">
        <v>180</v>
      </c>
      <c r="AU197" s="22" t="s">
        <v>83</v>
      </c>
      <c r="AY197" s="22" t="s">
        <v>178</v>
      </c>
      <c r="BE197" s="184">
        <f t="shared" si="34"/>
        <v>0</v>
      </c>
      <c r="BF197" s="184">
        <f t="shared" si="35"/>
        <v>0</v>
      </c>
      <c r="BG197" s="184">
        <f t="shared" si="36"/>
        <v>0</v>
      </c>
      <c r="BH197" s="184">
        <f t="shared" si="37"/>
        <v>0</v>
      </c>
      <c r="BI197" s="184">
        <f t="shared" si="38"/>
        <v>0</v>
      </c>
      <c r="BJ197" s="22" t="s">
        <v>81</v>
      </c>
      <c r="BK197" s="184">
        <f t="shared" si="39"/>
        <v>0</v>
      </c>
      <c r="BL197" s="22" t="s">
        <v>218</v>
      </c>
      <c r="BM197" s="22" t="s">
        <v>590</v>
      </c>
    </row>
    <row r="198" spans="2:65" s="1" customFormat="1" ht="16.5" customHeight="1">
      <c r="B198" s="172"/>
      <c r="C198" s="173" t="s">
        <v>390</v>
      </c>
      <c r="D198" s="173" t="s">
        <v>180</v>
      </c>
      <c r="E198" s="174" t="s">
        <v>2376</v>
      </c>
      <c r="F198" s="175" t="s">
        <v>2377</v>
      </c>
      <c r="G198" s="176" t="s">
        <v>299</v>
      </c>
      <c r="H198" s="177">
        <v>46</v>
      </c>
      <c r="I198" s="178"/>
      <c r="J198" s="179">
        <f t="shared" si="30"/>
        <v>0</v>
      </c>
      <c r="K198" s="175" t="s">
        <v>267</v>
      </c>
      <c r="L198" s="39"/>
      <c r="M198" s="180" t="s">
        <v>5</v>
      </c>
      <c r="N198" s="181" t="s">
        <v>44</v>
      </c>
      <c r="O198" s="40"/>
      <c r="P198" s="182">
        <f t="shared" si="31"/>
        <v>0</v>
      </c>
      <c r="Q198" s="182">
        <v>0</v>
      </c>
      <c r="R198" s="182">
        <f t="shared" si="32"/>
        <v>0</v>
      </c>
      <c r="S198" s="182">
        <v>0</v>
      </c>
      <c r="T198" s="183">
        <f t="shared" si="33"/>
        <v>0</v>
      </c>
      <c r="AR198" s="22" t="s">
        <v>218</v>
      </c>
      <c r="AT198" s="22" t="s">
        <v>180</v>
      </c>
      <c r="AU198" s="22" t="s">
        <v>83</v>
      </c>
      <c r="AY198" s="22" t="s">
        <v>178</v>
      </c>
      <c r="BE198" s="184">
        <f t="shared" si="34"/>
        <v>0</v>
      </c>
      <c r="BF198" s="184">
        <f t="shared" si="35"/>
        <v>0</v>
      </c>
      <c r="BG198" s="184">
        <f t="shared" si="36"/>
        <v>0</v>
      </c>
      <c r="BH198" s="184">
        <f t="shared" si="37"/>
        <v>0</v>
      </c>
      <c r="BI198" s="184">
        <f t="shared" si="38"/>
        <v>0</v>
      </c>
      <c r="BJ198" s="22" t="s">
        <v>81</v>
      </c>
      <c r="BK198" s="184">
        <f t="shared" si="39"/>
        <v>0</v>
      </c>
      <c r="BL198" s="22" t="s">
        <v>218</v>
      </c>
      <c r="BM198" s="22" t="s">
        <v>595</v>
      </c>
    </row>
    <row r="199" spans="2:65" s="1" customFormat="1" ht="25.5" customHeight="1">
      <c r="B199" s="172"/>
      <c r="C199" s="173" t="s">
        <v>602</v>
      </c>
      <c r="D199" s="173" t="s">
        <v>180</v>
      </c>
      <c r="E199" s="174" t="s">
        <v>2378</v>
      </c>
      <c r="F199" s="175" t="s">
        <v>2379</v>
      </c>
      <c r="G199" s="176" t="s">
        <v>299</v>
      </c>
      <c r="H199" s="177">
        <v>25</v>
      </c>
      <c r="I199" s="178"/>
      <c r="J199" s="179">
        <f t="shared" si="30"/>
        <v>0</v>
      </c>
      <c r="K199" s="175" t="s">
        <v>267</v>
      </c>
      <c r="L199" s="39"/>
      <c r="M199" s="180" t="s">
        <v>5</v>
      </c>
      <c r="N199" s="181" t="s">
        <v>44</v>
      </c>
      <c r="O199" s="40"/>
      <c r="P199" s="182">
        <f t="shared" si="31"/>
        <v>0</v>
      </c>
      <c r="Q199" s="182">
        <v>0</v>
      </c>
      <c r="R199" s="182">
        <f t="shared" si="32"/>
        <v>0</v>
      </c>
      <c r="S199" s="182">
        <v>0</v>
      </c>
      <c r="T199" s="183">
        <f t="shared" si="33"/>
        <v>0</v>
      </c>
      <c r="AR199" s="22" t="s">
        <v>218</v>
      </c>
      <c r="AT199" s="22" t="s">
        <v>180</v>
      </c>
      <c r="AU199" s="22" t="s">
        <v>83</v>
      </c>
      <c r="AY199" s="22" t="s">
        <v>178</v>
      </c>
      <c r="BE199" s="184">
        <f t="shared" si="34"/>
        <v>0</v>
      </c>
      <c r="BF199" s="184">
        <f t="shared" si="35"/>
        <v>0</v>
      </c>
      <c r="BG199" s="184">
        <f t="shared" si="36"/>
        <v>0</v>
      </c>
      <c r="BH199" s="184">
        <f t="shared" si="37"/>
        <v>0</v>
      </c>
      <c r="BI199" s="184">
        <f t="shared" si="38"/>
        <v>0</v>
      </c>
      <c r="BJ199" s="22" t="s">
        <v>81</v>
      </c>
      <c r="BK199" s="184">
        <f t="shared" si="39"/>
        <v>0</v>
      </c>
      <c r="BL199" s="22" t="s">
        <v>218</v>
      </c>
      <c r="BM199" s="22" t="s">
        <v>604</v>
      </c>
    </row>
    <row r="200" spans="2:65" s="1" customFormat="1" ht="25.5" customHeight="1">
      <c r="B200" s="172"/>
      <c r="C200" s="173" t="s">
        <v>395</v>
      </c>
      <c r="D200" s="173" t="s">
        <v>180</v>
      </c>
      <c r="E200" s="174" t="s">
        <v>2380</v>
      </c>
      <c r="F200" s="175" t="s">
        <v>2381</v>
      </c>
      <c r="G200" s="176" t="s">
        <v>299</v>
      </c>
      <c r="H200" s="177">
        <v>5</v>
      </c>
      <c r="I200" s="178"/>
      <c r="J200" s="179">
        <f t="shared" si="30"/>
        <v>0</v>
      </c>
      <c r="K200" s="175" t="s">
        <v>267</v>
      </c>
      <c r="L200" s="39"/>
      <c r="M200" s="180" t="s">
        <v>5</v>
      </c>
      <c r="N200" s="181" t="s">
        <v>44</v>
      </c>
      <c r="O200" s="40"/>
      <c r="P200" s="182">
        <f t="shared" si="31"/>
        <v>0</v>
      </c>
      <c r="Q200" s="182">
        <v>0</v>
      </c>
      <c r="R200" s="182">
        <f t="shared" si="32"/>
        <v>0</v>
      </c>
      <c r="S200" s="182">
        <v>0</v>
      </c>
      <c r="T200" s="183">
        <f t="shared" si="33"/>
        <v>0</v>
      </c>
      <c r="AR200" s="22" t="s">
        <v>218</v>
      </c>
      <c r="AT200" s="22" t="s">
        <v>180</v>
      </c>
      <c r="AU200" s="22" t="s">
        <v>83</v>
      </c>
      <c r="AY200" s="22" t="s">
        <v>178</v>
      </c>
      <c r="BE200" s="184">
        <f t="shared" si="34"/>
        <v>0</v>
      </c>
      <c r="BF200" s="184">
        <f t="shared" si="35"/>
        <v>0</v>
      </c>
      <c r="BG200" s="184">
        <f t="shared" si="36"/>
        <v>0</v>
      </c>
      <c r="BH200" s="184">
        <f t="shared" si="37"/>
        <v>0</v>
      </c>
      <c r="BI200" s="184">
        <f t="shared" si="38"/>
        <v>0</v>
      </c>
      <c r="BJ200" s="22" t="s">
        <v>81</v>
      </c>
      <c r="BK200" s="184">
        <f t="shared" si="39"/>
        <v>0</v>
      </c>
      <c r="BL200" s="22" t="s">
        <v>218</v>
      </c>
      <c r="BM200" s="22" t="s">
        <v>607</v>
      </c>
    </row>
    <row r="201" spans="2:65" s="1" customFormat="1" ht="25.5" customHeight="1">
      <c r="B201" s="172"/>
      <c r="C201" s="173" t="s">
        <v>608</v>
      </c>
      <c r="D201" s="173" t="s">
        <v>180</v>
      </c>
      <c r="E201" s="174" t="s">
        <v>2382</v>
      </c>
      <c r="F201" s="175" t="s">
        <v>2383</v>
      </c>
      <c r="G201" s="176" t="s">
        <v>299</v>
      </c>
      <c r="H201" s="177">
        <v>5</v>
      </c>
      <c r="I201" s="178"/>
      <c r="J201" s="179">
        <f t="shared" si="30"/>
        <v>0</v>
      </c>
      <c r="K201" s="175" t="s">
        <v>267</v>
      </c>
      <c r="L201" s="39"/>
      <c r="M201" s="180" t="s">
        <v>5</v>
      </c>
      <c r="N201" s="181" t="s">
        <v>44</v>
      </c>
      <c r="O201" s="40"/>
      <c r="P201" s="182">
        <f t="shared" si="31"/>
        <v>0</v>
      </c>
      <c r="Q201" s="182">
        <v>0</v>
      </c>
      <c r="R201" s="182">
        <f t="shared" si="32"/>
        <v>0</v>
      </c>
      <c r="S201" s="182">
        <v>0</v>
      </c>
      <c r="T201" s="183">
        <f t="shared" si="33"/>
        <v>0</v>
      </c>
      <c r="AR201" s="22" t="s">
        <v>218</v>
      </c>
      <c r="AT201" s="22" t="s">
        <v>180</v>
      </c>
      <c r="AU201" s="22" t="s">
        <v>83</v>
      </c>
      <c r="AY201" s="22" t="s">
        <v>178</v>
      </c>
      <c r="BE201" s="184">
        <f t="shared" si="34"/>
        <v>0</v>
      </c>
      <c r="BF201" s="184">
        <f t="shared" si="35"/>
        <v>0</v>
      </c>
      <c r="BG201" s="184">
        <f t="shared" si="36"/>
        <v>0</v>
      </c>
      <c r="BH201" s="184">
        <f t="shared" si="37"/>
        <v>0</v>
      </c>
      <c r="BI201" s="184">
        <f t="shared" si="38"/>
        <v>0</v>
      </c>
      <c r="BJ201" s="22" t="s">
        <v>81</v>
      </c>
      <c r="BK201" s="184">
        <f t="shared" si="39"/>
        <v>0</v>
      </c>
      <c r="BL201" s="22" t="s">
        <v>218</v>
      </c>
      <c r="BM201" s="22" t="s">
        <v>609</v>
      </c>
    </row>
    <row r="202" spans="2:65" s="1" customFormat="1" ht="16.5" customHeight="1">
      <c r="B202" s="172"/>
      <c r="C202" s="173" t="s">
        <v>399</v>
      </c>
      <c r="D202" s="173" t="s">
        <v>180</v>
      </c>
      <c r="E202" s="174" t="s">
        <v>2384</v>
      </c>
      <c r="F202" s="175" t="s">
        <v>2385</v>
      </c>
      <c r="G202" s="176" t="s">
        <v>299</v>
      </c>
      <c r="H202" s="177">
        <v>8</v>
      </c>
      <c r="I202" s="178"/>
      <c r="J202" s="179">
        <f t="shared" si="30"/>
        <v>0</v>
      </c>
      <c r="K202" s="175" t="s">
        <v>5</v>
      </c>
      <c r="L202" s="39"/>
      <c r="M202" s="180" t="s">
        <v>5</v>
      </c>
      <c r="N202" s="181" t="s">
        <v>44</v>
      </c>
      <c r="O202" s="40"/>
      <c r="P202" s="182">
        <f t="shared" si="31"/>
        <v>0</v>
      </c>
      <c r="Q202" s="182">
        <v>0</v>
      </c>
      <c r="R202" s="182">
        <f t="shared" si="32"/>
        <v>0</v>
      </c>
      <c r="S202" s="182">
        <v>0</v>
      </c>
      <c r="T202" s="183">
        <f t="shared" si="33"/>
        <v>0</v>
      </c>
      <c r="AR202" s="22" t="s">
        <v>218</v>
      </c>
      <c r="AT202" s="22" t="s">
        <v>180</v>
      </c>
      <c r="AU202" s="22" t="s">
        <v>83</v>
      </c>
      <c r="AY202" s="22" t="s">
        <v>178</v>
      </c>
      <c r="BE202" s="184">
        <f t="shared" si="34"/>
        <v>0</v>
      </c>
      <c r="BF202" s="184">
        <f t="shared" si="35"/>
        <v>0</v>
      </c>
      <c r="BG202" s="184">
        <f t="shared" si="36"/>
        <v>0</v>
      </c>
      <c r="BH202" s="184">
        <f t="shared" si="37"/>
        <v>0</v>
      </c>
      <c r="BI202" s="184">
        <f t="shared" si="38"/>
        <v>0</v>
      </c>
      <c r="BJ202" s="22" t="s">
        <v>81</v>
      </c>
      <c r="BK202" s="184">
        <f t="shared" si="39"/>
        <v>0</v>
      </c>
      <c r="BL202" s="22" t="s">
        <v>218</v>
      </c>
      <c r="BM202" s="22" t="s">
        <v>612</v>
      </c>
    </row>
    <row r="203" spans="2:65" s="1" customFormat="1" ht="16.5" customHeight="1">
      <c r="B203" s="172"/>
      <c r="C203" s="173" t="s">
        <v>614</v>
      </c>
      <c r="D203" s="173" t="s">
        <v>180</v>
      </c>
      <c r="E203" s="174" t="s">
        <v>2386</v>
      </c>
      <c r="F203" s="175" t="s">
        <v>2387</v>
      </c>
      <c r="G203" s="176" t="s">
        <v>299</v>
      </c>
      <c r="H203" s="177">
        <v>23</v>
      </c>
      <c r="I203" s="178"/>
      <c r="J203" s="179">
        <f t="shared" si="30"/>
        <v>0</v>
      </c>
      <c r="K203" s="175" t="s">
        <v>5</v>
      </c>
      <c r="L203" s="39"/>
      <c r="M203" s="180" t="s">
        <v>5</v>
      </c>
      <c r="N203" s="181" t="s">
        <v>44</v>
      </c>
      <c r="O203" s="40"/>
      <c r="P203" s="182">
        <f t="shared" si="31"/>
        <v>0</v>
      </c>
      <c r="Q203" s="182">
        <v>0</v>
      </c>
      <c r="R203" s="182">
        <f t="shared" si="32"/>
        <v>0</v>
      </c>
      <c r="S203" s="182">
        <v>0</v>
      </c>
      <c r="T203" s="183">
        <f t="shared" si="33"/>
        <v>0</v>
      </c>
      <c r="AR203" s="22" t="s">
        <v>218</v>
      </c>
      <c r="AT203" s="22" t="s">
        <v>180</v>
      </c>
      <c r="AU203" s="22" t="s">
        <v>83</v>
      </c>
      <c r="AY203" s="22" t="s">
        <v>178</v>
      </c>
      <c r="BE203" s="184">
        <f t="shared" si="34"/>
        <v>0</v>
      </c>
      <c r="BF203" s="184">
        <f t="shared" si="35"/>
        <v>0</v>
      </c>
      <c r="BG203" s="184">
        <f t="shared" si="36"/>
        <v>0</v>
      </c>
      <c r="BH203" s="184">
        <f t="shared" si="37"/>
        <v>0</v>
      </c>
      <c r="BI203" s="184">
        <f t="shared" si="38"/>
        <v>0</v>
      </c>
      <c r="BJ203" s="22" t="s">
        <v>81</v>
      </c>
      <c r="BK203" s="184">
        <f t="shared" si="39"/>
        <v>0</v>
      </c>
      <c r="BL203" s="22" t="s">
        <v>218</v>
      </c>
      <c r="BM203" s="22" t="s">
        <v>617</v>
      </c>
    </row>
    <row r="204" spans="2:65" s="1" customFormat="1" ht="16.5" customHeight="1">
      <c r="B204" s="172"/>
      <c r="C204" s="173" t="s">
        <v>404</v>
      </c>
      <c r="D204" s="173" t="s">
        <v>180</v>
      </c>
      <c r="E204" s="174" t="s">
        <v>2388</v>
      </c>
      <c r="F204" s="175" t="s">
        <v>2389</v>
      </c>
      <c r="G204" s="176" t="s">
        <v>299</v>
      </c>
      <c r="H204" s="177">
        <v>21</v>
      </c>
      <c r="I204" s="178"/>
      <c r="J204" s="179">
        <f t="shared" si="30"/>
        <v>0</v>
      </c>
      <c r="K204" s="175" t="s">
        <v>5</v>
      </c>
      <c r="L204" s="39"/>
      <c r="M204" s="180" t="s">
        <v>5</v>
      </c>
      <c r="N204" s="181" t="s">
        <v>44</v>
      </c>
      <c r="O204" s="40"/>
      <c r="P204" s="182">
        <f t="shared" si="31"/>
        <v>0</v>
      </c>
      <c r="Q204" s="182">
        <v>0</v>
      </c>
      <c r="R204" s="182">
        <f t="shared" si="32"/>
        <v>0</v>
      </c>
      <c r="S204" s="182">
        <v>0</v>
      </c>
      <c r="T204" s="183">
        <f t="shared" si="33"/>
        <v>0</v>
      </c>
      <c r="AR204" s="22" t="s">
        <v>218</v>
      </c>
      <c r="AT204" s="22" t="s">
        <v>180</v>
      </c>
      <c r="AU204" s="22" t="s">
        <v>83</v>
      </c>
      <c r="AY204" s="22" t="s">
        <v>178</v>
      </c>
      <c r="BE204" s="184">
        <f t="shared" si="34"/>
        <v>0</v>
      </c>
      <c r="BF204" s="184">
        <f t="shared" si="35"/>
        <v>0</v>
      </c>
      <c r="BG204" s="184">
        <f t="shared" si="36"/>
        <v>0</v>
      </c>
      <c r="BH204" s="184">
        <f t="shared" si="37"/>
        <v>0</v>
      </c>
      <c r="BI204" s="184">
        <f t="shared" si="38"/>
        <v>0</v>
      </c>
      <c r="BJ204" s="22" t="s">
        <v>81</v>
      </c>
      <c r="BK204" s="184">
        <f t="shared" si="39"/>
        <v>0</v>
      </c>
      <c r="BL204" s="22" t="s">
        <v>218</v>
      </c>
      <c r="BM204" s="22" t="s">
        <v>622</v>
      </c>
    </row>
    <row r="205" spans="2:65" s="1" customFormat="1" ht="16.5" customHeight="1">
      <c r="B205" s="172"/>
      <c r="C205" s="173" t="s">
        <v>623</v>
      </c>
      <c r="D205" s="173" t="s">
        <v>180</v>
      </c>
      <c r="E205" s="174" t="s">
        <v>2390</v>
      </c>
      <c r="F205" s="175" t="s">
        <v>2391</v>
      </c>
      <c r="G205" s="176" t="s">
        <v>299</v>
      </c>
      <c r="H205" s="177">
        <v>2</v>
      </c>
      <c r="I205" s="178"/>
      <c r="J205" s="179">
        <f t="shared" si="30"/>
        <v>0</v>
      </c>
      <c r="K205" s="175" t="s">
        <v>267</v>
      </c>
      <c r="L205" s="39"/>
      <c r="M205" s="180" t="s">
        <v>5</v>
      </c>
      <c r="N205" s="181" t="s">
        <v>44</v>
      </c>
      <c r="O205" s="40"/>
      <c r="P205" s="182">
        <f t="shared" si="31"/>
        <v>0</v>
      </c>
      <c r="Q205" s="182">
        <v>0</v>
      </c>
      <c r="R205" s="182">
        <f t="shared" si="32"/>
        <v>0</v>
      </c>
      <c r="S205" s="182">
        <v>0</v>
      </c>
      <c r="T205" s="183">
        <f t="shared" si="33"/>
        <v>0</v>
      </c>
      <c r="AR205" s="22" t="s">
        <v>218</v>
      </c>
      <c r="AT205" s="22" t="s">
        <v>180</v>
      </c>
      <c r="AU205" s="22" t="s">
        <v>83</v>
      </c>
      <c r="AY205" s="22" t="s">
        <v>178</v>
      </c>
      <c r="BE205" s="184">
        <f t="shared" si="34"/>
        <v>0</v>
      </c>
      <c r="BF205" s="184">
        <f t="shared" si="35"/>
        <v>0</v>
      </c>
      <c r="BG205" s="184">
        <f t="shared" si="36"/>
        <v>0</v>
      </c>
      <c r="BH205" s="184">
        <f t="shared" si="37"/>
        <v>0</v>
      </c>
      <c r="BI205" s="184">
        <f t="shared" si="38"/>
        <v>0</v>
      </c>
      <c r="BJ205" s="22" t="s">
        <v>81</v>
      </c>
      <c r="BK205" s="184">
        <f t="shared" si="39"/>
        <v>0</v>
      </c>
      <c r="BL205" s="22" t="s">
        <v>218</v>
      </c>
      <c r="BM205" s="22" t="s">
        <v>626</v>
      </c>
    </row>
    <row r="206" spans="2:65" s="1" customFormat="1" ht="16.5" customHeight="1">
      <c r="B206" s="172"/>
      <c r="C206" s="173" t="s">
        <v>408</v>
      </c>
      <c r="D206" s="173" t="s">
        <v>180</v>
      </c>
      <c r="E206" s="174" t="s">
        <v>2392</v>
      </c>
      <c r="F206" s="175" t="s">
        <v>2393</v>
      </c>
      <c r="G206" s="176" t="s">
        <v>299</v>
      </c>
      <c r="H206" s="177">
        <v>2</v>
      </c>
      <c r="I206" s="178"/>
      <c r="J206" s="179">
        <f t="shared" si="30"/>
        <v>0</v>
      </c>
      <c r="K206" s="175" t="s">
        <v>267</v>
      </c>
      <c r="L206" s="39"/>
      <c r="M206" s="180" t="s">
        <v>5</v>
      </c>
      <c r="N206" s="181" t="s">
        <v>44</v>
      </c>
      <c r="O206" s="40"/>
      <c r="P206" s="182">
        <f t="shared" si="31"/>
        <v>0</v>
      </c>
      <c r="Q206" s="182">
        <v>0</v>
      </c>
      <c r="R206" s="182">
        <f t="shared" si="32"/>
        <v>0</v>
      </c>
      <c r="S206" s="182">
        <v>0</v>
      </c>
      <c r="T206" s="183">
        <f t="shared" si="33"/>
        <v>0</v>
      </c>
      <c r="AR206" s="22" t="s">
        <v>218</v>
      </c>
      <c r="AT206" s="22" t="s">
        <v>180</v>
      </c>
      <c r="AU206" s="22" t="s">
        <v>83</v>
      </c>
      <c r="AY206" s="22" t="s">
        <v>178</v>
      </c>
      <c r="BE206" s="184">
        <f t="shared" si="34"/>
        <v>0</v>
      </c>
      <c r="BF206" s="184">
        <f t="shared" si="35"/>
        <v>0</v>
      </c>
      <c r="BG206" s="184">
        <f t="shared" si="36"/>
        <v>0</v>
      </c>
      <c r="BH206" s="184">
        <f t="shared" si="37"/>
        <v>0</v>
      </c>
      <c r="BI206" s="184">
        <f t="shared" si="38"/>
        <v>0</v>
      </c>
      <c r="BJ206" s="22" t="s">
        <v>81</v>
      </c>
      <c r="BK206" s="184">
        <f t="shared" si="39"/>
        <v>0</v>
      </c>
      <c r="BL206" s="22" t="s">
        <v>218</v>
      </c>
      <c r="BM206" s="22" t="s">
        <v>630</v>
      </c>
    </row>
    <row r="207" spans="2:65" s="1" customFormat="1" ht="16.5" customHeight="1">
      <c r="B207" s="172"/>
      <c r="C207" s="173" t="s">
        <v>632</v>
      </c>
      <c r="D207" s="173" t="s">
        <v>180</v>
      </c>
      <c r="E207" s="174" t="s">
        <v>2394</v>
      </c>
      <c r="F207" s="175" t="s">
        <v>2395</v>
      </c>
      <c r="G207" s="176" t="s">
        <v>299</v>
      </c>
      <c r="H207" s="177">
        <v>6</v>
      </c>
      <c r="I207" s="178"/>
      <c r="J207" s="179">
        <f t="shared" si="30"/>
        <v>0</v>
      </c>
      <c r="K207" s="175" t="s">
        <v>267</v>
      </c>
      <c r="L207" s="39"/>
      <c r="M207" s="180" t="s">
        <v>5</v>
      </c>
      <c r="N207" s="181" t="s">
        <v>44</v>
      </c>
      <c r="O207" s="40"/>
      <c r="P207" s="182">
        <f t="shared" si="31"/>
        <v>0</v>
      </c>
      <c r="Q207" s="182">
        <v>0</v>
      </c>
      <c r="R207" s="182">
        <f t="shared" si="32"/>
        <v>0</v>
      </c>
      <c r="S207" s="182">
        <v>0</v>
      </c>
      <c r="T207" s="183">
        <f t="shared" si="33"/>
        <v>0</v>
      </c>
      <c r="AR207" s="22" t="s">
        <v>218</v>
      </c>
      <c r="AT207" s="22" t="s">
        <v>180</v>
      </c>
      <c r="AU207" s="22" t="s">
        <v>83</v>
      </c>
      <c r="AY207" s="22" t="s">
        <v>178</v>
      </c>
      <c r="BE207" s="184">
        <f t="shared" si="34"/>
        <v>0</v>
      </c>
      <c r="BF207" s="184">
        <f t="shared" si="35"/>
        <v>0</v>
      </c>
      <c r="BG207" s="184">
        <f t="shared" si="36"/>
        <v>0</v>
      </c>
      <c r="BH207" s="184">
        <f t="shared" si="37"/>
        <v>0</v>
      </c>
      <c r="BI207" s="184">
        <f t="shared" si="38"/>
        <v>0</v>
      </c>
      <c r="BJ207" s="22" t="s">
        <v>81</v>
      </c>
      <c r="BK207" s="184">
        <f t="shared" si="39"/>
        <v>0</v>
      </c>
      <c r="BL207" s="22" t="s">
        <v>218</v>
      </c>
      <c r="BM207" s="22" t="s">
        <v>635</v>
      </c>
    </row>
    <row r="208" spans="2:65" s="1" customFormat="1" ht="16.5" customHeight="1">
      <c r="B208" s="172"/>
      <c r="C208" s="173" t="s">
        <v>413</v>
      </c>
      <c r="D208" s="173" t="s">
        <v>180</v>
      </c>
      <c r="E208" s="174" t="s">
        <v>2396</v>
      </c>
      <c r="F208" s="175" t="s">
        <v>2397</v>
      </c>
      <c r="G208" s="176" t="s">
        <v>299</v>
      </c>
      <c r="H208" s="177">
        <v>12</v>
      </c>
      <c r="I208" s="178"/>
      <c r="J208" s="179">
        <f t="shared" si="30"/>
        <v>0</v>
      </c>
      <c r="K208" s="175" t="s">
        <v>267</v>
      </c>
      <c r="L208" s="39"/>
      <c r="M208" s="180" t="s">
        <v>5</v>
      </c>
      <c r="N208" s="181" t="s">
        <v>44</v>
      </c>
      <c r="O208" s="40"/>
      <c r="P208" s="182">
        <f t="shared" si="31"/>
        <v>0</v>
      </c>
      <c r="Q208" s="182">
        <v>0</v>
      </c>
      <c r="R208" s="182">
        <f t="shared" si="32"/>
        <v>0</v>
      </c>
      <c r="S208" s="182">
        <v>0</v>
      </c>
      <c r="T208" s="183">
        <f t="shared" si="33"/>
        <v>0</v>
      </c>
      <c r="AR208" s="22" t="s">
        <v>218</v>
      </c>
      <c r="AT208" s="22" t="s">
        <v>180</v>
      </c>
      <c r="AU208" s="22" t="s">
        <v>83</v>
      </c>
      <c r="AY208" s="22" t="s">
        <v>178</v>
      </c>
      <c r="BE208" s="184">
        <f t="shared" si="34"/>
        <v>0</v>
      </c>
      <c r="BF208" s="184">
        <f t="shared" si="35"/>
        <v>0</v>
      </c>
      <c r="BG208" s="184">
        <f t="shared" si="36"/>
        <v>0</v>
      </c>
      <c r="BH208" s="184">
        <f t="shared" si="37"/>
        <v>0</v>
      </c>
      <c r="BI208" s="184">
        <f t="shared" si="38"/>
        <v>0</v>
      </c>
      <c r="BJ208" s="22" t="s">
        <v>81</v>
      </c>
      <c r="BK208" s="184">
        <f t="shared" si="39"/>
        <v>0</v>
      </c>
      <c r="BL208" s="22" t="s">
        <v>218</v>
      </c>
      <c r="BM208" s="22" t="s">
        <v>639</v>
      </c>
    </row>
    <row r="209" spans="2:65" s="1" customFormat="1" ht="16.5" customHeight="1">
      <c r="B209" s="172"/>
      <c r="C209" s="173" t="s">
        <v>640</v>
      </c>
      <c r="D209" s="173" t="s">
        <v>180</v>
      </c>
      <c r="E209" s="174" t="s">
        <v>2398</v>
      </c>
      <c r="F209" s="175" t="s">
        <v>2399</v>
      </c>
      <c r="G209" s="176" t="s">
        <v>299</v>
      </c>
      <c r="H209" s="177">
        <v>26</v>
      </c>
      <c r="I209" s="178"/>
      <c r="J209" s="179">
        <f t="shared" si="30"/>
        <v>0</v>
      </c>
      <c r="K209" s="175" t="s">
        <v>5</v>
      </c>
      <c r="L209" s="39"/>
      <c r="M209" s="180" t="s">
        <v>5</v>
      </c>
      <c r="N209" s="181" t="s">
        <v>44</v>
      </c>
      <c r="O209" s="40"/>
      <c r="P209" s="182">
        <f t="shared" si="31"/>
        <v>0</v>
      </c>
      <c r="Q209" s="182">
        <v>0</v>
      </c>
      <c r="R209" s="182">
        <f t="shared" si="32"/>
        <v>0</v>
      </c>
      <c r="S209" s="182">
        <v>0</v>
      </c>
      <c r="T209" s="183">
        <f t="shared" si="33"/>
        <v>0</v>
      </c>
      <c r="AR209" s="22" t="s">
        <v>218</v>
      </c>
      <c r="AT209" s="22" t="s">
        <v>180</v>
      </c>
      <c r="AU209" s="22" t="s">
        <v>83</v>
      </c>
      <c r="AY209" s="22" t="s">
        <v>178</v>
      </c>
      <c r="BE209" s="184">
        <f t="shared" si="34"/>
        <v>0</v>
      </c>
      <c r="BF209" s="184">
        <f t="shared" si="35"/>
        <v>0</v>
      </c>
      <c r="BG209" s="184">
        <f t="shared" si="36"/>
        <v>0</v>
      </c>
      <c r="BH209" s="184">
        <f t="shared" si="37"/>
        <v>0</v>
      </c>
      <c r="BI209" s="184">
        <f t="shared" si="38"/>
        <v>0</v>
      </c>
      <c r="BJ209" s="22" t="s">
        <v>81</v>
      </c>
      <c r="BK209" s="184">
        <f t="shared" si="39"/>
        <v>0</v>
      </c>
      <c r="BL209" s="22" t="s">
        <v>218</v>
      </c>
      <c r="BM209" s="22" t="s">
        <v>643</v>
      </c>
    </row>
    <row r="210" spans="2:65" s="1" customFormat="1" ht="16.5" customHeight="1">
      <c r="B210" s="172"/>
      <c r="C210" s="173" t="s">
        <v>418</v>
      </c>
      <c r="D210" s="173" t="s">
        <v>180</v>
      </c>
      <c r="E210" s="174" t="s">
        <v>2400</v>
      </c>
      <c r="F210" s="175" t="s">
        <v>2401</v>
      </c>
      <c r="G210" s="176" t="s">
        <v>299</v>
      </c>
      <c r="H210" s="177">
        <v>4</v>
      </c>
      <c r="I210" s="178"/>
      <c r="J210" s="179">
        <f t="shared" si="30"/>
        <v>0</v>
      </c>
      <c r="K210" s="175" t="s">
        <v>5</v>
      </c>
      <c r="L210" s="39"/>
      <c r="M210" s="180" t="s">
        <v>5</v>
      </c>
      <c r="N210" s="181" t="s">
        <v>44</v>
      </c>
      <c r="O210" s="40"/>
      <c r="P210" s="182">
        <f t="shared" si="31"/>
        <v>0</v>
      </c>
      <c r="Q210" s="182">
        <v>0</v>
      </c>
      <c r="R210" s="182">
        <f t="shared" si="32"/>
        <v>0</v>
      </c>
      <c r="S210" s="182">
        <v>0</v>
      </c>
      <c r="T210" s="183">
        <f t="shared" si="33"/>
        <v>0</v>
      </c>
      <c r="AR210" s="22" t="s">
        <v>218</v>
      </c>
      <c r="AT210" s="22" t="s">
        <v>180</v>
      </c>
      <c r="AU210" s="22" t="s">
        <v>83</v>
      </c>
      <c r="AY210" s="22" t="s">
        <v>178</v>
      </c>
      <c r="BE210" s="184">
        <f t="shared" si="34"/>
        <v>0</v>
      </c>
      <c r="BF210" s="184">
        <f t="shared" si="35"/>
        <v>0</v>
      </c>
      <c r="BG210" s="184">
        <f t="shared" si="36"/>
        <v>0</v>
      </c>
      <c r="BH210" s="184">
        <f t="shared" si="37"/>
        <v>0</v>
      </c>
      <c r="BI210" s="184">
        <f t="shared" si="38"/>
        <v>0</v>
      </c>
      <c r="BJ210" s="22" t="s">
        <v>81</v>
      </c>
      <c r="BK210" s="184">
        <f t="shared" si="39"/>
        <v>0</v>
      </c>
      <c r="BL210" s="22" t="s">
        <v>218</v>
      </c>
      <c r="BM210" s="22" t="s">
        <v>646</v>
      </c>
    </row>
    <row r="211" spans="2:65" s="1" customFormat="1" ht="25.5" customHeight="1">
      <c r="B211" s="172"/>
      <c r="C211" s="173" t="s">
        <v>647</v>
      </c>
      <c r="D211" s="173" t="s">
        <v>180</v>
      </c>
      <c r="E211" s="174" t="s">
        <v>2402</v>
      </c>
      <c r="F211" s="175" t="s">
        <v>2403</v>
      </c>
      <c r="G211" s="176" t="s">
        <v>217</v>
      </c>
      <c r="H211" s="177">
        <v>0.8</v>
      </c>
      <c r="I211" s="178"/>
      <c r="J211" s="179">
        <f t="shared" si="30"/>
        <v>0</v>
      </c>
      <c r="K211" s="175" t="s">
        <v>267</v>
      </c>
      <c r="L211" s="39"/>
      <c r="M211" s="180" t="s">
        <v>5</v>
      </c>
      <c r="N211" s="181" t="s">
        <v>44</v>
      </c>
      <c r="O211" s="40"/>
      <c r="P211" s="182">
        <f t="shared" si="31"/>
        <v>0</v>
      </c>
      <c r="Q211" s="182">
        <v>0</v>
      </c>
      <c r="R211" s="182">
        <f t="shared" si="32"/>
        <v>0</v>
      </c>
      <c r="S211" s="182">
        <v>0</v>
      </c>
      <c r="T211" s="183">
        <f t="shared" si="33"/>
        <v>0</v>
      </c>
      <c r="AR211" s="22" t="s">
        <v>218</v>
      </c>
      <c r="AT211" s="22" t="s">
        <v>180</v>
      </c>
      <c r="AU211" s="22" t="s">
        <v>83</v>
      </c>
      <c r="AY211" s="22" t="s">
        <v>178</v>
      </c>
      <c r="BE211" s="184">
        <f t="shared" si="34"/>
        <v>0</v>
      </c>
      <c r="BF211" s="184">
        <f t="shared" si="35"/>
        <v>0</v>
      </c>
      <c r="BG211" s="184">
        <f t="shared" si="36"/>
        <v>0</v>
      </c>
      <c r="BH211" s="184">
        <f t="shared" si="37"/>
        <v>0</v>
      </c>
      <c r="BI211" s="184">
        <f t="shared" si="38"/>
        <v>0</v>
      </c>
      <c r="BJ211" s="22" t="s">
        <v>81</v>
      </c>
      <c r="BK211" s="184">
        <f t="shared" si="39"/>
        <v>0</v>
      </c>
      <c r="BL211" s="22" t="s">
        <v>218</v>
      </c>
      <c r="BM211" s="22" t="s">
        <v>650</v>
      </c>
    </row>
    <row r="212" spans="2:65" s="1" customFormat="1" ht="38.25" customHeight="1">
      <c r="B212" s="172"/>
      <c r="C212" s="173" t="s">
        <v>423</v>
      </c>
      <c r="D212" s="173" t="s">
        <v>180</v>
      </c>
      <c r="E212" s="174" t="s">
        <v>2404</v>
      </c>
      <c r="F212" s="175" t="s">
        <v>2405</v>
      </c>
      <c r="G212" s="176" t="s">
        <v>560</v>
      </c>
      <c r="H212" s="212"/>
      <c r="I212" s="178"/>
      <c r="J212" s="179">
        <f t="shared" si="30"/>
        <v>0</v>
      </c>
      <c r="K212" s="175" t="s">
        <v>267</v>
      </c>
      <c r="L212" s="39"/>
      <c r="M212" s="180" t="s">
        <v>5</v>
      </c>
      <c r="N212" s="181" t="s">
        <v>44</v>
      </c>
      <c r="O212" s="40"/>
      <c r="P212" s="182">
        <f t="shared" si="31"/>
        <v>0</v>
      </c>
      <c r="Q212" s="182">
        <v>0</v>
      </c>
      <c r="R212" s="182">
        <f t="shared" si="32"/>
        <v>0</v>
      </c>
      <c r="S212" s="182">
        <v>0</v>
      </c>
      <c r="T212" s="183">
        <f t="shared" si="33"/>
        <v>0</v>
      </c>
      <c r="AR212" s="22" t="s">
        <v>218</v>
      </c>
      <c r="AT212" s="22" t="s">
        <v>180</v>
      </c>
      <c r="AU212" s="22" t="s">
        <v>83</v>
      </c>
      <c r="AY212" s="22" t="s">
        <v>178</v>
      </c>
      <c r="BE212" s="184">
        <f t="shared" si="34"/>
        <v>0</v>
      </c>
      <c r="BF212" s="184">
        <f t="shared" si="35"/>
        <v>0</v>
      </c>
      <c r="BG212" s="184">
        <f t="shared" si="36"/>
        <v>0</v>
      </c>
      <c r="BH212" s="184">
        <f t="shared" si="37"/>
        <v>0</v>
      </c>
      <c r="BI212" s="184">
        <f t="shared" si="38"/>
        <v>0</v>
      </c>
      <c r="BJ212" s="22" t="s">
        <v>81</v>
      </c>
      <c r="BK212" s="184">
        <f t="shared" si="39"/>
        <v>0</v>
      </c>
      <c r="BL212" s="22" t="s">
        <v>218</v>
      </c>
      <c r="BM212" s="22" t="s">
        <v>654</v>
      </c>
    </row>
    <row r="213" spans="2:63" s="10" customFormat="1" ht="29.85" customHeight="1">
      <c r="B213" s="159"/>
      <c r="D213" s="160" t="s">
        <v>72</v>
      </c>
      <c r="E213" s="170" t="s">
        <v>2406</v>
      </c>
      <c r="F213" s="170" t="s">
        <v>2407</v>
      </c>
      <c r="I213" s="162"/>
      <c r="J213" s="171">
        <f>BK213</f>
        <v>0</v>
      </c>
      <c r="L213" s="159"/>
      <c r="M213" s="164"/>
      <c r="N213" s="165"/>
      <c r="O213" s="165"/>
      <c r="P213" s="166">
        <f>SUM(P214:P266)</f>
        <v>0</v>
      </c>
      <c r="Q213" s="165"/>
      <c r="R213" s="166">
        <f>SUM(R214:R266)</f>
        <v>0</v>
      </c>
      <c r="S213" s="165"/>
      <c r="T213" s="167">
        <f>SUM(T214:T266)</f>
        <v>0</v>
      </c>
      <c r="AR213" s="160" t="s">
        <v>83</v>
      </c>
      <c r="AT213" s="168" t="s">
        <v>72</v>
      </c>
      <c r="AU213" s="168" t="s">
        <v>81</v>
      </c>
      <c r="AY213" s="160" t="s">
        <v>178</v>
      </c>
      <c r="BK213" s="169">
        <f>SUM(BK214:BK266)</f>
        <v>0</v>
      </c>
    </row>
    <row r="214" spans="2:65" s="1" customFormat="1" ht="25.5" customHeight="1">
      <c r="B214" s="172"/>
      <c r="C214" s="173" t="s">
        <v>656</v>
      </c>
      <c r="D214" s="173" t="s">
        <v>180</v>
      </c>
      <c r="E214" s="174" t="s">
        <v>2408</v>
      </c>
      <c r="F214" s="175" t="s">
        <v>2409</v>
      </c>
      <c r="G214" s="176" t="s">
        <v>299</v>
      </c>
      <c r="H214" s="177">
        <v>306</v>
      </c>
      <c r="I214" s="178"/>
      <c r="J214" s="179">
        <f aca="true" t="shared" si="40" ref="J214:J245">ROUND(I214*H214,2)</f>
        <v>0</v>
      </c>
      <c r="K214" s="175" t="s">
        <v>267</v>
      </c>
      <c r="L214" s="39"/>
      <c r="M214" s="180" t="s">
        <v>5</v>
      </c>
      <c r="N214" s="181" t="s">
        <v>44</v>
      </c>
      <c r="O214" s="40"/>
      <c r="P214" s="182">
        <f aca="true" t="shared" si="41" ref="P214:P245">O214*H214</f>
        <v>0</v>
      </c>
      <c r="Q214" s="182">
        <v>0</v>
      </c>
      <c r="R214" s="182">
        <f aca="true" t="shared" si="42" ref="R214:R245">Q214*H214</f>
        <v>0</v>
      </c>
      <c r="S214" s="182">
        <v>0</v>
      </c>
      <c r="T214" s="183">
        <f aca="true" t="shared" si="43" ref="T214:T245">S214*H214</f>
        <v>0</v>
      </c>
      <c r="AR214" s="22" t="s">
        <v>218</v>
      </c>
      <c r="AT214" s="22" t="s">
        <v>180</v>
      </c>
      <c r="AU214" s="22" t="s">
        <v>83</v>
      </c>
      <c r="AY214" s="22" t="s">
        <v>178</v>
      </c>
      <c r="BE214" s="184">
        <f aca="true" t="shared" si="44" ref="BE214:BE245">IF(N214="základní",J214,0)</f>
        <v>0</v>
      </c>
      <c r="BF214" s="184">
        <f aca="true" t="shared" si="45" ref="BF214:BF245">IF(N214="snížená",J214,0)</f>
        <v>0</v>
      </c>
      <c r="BG214" s="184">
        <f aca="true" t="shared" si="46" ref="BG214:BG245">IF(N214="zákl. přenesená",J214,0)</f>
        <v>0</v>
      </c>
      <c r="BH214" s="184">
        <f aca="true" t="shared" si="47" ref="BH214:BH245">IF(N214="sníž. přenesená",J214,0)</f>
        <v>0</v>
      </c>
      <c r="BI214" s="184">
        <f aca="true" t="shared" si="48" ref="BI214:BI245">IF(N214="nulová",J214,0)</f>
        <v>0</v>
      </c>
      <c r="BJ214" s="22" t="s">
        <v>81</v>
      </c>
      <c r="BK214" s="184">
        <f aca="true" t="shared" si="49" ref="BK214:BK245">ROUND(I214*H214,2)</f>
        <v>0</v>
      </c>
      <c r="BL214" s="22" t="s">
        <v>218</v>
      </c>
      <c r="BM214" s="22" t="s">
        <v>659</v>
      </c>
    </row>
    <row r="215" spans="2:65" s="1" customFormat="1" ht="25.5" customHeight="1">
      <c r="B215" s="172"/>
      <c r="C215" s="173" t="s">
        <v>427</v>
      </c>
      <c r="D215" s="173" t="s">
        <v>180</v>
      </c>
      <c r="E215" s="174" t="s">
        <v>2410</v>
      </c>
      <c r="F215" s="175" t="s">
        <v>2411</v>
      </c>
      <c r="G215" s="176" t="s">
        <v>299</v>
      </c>
      <c r="H215" s="177">
        <v>4</v>
      </c>
      <c r="I215" s="178"/>
      <c r="J215" s="179">
        <f t="shared" si="40"/>
        <v>0</v>
      </c>
      <c r="K215" s="175" t="s">
        <v>5</v>
      </c>
      <c r="L215" s="39"/>
      <c r="M215" s="180" t="s">
        <v>5</v>
      </c>
      <c r="N215" s="181" t="s">
        <v>44</v>
      </c>
      <c r="O215" s="40"/>
      <c r="P215" s="182">
        <f t="shared" si="41"/>
        <v>0</v>
      </c>
      <c r="Q215" s="182">
        <v>0</v>
      </c>
      <c r="R215" s="182">
        <f t="shared" si="42"/>
        <v>0</v>
      </c>
      <c r="S215" s="182">
        <v>0</v>
      </c>
      <c r="T215" s="183">
        <f t="shared" si="43"/>
        <v>0</v>
      </c>
      <c r="AR215" s="22" t="s">
        <v>218</v>
      </c>
      <c r="AT215" s="22" t="s">
        <v>180</v>
      </c>
      <c r="AU215" s="22" t="s">
        <v>83</v>
      </c>
      <c r="AY215" s="22" t="s">
        <v>178</v>
      </c>
      <c r="BE215" s="184">
        <f t="shared" si="44"/>
        <v>0</v>
      </c>
      <c r="BF215" s="184">
        <f t="shared" si="45"/>
        <v>0</v>
      </c>
      <c r="BG215" s="184">
        <f t="shared" si="46"/>
        <v>0</v>
      </c>
      <c r="BH215" s="184">
        <f t="shared" si="47"/>
        <v>0</v>
      </c>
      <c r="BI215" s="184">
        <f t="shared" si="48"/>
        <v>0</v>
      </c>
      <c r="BJ215" s="22" t="s">
        <v>81</v>
      </c>
      <c r="BK215" s="184">
        <f t="shared" si="49"/>
        <v>0</v>
      </c>
      <c r="BL215" s="22" t="s">
        <v>218</v>
      </c>
      <c r="BM215" s="22" t="s">
        <v>663</v>
      </c>
    </row>
    <row r="216" spans="2:65" s="1" customFormat="1" ht="25.5" customHeight="1">
      <c r="B216" s="172"/>
      <c r="C216" s="173" t="s">
        <v>664</v>
      </c>
      <c r="D216" s="173" t="s">
        <v>180</v>
      </c>
      <c r="E216" s="174" t="s">
        <v>2412</v>
      </c>
      <c r="F216" s="175" t="s">
        <v>2413</v>
      </c>
      <c r="G216" s="176" t="s">
        <v>299</v>
      </c>
      <c r="H216" s="177">
        <v>1</v>
      </c>
      <c r="I216" s="178"/>
      <c r="J216" s="179">
        <f t="shared" si="40"/>
        <v>0</v>
      </c>
      <c r="K216" s="175" t="s">
        <v>5</v>
      </c>
      <c r="L216" s="39"/>
      <c r="M216" s="180" t="s">
        <v>5</v>
      </c>
      <c r="N216" s="181" t="s">
        <v>44</v>
      </c>
      <c r="O216" s="40"/>
      <c r="P216" s="182">
        <f t="shared" si="41"/>
        <v>0</v>
      </c>
      <c r="Q216" s="182">
        <v>0</v>
      </c>
      <c r="R216" s="182">
        <f t="shared" si="42"/>
        <v>0</v>
      </c>
      <c r="S216" s="182">
        <v>0</v>
      </c>
      <c r="T216" s="183">
        <f t="shared" si="43"/>
        <v>0</v>
      </c>
      <c r="AR216" s="22" t="s">
        <v>218</v>
      </c>
      <c r="AT216" s="22" t="s">
        <v>180</v>
      </c>
      <c r="AU216" s="22" t="s">
        <v>83</v>
      </c>
      <c r="AY216" s="22" t="s">
        <v>178</v>
      </c>
      <c r="BE216" s="184">
        <f t="shared" si="44"/>
        <v>0</v>
      </c>
      <c r="BF216" s="184">
        <f t="shared" si="45"/>
        <v>0</v>
      </c>
      <c r="BG216" s="184">
        <f t="shared" si="46"/>
        <v>0</v>
      </c>
      <c r="BH216" s="184">
        <f t="shared" si="47"/>
        <v>0</v>
      </c>
      <c r="BI216" s="184">
        <f t="shared" si="48"/>
        <v>0</v>
      </c>
      <c r="BJ216" s="22" t="s">
        <v>81</v>
      </c>
      <c r="BK216" s="184">
        <f t="shared" si="49"/>
        <v>0</v>
      </c>
      <c r="BL216" s="22" t="s">
        <v>218</v>
      </c>
      <c r="BM216" s="22" t="s">
        <v>667</v>
      </c>
    </row>
    <row r="217" spans="2:65" s="1" customFormat="1" ht="25.5" customHeight="1">
      <c r="B217" s="172"/>
      <c r="C217" s="173" t="s">
        <v>432</v>
      </c>
      <c r="D217" s="173" t="s">
        <v>180</v>
      </c>
      <c r="E217" s="174" t="s">
        <v>2412</v>
      </c>
      <c r="F217" s="175" t="s">
        <v>2413</v>
      </c>
      <c r="G217" s="176" t="s">
        <v>299</v>
      </c>
      <c r="H217" s="177">
        <v>2</v>
      </c>
      <c r="I217" s="178"/>
      <c r="J217" s="179">
        <f t="shared" si="40"/>
        <v>0</v>
      </c>
      <c r="K217" s="175" t="s">
        <v>5</v>
      </c>
      <c r="L217" s="39"/>
      <c r="M217" s="180" t="s">
        <v>5</v>
      </c>
      <c r="N217" s="181" t="s">
        <v>44</v>
      </c>
      <c r="O217" s="40"/>
      <c r="P217" s="182">
        <f t="shared" si="41"/>
        <v>0</v>
      </c>
      <c r="Q217" s="182">
        <v>0</v>
      </c>
      <c r="R217" s="182">
        <f t="shared" si="42"/>
        <v>0</v>
      </c>
      <c r="S217" s="182">
        <v>0</v>
      </c>
      <c r="T217" s="183">
        <f t="shared" si="43"/>
        <v>0</v>
      </c>
      <c r="AR217" s="22" t="s">
        <v>218</v>
      </c>
      <c r="AT217" s="22" t="s">
        <v>180</v>
      </c>
      <c r="AU217" s="22" t="s">
        <v>83</v>
      </c>
      <c r="AY217" s="22" t="s">
        <v>178</v>
      </c>
      <c r="BE217" s="184">
        <f t="shared" si="44"/>
        <v>0</v>
      </c>
      <c r="BF217" s="184">
        <f t="shared" si="45"/>
        <v>0</v>
      </c>
      <c r="BG217" s="184">
        <f t="shared" si="46"/>
        <v>0</v>
      </c>
      <c r="BH217" s="184">
        <f t="shared" si="47"/>
        <v>0</v>
      </c>
      <c r="BI217" s="184">
        <f t="shared" si="48"/>
        <v>0</v>
      </c>
      <c r="BJ217" s="22" t="s">
        <v>81</v>
      </c>
      <c r="BK217" s="184">
        <f t="shared" si="49"/>
        <v>0</v>
      </c>
      <c r="BL217" s="22" t="s">
        <v>218</v>
      </c>
      <c r="BM217" s="22" t="s">
        <v>670</v>
      </c>
    </row>
    <row r="218" spans="2:65" s="1" customFormat="1" ht="25.5" customHeight="1">
      <c r="B218" s="172"/>
      <c r="C218" s="173" t="s">
        <v>673</v>
      </c>
      <c r="D218" s="173" t="s">
        <v>180</v>
      </c>
      <c r="E218" s="174" t="s">
        <v>2414</v>
      </c>
      <c r="F218" s="175" t="s">
        <v>2415</v>
      </c>
      <c r="G218" s="176" t="s">
        <v>299</v>
      </c>
      <c r="H218" s="177">
        <v>10</v>
      </c>
      <c r="I218" s="178"/>
      <c r="J218" s="179">
        <f t="shared" si="40"/>
        <v>0</v>
      </c>
      <c r="K218" s="175" t="s">
        <v>5</v>
      </c>
      <c r="L218" s="39"/>
      <c r="M218" s="180" t="s">
        <v>5</v>
      </c>
      <c r="N218" s="181" t="s">
        <v>44</v>
      </c>
      <c r="O218" s="40"/>
      <c r="P218" s="182">
        <f t="shared" si="41"/>
        <v>0</v>
      </c>
      <c r="Q218" s="182">
        <v>0</v>
      </c>
      <c r="R218" s="182">
        <f t="shared" si="42"/>
        <v>0</v>
      </c>
      <c r="S218" s="182">
        <v>0</v>
      </c>
      <c r="T218" s="183">
        <f t="shared" si="43"/>
        <v>0</v>
      </c>
      <c r="AR218" s="22" t="s">
        <v>218</v>
      </c>
      <c r="AT218" s="22" t="s">
        <v>180</v>
      </c>
      <c r="AU218" s="22" t="s">
        <v>83</v>
      </c>
      <c r="AY218" s="22" t="s">
        <v>178</v>
      </c>
      <c r="BE218" s="184">
        <f t="shared" si="44"/>
        <v>0</v>
      </c>
      <c r="BF218" s="184">
        <f t="shared" si="45"/>
        <v>0</v>
      </c>
      <c r="BG218" s="184">
        <f t="shared" si="46"/>
        <v>0</v>
      </c>
      <c r="BH218" s="184">
        <f t="shared" si="47"/>
        <v>0</v>
      </c>
      <c r="BI218" s="184">
        <f t="shared" si="48"/>
        <v>0</v>
      </c>
      <c r="BJ218" s="22" t="s">
        <v>81</v>
      </c>
      <c r="BK218" s="184">
        <f t="shared" si="49"/>
        <v>0</v>
      </c>
      <c r="BL218" s="22" t="s">
        <v>218</v>
      </c>
      <c r="BM218" s="22" t="s">
        <v>676</v>
      </c>
    </row>
    <row r="219" spans="2:65" s="1" customFormat="1" ht="25.5" customHeight="1">
      <c r="B219" s="172"/>
      <c r="C219" s="173" t="s">
        <v>436</v>
      </c>
      <c r="D219" s="173" t="s">
        <v>180</v>
      </c>
      <c r="E219" s="174" t="s">
        <v>2416</v>
      </c>
      <c r="F219" s="175" t="s">
        <v>2417</v>
      </c>
      <c r="G219" s="176" t="s">
        <v>299</v>
      </c>
      <c r="H219" s="177">
        <v>3</v>
      </c>
      <c r="I219" s="178"/>
      <c r="J219" s="179">
        <f t="shared" si="40"/>
        <v>0</v>
      </c>
      <c r="K219" s="175" t="s">
        <v>5</v>
      </c>
      <c r="L219" s="39"/>
      <c r="M219" s="180" t="s">
        <v>5</v>
      </c>
      <c r="N219" s="181" t="s">
        <v>44</v>
      </c>
      <c r="O219" s="40"/>
      <c r="P219" s="182">
        <f t="shared" si="41"/>
        <v>0</v>
      </c>
      <c r="Q219" s="182">
        <v>0</v>
      </c>
      <c r="R219" s="182">
        <f t="shared" si="42"/>
        <v>0</v>
      </c>
      <c r="S219" s="182">
        <v>0</v>
      </c>
      <c r="T219" s="183">
        <f t="shared" si="43"/>
        <v>0</v>
      </c>
      <c r="AR219" s="22" t="s">
        <v>218</v>
      </c>
      <c r="AT219" s="22" t="s">
        <v>180</v>
      </c>
      <c r="AU219" s="22" t="s">
        <v>83</v>
      </c>
      <c r="AY219" s="22" t="s">
        <v>178</v>
      </c>
      <c r="BE219" s="184">
        <f t="shared" si="44"/>
        <v>0</v>
      </c>
      <c r="BF219" s="184">
        <f t="shared" si="45"/>
        <v>0</v>
      </c>
      <c r="BG219" s="184">
        <f t="shared" si="46"/>
        <v>0</v>
      </c>
      <c r="BH219" s="184">
        <f t="shared" si="47"/>
        <v>0</v>
      </c>
      <c r="BI219" s="184">
        <f t="shared" si="48"/>
        <v>0</v>
      </c>
      <c r="BJ219" s="22" t="s">
        <v>81</v>
      </c>
      <c r="BK219" s="184">
        <f t="shared" si="49"/>
        <v>0</v>
      </c>
      <c r="BL219" s="22" t="s">
        <v>218</v>
      </c>
      <c r="BM219" s="22" t="s">
        <v>679</v>
      </c>
    </row>
    <row r="220" spans="2:65" s="1" customFormat="1" ht="25.5" customHeight="1">
      <c r="B220" s="172"/>
      <c r="C220" s="173" t="s">
        <v>681</v>
      </c>
      <c r="D220" s="173" t="s">
        <v>180</v>
      </c>
      <c r="E220" s="174" t="s">
        <v>2418</v>
      </c>
      <c r="F220" s="175" t="s">
        <v>2419</v>
      </c>
      <c r="G220" s="176" t="s">
        <v>299</v>
      </c>
      <c r="H220" s="177">
        <v>30</v>
      </c>
      <c r="I220" s="178"/>
      <c r="J220" s="179">
        <f t="shared" si="40"/>
        <v>0</v>
      </c>
      <c r="K220" s="175" t="s">
        <v>5</v>
      </c>
      <c r="L220" s="39"/>
      <c r="M220" s="180" t="s">
        <v>5</v>
      </c>
      <c r="N220" s="181" t="s">
        <v>44</v>
      </c>
      <c r="O220" s="40"/>
      <c r="P220" s="182">
        <f t="shared" si="41"/>
        <v>0</v>
      </c>
      <c r="Q220" s="182">
        <v>0</v>
      </c>
      <c r="R220" s="182">
        <f t="shared" si="42"/>
        <v>0</v>
      </c>
      <c r="S220" s="182">
        <v>0</v>
      </c>
      <c r="T220" s="183">
        <f t="shared" si="43"/>
        <v>0</v>
      </c>
      <c r="AR220" s="22" t="s">
        <v>218</v>
      </c>
      <c r="AT220" s="22" t="s">
        <v>180</v>
      </c>
      <c r="AU220" s="22" t="s">
        <v>83</v>
      </c>
      <c r="AY220" s="22" t="s">
        <v>178</v>
      </c>
      <c r="BE220" s="184">
        <f t="shared" si="44"/>
        <v>0</v>
      </c>
      <c r="BF220" s="184">
        <f t="shared" si="45"/>
        <v>0</v>
      </c>
      <c r="BG220" s="184">
        <f t="shared" si="46"/>
        <v>0</v>
      </c>
      <c r="BH220" s="184">
        <f t="shared" si="47"/>
        <v>0</v>
      </c>
      <c r="BI220" s="184">
        <f t="shared" si="48"/>
        <v>0</v>
      </c>
      <c r="BJ220" s="22" t="s">
        <v>81</v>
      </c>
      <c r="BK220" s="184">
        <f t="shared" si="49"/>
        <v>0</v>
      </c>
      <c r="BL220" s="22" t="s">
        <v>218</v>
      </c>
      <c r="BM220" s="22" t="s">
        <v>684</v>
      </c>
    </row>
    <row r="221" spans="2:65" s="1" customFormat="1" ht="25.5" customHeight="1">
      <c r="B221" s="172"/>
      <c r="C221" s="173" t="s">
        <v>441</v>
      </c>
      <c r="D221" s="173" t="s">
        <v>180</v>
      </c>
      <c r="E221" s="174" t="s">
        <v>2418</v>
      </c>
      <c r="F221" s="175" t="s">
        <v>2419</v>
      </c>
      <c r="G221" s="176" t="s">
        <v>299</v>
      </c>
      <c r="H221" s="177">
        <v>29</v>
      </c>
      <c r="I221" s="178"/>
      <c r="J221" s="179">
        <f t="shared" si="40"/>
        <v>0</v>
      </c>
      <c r="K221" s="175" t="s">
        <v>5</v>
      </c>
      <c r="L221" s="39"/>
      <c r="M221" s="180" t="s">
        <v>5</v>
      </c>
      <c r="N221" s="181" t="s">
        <v>44</v>
      </c>
      <c r="O221" s="40"/>
      <c r="P221" s="182">
        <f t="shared" si="41"/>
        <v>0</v>
      </c>
      <c r="Q221" s="182">
        <v>0</v>
      </c>
      <c r="R221" s="182">
        <f t="shared" si="42"/>
        <v>0</v>
      </c>
      <c r="S221" s="182">
        <v>0</v>
      </c>
      <c r="T221" s="183">
        <f t="shared" si="43"/>
        <v>0</v>
      </c>
      <c r="AR221" s="22" t="s">
        <v>218</v>
      </c>
      <c r="AT221" s="22" t="s">
        <v>180</v>
      </c>
      <c r="AU221" s="22" t="s">
        <v>83</v>
      </c>
      <c r="AY221" s="22" t="s">
        <v>178</v>
      </c>
      <c r="BE221" s="184">
        <f t="shared" si="44"/>
        <v>0</v>
      </c>
      <c r="BF221" s="184">
        <f t="shared" si="45"/>
        <v>0</v>
      </c>
      <c r="BG221" s="184">
        <f t="shared" si="46"/>
        <v>0</v>
      </c>
      <c r="BH221" s="184">
        <f t="shared" si="47"/>
        <v>0</v>
      </c>
      <c r="BI221" s="184">
        <f t="shared" si="48"/>
        <v>0</v>
      </c>
      <c r="BJ221" s="22" t="s">
        <v>81</v>
      </c>
      <c r="BK221" s="184">
        <f t="shared" si="49"/>
        <v>0</v>
      </c>
      <c r="BL221" s="22" t="s">
        <v>218</v>
      </c>
      <c r="BM221" s="22" t="s">
        <v>687</v>
      </c>
    </row>
    <row r="222" spans="2:65" s="1" customFormat="1" ht="25.5" customHeight="1">
      <c r="B222" s="172"/>
      <c r="C222" s="173" t="s">
        <v>688</v>
      </c>
      <c r="D222" s="173" t="s">
        <v>180</v>
      </c>
      <c r="E222" s="174" t="s">
        <v>2420</v>
      </c>
      <c r="F222" s="175" t="s">
        <v>2421</v>
      </c>
      <c r="G222" s="176" t="s">
        <v>299</v>
      </c>
      <c r="H222" s="177">
        <v>21</v>
      </c>
      <c r="I222" s="178"/>
      <c r="J222" s="179">
        <f t="shared" si="40"/>
        <v>0</v>
      </c>
      <c r="K222" s="175" t="s">
        <v>5</v>
      </c>
      <c r="L222" s="39"/>
      <c r="M222" s="180" t="s">
        <v>5</v>
      </c>
      <c r="N222" s="181" t="s">
        <v>44</v>
      </c>
      <c r="O222" s="40"/>
      <c r="P222" s="182">
        <f t="shared" si="41"/>
        <v>0</v>
      </c>
      <c r="Q222" s="182">
        <v>0</v>
      </c>
      <c r="R222" s="182">
        <f t="shared" si="42"/>
        <v>0</v>
      </c>
      <c r="S222" s="182">
        <v>0</v>
      </c>
      <c r="T222" s="183">
        <f t="shared" si="43"/>
        <v>0</v>
      </c>
      <c r="AR222" s="22" t="s">
        <v>218</v>
      </c>
      <c r="AT222" s="22" t="s">
        <v>180</v>
      </c>
      <c r="AU222" s="22" t="s">
        <v>83</v>
      </c>
      <c r="AY222" s="22" t="s">
        <v>178</v>
      </c>
      <c r="BE222" s="184">
        <f t="shared" si="44"/>
        <v>0</v>
      </c>
      <c r="BF222" s="184">
        <f t="shared" si="45"/>
        <v>0</v>
      </c>
      <c r="BG222" s="184">
        <f t="shared" si="46"/>
        <v>0</v>
      </c>
      <c r="BH222" s="184">
        <f t="shared" si="47"/>
        <v>0</v>
      </c>
      <c r="BI222" s="184">
        <f t="shared" si="48"/>
        <v>0</v>
      </c>
      <c r="BJ222" s="22" t="s">
        <v>81</v>
      </c>
      <c r="BK222" s="184">
        <f t="shared" si="49"/>
        <v>0</v>
      </c>
      <c r="BL222" s="22" t="s">
        <v>218</v>
      </c>
      <c r="BM222" s="22" t="s">
        <v>691</v>
      </c>
    </row>
    <row r="223" spans="2:65" s="1" customFormat="1" ht="25.5" customHeight="1">
      <c r="B223" s="172"/>
      <c r="C223" s="173" t="s">
        <v>444</v>
      </c>
      <c r="D223" s="173" t="s">
        <v>180</v>
      </c>
      <c r="E223" s="174" t="s">
        <v>2420</v>
      </c>
      <c r="F223" s="175" t="s">
        <v>2421</v>
      </c>
      <c r="G223" s="176" t="s">
        <v>299</v>
      </c>
      <c r="H223" s="177">
        <v>4</v>
      </c>
      <c r="I223" s="178"/>
      <c r="J223" s="179">
        <f t="shared" si="40"/>
        <v>0</v>
      </c>
      <c r="K223" s="175" t="s">
        <v>5</v>
      </c>
      <c r="L223" s="39"/>
      <c r="M223" s="180" t="s">
        <v>5</v>
      </c>
      <c r="N223" s="181" t="s">
        <v>44</v>
      </c>
      <c r="O223" s="40"/>
      <c r="P223" s="182">
        <f t="shared" si="41"/>
        <v>0</v>
      </c>
      <c r="Q223" s="182">
        <v>0</v>
      </c>
      <c r="R223" s="182">
        <f t="shared" si="42"/>
        <v>0</v>
      </c>
      <c r="S223" s="182">
        <v>0</v>
      </c>
      <c r="T223" s="183">
        <f t="shared" si="43"/>
        <v>0</v>
      </c>
      <c r="AR223" s="22" t="s">
        <v>218</v>
      </c>
      <c r="AT223" s="22" t="s">
        <v>180</v>
      </c>
      <c r="AU223" s="22" t="s">
        <v>83</v>
      </c>
      <c r="AY223" s="22" t="s">
        <v>178</v>
      </c>
      <c r="BE223" s="184">
        <f t="shared" si="44"/>
        <v>0</v>
      </c>
      <c r="BF223" s="184">
        <f t="shared" si="45"/>
        <v>0</v>
      </c>
      <c r="BG223" s="184">
        <f t="shared" si="46"/>
        <v>0</v>
      </c>
      <c r="BH223" s="184">
        <f t="shared" si="47"/>
        <v>0</v>
      </c>
      <c r="BI223" s="184">
        <f t="shared" si="48"/>
        <v>0</v>
      </c>
      <c r="BJ223" s="22" t="s">
        <v>81</v>
      </c>
      <c r="BK223" s="184">
        <f t="shared" si="49"/>
        <v>0</v>
      </c>
      <c r="BL223" s="22" t="s">
        <v>218</v>
      </c>
      <c r="BM223" s="22" t="s">
        <v>694</v>
      </c>
    </row>
    <row r="224" spans="2:65" s="1" customFormat="1" ht="25.5" customHeight="1">
      <c r="B224" s="172"/>
      <c r="C224" s="173" t="s">
        <v>695</v>
      </c>
      <c r="D224" s="173" t="s">
        <v>180</v>
      </c>
      <c r="E224" s="174" t="s">
        <v>2422</v>
      </c>
      <c r="F224" s="175" t="s">
        <v>2423</v>
      </c>
      <c r="G224" s="176" t="s">
        <v>299</v>
      </c>
      <c r="H224" s="177">
        <v>1</v>
      </c>
      <c r="I224" s="178"/>
      <c r="J224" s="179">
        <f t="shared" si="40"/>
        <v>0</v>
      </c>
      <c r="K224" s="175" t="s">
        <v>267</v>
      </c>
      <c r="L224" s="39"/>
      <c r="M224" s="180" t="s">
        <v>5</v>
      </c>
      <c r="N224" s="181" t="s">
        <v>44</v>
      </c>
      <c r="O224" s="40"/>
      <c r="P224" s="182">
        <f t="shared" si="41"/>
        <v>0</v>
      </c>
      <c r="Q224" s="182">
        <v>0</v>
      </c>
      <c r="R224" s="182">
        <f t="shared" si="42"/>
        <v>0</v>
      </c>
      <c r="S224" s="182">
        <v>0</v>
      </c>
      <c r="T224" s="183">
        <f t="shared" si="43"/>
        <v>0</v>
      </c>
      <c r="AR224" s="22" t="s">
        <v>218</v>
      </c>
      <c r="AT224" s="22" t="s">
        <v>180</v>
      </c>
      <c r="AU224" s="22" t="s">
        <v>83</v>
      </c>
      <c r="AY224" s="22" t="s">
        <v>178</v>
      </c>
      <c r="BE224" s="184">
        <f t="shared" si="44"/>
        <v>0</v>
      </c>
      <c r="BF224" s="184">
        <f t="shared" si="45"/>
        <v>0</v>
      </c>
      <c r="BG224" s="184">
        <f t="shared" si="46"/>
        <v>0</v>
      </c>
      <c r="BH224" s="184">
        <f t="shared" si="47"/>
        <v>0</v>
      </c>
      <c r="BI224" s="184">
        <f t="shared" si="48"/>
        <v>0</v>
      </c>
      <c r="BJ224" s="22" t="s">
        <v>81</v>
      </c>
      <c r="BK224" s="184">
        <f t="shared" si="49"/>
        <v>0</v>
      </c>
      <c r="BL224" s="22" t="s">
        <v>218</v>
      </c>
      <c r="BM224" s="22" t="s">
        <v>698</v>
      </c>
    </row>
    <row r="225" spans="2:65" s="1" customFormat="1" ht="25.5" customHeight="1">
      <c r="B225" s="172"/>
      <c r="C225" s="173" t="s">
        <v>448</v>
      </c>
      <c r="D225" s="173" t="s">
        <v>180</v>
      </c>
      <c r="E225" s="174" t="s">
        <v>2424</v>
      </c>
      <c r="F225" s="175" t="s">
        <v>2425</v>
      </c>
      <c r="G225" s="176" t="s">
        <v>299</v>
      </c>
      <c r="H225" s="177">
        <v>12</v>
      </c>
      <c r="I225" s="178"/>
      <c r="J225" s="179">
        <f t="shared" si="40"/>
        <v>0</v>
      </c>
      <c r="K225" s="175" t="s">
        <v>5</v>
      </c>
      <c r="L225" s="39"/>
      <c r="M225" s="180" t="s">
        <v>5</v>
      </c>
      <c r="N225" s="181" t="s">
        <v>44</v>
      </c>
      <c r="O225" s="40"/>
      <c r="P225" s="182">
        <f t="shared" si="41"/>
        <v>0</v>
      </c>
      <c r="Q225" s="182">
        <v>0</v>
      </c>
      <c r="R225" s="182">
        <f t="shared" si="42"/>
        <v>0</v>
      </c>
      <c r="S225" s="182">
        <v>0</v>
      </c>
      <c r="T225" s="183">
        <f t="shared" si="43"/>
        <v>0</v>
      </c>
      <c r="AR225" s="22" t="s">
        <v>218</v>
      </c>
      <c r="AT225" s="22" t="s">
        <v>180</v>
      </c>
      <c r="AU225" s="22" t="s">
        <v>83</v>
      </c>
      <c r="AY225" s="22" t="s">
        <v>178</v>
      </c>
      <c r="BE225" s="184">
        <f t="shared" si="44"/>
        <v>0</v>
      </c>
      <c r="BF225" s="184">
        <f t="shared" si="45"/>
        <v>0</v>
      </c>
      <c r="BG225" s="184">
        <f t="shared" si="46"/>
        <v>0</v>
      </c>
      <c r="BH225" s="184">
        <f t="shared" si="47"/>
        <v>0</v>
      </c>
      <c r="BI225" s="184">
        <f t="shared" si="48"/>
        <v>0</v>
      </c>
      <c r="BJ225" s="22" t="s">
        <v>81</v>
      </c>
      <c r="BK225" s="184">
        <f t="shared" si="49"/>
        <v>0</v>
      </c>
      <c r="BL225" s="22" t="s">
        <v>218</v>
      </c>
      <c r="BM225" s="22" t="s">
        <v>701</v>
      </c>
    </row>
    <row r="226" spans="2:65" s="1" customFormat="1" ht="16.5" customHeight="1">
      <c r="B226" s="172"/>
      <c r="C226" s="173" t="s">
        <v>703</v>
      </c>
      <c r="D226" s="173" t="s">
        <v>180</v>
      </c>
      <c r="E226" s="174" t="s">
        <v>2426</v>
      </c>
      <c r="F226" s="175" t="s">
        <v>2427</v>
      </c>
      <c r="G226" s="176" t="s">
        <v>299</v>
      </c>
      <c r="H226" s="177">
        <v>4</v>
      </c>
      <c r="I226" s="178"/>
      <c r="J226" s="179">
        <f t="shared" si="40"/>
        <v>0</v>
      </c>
      <c r="K226" s="175" t="s">
        <v>5</v>
      </c>
      <c r="L226" s="39"/>
      <c r="M226" s="180" t="s">
        <v>5</v>
      </c>
      <c r="N226" s="181" t="s">
        <v>44</v>
      </c>
      <c r="O226" s="40"/>
      <c r="P226" s="182">
        <f t="shared" si="41"/>
        <v>0</v>
      </c>
      <c r="Q226" s="182">
        <v>0</v>
      </c>
      <c r="R226" s="182">
        <f t="shared" si="42"/>
        <v>0</v>
      </c>
      <c r="S226" s="182">
        <v>0</v>
      </c>
      <c r="T226" s="183">
        <f t="shared" si="43"/>
        <v>0</v>
      </c>
      <c r="AR226" s="22" t="s">
        <v>218</v>
      </c>
      <c r="AT226" s="22" t="s">
        <v>180</v>
      </c>
      <c r="AU226" s="22" t="s">
        <v>83</v>
      </c>
      <c r="AY226" s="22" t="s">
        <v>178</v>
      </c>
      <c r="BE226" s="184">
        <f t="shared" si="44"/>
        <v>0</v>
      </c>
      <c r="BF226" s="184">
        <f t="shared" si="45"/>
        <v>0</v>
      </c>
      <c r="BG226" s="184">
        <f t="shared" si="46"/>
        <v>0</v>
      </c>
      <c r="BH226" s="184">
        <f t="shared" si="47"/>
        <v>0</v>
      </c>
      <c r="BI226" s="184">
        <f t="shared" si="48"/>
        <v>0</v>
      </c>
      <c r="BJ226" s="22" t="s">
        <v>81</v>
      </c>
      <c r="BK226" s="184">
        <f t="shared" si="49"/>
        <v>0</v>
      </c>
      <c r="BL226" s="22" t="s">
        <v>218</v>
      </c>
      <c r="BM226" s="22" t="s">
        <v>706</v>
      </c>
    </row>
    <row r="227" spans="2:65" s="1" customFormat="1" ht="25.5" customHeight="1">
      <c r="B227" s="172"/>
      <c r="C227" s="173" t="s">
        <v>452</v>
      </c>
      <c r="D227" s="173" t="s">
        <v>180</v>
      </c>
      <c r="E227" s="174" t="s">
        <v>2428</v>
      </c>
      <c r="F227" s="175" t="s">
        <v>2429</v>
      </c>
      <c r="G227" s="176" t="s">
        <v>299</v>
      </c>
      <c r="H227" s="177">
        <v>2</v>
      </c>
      <c r="I227" s="178"/>
      <c r="J227" s="179">
        <f t="shared" si="40"/>
        <v>0</v>
      </c>
      <c r="K227" s="175" t="s">
        <v>267</v>
      </c>
      <c r="L227" s="39"/>
      <c r="M227" s="180" t="s">
        <v>5</v>
      </c>
      <c r="N227" s="181" t="s">
        <v>44</v>
      </c>
      <c r="O227" s="40"/>
      <c r="P227" s="182">
        <f t="shared" si="41"/>
        <v>0</v>
      </c>
      <c r="Q227" s="182">
        <v>0</v>
      </c>
      <c r="R227" s="182">
        <f t="shared" si="42"/>
        <v>0</v>
      </c>
      <c r="S227" s="182">
        <v>0</v>
      </c>
      <c r="T227" s="183">
        <f t="shared" si="43"/>
        <v>0</v>
      </c>
      <c r="AR227" s="22" t="s">
        <v>218</v>
      </c>
      <c r="AT227" s="22" t="s">
        <v>180</v>
      </c>
      <c r="AU227" s="22" t="s">
        <v>83</v>
      </c>
      <c r="AY227" s="22" t="s">
        <v>178</v>
      </c>
      <c r="BE227" s="184">
        <f t="shared" si="44"/>
        <v>0</v>
      </c>
      <c r="BF227" s="184">
        <f t="shared" si="45"/>
        <v>0</v>
      </c>
      <c r="BG227" s="184">
        <f t="shared" si="46"/>
        <v>0</v>
      </c>
      <c r="BH227" s="184">
        <f t="shared" si="47"/>
        <v>0</v>
      </c>
      <c r="BI227" s="184">
        <f t="shared" si="48"/>
        <v>0</v>
      </c>
      <c r="BJ227" s="22" t="s">
        <v>81</v>
      </c>
      <c r="BK227" s="184">
        <f t="shared" si="49"/>
        <v>0</v>
      </c>
      <c r="BL227" s="22" t="s">
        <v>218</v>
      </c>
      <c r="BM227" s="22" t="s">
        <v>711</v>
      </c>
    </row>
    <row r="228" spans="2:65" s="1" customFormat="1" ht="25.5" customHeight="1">
      <c r="B228" s="172"/>
      <c r="C228" s="173" t="s">
        <v>712</v>
      </c>
      <c r="D228" s="173" t="s">
        <v>180</v>
      </c>
      <c r="E228" s="174" t="s">
        <v>2430</v>
      </c>
      <c r="F228" s="175" t="s">
        <v>2431</v>
      </c>
      <c r="G228" s="176" t="s">
        <v>299</v>
      </c>
      <c r="H228" s="177">
        <v>16</v>
      </c>
      <c r="I228" s="178"/>
      <c r="J228" s="179">
        <f t="shared" si="40"/>
        <v>0</v>
      </c>
      <c r="K228" s="175" t="s">
        <v>5</v>
      </c>
      <c r="L228" s="39"/>
      <c r="M228" s="180" t="s">
        <v>5</v>
      </c>
      <c r="N228" s="181" t="s">
        <v>44</v>
      </c>
      <c r="O228" s="40"/>
      <c r="P228" s="182">
        <f t="shared" si="41"/>
        <v>0</v>
      </c>
      <c r="Q228" s="182">
        <v>0</v>
      </c>
      <c r="R228" s="182">
        <f t="shared" si="42"/>
        <v>0</v>
      </c>
      <c r="S228" s="182">
        <v>0</v>
      </c>
      <c r="T228" s="183">
        <f t="shared" si="43"/>
        <v>0</v>
      </c>
      <c r="AR228" s="22" t="s">
        <v>218</v>
      </c>
      <c r="AT228" s="22" t="s">
        <v>180</v>
      </c>
      <c r="AU228" s="22" t="s">
        <v>83</v>
      </c>
      <c r="AY228" s="22" t="s">
        <v>178</v>
      </c>
      <c r="BE228" s="184">
        <f t="shared" si="44"/>
        <v>0</v>
      </c>
      <c r="BF228" s="184">
        <f t="shared" si="45"/>
        <v>0</v>
      </c>
      <c r="BG228" s="184">
        <f t="shared" si="46"/>
        <v>0</v>
      </c>
      <c r="BH228" s="184">
        <f t="shared" si="47"/>
        <v>0</v>
      </c>
      <c r="BI228" s="184">
        <f t="shared" si="48"/>
        <v>0</v>
      </c>
      <c r="BJ228" s="22" t="s">
        <v>81</v>
      </c>
      <c r="BK228" s="184">
        <f t="shared" si="49"/>
        <v>0</v>
      </c>
      <c r="BL228" s="22" t="s">
        <v>218</v>
      </c>
      <c r="BM228" s="22" t="s">
        <v>715</v>
      </c>
    </row>
    <row r="229" spans="2:65" s="1" customFormat="1" ht="25.5" customHeight="1">
      <c r="B229" s="172"/>
      <c r="C229" s="173" t="s">
        <v>457</v>
      </c>
      <c r="D229" s="173" t="s">
        <v>180</v>
      </c>
      <c r="E229" s="174" t="s">
        <v>2430</v>
      </c>
      <c r="F229" s="175" t="s">
        <v>2431</v>
      </c>
      <c r="G229" s="176" t="s">
        <v>299</v>
      </c>
      <c r="H229" s="177">
        <v>2</v>
      </c>
      <c r="I229" s="178"/>
      <c r="J229" s="179">
        <f t="shared" si="40"/>
        <v>0</v>
      </c>
      <c r="K229" s="175" t="s">
        <v>5</v>
      </c>
      <c r="L229" s="39"/>
      <c r="M229" s="180" t="s">
        <v>5</v>
      </c>
      <c r="N229" s="181" t="s">
        <v>44</v>
      </c>
      <c r="O229" s="40"/>
      <c r="P229" s="182">
        <f t="shared" si="41"/>
        <v>0</v>
      </c>
      <c r="Q229" s="182">
        <v>0</v>
      </c>
      <c r="R229" s="182">
        <f t="shared" si="42"/>
        <v>0</v>
      </c>
      <c r="S229" s="182">
        <v>0</v>
      </c>
      <c r="T229" s="183">
        <f t="shared" si="43"/>
        <v>0</v>
      </c>
      <c r="AR229" s="22" t="s">
        <v>218</v>
      </c>
      <c r="AT229" s="22" t="s">
        <v>180</v>
      </c>
      <c r="AU229" s="22" t="s">
        <v>83</v>
      </c>
      <c r="AY229" s="22" t="s">
        <v>178</v>
      </c>
      <c r="BE229" s="184">
        <f t="shared" si="44"/>
        <v>0</v>
      </c>
      <c r="BF229" s="184">
        <f t="shared" si="45"/>
        <v>0</v>
      </c>
      <c r="BG229" s="184">
        <f t="shared" si="46"/>
        <v>0</v>
      </c>
      <c r="BH229" s="184">
        <f t="shared" si="47"/>
        <v>0</v>
      </c>
      <c r="BI229" s="184">
        <f t="shared" si="48"/>
        <v>0</v>
      </c>
      <c r="BJ229" s="22" t="s">
        <v>81</v>
      </c>
      <c r="BK229" s="184">
        <f t="shared" si="49"/>
        <v>0</v>
      </c>
      <c r="BL229" s="22" t="s">
        <v>218</v>
      </c>
      <c r="BM229" s="22" t="s">
        <v>718</v>
      </c>
    </row>
    <row r="230" spans="2:65" s="1" customFormat="1" ht="25.5" customHeight="1">
      <c r="B230" s="172"/>
      <c r="C230" s="173" t="s">
        <v>719</v>
      </c>
      <c r="D230" s="173" t="s">
        <v>180</v>
      </c>
      <c r="E230" s="174" t="s">
        <v>2432</v>
      </c>
      <c r="F230" s="175" t="s">
        <v>2433</v>
      </c>
      <c r="G230" s="176" t="s">
        <v>299</v>
      </c>
      <c r="H230" s="177">
        <v>5</v>
      </c>
      <c r="I230" s="178"/>
      <c r="J230" s="179">
        <f t="shared" si="40"/>
        <v>0</v>
      </c>
      <c r="K230" s="175" t="s">
        <v>5</v>
      </c>
      <c r="L230" s="39"/>
      <c r="M230" s="180" t="s">
        <v>5</v>
      </c>
      <c r="N230" s="181" t="s">
        <v>44</v>
      </c>
      <c r="O230" s="40"/>
      <c r="P230" s="182">
        <f t="shared" si="41"/>
        <v>0</v>
      </c>
      <c r="Q230" s="182">
        <v>0</v>
      </c>
      <c r="R230" s="182">
        <f t="shared" si="42"/>
        <v>0</v>
      </c>
      <c r="S230" s="182">
        <v>0</v>
      </c>
      <c r="T230" s="183">
        <f t="shared" si="43"/>
        <v>0</v>
      </c>
      <c r="AR230" s="22" t="s">
        <v>218</v>
      </c>
      <c r="AT230" s="22" t="s">
        <v>180</v>
      </c>
      <c r="AU230" s="22" t="s">
        <v>83</v>
      </c>
      <c r="AY230" s="22" t="s">
        <v>178</v>
      </c>
      <c r="BE230" s="184">
        <f t="shared" si="44"/>
        <v>0</v>
      </c>
      <c r="BF230" s="184">
        <f t="shared" si="45"/>
        <v>0</v>
      </c>
      <c r="BG230" s="184">
        <f t="shared" si="46"/>
        <v>0</v>
      </c>
      <c r="BH230" s="184">
        <f t="shared" si="47"/>
        <v>0</v>
      </c>
      <c r="BI230" s="184">
        <f t="shared" si="48"/>
        <v>0</v>
      </c>
      <c r="BJ230" s="22" t="s">
        <v>81</v>
      </c>
      <c r="BK230" s="184">
        <f t="shared" si="49"/>
        <v>0</v>
      </c>
      <c r="BL230" s="22" t="s">
        <v>218</v>
      </c>
      <c r="BM230" s="22" t="s">
        <v>723</v>
      </c>
    </row>
    <row r="231" spans="2:65" s="1" customFormat="1" ht="25.5" customHeight="1">
      <c r="B231" s="172"/>
      <c r="C231" s="173" t="s">
        <v>461</v>
      </c>
      <c r="D231" s="173" t="s">
        <v>180</v>
      </c>
      <c r="E231" s="174" t="s">
        <v>2434</v>
      </c>
      <c r="F231" s="175" t="s">
        <v>2435</v>
      </c>
      <c r="G231" s="176" t="s">
        <v>299</v>
      </c>
      <c r="H231" s="177">
        <v>2</v>
      </c>
      <c r="I231" s="178"/>
      <c r="J231" s="179">
        <f t="shared" si="40"/>
        <v>0</v>
      </c>
      <c r="K231" s="175" t="s">
        <v>5</v>
      </c>
      <c r="L231" s="39"/>
      <c r="M231" s="180" t="s">
        <v>5</v>
      </c>
      <c r="N231" s="181" t="s">
        <v>44</v>
      </c>
      <c r="O231" s="40"/>
      <c r="P231" s="182">
        <f t="shared" si="41"/>
        <v>0</v>
      </c>
      <c r="Q231" s="182">
        <v>0</v>
      </c>
      <c r="R231" s="182">
        <f t="shared" si="42"/>
        <v>0</v>
      </c>
      <c r="S231" s="182">
        <v>0</v>
      </c>
      <c r="T231" s="183">
        <f t="shared" si="43"/>
        <v>0</v>
      </c>
      <c r="AR231" s="22" t="s">
        <v>218</v>
      </c>
      <c r="AT231" s="22" t="s">
        <v>180</v>
      </c>
      <c r="AU231" s="22" t="s">
        <v>83</v>
      </c>
      <c r="AY231" s="22" t="s">
        <v>178</v>
      </c>
      <c r="BE231" s="184">
        <f t="shared" si="44"/>
        <v>0</v>
      </c>
      <c r="BF231" s="184">
        <f t="shared" si="45"/>
        <v>0</v>
      </c>
      <c r="BG231" s="184">
        <f t="shared" si="46"/>
        <v>0</v>
      </c>
      <c r="BH231" s="184">
        <f t="shared" si="47"/>
        <v>0</v>
      </c>
      <c r="BI231" s="184">
        <f t="shared" si="48"/>
        <v>0</v>
      </c>
      <c r="BJ231" s="22" t="s">
        <v>81</v>
      </c>
      <c r="BK231" s="184">
        <f t="shared" si="49"/>
        <v>0</v>
      </c>
      <c r="BL231" s="22" t="s">
        <v>218</v>
      </c>
      <c r="BM231" s="22" t="s">
        <v>726</v>
      </c>
    </row>
    <row r="232" spans="2:65" s="1" customFormat="1" ht="25.5" customHeight="1">
      <c r="B232" s="172"/>
      <c r="C232" s="173" t="s">
        <v>729</v>
      </c>
      <c r="D232" s="173" t="s">
        <v>180</v>
      </c>
      <c r="E232" s="174" t="s">
        <v>2436</v>
      </c>
      <c r="F232" s="175" t="s">
        <v>2437</v>
      </c>
      <c r="G232" s="176" t="s">
        <v>299</v>
      </c>
      <c r="H232" s="177">
        <v>6</v>
      </c>
      <c r="I232" s="178"/>
      <c r="J232" s="179">
        <f t="shared" si="40"/>
        <v>0</v>
      </c>
      <c r="K232" s="175" t="s">
        <v>5</v>
      </c>
      <c r="L232" s="39"/>
      <c r="M232" s="180" t="s">
        <v>5</v>
      </c>
      <c r="N232" s="181" t="s">
        <v>44</v>
      </c>
      <c r="O232" s="40"/>
      <c r="P232" s="182">
        <f t="shared" si="41"/>
        <v>0</v>
      </c>
      <c r="Q232" s="182">
        <v>0</v>
      </c>
      <c r="R232" s="182">
        <f t="shared" si="42"/>
        <v>0</v>
      </c>
      <c r="S232" s="182">
        <v>0</v>
      </c>
      <c r="T232" s="183">
        <f t="shared" si="43"/>
        <v>0</v>
      </c>
      <c r="AR232" s="22" t="s">
        <v>218</v>
      </c>
      <c r="AT232" s="22" t="s">
        <v>180</v>
      </c>
      <c r="AU232" s="22" t="s">
        <v>83</v>
      </c>
      <c r="AY232" s="22" t="s">
        <v>178</v>
      </c>
      <c r="BE232" s="184">
        <f t="shared" si="44"/>
        <v>0</v>
      </c>
      <c r="BF232" s="184">
        <f t="shared" si="45"/>
        <v>0</v>
      </c>
      <c r="BG232" s="184">
        <f t="shared" si="46"/>
        <v>0</v>
      </c>
      <c r="BH232" s="184">
        <f t="shared" si="47"/>
        <v>0</v>
      </c>
      <c r="BI232" s="184">
        <f t="shared" si="48"/>
        <v>0</v>
      </c>
      <c r="BJ232" s="22" t="s">
        <v>81</v>
      </c>
      <c r="BK232" s="184">
        <f t="shared" si="49"/>
        <v>0</v>
      </c>
      <c r="BL232" s="22" t="s">
        <v>218</v>
      </c>
      <c r="BM232" s="22" t="s">
        <v>732</v>
      </c>
    </row>
    <row r="233" spans="2:65" s="1" customFormat="1" ht="25.5" customHeight="1">
      <c r="B233" s="172"/>
      <c r="C233" s="173" t="s">
        <v>465</v>
      </c>
      <c r="D233" s="173" t="s">
        <v>180</v>
      </c>
      <c r="E233" s="174" t="s">
        <v>2438</v>
      </c>
      <c r="F233" s="175" t="s">
        <v>2423</v>
      </c>
      <c r="G233" s="176" t="s">
        <v>299</v>
      </c>
      <c r="H233" s="177">
        <v>1</v>
      </c>
      <c r="I233" s="178"/>
      <c r="J233" s="179">
        <f t="shared" si="40"/>
        <v>0</v>
      </c>
      <c r="K233" s="175" t="s">
        <v>5</v>
      </c>
      <c r="L233" s="39"/>
      <c r="M233" s="180" t="s">
        <v>5</v>
      </c>
      <c r="N233" s="181" t="s">
        <v>44</v>
      </c>
      <c r="O233" s="40"/>
      <c r="P233" s="182">
        <f t="shared" si="41"/>
        <v>0</v>
      </c>
      <c r="Q233" s="182">
        <v>0</v>
      </c>
      <c r="R233" s="182">
        <f t="shared" si="42"/>
        <v>0</v>
      </c>
      <c r="S233" s="182">
        <v>0</v>
      </c>
      <c r="T233" s="183">
        <f t="shared" si="43"/>
        <v>0</v>
      </c>
      <c r="AR233" s="22" t="s">
        <v>218</v>
      </c>
      <c r="AT233" s="22" t="s">
        <v>180</v>
      </c>
      <c r="AU233" s="22" t="s">
        <v>83</v>
      </c>
      <c r="AY233" s="22" t="s">
        <v>178</v>
      </c>
      <c r="BE233" s="184">
        <f t="shared" si="44"/>
        <v>0</v>
      </c>
      <c r="BF233" s="184">
        <f t="shared" si="45"/>
        <v>0</v>
      </c>
      <c r="BG233" s="184">
        <f t="shared" si="46"/>
        <v>0</v>
      </c>
      <c r="BH233" s="184">
        <f t="shared" si="47"/>
        <v>0</v>
      </c>
      <c r="BI233" s="184">
        <f t="shared" si="48"/>
        <v>0</v>
      </c>
      <c r="BJ233" s="22" t="s">
        <v>81</v>
      </c>
      <c r="BK233" s="184">
        <f t="shared" si="49"/>
        <v>0</v>
      </c>
      <c r="BL233" s="22" t="s">
        <v>218</v>
      </c>
      <c r="BM233" s="22" t="s">
        <v>736</v>
      </c>
    </row>
    <row r="234" spans="2:65" s="1" customFormat="1" ht="25.5" customHeight="1">
      <c r="B234" s="172"/>
      <c r="C234" s="173" t="s">
        <v>737</v>
      </c>
      <c r="D234" s="173" t="s">
        <v>180</v>
      </c>
      <c r="E234" s="174" t="s">
        <v>2439</v>
      </c>
      <c r="F234" s="175" t="s">
        <v>2440</v>
      </c>
      <c r="G234" s="176" t="s">
        <v>299</v>
      </c>
      <c r="H234" s="177">
        <v>6</v>
      </c>
      <c r="I234" s="178"/>
      <c r="J234" s="179">
        <f t="shared" si="40"/>
        <v>0</v>
      </c>
      <c r="K234" s="175" t="s">
        <v>5</v>
      </c>
      <c r="L234" s="39"/>
      <c r="M234" s="180" t="s">
        <v>5</v>
      </c>
      <c r="N234" s="181" t="s">
        <v>44</v>
      </c>
      <c r="O234" s="40"/>
      <c r="P234" s="182">
        <f t="shared" si="41"/>
        <v>0</v>
      </c>
      <c r="Q234" s="182">
        <v>0</v>
      </c>
      <c r="R234" s="182">
        <f t="shared" si="42"/>
        <v>0</v>
      </c>
      <c r="S234" s="182">
        <v>0</v>
      </c>
      <c r="T234" s="183">
        <f t="shared" si="43"/>
        <v>0</v>
      </c>
      <c r="AR234" s="22" t="s">
        <v>218</v>
      </c>
      <c r="AT234" s="22" t="s">
        <v>180</v>
      </c>
      <c r="AU234" s="22" t="s">
        <v>83</v>
      </c>
      <c r="AY234" s="22" t="s">
        <v>178</v>
      </c>
      <c r="BE234" s="184">
        <f t="shared" si="44"/>
        <v>0</v>
      </c>
      <c r="BF234" s="184">
        <f t="shared" si="45"/>
        <v>0</v>
      </c>
      <c r="BG234" s="184">
        <f t="shared" si="46"/>
        <v>0</v>
      </c>
      <c r="BH234" s="184">
        <f t="shared" si="47"/>
        <v>0</v>
      </c>
      <c r="BI234" s="184">
        <f t="shared" si="48"/>
        <v>0</v>
      </c>
      <c r="BJ234" s="22" t="s">
        <v>81</v>
      </c>
      <c r="BK234" s="184">
        <f t="shared" si="49"/>
        <v>0</v>
      </c>
      <c r="BL234" s="22" t="s">
        <v>218</v>
      </c>
      <c r="BM234" s="22" t="s">
        <v>740</v>
      </c>
    </row>
    <row r="235" spans="2:65" s="1" customFormat="1" ht="25.5" customHeight="1">
      <c r="B235" s="172"/>
      <c r="C235" s="173" t="s">
        <v>469</v>
      </c>
      <c r="D235" s="173" t="s">
        <v>180</v>
      </c>
      <c r="E235" s="174" t="s">
        <v>2441</v>
      </c>
      <c r="F235" s="175" t="s">
        <v>2442</v>
      </c>
      <c r="G235" s="176" t="s">
        <v>299</v>
      </c>
      <c r="H235" s="177">
        <v>16</v>
      </c>
      <c r="I235" s="178"/>
      <c r="J235" s="179">
        <f t="shared" si="40"/>
        <v>0</v>
      </c>
      <c r="K235" s="175" t="s">
        <v>5</v>
      </c>
      <c r="L235" s="39"/>
      <c r="M235" s="180" t="s">
        <v>5</v>
      </c>
      <c r="N235" s="181" t="s">
        <v>44</v>
      </c>
      <c r="O235" s="40"/>
      <c r="P235" s="182">
        <f t="shared" si="41"/>
        <v>0</v>
      </c>
      <c r="Q235" s="182">
        <v>0</v>
      </c>
      <c r="R235" s="182">
        <f t="shared" si="42"/>
        <v>0</v>
      </c>
      <c r="S235" s="182">
        <v>0</v>
      </c>
      <c r="T235" s="183">
        <f t="shared" si="43"/>
        <v>0</v>
      </c>
      <c r="AR235" s="22" t="s">
        <v>218</v>
      </c>
      <c r="AT235" s="22" t="s">
        <v>180</v>
      </c>
      <c r="AU235" s="22" t="s">
        <v>83</v>
      </c>
      <c r="AY235" s="22" t="s">
        <v>178</v>
      </c>
      <c r="BE235" s="184">
        <f t="shared" si="44"/>
        <v>0</v>
      </c>
      <c r="BF235" s="184">
        <f t="shared" si="45"/>
        <v>0</v>
      </c>
      <c r="BG235" s="184">
        <f t="shared" si="46"/>
        <v>0</v>
      </c>
      <c r="BH235" s="184">
        <f t="shared" si="47"/>
        <v>0</v>
      </c>
      <c r="BI235" s="184">
        <f t="shared" si="48"/>
        <v>0</v>
      </c>
      <c r="BJ235" s="22" t="s">
        <v>81</v>
      </c>
      <c r="BK235" s="184">
        <f t="shared" si="49"/>
        <v>0</v>
      </c>
      <c r="BL235" s="22" t="s">
        <v>218</v>
      </c>
      <c r="BM235" s="22" t="s">
        <v>746</v>
      </c>
    </row>
    <row r="236" spans="2:65" s="1" customFormat="1" ht="25.5" customHeight="1">
      <c r="B236" s="172"/>
      <c r="C236" s="173" t="s">
        <v>747</v>
      </c>
      <c r="D236" s="173" t="s">
        <v>180</v>
      </c>
      <c r="E236" s="174" t="s">
        <v>2443</v>
      </c>
      <c r="F236" s="175" t="s">
        <v>2442</v>
      </c>
      <c r="G236" s="176" t="s">
        <v>299</v>
      </c>
      <c r="H236" s="177">
        <v>30</v>
      </c>
      <c r="I236" s="178"/>
      <c r="J236" s="179">
        <f t="shared" si="40"/>
        <v>0</v>
      </c>
      <c r="K236" s="175" t="s">
        <v>5</v>
      </c>
      <c r="L236" s="39"/>
      <c r="M236" s="180" t="s">
        <v>5</v>
      </c>
      <c r="N236" s="181" t="s">
        <v>44</v>
      </c>
      <c r="O236" s="40"/>
      <c r="P236" s="182">
        <f t="shared" si="41"/>
        <v>0</v>
      </c>
      <c r="Q236" s="182">
        <v>0</v>
      </c>
      <c r="R236" s="182">
        <f t="shared" si="42"/>
        <v>0</v>
      </c>
      <c r="S236" s="182">
        <v>0</v>
      </c>
      <c r="T236" s="183">
        <f t="shared" si="43"/>
        <v>0</v>
      </c>
      <c r="AR236" s="22" t="s">
        <v>218</v>
      </c>
      <c r="AT236" s="22" t="s">
        <v>180</v>
      </c>
      <c r="AU236" s="22" t="s">
        <v>83</v>
      </c>
      <c r="AY236" s="22" t="s">
        <v>178</v>
      </c>
      <c r="BE236" s="184">
        <f t="shared" si="44"/>
        <v>0</v>
      </c>
      <c r="BF236" s="184">
        <f t="shared" si="45"/>
        <v>0</v>
      </c>
      <c r="BG236" s="184">
        <f t="shared" si="46"/>
        <v>0</v>
      </c>
      <c r="BH236" s="184">
        <f t="shared" si="47"/>
        <v>0</v>
      </c>
      <c r="BI236" s="184">
        <f t="shared" si="48"/>
        <v>0</v>
      </c>
      <c r="BJ236" s="22" t="s">
        <v>81</v>
      </c>
      <c r="BK236" s="184">
        <f t="shared" si="49"/>
        <v>0</v>
      </c>
      <c r="BL236" s="22" t="s">
        <v>218</v>
      </c>
      <c r="BM236" s="22" t="s">
        <v>750</v>
      </c>
    </row>
    <row r="237" spans="2:65" s="1" customFormat="1" ht="25.5" customHeight="1">
      <c r="B237" s="172"/>
      <c r="C237" s="173" t="s">
        <v>474</v>
      </c>
      <c r="D237" s="173" t="s">
        <v>180</v>
      </c>
      <c r="E237" s="174" t="s">
        <v>2444</v>
      </c>
      <c r="F237" s="175" t="s">
        <v>2445</v>
      </c>
      <c r="G237" s="176" t="s">
        <v>299</v>
      </c>
      <c r="H237" s="177">
        <v>1</v>
      </c>
      <c r="I237" s="178"/>
      <c r="J237" s="179">
        <f t="shared" si="40"/>
        <v>0</v>
      </c>
      <c r="K237" s="175" t="s">
        <v>5</v>
      </c>
      <c r="L237" s="39"/>
      <c r="M237" s="180" t="s">
        <v>5</v>
      </c>
      <c r="N237" s="181" t="s">
        <v>44</v>
      </c>
      <c r="O237" s="40"/>
      <c r="P237" s="182">
        <f t="shared" si="41"/>
        <v>0</v>
      </c>
      <c r="Q237" s="182">
        <v>0</v>
      </c>
      <c r="R237" s="182">
        <f t="shared" si="42"/>
        <v>0</v>
      </c>
      <c r="S237" s="182">
        <v>0</v>
      </c>
      <c r="T237" s="183">
        <f t="shared" si="43"/>
        <v>0</v>
      </c>
      <c r="AR237" s="22" t="s">
        <v>218</v>
      </c>
      <c r="AT237" s="22" t="s">
        <v>180</v>
      </c>
      <c r="AU237" s="22" t="s">
        <v>83</v>
      </c>
      <c r="AY237" s="22" t="s">
        <v>178</v>
      </c>
      <c r="BE237" s="184">
        <f t="shared" si="44"/>
        <v>0</v>
      </c>
      <c r="BF237" s="184">
        <f t="shared" si="45"/>
        <v>0</v>
      </c>
      <c r="BG237" s="184">
        <f t="shared" si="46"/>
        <v>0</v>
      </c>
      <c r="BH237" s="184">
        <f t="shared" si="47"/>
        <v>0</v>
      </c>
      <c r="BI237" s="184">
        <f t="shared" si="48"/>
        <v>0</v>
      </c>
      <c r="BJ237" s="22" t="s">
        <v>81</v>
      </c>
      <c r="BK237" s="184">
        <f t="shared" si="49"/>
        <v>0</v>
      </c>
      <c r="BL237" s="22" t="s">
        <v>218</v>
      </c>
      <c r="BM237" s="22" t="s">
        <v>754</v>
      </c>
    </row>
    <row r="238" spans="2:65" s="1" customFormat="1" ht="25.5" customHeight="1">
      <c r="B238" s="172"/>
      <c r="C238" s="173" t="s">
        <v>596</v>
      </c>
      <c r="D238" s="173" t="s">
        <v>180</v>
      </c>
      <c r="E238" s="174" t="s">
        <v>2446</v>
      </c>
      <c r="F238" s="175" t="s">
        <v>2447</v>
      </c>
      <c r="G238" s="176" t="s">
        <v>299</v>
      </c>
      <c r="H238" s="177">
        <v>1</v>
      </c>
      <c r="I238" s="178"/>
      <c r="J238" s="179">
        <f t="shared" si="40"/>
        <v>0</v>
      </c>
      <c r="K238" s="175" t="s">
        <v>5</v>
      </c>
      <c r="L238" s="39"/>
      <c r="M238" s="180" t="s">
        <v>5</v>
      </c>
      <c r="N238" s="181" t="s">
        <v>44</v>
      </c>
      <c r="O238" s="40"/>
      <c r="P238" s="182">
        <f t="shared" si="41"/>
        <v>0</v>
      </c>
      <c r="Q238" s="182">
        <v>0</v>
      </c>
      <c r="R238" s="182">
        <f t="shared" si="42"/>
        <v>0</v>
      </c>
      <c r="S238" s="182">
        <v>0</v>
      </c>
      <c r="T238" s="183">
        <f t="shared" si="43"/>
        <v>0</v>
      </c>
      <c r="AR238" s="22" t="s">
        <v>218</v>
      </c>
      <c r="AT238" s="22" t="s">
        <v>180</v>
      </c>
      <c r="AU238" s="22" t="s">
        <v>83</v>
      </c>
      <c r="AY238" s="22" t="s">
        <v>178</v>
      </c>
      <c r="BE238" s="184">
        <f t="shared" si="44"/>
        <v>0</v>
      </c>
      <c r="BF238" s="184">
        <f t="shared" si="45"/>
        <v>0</v>
      </c>
      <c r="BG238" s="184">
        <f t="shared" si="46"/>
        <v>0</v>
      </c>
      <c r="BH238" s="184">
        <f t="shared" si="47"/>
        <v>0</v>
      </c>
      <c r="BI238" s="184">
        <f t="shared" si="48"/>
        <v>0</v>
      </c>
      <c r="BJ238" s="22" t="s">
        <v>81</v>
      </c>
      <c r="BK238" s="184">
        <f t="shared" si="49"/>
        <v>0</v>
      </c>
      <c r="BL238" s="22" t="s">
        <v>218</v>
      </c>
      <c r="BM238" s="22" t="s">
        <v>1309</v>
      </c>
    </row>
    <row r="239" spans="2:65" s="1" customFormat="1" ht="25.5" customHeight="1">
      <c r="B239" s="172"/>
      <c r="C239" s="173" t="s">
        <v>478</v>
      </c>
      <c r="D239" s="173" t="s">
        <v>180</v>
      </c>
      <c r="E239" s="174" t="s">
        <v>2448</v>
      </c>
      <c r="F239" s="175" t="s">
        <v>2449</v>
      </c>
      <c r="G239" s="176" t="s">
        <v>299</v>
      </c>
      <c r="H239" s="177">
        <v>15</v>
      </c>
      <c r="I239" s="178"/>
      <c r="J239" s="179">
        <f t="shared" si="40"/>
        <v>0</v>
      </c>
      <c r="K239" s="175" t="s">
        <v>5</v>
      </c>
      <c r="L239" s="39"/>
      <c r="M239" s="180" t="s">
        <v>5</v>
      </c>
      <c r="N239" s="181" t="s">
        <v>44</v>
      </c>
      <c r="O239" s="40"/>
      <c r="P239" s="182">
        <f t="shared" si="41"/>
        <v>0</v>
      </c>
      <c r="Q239" s="182">
        <v>0</v>
      </c>
      <c r="R239" s="182">
        <f t="shared" si="42"/>
        <v>0</v>
      </c>
      <c r="S239" s="182">
        <v>0</v>
      </c>
      <c r="T239" s="183">
        <f t="shared" si="43"/>
        <v>0</v>
      </c>
      <c r="AR239" s="22" t="s">
        <v>218</v>
      </c>
      <c r="AT239" s="22" t="s">
        <v>180</v>
      </c>
      <c r="AU239" s="22" t="s">
        <v>83</v>
      </c>
      <c r="AY239" s="22" t="s">
        <v>178</v>
      </c>
      <c r="BE239" s="184">
        <f t="shared" si="44"/>
        <v>0</v>
      </c>
      <c r="BF239" s="184">
        <f t="shared" si="45"/>
        <v>0</v>
      </c>
      <c r="BG239" s="184">
        <f t="shared" si="46"/>
        <v>0</v>
      </c>
      <c r="BH239" s="184">
        <f t="shared" si="47"/>
        <v>0</v>
      </c>
      <c r="BI239" s="184">
        <f t="shared" si="48"/>
        <v>0</v>
      </c>
      <c r="BJ239" s="22" t="s">
        <v>81</v>
      </c>
      <c r="BK239" s="184">
        <f t="shared" si="49"/>
        <v>0</v>
      </c>
      <c r="BL239" s="22" t="s">
        <v>218</v>
      </c>
      <c r="BM239" s="22" t="s">
        <v>1310</v>
      </c>
    </row>
    <row r="240" spans="2:65" s="1" customFormat="1" ht="25.5" customHeight="1">
      <c r="B240" s="172"/>
      <c r="C240" s="173" t="s">
        <v>1311</v>
      </c>
      <c r="D240" s="173" t="s">
        <v>180</v>
      </c>
      <c r="E240" s="174" t="s">
        <v>2448</v>
      </c>
      <c r="F240" s="175" t="s">
        <v>2449</v>
      </c>
      <c r="G240" s="176" t="s">
        <v>299</v>
      </c>
      <c r="H240" s="177">
        <v>10</v>
      </c>
      <c r="I240" s="178"/>
      <c r="J240" s="179">
        <f t="shared" si="40"/>
        <v>0</v>
      </c>
      <c r="K240" s="175" t="s">
        <v>5</v>
      </c>
      <c r="L240" s="39"/>
      <c r="M240" s="180" t="s">
        <v>5</v>
      </c>
      <c r="N240" s="181" t="s">
        <v>44</v>
      </c>
      <c r="O240" s="40"/>
      <c r="P240" s="182">
        <f t="shared" si="41"/>
        <v>0</v>
      </c>
      <c r="Q240" s="182">
        <v>0</v>
      </c>
      <c r="R240" s="182">
        <f t="shared" si="42"/>
        <v>0</v>
      </c>
      <c r="S240" s="182">
        <v>0</v>
      </c>
      <c r="T240" s="183">
        <f t="shared" si="43"/>
        <v>0</v>
      </c>
      <c r="AR240" s="22" t="s">
        <v>218</v>
      </c>
      <c r="AT240" s="22" t="s">
        <v>180</v>
      </c>
      <c r="AU240" s="22" t="s">
        <v>83</v>
      </c>
      <c r="AY240" s="22" t="s">
        <v>178</v>
      </c>
      <c r="BE240" s="184">
        <f t="shared" si="44"/>
        <v>0</v>
      </c>
      <c r="BF240" s="184">
        <f t="shared" si="45"/>
        <v>0</v>
      </c>
      <c r="BG240" s="184">
        <f t="shared" si="46"/>
        <v>0</v>
      </c>
      <c r="BH240" s="184">
        <f t="shared" si="47"/>
        <v>0</v>
      </c>
      <c r="BI240" s="184">
        <f t="shared" si="48"/>
        <v>0</v>
      </c>
      <c r="BJ240" s="22" t="s">
        <v>81</v>
      </c>
      <c r="BK240" s="184">
        <f t="shared" si="49"/>
        <v>0</v>
      </c>
      <c r="BL240" s="22" t="s">
        <v>218</v>
      </c>
      <c r="BM240" s="22" t="s">
        <v>1314</v>
      </c>
    </row>
    <row r="241" spans="2:65" s="1" customFormat="1" ht="25.5" customHeight="1">
      <c r="B241" s="172"/>
      <c r="C241" s="173" t="s">
        <v>483</v>
      </c>
      <c r="D241" s="173" t="s">
        <v>180</v>
      </c>
      <c r="E241" s="174" t="s">
        <v>2450</v>
      </c>
      <c r="F241" s="175" t="s">
        <v>2451</v>
      </c>
      <c r="G241" s="176" t="s">
        <v>299</v>
      </c>
      <c r="H241" s="177">
        <v>2</v>
      </c>
      <c r="I241" s="178"/>
      <c r="J241" s="179">
        <f t="shared" si="40"/>
        <v>0</v>
      </c>
      <c r="K241" s="175" t="s">
        <v>5</v>
      </c>
      <c r="L241" s="39"/>
      <c r="M241" s="180" t="s">
        <v>5</v>
      </c>
      <c r="N241" s="181" t="s">
        <v>44</v>
      </c>
      <c r="O241" s="40"/>
      <c r="P241" s="182">
        <f t="shared" si="41"/>
        <v>0</v>
      </c>
      <c r="Q241" s="182">
        <v>0</v>
      </c>
      <c r="R241" s="182">
        <f t="shared" si="42"/>
        <v>0</v>
      </c>
      <c r="S241" s="182">
        <v>0</v>
      </c>
      <c r="T241" s="183">
        <f t="shared" si="43"/>
        <v>0</v>
      </c>
      <c r="AR241" s="22" t="s">
        <v>218</v>
      </c>
      <c r="AT241" s="22" t="s">
        <v>180</v>
      </c>
      <c r="AU241" s="22" t="s">
        <v>83</v>
      </c>
      <c r="AY241" s="22" t="s">
        <v>178</v>
      </c>
      <c r="BE241" s="184">
        <f t="shared" si="44"/>
        <v>0</v>
      </c>
      <c r="BF241" s="184">
        <f t="shared" si="45"/>
        <v>0</v>
      </c>
      <c r="BG241" s="184">
        <f t="shared" si="46"/>
        <v>0</v>
      </c>
      <c r="BH241" s="184">
        <f t="shared" si="47"/>
        <v>0</v>
      </c>
      <c r="BI241" s="184">
        <f t="shared" si="48"/>
        <v>0</v>
      </c>
      <c r="BJ241" s="22" t="s">
        <v>81</v>
      </c>
      <c r="BK241" s="184">
        <f t="shared" si="49"/>
        <v>0</v>
      </c>
      <c r="BL241" s="22" t="s">
        <v>218</v>
      </c>
      <c r="BM241" s="22" t="s">
        <v>1315</v>
      </c>
    </row>
    <row r="242" spans="2:65" s="1" customFormat="1" ht="25.5" customHeight="1">
      <c r="B242" s="172"/>
      <c r="C242" s="173" t="s">
        <v>1317</v>
      </c>
      <c r="D242" s="173" t="s">
        <v>180</v>
      </c>
      <c r="E242" s="174" t="s">
        <v>2452</v>
      </c>
      <c r="F242" s="175" t="s">
        <v>2453</v>
      </c>
      <c r="G242" s="176" t="s">
        <v>299</v>
      </c>
      <c r="H242" s="177">
        <v>2</v>
      </c>
      <c r="I242" s="178"/>
      <c r="J242" s="179">
        <f t="shared" si="40"/>
        <v>0</v>
      </c>
      <c r="K242" s="175" t="s">
        <v>5</v>
      </c>
      <c r="L242" s="39"/>
      <c r="M242" s="180" t="s">
        <v>5</v>
      </c>
      <c r="N242" s="181" t="s">
        <v>44</v>
      </c>
      <c r="O242" s="40"/>
      <c r="P242" s="182">
        <f t="shared" si="41"/>
        <v>0</v>
      </c>
      <c r="Q242" s="182">
        <v>0</v>
      </c>
      <c r="R242" s="182">
        <f t="shared" si="42"/>
        <v>0</v>
      </c>
      <c r="S242" s="182">
        <v>0</v>
      </c>
      <c r="T242" s="183">
        <f t="shared" si="43"/>
        <v>0</v>
      </c>
      <c r="AR242" s="22" t="s">
        <v>218</v>
      </c>
      <c r="AT242" s="22" t="s">
        <v>180</v>
      </c>
      <c r="AU242" s="22" t="s">
        <v>83</v>
      </c>
      <c r="AY242" s="22" t="s">
        <v>178</v>
      </c>
      <c r="BE242" s="184">
        <f t="shared" si="44"/>
        <v>0</v>
      </c>
      <c r="BF242" s="184">
        <f t="shared" si="45"/>
        <v>0</v>
      </c>
      <c r="BG242" s="184">
        <f t="shared" si="46"/>
        <v>0</v>
      </c>
      <c r="BH242" s="184">
        <f t="shared" si="47"/>
        <v>0</v>
      </c>
      <c r="BI242" s="184">
        <f t="shared" si="48"/>
        <v>0</v>
      </c>
      <c r="BJ242" s="22" t="s">
        <v>81</v>
      </c>
      <c r="BK242" s="184">
        <f t="shared" si="49"/>
        <v>0</v>
      </c>
      <c r="BL242" s="22" t="s">
        <v>218</v>
      </c>
      <c r="BM242" s="22" t="s">
        <v>1318</v>
      </c>
    </row>
    <row r="243" spans="2:65" s="1" customFormat="1" ht="25.5" customHeight="1">
      <c r="B243" s="172"/>
      <c r="C243" s="173" t="s">
        <v>487</v>
      </c>
      <c r="D243" s="173" t="s">
        <v>180</v>
      </c>
      <c r="E243" s="174" t="s">
        <v>2454</v>
      </c>
      <c r="F243" s="175" t="s">
        <v>2455</v>
      </c>
      <c r="G243" s="176" t="s">
        <v>299</v>
      </c>
      <c r="H243" s="177">
        <v>8</v>
      </c>
      <c r="I243" s="178"/>
      <c r="J243" s="179">
        <f t="shared" si="40"/>
        <v>0</v>
      </c>
      <c r="K243" s="175" t="s">
        <v>5</v>
      </c>
      <c r="L243" s="39"/>
      <c r="M243" s="180" t="s">
        <v>5</v>
      </c>
      <c r="N243" s="181" t="s">
        <v>44</v>
      </c>
      <c r="O243" s="40"/>
      <c r="P243" s="182">
        <f t="shared" si="41"/>
        <v>0</v>
      </c>
      <c r="Q243" s="182">
        <v>0</v>
      </c>
      <c r="R243" s="182">
        <f t="shared" si="42"/>
        <v>0</v>
      </c>
      <c r="S243" s="182">
        <v>0</v>
      </c>
      <c r="T243" s="183">
        <f t="shared" si="43"/>
        <v>0</v>
      </c>
      <c r="AR243" s="22" t="s">
        <v>218</v>
      </c>
      <c r="AT243" s="22" t="s">
        <v>180</v>
      </c>
      <c r="AU243" s="22" t="s">
        <v>83</v>
      </c>
      <c r="AY243" s="22" t="s">
        <v>178</v>
      </c>
      <c r="BE243" s="184">
        <f t="shared" si="44"/>
        <v>0</v>
      </c>
      <c r="BF243" s="184">
        <f t="shared" si="45"/>
        <v>0</v>
      </c>
      <c r="BG243" s="184">
        <f t="shared" si="46"/>
        <v>0</v>
      </c>
      <c r="BH243" s="184">
        <f t="shared" si="47"/>
        <v>0</v>
      </c>
      <c r="BI243" s="184">
        <f t="shared" si="48"/>
        <v>0</v>
      </c>
      <c r="BJ243" s="22" t="s">
        <v>81</v>
      </c>
      <c r="BK243" s="184">
        <f t="shared" si="49"/>
        <v>0</v>
      </c>
      <c r="BL243" s="22" t="s">
        <v>218</v>
      </c>
      <c r="BM243" s="22" t="s">
        <v>1320</v>
      </c>
    </row>
    <row r="244" spans="2:65" s="1" customFormat="1" ht="25.5" customHeight="1">
      <c r="B244" s="172"/>
      <c r="C244" s="173" t="s">
        <v>1322</v>
      </c>
      <c r="D244" s="173" t="s">
        <v>180</v>
      </c>
      <c r="E244" s="174" t="s">
        <v>2456</v>
      </c>
      <c r="F244" s="175" t="s">
        <v>2457</v>
      </c>
      <c r="G244" s="176" t="s">
        <v>299</v>
      </c>
      <c r="H244" s="177">
        <v>5</v>
      </c>
      <c r="I244" s="178"/>
      <c r="J244" s="179">
        <f t="shared" si="40"/>
        <v>0</v>
      </c>
      <c r="K244" s="175" t="s">
        <v>5</v>
      </c>
      <c r="L244" s="39"/>
      <c r="M244" s="180" t="s">
        <v>5</v>
      </c>
      <c r="N244" s="181" t="s">
        <v>44</v>
      </c>
      <c r="O244" s="40"/>
      <c r="P244" s="182">
        <f t="shared" si="41"/>
        <v>0</v>
      </c>
      <c r="Q244" s="182">
        <v>0</v>
      </c>
      <c r="R244" s="182">
        <f t="shared" si="42"/>
        <v>0</v>
      </c>
      <c r="S244" s="182">
        <v>0</v>
      </c>
      <c r="T244" s="183">
        <f t="shared" si="43"/>
        <v>0</v>
      </c>
      <c r="AR244" s="22" t="s">
        <v>218</v>
      </c>
      <c r="AT244" s="22" t="s">
        <v>180</v>
      </c>
      <c r="AU244" s="22" t="s">
        <v>83</v>
      </c>
      <c r="AY244" s="22" t="s">
        <v>178</v>
      </c>
      <c r="BE244" s="184">
        <f t="shared" si="44"/>
        <v>0</v>
      </c>
      <c r="BF244" s="184">
        <f t="shared" si="45"/>
        <v>0</v>
      </c>
      <c r="BG244" s="184">
        <f t="shared" si="46"/>
        <v>0</v>
      </c>
      <c r="BH244" s="184">
        <f t="shared" si="47"/>
        <v>0</v>
      </c>
      <c r="BI244" s="184">
        <f t="shared" si="48"/>
        <v>0</v>
      </c>
      <c r="BJ244" s="22" t="s">
        <v>81</v>
      </c>
      <c r="BK244" s="184">
        <f t="shared" si="49"/>
        <v>0</v>
      </c>
      <c r="BL244" s="22" t="s">
        <v>218</v>
      </c>
      <c r="BM244" s="22" t="s">
        <v>1323</v>
      </c>
    </row>
    <row r="245" spans="2:65" s="1" customFormat="1" ht="25.5" customHeight="1">
      <c r="B245" s="172"/>
      <c r="C245" s="173" t="s">
        <v>492</v>
      </c>
      <c r="D245" s="173" t="s">
        <v>180</v>
      </c>
      <c r="E245" s="174" t="s">
        <v>2458</v>
      </c>
      <c r="F245" s="175" t="s">
        <v>2459</v>
      </c>
      <c r="G245" s="176" t="s">
        <v>299</v>
      </c>
      <c r="H245" s="177">
        <v>2</v>
      </c>
      <c r="I245" s="178"/>
      <c r="J245" s="179">
        <f t="shared" si="40"/>
        <v>0</v>
      </c>
      <c r="K245" s="175" t="s">
        <v>5</v>
      </c>
      <c r="L245" s="39"/>
      <c r="M245" s="180" t="s">
        <v>5</v>
      </c>
      <c r="N245" s="181" t="s">
        <v>44</v>
      </c>
      <c r="O245" s="40"/>
      <c r="P245" s="182">
        <f t="shared" si="41"/>
        <v>0</v>
      </c>
      <c r="Q245" s="182">
        <v>0</v>
      </c>
      <c r="R245" s="182">
        <f t="shared" si="42"/>
        <v>0</v>
      </c>
      <c r="S245" s="182">
        <v>0</v>
      </c>
      <c r="T245" s="183">
        <f t="shared" si="43"/>
        <v>0</v>
      </c>
      <c r="AR245" s="22" t="s">
        <v>218</v>
      </c>
      <c r="AT245" s="22" t="s">
        <v>180</v>
      </c>
      <c r="AU245" s="22" t="s">
        <v>83</v>
      </c>
      <c r="AY245" s="22" t="s">
        <v>178</v>
      </c>
      <c r="BE245" s="184">
        <f t="shared" si="44"/>
        <v>0</v>
      </c>
      <c r="BF245" s="184">
        <f t="shared" si="45"/>
        <v>0</v>
      </c>
      <c r="BG245" s="184">
        <f t="shared" si="46"/>
        <v>0</v>
      </c>
      <c r="BH245" s="184">
        <f t="shared" si="47"/>
        <v>0</v>
      </c>
      <c r="BI245" s="184">
        <f t="shared" si="48"/>
        <v>0</v>
      </c>
      <c r="BJ245" s="22" t="s">
        <v>81</v>
      </c>
      <c r="BK245" s="184">
        <f t="shared" si="49"/>
        <v>0</v>
      </c>
      <c r="BL245" s="22" t="s">
        <v>218</v>
      </c>
      <c r="BM245" s="22" t="s">
        <v>1325</v>
      </c>
    </row>
    <row r="246" spans="2:65" s="1" customFormat="1" ht="25.5" customHeight="1">
      <c r="B246" s="172"/>
      <c r="C246" s="173" t="s">
        <v>1327</v>
      </c>
      <c r="D246" s="173" t="s">
        <v>180</v>
      </c>
      <c r="E246" s="174" t="s">
        <v>2460</v>
      </c>
      <c r="F246" s="175" t="s">
        <v>2461</v>
      </c>
      <c r="G246" s="176" t="s">
        <v>299</v>
      </c>
      <c r="H246" s="177">
        <v>3</v>
      </c>
      <c r="I246" s="178"/>
      <c r="J246" s="179">
        <f aca="true" t="shared" si="50" ref="J246:J266">ROUND(I246*H246,2)</f>
        <v>0</v>
      </c>
      <c r="K246" s="175" t="s">
        <v>5</v>
      </c>
      <c r="L246" s="39"/>
      <c r="M246" s="180" t="s">
        <v>5</v>
      </c>
      <c r="N246" s="181" t="s">
        <v>44</v>
      </c>
      <c r="O246" s="40"/>
      <c r="P246" s="182">
        <f aca="true" t="shared" si="51" ref="P246:P266">O246*H246</f>
        <v>0</v>
      </c>
      <c r="Q246" s="182">
        <v>0</v>
      </c>
      <c r="R246" s="182">
        <f aca="true" t="shared" si="52" ref="R246:R266">Q246*H246</f>
        <v>0</v>
      </c>
      <c r="S246" s="182">
        <v>0</v>
      </c>
      <c r="T246" s="183">
        <f aca="true" t="shared" si="53" ref="T246:T266">S246*H246</f>
        <v>0</v>
      </c>
      <c r="AR246" s="22" t="s">
        <v>218</v>
      </c>
      <c r="AT246" s="22" t="s">
        <v>180</v>
      </c>
      <c r="AU246" s="22" t="s">
        <v>83</v>
      </c>
      <c r="AY246" s="22" t="s">
        <v>178</v>
      </c>
      <c r="BE246" s="184">
        <f aca="true" t="shared" si="54" ref="BE246:BE266">IF(N246="základní",J246,0)</f>
        <v>0</v>
      </c>
      <c r="BF246" s="184">
        <f aca="true" t="shared" si="55" ref="BF246:BF266">IF(N246="snížená",J246,0)</f>
        <v>0</v>
      </c>
      <c r="BG246" s="184">
        <f aca="true" t="shared" si="56" ref="BG246:BG266">IF(N246="zákl. přenesená",J246,0)</f>
        <v>0</v>
      </c>
      <c r="BH246" s="184">
        <f aca="true" t="shared" si="57" ref="BH246:BH266">IF(N246="sníž. přenesená",J246,0)</f>
        <v>0</v>
      </c>
      <c r="BI246" s="184">
        <f aca="true" t="shared" si="58" ref="BI246:BI266">IF(N246="nulová",J246,0)</f>
        <v>0</v>
      </c>
      <c r="BJ246" s="22" t="s">
        <v>81</v>
      </c>
      <c r="BK246" s="184">
        <f aca="true" t="shared" si="59" ref="BK246:BK266">ROUND(I246*H246,2)</f>
        <v>0</v>
      </c>
      <c r="BL246" s="22" t="s">
        <v>218</v>
      </c>
      <c r="BM246" s="22" t="s">
        <v>1328</v>
      </c>
    </row>
    <row r="247" spans="2:65" s="1" customFormat="1" ht="25.5" customHeight="1">
      <c r="B247" s="172"/>
      <c r="C247" s="173" t="s">
        <v>498</v>
      </c>
      <c r="D247" s="173" t="s">
        <v>180</v>
      </c>
      <c r="E247" s="174" t="s">
        <v>2462</v>
      </c>
      <c r="F247" s="175" t="s">
        <v>2463</v>
      </c>
      <c r="G247" s="176" t="s">
        <v>299</v>
      </c>
      <c r="H247" s="177">
        <v>256</v>
      </c>
      <c r="I247" s="178"/>
      <c r="J247" s="179">
        <f t="shared" si="50"/>
        <v>0</v>
      </c>
      <c r="K247" s="175" t="s">
        <v>267</v>
      </c>
      <c r="L247" s="39"/>
      <c r="M247" s="180" t="s">
        <v>5</v>
      </c>
      <c r="N247" s="181" t="s">
        <v>44</v>
      </c>
      <c r="O247" s="40"/>
      <c r="P247" s="182">
        <f t="shared" si="51"/>
        <v>0</v>
      </c>
      <c r="Q247" s="182">
        <v>0</v>
      </c>
      <c r="R247" s="182">
        <f t="shared" si="52"/>
        <v>0</v>
      </c>
      <c r="S247" s="182">
        <v>0</v>
      </c>
      <c r="T247" s="183">
        <f t="shared" si="53"/>
        <v>0</v>
      </c>
      <c r="AR247" s="22" t="s">
        <v>218</v>
      </c>
      <c r="AT247" s="22" t="s">
        <v>180</v>
      </c>
      <c r="AU247" s="22" t="s">
        <v>83</v>
      </c>
      <c r="AY247" s="22" t="s">
        <v>178</v>
      </c>
      <c r="BE247" s="184">
        <f t="shared" si="54"/>
        <v>0</v>
      </c>
      <c r="BF247" s="184">
        <f t="shared" si="55"/>
        <v>0</v>
      </c>
      <c r="BG247" s="184">
        <f t="shared" si="56"/>
        <v>0</v>
      </c>
      <c r="BH247" s="184">
        <f t="shared" si="57"/>
        <v>0</v>
      </c>
      <c r="BI247" s="184">
        <f t="shared" si="58"/>
        <v>0</v>
      </c>
      <c r="BJ247" s="22" t="s">
        <v>81</v>
      </c>
      <c r="BK247" s="184">
        <f t="shared" si="59"/>
        <v>0</v>
      </c>
      <c r="BL247" s="22" t="s">
        <v>218</v>
      </c>
      <c r="BM247" s="22" t="s">
        <v>1329</v>
      </c>
    </row>
    <row r="248" spans="2:65" s="1" customFormat="1" ht="25.5" customHeight="1">
      <c r="B248" s="172"/>
      <c r="C248" s="173" t="s">
        <v>1330</v>
      </c>
      <c r="D248" s="173" t="s">
        <v>180</v>
      </c>
      <c r="E248" s="174" t="s">
        <v>2464</v>
      </c>
      <c r="F248" s="175" t="s">
        <v>2465</v>
      </c>
      <c r="G248" s="176" t="s">
        <v>299</v>
      </c>
      <c r="H248" s="177">
        <v>3</v>
      </c>
      <c r="I248" s="178"/>
      <c r="J248" s="179">
        <f t="shared" si="50"/>
        <v>0</v>
      </c>
      <c r="K248" s="175" t="s">
        <v>5</v>
      </c>
      <c r="L248" s="39"/>
      <c r="M248" s="180" t="s">
        <v>5</v>
      </c>
      <c r="N248" s="181" t="s">
        <v>44</v>
      </c>
      <c r="O248" s="40"/>
      <c r="P248" s="182">
        <f t="shared" si="51"/>
        <v>0</v>
      </c>
      <c r="Q248" s="182">
        <v>0</v>
      </c>
      <c r="R248" s="182">
        <f t="shared" si="52"/>
        <v>0</v>
      </c>
      <c r="S248" s="182">
        <v>0</v>
      </c>
      <c r="T248" s="183">
        <f t="shared" si="53"/>
        <v>0</v>
      </c>
      <c r="AR248" s="22" t="s">
        <v>218</v>
      </c>
      <c r="AT248" s="22" t="s">
        <v>180</v>
      </c>
      <c r="AU248" s="22" t="s">
        <v>83</v>
      </c>
      <c r="AY248" s="22" t="s">
        <v>178</v>
      </c>
      <c r="BE248" s="184">
        <f t="shared" si="54"/>
        <v>0</v>
      </c>
      <c r="BF248" s="184">
        <f t="shared" si="55"/>
        <v>0</v>
      </c>
      <c r="BG248" s="184">
        <f t="shared" si="56"/>
        <v>0</v>
      </c>
      <c r="BH248" s="184">
        <f t="shared" si="57"/>
        <v>0</v>
      </c>
      <c r="BI248" s="184">
        <f t="shared" si="58"/>
        <v>0</v>
      </c>
      <c r="BJ248" s="22" t="s">
        <v>81</v>
      </c>
      <c r="BK248" s="184">
        <f t="shared" si="59"/>
        <v>0</v>
      </c>
      <c r="BL248" s="22" t="s">
        <v>218</v>
      </c>
      <c r="BM248" s="22" t="s">
        <v>1331</v>
      </c>
    </row>
    <row r="249" spans="2:65" s="1" customFormat="1" ht="25.5" customHeight="1">
      <c r="B249" s="172"/>
      <c r="C249" s="173" t="s">
        <v>503</v>
      </c>
      <c r="D249" s="173" t="s">
        <v>180</v>
      </c>
      <c r="E249" s="174" t="s">
        <v>2466</v>
      </c>
      <c r="F249" s="175" t="s">
        <v>2467</v>
      </c>
      <c r="G249" s="176" t="s">
        <v>299</v>
      </c>
      <c r="H249" s="177">
        <v>1</v>
      </c>
      <c r="I249" s="178"/>
      <c r="J249" s="179">
        <f t="shared" si="50"/>
        <v>0</v>
      </c>
      <c r="K249" s="175" t="s">
        <v>5</v>
      </c>
      <c r="L249" s="39"/>
      <c r="M249" s="180" t="s">
        <v>5</v>
      </c>
      <c r="N249" s="181" t="s">
        <v>44</v>
      </c>
      <c r="O249" s="40"/>
      <c r="P249" s="182">
        <f t="shared" si="51"/>
        <v>0</v>
      </c>
      <c r="Q249" s="182">
        <v>0</v>
      </c>
      <c r="R249" s="182">
        <f t="shared" si="52"/>
        <v>0</v>
      </c>
      <c r="S249" s="182">
        <v>0</v>
      </c>
      <c r="T249" s="183">
        <f t="shared" si="53"/>
        <v>0</v>
      </c>
      <c r="AR249" s="22" t="s">
        <v>218</v>
      </c>
      <c r="AT249" s="22" t="s">
        <v>180</v>
      </c>
      <c r="AU249" s="22" t="s">
        <v>83</v>
      </c>
      <c r="AY249" s="22" t="s">
        <v>178</v>
      </c>
      <c r="BE249" s="184">
        <f t="shared" si="54"/>
        <v>0</v>
      </c>
      <c r="BF249" s="184">
        <f t="shared" si="55"/>
        <v>0</v>
      </c>
      <c r="BG249" s="184">
        <f t="shared" si="56"/>
        <v>0</v>
      </c>
      <c r="BH249" s="184">
        <f t="shared" si="57"/>
        <v>0</v>
      </c>
      <c r="BI249" s="184">
        <f t="shared" si="58"/>
        <v>0</v>
      </c>
      <c r="BJ249" s="22" t="s">
        <v>81</v>
      </c>
      <c r="BK249" s="184">
        <f t="shared" si="59"/>
        <v>0</v>
      </c>
      <c r="BL249" s="22" t="s">
        <v>218</v>
      </c>
      <c r="BM249" s="22" t="s">
        <v>1332</v>
      </c>
    </row>
    <row r="250" spans="2:65" s="1" customFormat="1" ht="25.5" customHeight="1">
      <c r="B250" s="172"/>
      <c r="C250" s="173" t="s">
        <v>1333</v>
      </c>
      <c r="D250" s="173" t="s">
        <v>180</v>
      </c>
      <c r="E250" s="174" t="s">
        <v>2468</v>
      </c>
      <c r="F250" s="175" t="s">
        <v>2469</v>
      </c>
      <c r="G250" s="176" t="s">
        <v>299</v>
      </c>
      <c r="H250" s="177">
        <v>3</v>
      </c>
      <c r="I250" s="178"/>
      <c r="J250" s="179">
        <f t="shared" si="50"/>
        <v>0</v>
      </c>
      <c r="K250" s="175" t="s">
        <v>5</v>
      </c>
      <c r="L250" s="39"/>
      <c r="M250" s="180" t="s">
        <v>5</v>
      </c>
      <c r="N250" s="181" t="s">
        <v>44</v>
      </c>
      <c r="O250" s="40"/>
      <c r="P250" s="182">
        <f t="shared" si="51"/>
        <v>0</v>
      </c>
      <c r="Q250" s="182">
        <v>0</v>
      </c>
      <c r="R250" s="182">
        <f t="shared" si="52"/>
        <v>0</v>
      </c>
      <c r="S250" s="182">
        <v>0</v>
      </c>
      <c r="T250" s="183">
        <f t="shared" si="53"/>
        <v>0</v>
      </c>
      <c r="AR250" s="22" t="s">
        <v>218</v>
      </c>
      <c r="AT250" s="22" t="s">
        <v>180</v>
      </c>
      <c r="AU250" s="22" t="s">
        <v>83</v>
      </c>
      <c r="AY250" s="22" t="s">
        <v>178</v>
      </c>
      <c r="BE250" s="184">
        <f t="shared" si="54"/>
        <v>0</v>
      </c>
      <c r="BF250" s="184">
        <f t="shared" si="55"/>
        <v>0</v>
      </c>
      <c r="BG250" s="184">
        <f t="shared" si="56"/>
        <v>0</v>
      </c>
      <c r="BH250" s="184">
        <f t="shared" si="57"/>
        <v>0</v>
      </c>
      <c r="BI250" s="184">
        <f t="shared" si="58"/>
        <v>0</v>
      </c>
      <c r="BJ250" s="22" t="s">
        <v>81</v>
      </c>
      <c r="BK250" s="184">
        <f t="shared" si="59"/>
        <v>0</v>
      </c>
      <c r="BL250" s="22" t="s">
        <v>218</v>
      </c>
      <c r="BM250" s="22" t="s">
        <v>1336</v>
      </c>
    </row>
    <row r="251" spans="2:65" s="1" customFormat="1" ht="25.5" customHeight="1">
      <c r="B251" s="172"/>
      <c r="C251" s="173" t="s">
        <v>506</v>
      </c>
      <c r="D251" s="173" t="s">
        <v>180</v>
      </c>
      <c r="E251" s="174" t="s">
        <v>2470</v>
      </c>
      <c r="F251" s="175" t="s">
        <v>2471</v>
      </c>
      <c r="G251" s="176" t="s">
        <v>299</v>
      </c>
      <c r="H251" s="177">
        <v>1</v>
      </c>
      <c r="I251" s="178"/>
      <c r="J251" s="179">
        <f t="shared" si="50"/>
        <v>0</v>
      </c>
      <c r="K251" s="175" t="s">
        <v>5</v>
      </c>
      <c r="L251" s="39"/>
      <c r="M251" s="180" t="s">
        <v>5</v>
      </c>
      <c r="N251" s="181" t="s">
        <v>44</v>
      </c>
      <c r="O251" s="40"/>
      <c r="P251" s="182">
        <f t="shared" si="51"/>
        <v>0</v>
      </c>
      <c r="Q251" s="182">
        <v>0</v>
      </c>
      <c r="R251" s="182">
        <f t="shared" si="52"/>
        <v>0</v>
      </c>
      <c r="S251" s="182">
        <v>0</v>
      </c>
      <c r="T251" s="183">
        <f t="shared" si="53"/>
        <v>0</v>
      </c>
      <c r="AR251" s="22" t="s">
        <v>218</v>
      </c>
      <c r="AT251" s="22" t="s">
        <v>180</v>
      </c>
      <c r="AU251" s="22" t="s">
        <v>83</v>
      </c>
      <c r="AY251" s="22" t="s">
        <v>178</v>
      </c>
      <c r="BE251" s="184">
        <f t="shared" si="54"/>
        <v>0</v>
      </c>
      <c r="BF251" s="184">
        <f t="shared" si="55"/>
        <v>0</v>
      </c>
      <c r="BG251" s="184">
        <f t="shared" si="56"/>
        <v>0</v>
      </c>
      <c r="BH251" s="184">
        <f t="shared" si="57"/>
        <v>0</v>
      </c>
      <c r="BI251" s="184">
        <f t="shared" si="58"/>
        <v>0</v>
      </c>
      <c r="BJ251" s="22" t="s">
        <v>81</v>
      </c>
      <c r="BK251" s="184">
        <f t="shared" si="59"/>
        <v>0</v>
      </c>
      <c r="BL251" s="22" t="s">
        <v>218</v>
      </c>
      <c r="BM251" s="22" t="s">
        <v>1338</v>
      </c>
    </row>
    <row r="252" spans="2:65" s="1" customFormat="1" ht="25.5" customHeight="1">
      <c r="B252" s="172"/>
      <c r="C252" s="173" t="s">
        <v>1340</v>
      </c>
      <c r="D252" s="173" t="s">
        <v>180</v>
      </c>
      <c r="E252" s="174" t="s">
        <v>2472</v>
      </c>
      <c r="F252" s="175" t="s">
        <v>2473</v>
      </c>
      <c r="G252" s="176" t="s">
        <v>299</v>
      </c>
      <c r="H252" s="177">
        <v>4</v>
      </c>
      <c r="I252" s="178"/>
      <c r="J252" s="179">
        <f t="shared" si="50"/>
        <v>0</v>
      </c>
      <c r="K252" s="175" t="s">
        <v>5</v>
      </c>
      <c r="L252" s="39"/>
      <c r="M252" s="180" t="s">
        <v>5</v>
      </c>
      <c r="N252" s="181" t="s">
        <v>44</v>
      </c>
      <c r="O252" s="40"/>
      <c r="P252" s="182">
        <f t="shared" si="51"/>
        <v>0</v>
      </c>
      <c r="Q252" s="182">
        <v>0</v>
      </c>
      <c r="R252" s="182">
        <f t="shared" si="52"/>
        <v>0</v>
      </c>
      <c r="S252" s="182">
        <v>0</v>
      </c>
      <c r="T252" s="183">
        <f t="shared" si="53"/>
        <v>0</v>
      </c>
      <c r="AR252" s="22" t="s">
        <v>218</v>
      </c>
      <c r="AT252" s="22" t="s">
        <v>180</v>
      </c>
      <c r="AU252" s="22" t="s">
        <v>83</v>
      </c>
      <c r="AY252" s="22" t="s">
        <v>178</v>
      </c>
      <c r="BE252" s="184">
        <f t="shared" si="54"/>
        <v>0</v>
      </c>
      <c r="BF252" s="184">
        <f t="shared" si="55"/>
        <v>0</v>
      </c>
      <c r="BG252" s="184">
        <f t="shared" si="56"/>
        <v>0</v>
      </c>
      <c r="BH252" s="184">
        <f t="shared" si="57"/>
        <v>0</v>
      </c>
      <c r="BI252" s="184">
        <f t="shared" si="58"/>
        <v>0</v>
      </c>
      <c r="BJ252" s="22" t="s">
        <v>81</v>
      </c>
      <c r="BK252" s="184">
        <f t="shared" si="59"/>
        <v>0</v>
      </c>
      <c r="BL252" s="22" t="s">
        <v>218</v>
      </c>
      <c r="BM252" s="22" t="s">
        <v>1341</v>
      </c>
    </row>
    <row r="253" spans="2:65" s="1" customFormat="1" ht="25.5" customHeight="1">
      <c r="B253" s="172"/>
      <c r="C253" s="173" t="s">
        <v>511</v>
      </c>
      <c r="D253" s="173" t="s">
        <v>180</v>
      </c>
      <c r="E253" s="174" t="s">
        <v>2474</v>
      </c>
      <c r="F253" s="175" t="s">
        <v>2475</v>
      </c>
      <c r="G253" s="176" t="s">
        <v>299</v>
      </c>
      <c r="H253" s="177">
        <v>10</v>
      </c>
      <c r="I253" s="178"/>
      <c r="J253" s="179">
        <f t="shared" si="50"/>
        <v>0</v>
      </c>
      <c r="K253" s="175" t="s">
        <v>5</v>
      </c>
      <c r="L253" s="39"/>
      <c r="M253" s="180" t="s">
        <v>5</v>
      </c>
      <c r="N253" s="181" t="s">
        <v>44</v>
      </c>
      <c r="O253" s="40"/>
      <c r="P253" s="182">
        <f t="shared" si="51"/>
        <v>0</v>
      </c>
      <c r="Q253" s="182">
        <v>0</v>
      </c>
      <c r="R253" s="182">
        <f t="shared" si="52"/>
        <v>0</v>
      </c>
      <c r="S253" s="182">
        <v>0</v>
      </c>
      <c r="T253" s="183">
        <f t="shared" si="53"/>
        <v>0</v>
      </c>
      <c r="AR253" s="22" t="s">
        <v>218</v>
      </c>
      <c r="AT253" s="22" t="s">
        <v>180</v>
      </c>
      <c r="AU253" s="22" t="s">
        <v>83</v>
      </c>
      <c r="AY253" s="22" t="s">
        <v>178</v>
      </c>
      <c r="BE253" s="184">
        <f t="shared" si="54"/>
        <v>0</v>
      </c>
      <c r="BF253" s="184">
        <f t="shared" si="55"/>
        <v>0</v>
      </c>
      <c r="BG253" s="184">
        <f t="shared" si="56"/>
        <v>0</v>
      </c>
      <c r="BH253" s="184">
        <f t="shared" si="57"/>
        <v>0</v>
      </c>
      <c r="BI253" s="184">
        <f t="shared" si="58"/>
        <v>0</v>
      </c>
      <c r="BJ253" s="22" t="s">
        <v>81</v>
      </c>
      <c r="BK253" s="184">
        <f t="shared" si="59"/>
        <v>0</v>
      </c>
      <c r="BL253" s="22" t="s">
        <v>218</v>
      </c>
      <c r="BM253" s="22" t="s">
        <v>1342</v>
      </c>
    </row>
    <row r="254" spans="2:65" s="1" customFormat="1" ht="25.5" customHeight="1">
      <c r="B254" s="172"/>
      <c r="C254" s="173" t="s">
        <v>1344</v>
      </c>
      <c r="D254" s="173" t="s">
        <v>180</v>
      </c>
      <c r="E254" s="174" t="s">
        <v>2476</v>
      </c>
      <c r="F254" s="175" t="s">
        <v>2475</v>
      </c>
      <c r="G254" s="176" t="s">
        <v>299</v>
      </c>
      <c r="H254" s="177">
        <v>2</v>
      </c>
      <c r="I254" s="178"/>
      <c r="J254" s="179">
        <f t="shared" si="50"/>
        <v>0</v>
      </c>
      <c r="K254" s="175" t="s">
        <v>5</v>
      </c>
      <c r="L254" s="39"/>
      <c r="M254" s="180" t="s">
        <v>5</v>
      </c>
      <c r="N254" s="181" t="s">
        <v>44</v>
      </c>
      <c r="O254" s="40"/>
      <c r="P254" s="182">
        <f t="shared" si="51"/>
        <v>0</v>
      </c>
      <c r="Q254" s="182">
        <v>0</v>
      </c>
      <c r="R254" s="182">
        <f t="shared" si="52"/>
        <v>0</v>
      </c>
      <c r="S254" s="182">
        <v>0</v>
      </c>
      <c r="T254" s="183">
        <f t="shared" si="53"/>
        <v>0</v>
      </c>
      <c r="AR254" s="22" t="s">
        <v>218</v>
      </c>
      <c r="AT254" s="22" t="s">
        <v>180</v>
      </c>
      <c r="AU254" s="22" t="s">
        <v>83</v>
      </c>
      <c r="AY254" s="22" t="s">
        <v>178</v>
      </c>
      <c r="BE254" s="184">
        <f t="shared" si="54"/>
        <v>0</v>
      </c>
      <c r="BF254" s="184">
        <f t="shared" si="55"/>
        <v>0</v>
      </c>
      <c r="BG254" s="184">
        <f t="shared" si="56"/>
        <v>0</v>
      </c>
      <c r="BH254" s="184">
        <f t="shared" si="57"/>
        <v>0</v>
      </c>
      <c r="BI254" s="184">
        <f t="shared" si="58"/>
        <v>0</v>
      </c>
      <c r="BJ254" s="22" t="s">
        <v>81</v>
      </c>
      <c r="BK254" s="184">
        <f t="shared" si="59"/>
        <v>0</v>
      </c>
      <c r="BL254" s="22" t="s">
        <v>218</v>
      </c>
      <c r="BM254" s="22" t="s">
        <v>1346</v>
      </c>
    </row>
    <row r="255" spans="2:65" s="1" customFormat="1" ht="25.5" customHeight="1">
      <c r="B255" s="172"/>
      <c r="C255" s="173" t="s">
        <v>516</v>
      </c>
      <c r="D255" s="173" t="s">
        <v>180</v>
      </c>
      <c r="E255" s="174" t="s">
        <v>2477</v>
      </c>
      <c r="F255" s="175" t="s">
        <v>2478</v>
      </c>
      <c r="G255" s="176" t="s">
        <v>299</v>
      </c>
      <c r="H255" s="177">
        <v>1</v>
      </c>
      <c r="I255" s="178"/>
      <c r="J255" s="179">
        <f t="shared" si="50"/>
        <v>0</v>
      </c>
      <c r="K255" s="175" t="s">
        <v>5</v>
      </c>
      <c r="L255" s="39"/>
      <c r="M255" s="180" t="s">
        <v>5</v>
      </c>
      <c r="N255" s="181" t="s">
        <v>44</v>
      </c>
      <c r="O255" s="40"/>
      <c r="P255" s="182">
        <f t="shared" si="51"/>
        <v>0</v>
      </c>
      <c r="Q255" s="182">
        <v>0</v>
      </c>
      <c r="R255" s="182">
        <f t="shared" si="52"/>
        <v>0</v>
      </c>
      <c r="S255" s="182">
        <v>0</v>
      </c>
      <c r="T255" s="183">
        <f t="shared" si="53"/>
        <v>0</v>
      </c>
      <c r="AR255" s="22" t="s">
        <v>218</v>
      </c>
      <c r="AT255" s="22" t="s">
        <v>180</v>
      </c>
      <c r="AU255" s="22" t="s">
        <v>83</v>
      </c>
      <c r="AY255" s="22" t="s">
        <v>178</v>
      </c>
      <c r="BE255" s="184">
        <f t="shared" si="54"/>
        <v>0</v>
      </c>
      <c r="BF255" s="184">
        <f t="shared" si="55"/>
        <v>0</v>
      </c>
      <c r="BG255" s="184">
        <f t="shared" si="56"/>
        <v>0</v>
      </c>
      <c r="BH255" s="184">
        <f t="shared" si="57"/>
        <v>0</v>
      </c>
      <c r="BI255" s="184">
        <f t="shared" si="58"/>
        <v>0</v>
      </c>
      <c r="BJ255" s="22" t="s">
        <v>81</v>
      </c>
      <c r="BK255" s="184">
        <f t="shared" si="59"/>
        <v>0</v>
      </c>
      <c r="BL255" s="22" t="s">
        <v>218</v>
      </c>
      <c r="BM255" s="22" t="s">
        <v>1349</v>
      </c>
    </row>
    <row r="256" spans="2:65" s="1" customFormat="1" ht="25.5" customHeight="1">
      <c r="B256" s="172"/>
      <c r="C256" s="173" t="s">
        <v>1350</v>
      </c>
      <c r="D256" s="173" t="s">
        <v>180</v>
      </c>
      <c r="E256" s="174" t="s">
        <v>2477</v>
      </c>
      <c r="F256" s="175" t="s">
        <v>2478</v>
      </c>
      <c r="G256" s="176" t="s">
        <v>299</v>
      </c>
      <c r="H256" s="177">
        <v>3</v>
      </c>
      <c r="I256" s="178"/>
      <c r="J256" s="179">
        <f t="shared" si="50"/>
        <v>0</v>
      </c>
      <c r="K256" s="175" t="s">
        <v>5</v>
      </c>
      <c r="L256" s="39"/>
      <c r="M256" s="180" t="s">
        <v>5</v>
      </c>
      <c r="N256" s="181" t="s">
        <v>44</v>
      </c>
      <c r="O256" s="40"/>
      <c r="P256" s="182">
        <f t="shared" si="51"/>
        <v>0</v>
      </c>
      <c r="Q256" s="182">
        <v>0</v>
      </c>
      <c r="R256" s="182">
        <f t="shared" si="52"/>
        <v>0</v>
      </c>
      <c r="S256" s="182">
        <v>0</v>
      </c>
      <c r="T256" s="183">
        <f t="shared" si="53"/>
        <v>0</v>
      </c>
      <c r="AR256" s="22" t="s">
        <v>218</v>
      </c>
      <c r="AT256" s="22" t="s">
        <v>180</v>
      </c>
      <c r="AU256" s="22" t="s">
        <v>83</v>
      </c>
      <c r="AY256" s="22" t="s">
        <v>178</v>
      </c>
      <c r="BE256" s="184">
        <f t="shared" si="54"/>
        <v>0</v>
      </c>
      <c r="BF256" s="184">
        <f t="shared" si="55"/>
        <v>0</v>
      </c>
      <c r="BG256" s="184">
        <f t="shared" si="56"/>
        <v>0</v>
      </c>
      <c r="BH256" s="184">
        <f t="shared" si="57"/>
        <v>0</v>
      </c>
      <c r="BI256" s="184">
        <f t="shared" si="58"/>
        <v>0</v>
      </c>
      <c r="BJ256" s="22" t="s">
        <v>81</v>
      </c>
      <c r="BK256" s="184">
        <f t="shared" si="59"/>
        <v>0</v>
      </c>
      <c r="BL256" s="22" t="s">
        <v>218</v>
      </c>
      <c r="BM256" s="22" t="s">
        <v>1351</v>
      </c>
    </row>
    <row r="257" spans="2:65" s="1" customFormat="1" ht="25.5" customHeight="1">
      <c r="B257" s="172"/>
      <c r="C257" s="173" t="s">
        <v>524</v>
      </c>
      <c r="D257" s="173" t="s">
        <v>180</v>
      </c>
      <c r="E257" s="174" t="s">
        <v>2479</v>
      </c>
      <c r="F257" s="175" t="s">
        <v>2480</v>
      </c>
      <c r="G257" s="176" t="s">
        <v>299</v>
      </c>
      <c r="H257" s="177">
        <v>2</v>
      </c>
      <c r="I257" s="178"/>
      <c r="J257" s="179">
        <f t="shared" si="50"/>
        <v>0</v>
      </c>
      <c r="K257" s="175" t="s">
        <v>5</v>
      </c>
      <c r="L257" s="39"/>
      <c r="M257" s="180" t="s">
        <v>5</v>
      </c>
      <c r="N257" s="181" t="s">
        <v>44</v>
      </c>
      <c r="O257" s="40"/>
      <c r="P257" s="182">
        <f t="shared" si="51"/>
        <v>0</v>
      </c>
      <c r="Q257" s="182">
        <v>0</v>
      </c>
      <c r="R257" s="182">
        <f t="shared" si="52"/>
        <v>0</v>
      </c>
      <c r="S257" s="182">
        <v>0</v>
      </c>
      <c r="T257" s="183">
        <f t="shared" si="53"/>
        <v>0</v>
      </c>
      <c r="AR257" s="22" t="s">
        <v>218</v>
      </c>
      <c r="AT257" s="22" t="s">
        <v>180</v>
      </c>
      <c r="AU257" s="22" t="s">
        <v>83</v>
      </c>
      <c r="AY257" s="22" t="s">
        <v>178</v>
      </c>
      <c r="BE257" s="184">
        <f t="shared" si="54"/>
        <v>0</v>
      </c>
      <c r="BF257" s="184">
        <f t="shared" si="55"/>
        <v>0</v>
      </c>
      <c r="BG257" s="184">
        <f t="shared" si="56"/>
        <v>0</v>
      </c>
      <c r="BH257" s="184">
        <f t="shared" si="57"/>
        <v>0</v>
      </c>
      <c r="BI257" s="184">
        <f t="shared" si="58"/>
        <v>0</v>
      </c>
      <c r="BJ257" s="22" t="s">
        <v>81</v>
      </c>
      <c r="BK257" s="184">
        <f t="shared" si="59"/>
        <v>0</v>
      </c>
      <c r="BL257" s="22" t="s">
        <v>218</v>
      </c>
      <c r="BM257" s="22" t="s">
        <v>1352</v>
      </c>
    </row>
    <row r="258" spans="2:65" s="1" customFormat="1" ht="25.5" customHeight="1">
      <c r="B258" s="172"/>
      <c r="C258" s="173" t="s">
        <v>1353</v>
      </c>
      <c r="D258" s="173" t="s">
        <v>180</v>
      </c>
      <c r="E258" s="174" t="s">
        <v>2481</v>
      </c>
      <c r="F258" s="175" t="s">
        <v>2482</v>
      </c>
      <c r="G258" s="176" t="s">
        <v>299</v>
      </c>
      <c r="H258" s="177">
        <v>2</v>
      </c>
      <c r="I258" s="178"/>
      <c r="J258" s="179">
        <f t="shared" si="50"/>
        <v>0</v>
      </c>
      <c r="K258" s="175" t="s">
        <v>267</v>
      </c>
      <c r="L258" s="39"/>
      <c r="M258" s="180" t="s">
        <v>5</v>
      </c>
      <c r="N258" s="181" t="s">
        <v>44</v>
      </c>
      <c r="O258" s="40"/>
      <c r="P258" s="182">
        <f t="shared" si="51"/>
        <v>0</v>
      </c>
      <c r="Q258" s="182">
        <v>0</v>
      </c>
      <c r="R258" s="182">
        <f t="shared" si="52"/>
        <v>0</v>
      </c>
      <c r="S258" s="182">
        <v>0</v>
      </c>
      <c r="T258" s="183">
        <f t="shared" si="53"/>
        <v>0</v>
      </c>
      <c r="AR258" s="22" t="s">
        <v>218</v>
      </c>
      <c r="AT258" s="22" t="s">
        <v>180</v>
      </c>
      <c r="AU258" s="22" t="s">
        <v>83</v>
      </c>
      <c r="AY258" s="22" t="s">
        <v>178</v>
      </c>
      <c r="BE258" s="184">
        <f t="shared" si="54"/>
        <v>0</v>
      </c>
      <c r="BF258" s="184">
        <f t="shared" si="55"/>
        <v>0</v>
      </c>
      <c r="BG258" s="184">
        <f t="shared" si="56"/>
        <v>0</v>
      </c>
      <c r="BH258" s="184">
        <f t="shared" si="57"/>
        <v>0</v>
      </c>
      <c r="BI258" s="184">
        <f t="shared" si="58"/>
        <v>0</v>
      </c>
      <c r="BJ258" s="22" t="s">
        <v>81</v>
      </c>
      <c r="BK258" s="184">
        <f t="shared" si="59"/>
        <v>0</v>
      </c>
      <c r="BL258" s="22" t="s">
        <v>218</v>
      </c>
      <c r="BM258" s="22" t="s">
        <v>1354</v>
      </c>
    </row>
    <row r="259" spans="2:65" s="1" customFormat="1" ht="25.5" customHeight="1">
      <c r="B259" s="172"/>
      <c r="C259" s="173" t="s">
        <v>528</v>
      </c>
      <c r="D259" s="173" t="s">
        <v>180</v>
      </c>
      <c r="E259" s="174" t="s">
        <v>2483</v>
      </c>
      <c r="F259" s="175" t="s">
        <v>2484</v>
      </c>
      <c r="G259" s="176" t="s">
        <v>299</v>
      </c>
      <c r="H259" s="177">
        <v>2</v>
      </c>
      <c r="I259" s="178"/>
      <c r="J259" s="179">
        <f t="shared" si="50"/>
        <v>0</v>
      </c>
      <c r="K259" s="175" t="s">
        <v>5</v>
      </c>
      <c r="L259" s="39"/>
      <c r="M259" s="180" t="s">
        <v>5</v>
      </c>
      <c r="N259" s="181" t="s">
        <v>44</v>
      </c>
      <c r="O259" s="40"/>
      <c r="P259" s="182">
        <f t="shared" si="51"/>
        <v>0</v>
      </c>
      <c r="Q259" s="182">
        <v>0</v>
      </c>
      <c r="R259" s="182">
        <f t="shared" si="52"/>
        <v>0</v>
      </c>
      <c r="S259" s="182">
        <v>0</v>
      </c>
      <c r="T259" s="183">
        <f t="shared" si="53"/>
        <v>0</v>
      </c>
      <c r="AR259" s="22" t="s">
        <v>218</v>
      </c>
      <c r="AT259" s="22" t="s">
        <v>180</v>
      </c>
      <c r="AU259" s="22" t="s">
        <v>83</v>
      </c>
      <c r="AY259" s="22" t="s">
        <v>178</v>
      </c>
      <c r="BE259" s="184">
        <f t="shared" si="54"/>
        <v>0</v>
      </c>
      <c r="BF259" s="184">
        <f t="shared" si="55"/>
        <v>0</v>
      </c>
      <c r="BG259" s="184">
        <f t="shared" si="56"/>
        <v>0</v>
      </c>
      <c r="BH259" s="184">
        <f t="shared" si="57"/>
        <v>0</v>
      </c>
      <c r="BI259" s="184">
        <f t="shared" si="58"/>
        <v>0</v>
      </c>
      <c r="BJ259" s="22" t="s">
        <v>81</v>
      </c>
      <c r="BK259" s="184">
        <f t="shared" si="59"/>
        <v>0</v>
      </c>
      <c r="BL259" s="22" t="s">
        <v>218</v>
      </c>
      <c r="BM259" s="22" t="s">
        <v>1356</v>
      </c>
    </row>
    <row r="260" spans="2:65" s="1" customFormat="1" ht="25.5" customHeight="1">
      <c r="B260" s="172"/>
      <c r="C260" s="173" t="s">
        <v>1357</v>
      </c>
      <c r="D260" s="173" t="s">
        <v>180</v>
      </c>
      <c r="E260" s="174" t="s">
        <v>2485</v>
      </c>
      <c r="F260" s="175" t="s">
        <v>2486</v>
      </c>
      <c r="G260" s="176" t="s">
        <v>299</v>
      </c>
      <c r="H260" s="177">
        <v>1</v>
      </c>
      <c r="I260" s="178"/>
      <c r="J260" s="179">
        <f t="shared" si="50"/>
        <v>0</v>
      </c>
      <c r="K260" s="175" t="s">
        <v>5</v>
      </c>
      <c r="L260" s="39"/>
      <c r="M260" s="180" t="s">
        <v>5</v>
      </c>
      <c r="N260" s="181" t="s">
        <v>44</v>
      </c>
      <c r="O260" s="40"/>
      <c r="P260" s="182">
        <f t="shared" si="51"/>
        <v>0</v>
      </c>
      <c r="Q260" s="182">
        <v>0</v>
      </c>
      <c r="R260" s="182">
        <f t="shared" si="52"/>
        <v>0</v>
      </c>
      <c r="S260" s="182">
        <v>0</v>
      </c>
      <c r="T260" s="183">
        <f t="shared" si="53"/>
        <v>0</v>
      </c>
      <c r="AR260" s="22" t="s">
        <v>218</v>
      </c>
      <c r="AT260" s="22" t="s">
        <v>180</v>
      </c>
      <c r="AU260" s="22" t="s">
        <v>83</v>
      </c>
      <c r="AY260" s="22" t="s">
        <v>178</v>
      </c>
      <c r="BE260" s="184">
        <f t="shared" si="54"/>
        <v>0</v>
      </c>
      <c r="BF260" s="184">
        <f t="shared" si="55"/>
        <v>0</v>
      </c>
      <c r="BG260" s="184">
        <f t="shared" si="56"/>
        <v>0</v>
      </c>
      <c r="BH260" s="184">
        <f t="shared" si="57"/>
        <v>0</v>
      </c>
      <c r="BI260" s="184">
        <f t="shared" si="58"/>
        <v>0</v>
      </c>
      <c r="BJ260" s="22" t="s">
        <v>81</v>
      </c>
      <c r="BK260" s="184">
        <f t="shared" si="59"/>
        <v>0</v>
      </c>
      <c r="BL260" s="22" t="s">
        <v>218</v>
      </c>
      <c r="BM260" s="22" t="s">
        <v>1360</v>
      </c>
    </row>
    <row r="261" spans="2:65" s="1" customFormat="1" ht="25.5" customHeight="1">
      <c r="B261" s="172"/>
      <c r="C261" s="173" t="s">
        <v>533</v>
      </c>
      <c r="D261" s="173" t="s">
        <v>180</v>
      </c>
      <c r="E261" s="174" t="s">
        <v>2487</v>
      </c>
      <c r="F261" s="175" t="s">
        <v>2488</v>
      </c>
      <c r="G261" s="176" t="s">
        <v>299</v>
      </c>
      <c r="H261" s="177">
        <v>1</v>
      </c>
      <c r="I261" s="178"/>
      <c r="J261" s="179">
        <f t="shared" si="50"/>
        <v>0</v>
      </c>
      <c r="K261" s="175" t="s">
        <v>5</v>
      </c>
      <c r="L261" s="39"/>
      <c r="M261" s="180" t="s">
        <v>5</v>
      </c>
      <c r="N261" s="181" t="s">
        <v>44</v>
      </c>
      <c r="O261" s="40"/>
      <c r="P261" s="182">
        <f t="shared" si="51"/>
        <v>0</v>
      </c>
      <c r="Q261" s="182">
        <v>0</v>
      </c>
      <c r="R261" s="182">
        <f t="shared" si="52"/>
        <v>0</v>
      </c>
      <c r="S261" s="182">
        <v>0</v>
      </c>
      <c r="T261" s="183">
        <f t="shared" si="53"/>
        <v>0</v>
      </c>
      <c r="AR261" s="22" t="s">
        <v>218</v>
      </c>
      <c r="AT261" s="22" t="s">
        <v>180</v>
      </c>
      <c r="AU261" s="22" t="s">
        <v>83</v>
      </c>
      <c r="AY261" s="22" t="s">
        <v>178</v>
      </c>
      <c r="BE261" s="184">
        <f t="shared" si="54"/>
        <v>0</v>
      </c>
      <c r="BF261" s="184">
        <f t="shared" si="55"/>
        <v>0</v>
      </c>
      <c r="BG261" s="184">
        <f t="shared" si="56"/>
        <v>0</v>
      </c>
      <c r="BH261" s="184">
        <f t="shared" si="57"/>
        <v>0</v>
      </c>
      <c r="BI261" s="184">
        <f t="shared" si="58"/>
        <v>0</v>
      </c>
      <c r="BJ261" s="22" t="s">
        <v>81</v>
      </c>
      <c r="BK261" s="184">
        <f t="shared" si="59"/>
        <v>0</v>
      </c>
      <c r="BL261" s="22" t="s">
        <v>218</v>
      </c>
      <c r="BM261" s="22" t="s">
        <v>1363</v>
      </c>
    </row>
    <row r="262" spans="2:65" s="1" customFormat="1" ht="25.5" customHeight="1">
      <c r="B262" s="172"/>
      <c r="C262" s="173" t="s">
        <v>1364</v>
      </c>
      <c r="D262" s="173" t="s">
        <v>180</v>
      </c>
      <c r="E262" s="174" t="s">
        <v>2489</v>
      </c>
      <c r="F262" s="175" t="s">
        <v>2490</v>
      </c>
      <c r="G262" s="176" t="s">
        <v>299</v>
      </c>
      <c r="H262" s="177">
        <v>16</v>
      </c>
      <c r="I262" s="178"/>
      <c r="J262" s="179">
        <f t="shared" si="50"/>
        <v>0</v>
      </c>
      <c r="K262" s="175" t="s">
        <v>5</v>
      </c>
      <c r="L262" s="39"/>
      <c r="M262" s="180" t="s">
        <v>5</v>
      </c>
      <c r="N262" s="181" t="s">
        <v>44</v>
      </c>
      <c r="O262" s="40"/>
      <c r="P262" s="182">
        <f t="shared" si="51"/>
        <v>0</v>
      </c>
      <c r="Q262" s="182">
        <v>0</v>
      </c>
      <c r="R262" s="182">
        <f t="shared" si="52"/>
        <v>0</v>
      </c>
      <c r="S262" s="182">
        <v>0</v>
      </c>
      <c r="T262" s="183">
        <f t="shared" si="53"/>
        <v>0</v>
      </c>
      <c r="AR262" s="22" t="s">
        <v>218</v>
      </c>
      <c r="AT262" s="22" t="s">
        <v>180</v>
      </c>
      <c r="AU262" s="22" t="s">
        <v>83</v>
      </c>
      <c r="AY262" s="22" t="s">
        <v>178</v>
      </c>
      <c r="BE262" s="184">
        <f t="shared" si="54"/>
        <v>0</v>
      </c>
      <c r="BF262" s="184">
        <f t="shared" si="55"/>
        <v>0</v>
      </c>
      <c r="BG262" s="184">
        <f t="shared" si="56"/>
        <v>0</v>
      </c>
      <c r="BH262" s="184">
        <f t="shared" si="57"/>
        <v>0</v>
      </c>
      <c r="BI262" s="184">
        <f t="shared" si="58"/>
        <v>0</v>
      </c>
      <c r="BJ262" s="22" t="s">
        <v>81</v>
      </c>
      <c r="BK262" s="184">
        <f t="shared" si="59"/>
        <v>0</v>
      </c>
      <c r="BL262" s="22" t="s">
        <v>218</v>
      </c>
      <c r="BM262" s="22" t="s">
        <v>1367</v>
      </c>
    </row>
    <row r="263" spans="2:65" s="1" customFormat="1" ht="25.5" customHeight="1">
      <c r="B263" s="172"/>
      <c r="C263" s="173" t="s">
        <v>537</v>
      </c>
      <c r="D263" s="173" t="s">
        <v>180</v>
      </c>
      <c r="E263" s="174" t="s">
        <v>2491</v>
      </c>
      <c r="F263" s="175" t="s">
        <v>2492</v>
      </c>
      <c r="G263" s="176" t="s">
        <v>183</v>
      </c>
      <c r="H263" s="177">
        <v>600</v>
      </c>
      <c r="I263" s="178"/>
      <c r="J263" s="179">
        <f t="shared" si="50"/>
        <v>0</v>
      </c>
      <c r="K263" s="175" t="s">
        <v>267</v>
      </c>
      <c r="L263" s="39"/>
      <c r="M263" s="180" t="s">
        <v>5</v>
      </c>
      <c r="N263" s="181" t="s">
        <v>44</v>
      </c>
      <c r="O263" s="40"/>
      <c r="P263" s="182">
        <f t="shared" si="51"/>
        <v>0</v>
      </c>
      <c r="Q263" s="182">
        <v>0</v>
      </c>
      <c r="R263" s="182">
        <f t="shared" si="52"/>
        <v>0</v>
      </c>
      <c r="S263" s="182">
        <v>0</v>
      </c>
      <c r="T263" s="183">
        <f t="shared" si="53"/>
        <v>0</v>
      </c>
      <c r="AR263" s="22" t="s">
        <v>218</v>
      </c>
      <c r="AT263" s="22" t="s">
        <v>180</v>
      </c>
      <c r="AU263" s="22" t="s">
        <v>83</v>
      </c>
      <c r="AY263" s="22" t="s">
        <v>178</v>
      </c>
      <c r="BE263" s="184">
        <f t="shared" si="54"/>
        <v>0</v>
      </c>
      <c r="BF263" s="184">
        <f t="shared" si="55"/>
        <v>0</v>
      </c>
      <c r="BG263" s="184">
        <f t="shared" si="56"/>
        <v>0</v>
      </c>
      <c r="BH263" s="184">
        <f t="shared" si="57"/>
        <v>0</v>
      </c>
      <c r="BI263" s="184">
        <f t="shared" si="58"/>
        <v>0</v>
      </c>
      <c r="BJ263" s="22" t="s">
        <v>81</v>
      </c>
      <c r="BK263" s="184">
        <f t="shared" si="59"/>
        <v>0</v>
      </c>
      <c r="BL263" s="22" t="s">
        <v>218</v>
      </c>
      <c r="BM263" s="22" t="s">
        <v>1370</v>
      </c>
    </row>
    <row r="264" spans="2:65" s="1" customFormat="1" ht="25.5" customHeight="1">
      <c r="B264" s="172"/>
      <c r="C264" s="173" t="s">
        <v>1371</v>
      </c>
      <c r="D264" s="173" t="s">
        <v>180</v>
      </c>
      <c r="E264" s="174" t="s">
        <v>2493</v>
      </c>
      <c r="F264" s="175" t="s">
        <v>2494</v>
      </c>
      <c r="G264" s="176" t="s">
        <v>299</v>
      </c>
      <c r="H264" s="177">
        <v>640</v>
      </c>
      <c r="I264" s="178"/>
      <c r="J264" s="179">
        <f t="shared" si="50"/>
        <v>0</v>
      </c>
      <c r="K264" s="175" t="s">
        <v>267</v>
      </c>
      <c r="L264" s="39"/>
      <c r="M264" s="180" t="s">
        <v>5</v>
      </c>
      <c r="N264" s="181" t="s">
        <v>44</v>
      </c>
      <c r="O264" s="40"/>
      <c r="P264" s="182">
        <f t="shared" si="51"/>
        <v>0</v>
      </c>
      <c r="Q264" s="182">
        <v>0</v>
      </c>
      <c r="R264" s="182">
        <f t="shared" si="52"/>
        <v>0</v>
      </c>
      <c r="S264" s="182">
        <v>0</v>
      </c>
      <c r="T264" s="183">
        <f t="shared" si="53"/>
        <v>0</v>
      </c>
      <c r="AR264" s="22" t="s">
        <v>218</v>
      </c>
      <c r="AT264" s="22" t="s">
        <v>180</v>
      </c>
      <c r="AU264" s="22" t="s">
        <v>83</v>
      </c>
      <c r="AY264" s="22" t="s">
        <v>178</v>
      </c>
      <c r="BE264" s="184">
        <f t="shared" si="54"/>
        <v>0</v>
      </c>
      <c r="BF264" s="184">
        <f t="shared" si="55"/>
        <v>0</v>
      </c>
      <c r="BG264" s="184">
        <f t="shared" si="56"/>
        <v>0</v>
      </c>
      <c r="BH264" s="184">
        <f t="shared" si="57"/>
        <v>0</v>
      </c>
      <c r="BI264" s="184">
        <f t="shared" si="58"/>
        <v>0</v>
      </c>
      <c r="BJ264" s="22" t="s">
        <v>81</v>
      </c>
      <c r="BK264" s="184">
        <f t="shared" si="59"/>
        <v>0</v>
      </c>
      <c r="BL264" s="22" t="s">
        <v>218</v>
      </c>
      <c r="BM264" s="22" t="s">
        <v>1374</v>
      </c>
    </row>
    <row r="265" spans="2:65" s="1" customFormat="1" ht="16.5" customHeight="1">
      <c r="B265" s="172"/>
      <c r="C265" s="173" t="s">
        <v>539</v>
      </c>
      <c r="D265" s="173" t="s">
        <v>180</v>
      </c>
      <c r="E265" s="174" t="s">
        <v>2495</v>
      </c>
      <c r="F265" s="175" t="s">
        <v>2496</v>
      </c>
      <c r="G265" s="176" t="s">
        <v>183</v>
      </c>
      <c r="H265" s="177">
        <v>600</v>
      </c>
      <c r="I265" s="178"/>
      <c r="J265" s="179">
        <f t="shared" si="50"/>
        <v>0</v>
      </c>
      <c r="K265" s="175" t="s">
        <v>267</v>
      </c>
      <c r="L265" s="39"/>
      <c r="M265" s="180" t="s">
        <v>5</v>
      </c>
      <c r="N265" s="181" t="s">
        <v>44</v>
      </c>
      <c r="O265" s="40"/>
      <c r="P265" s="182">
        <f t="shared" si="51"/>
        <v>0</v>
      </c>
      <c r="Q265" s="182">
        <v>0</v>
      </c>
      <c r="R265" s="182">
        <f t="shared" si="52"/>
        <v>0</v>
      </c>
      <c r="S265" s="182">
        <v>0</v>
      </c>
      <c r="T265" s="183">
        <f t="shared" si="53"/>
        <v>0</v>
      </c>
      <c r="AR265" s="22" t="s">
        <v>218</v>
      </c>
      <c r="AT265" s="22" t="s">
        <v>180</v>
      </c>
      <c r="AU265" s="22" t="s">
        <v>83</v>
      </c>
      <c r="AY265" s="22" t="s">
        <v>178</v>
      </c>
      <c r="BE265" s="184">
        <f t="shared" si="54"/>
        <v>0</v>
      </c>
      <c r="BF265" s="184">
        <f t="shared" si="55"/>
        <v>0</v>
      </c>
      <c r="BG265" s="184">
        <f t="shared" si="56"/>
        <v>0</v>
      </c>
      <c r="BH265" s="184">
        <f t="shared" si="57"/>
        <v>0</v>
      </c>
      <c r="BI265" s="184">
        <f t="shared" si="58"/>
        <v>0</v>
      </c>
      <c r="BJ265" s="22" t="s">
        <v>81</v>
      </c>
      <c r="BK265" s="184">
        <f t="shared" si="59"/>
        <v>0</v>
      </c>
      <c r="BL265" s="22" t="s">
        <v>218</v>
      </c>
      <c r="BM265" s="22" t="s">
        <v>1376</v>
      </c>
    </row>
    <row r="266" spans="2:65" s="1" customFormat="1" ht="38.25" customHeight="1">
      <c r="B266" s="172"/>
      <c r="C266" s="173" t="s">
        <v>1377</v>
      </c>
      <c r="D266" s="173" t="s">
        <v>180</v>
      </c>
      <c r="E266" s="174" t="s">
        <v>2497</v>
      </c>
      <c r="F266" s="175" t="s">
        <v>2498</v>
      </c>
      <c r="G266" s="176" t="s">
        <v>560</v>
      </c>
      <c r="H266" s="212"/>
      <c r="I266" s="178"/>
      <c r="J266" s="179">
        <f t="shared" si="50"/>
        <v>0</v>
      </c>
      <c r="K266" s="175" t="s">
        <v>267</v>
      </c>
      <c r="L266" s="39"/>
      <c r="M266" s="180" t="s">
        <v>5</v>
      </c>
      <c r="N266" s="181" t="s">
        <v>44</v>
      </c>
      <c r="O266" s="40"/>
      <c r="P266" s="182">
        <f t="shared" si="51"/>
        <v>0</v>
      </c>
      <c r="Q266" s="182">
        <v>0</v>
      </c>
      <c r="R266" s="182">
        <f t="shared" si="52"/>
        <v>0</v>
      </c>
      <c r="S266" s="182">
        <v>0</v>
      </c>
      <c r="T266" s="183">
        <f t="shared" si="53"/>
        <v>0</v>
      </c>
      <c r="AR266" s="22" t="s">
        <v>218</v>
      </c>
      <c r="AT266" s="22" t="s">
        <v>180</v>
      </c>
      <c r="AU266" s="22" t="s">
        <v>83</v>
      </c>
      <c r="AY266" s="22" t="s">
        <v>178</v>
      </c>
      <c r="BE266" s="184">
        <f t="shared" si="54"/>
        <v>0</v>
      </c>
      <c r="BF266" s="184">
        <f t="shared" si="55"/>
        <v>0</v>
      </c>
      <c r="BG266" s="184">
        <f t="shared" si="56"/>
        <v>0</v>
      </c>
      <c r="BH266" s="184">
        <f t="shared" si="57"/>
        <v>0</v>
      </c>
      <c r="BI266" s="184">
        <f t="shared" si="58"/>
        <v>0</v>
      </c>
      <c r="BJ266" s="22" t="s">
        <v>81</v>
      </c>
      <c r="BK266" s="184">
        <f t="shared" si="59"/>
        <v>0</v>
      </c>
      <c r="BL266" s="22" t="s">
        <v>218</v>
      </c>
      <c r="BM266" s="22" t="s">
        <v>1378</v>
      </c>
    </row>
    <row r="267" spans="2:63" s="10" customFormat="1" ht="29.85" customHeight="1">
      <c r="B267" s="159"/>
      <c r="D267" s="160" t="s">
        <v>72</v>
      </c>
      <c r="E267" s="170" t="s">
        <v>727</v>
      </c>
      <c r="F267" s="170" t="s">
        <v>728</v>
      </c>
      <c r="I267" s="162"/>
      <c r="J267" s="171">
        <f>BK267</f>
        <v>0</v>
      </c>
      <c r="L267" s="159"/>
      <c r="M267" s="164"/>
      <c r="N267" s="165"/>
      <c r="O267" s="165"/>
      <c r="P267" s="166">
        <f>P268</f>
        <v>0</v>
      </c>
      <c r="Q267" s="165"/>
      <c r="R267" s="166">
        <f>R268</f>
        <v>0</v>
      </c>
      <c r="S267" s="165"/>
      <c r="T267" s="167">
        <f>T268</f>
        <v>0</v>
      </c>
      <c r="AR267" s="160" t="s">
        <v>83</v>
      </c>
      <c r="AT267" s="168" t="s">
        <v>72</v>
      </c>
      <c r="AU267" s="168" t="s">
        <v>81</v>
      </c>
      <c r="AY267" s="160" t="s">
        <v>178</v>
      </c>
      <c r="BK267" s="169">
        <f>BK268</f>
        <v>0</v>
      </c>
    </row>
    <row r="268" spans="2:65" s="1" customFormat="1" ht="25.5" customHeight="1">
      <c r="B268" s="172"/>
      <c r="C268" s="173" t="s">
        <v>542</v>
      </c>
      <c r="D268" s="173" t="s">
        <v>180</v>
      </c>
      <c r="E268" s="174" t="s">
        <v>2499</v>
      </c>
      <c r="F268" s="175" t="s">
        <v>2500</v>
      </c>
      <c r="G268" s="176" t="s">
        <v>290</v>
      </c>
      <c r="H268" s="177">
        <v>79</v>
      </c>
      <c r="I268" s="178"/>
      <c r="J268" s="179">
        <f>ROUND(I268*H268,2)</f>
        <v>0</v>
      </c>
      <c r="K268" s="175" t="s">
        <v>267</v>
      </c>
      <c r="L268" s="39"/>
      <c r="M268" s="180" t="s">
        <v>5</v>
      </c>
      <c r="N268" s="216" t="s">
        <v>44</v>
      </c>
      <c r="O268" s="217"/>
      <c r="P268" s="218">
        <f>O268*H268</f>
        <v>0</v>
      </c>
      <c r="Q268" s="218">
        <v>0</v>
      </c>
      <c r="R268" s="218">
        <f>Q268*H268</f>
        <v>0</v>
      </c>
      <c r="S268" s="218">
        <v>0</v>
      </c>
      <c r="T268" s="219">
        <f>S268*H268</f>
        <v>0</v>
      </c>
      <c r="AR268" s="22" t="s">
        <v>218</v>
      </c>
      <c r="AT268" s="22" t="s">
        <v>180</v>
      </c>
      <c r="AU268" s="22" t="s">
        <v>83</v>
      </c>
      <c r="AY268" s="22" t="s">
        <v>178</v>
      </c>
      <c r="BE268" s="184">
        <f>IF(N268="základní",J268,0)</f>
        <v>0</v>
      </c>
      <c r="BF268" s="184">
        <f>IF(N268="snížená",J268,0)</f>
        <v>0</v>
      </c>
      <c r="BG268" s="184">
        <f>IF(N268="zákl. přenesená",J268,0)</f>
        <v>0</v>
      </c>
      <c r="BH268" s="184">
        <f>IF(N268="sníž. přenesená",J268,0)</f>
        <v>0</v>
      </c>
      <c r="BI268" s="184">
        <f>IF(N268="nulová",J268,0)</f>
        <v>0</v>
      </c>
      <c r="BJ268" s="22" t="s">
        <v>81</v>
      </c>
      <c r="BK268" s="184">
        <f>ROUND(I268*H268,2)</f>
        <v>0</v>
      </c>
      <c r="BL268" s="22" t="s">
        <v>218</v>
      </c>
      <c r="BM268" s="22" t="s">
        <v>1379</v>
      </c>
    </row>
    <row r="269" spans="2:12" s="1" customFormat="1" ht="6.95" customHeight="1">
      <c r="B269" s="54"/>
      <c r="C269" s="55"/>
      <c r="D269" s="55"/>
      <c r="E269" s="55"/>
      <c r="F269" s="55"/>
      <c r="G269" s="55"/>
      <c r="H269" s="55"/>
      <c r="I269" s="125"/>
      <c r="J269" s="55"/>
      <c r="K269" s="55"/>
      <c r="L269" s="39"/>
    </row>
  </sheetData>
  <autoFilter ref="C87:K268"/>
  <mergeCells count="10">
    <mergeCell ref="J51:J52"/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6"/>
  <sheetViews>
    <sheetView showGridLines="0" workbookViewId="0" topLeftCell="A1">
      <pane ySplit="1" topLeftCell="A98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131</v>
      </c>
      <c r="G1" s="343" t="s">
        <v>132</v>
      </c>
      <c r="H1" s="343"/>
      <c r="I1" s="101"/>
      <c r="J1" s="100" t="s">
        <v>133</v>
      </c>
      <c r="K1" s="99" t="s">
        <v>134</v>
      </c>
      <c r="L1" s="100" t="s">
        <v>135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29" t="s">
        <v>8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2" t="s">
        <v>127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83</v>
      </c>
    </row>
    <row r="4" spans="2:46" ht="36.95" customHeight="1">
      <c r="B4" s="26"/>
      <c r="C4" s="27"/>
      <c r="D4" s="28" t="s">
        <v>136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44" t="str">
        <f>'Rekapitulace stavby'!K6</f>
        <v>Zateplení budovy SOŠ a SOU dopravní Čáslav (3.10)</v>
      </c>
      <c r="F7" s="345"/>
      <c r="G7" s="345"/>
      <c r="H7" s="345"/>
      <c r="I7" s="103"/>
      <c r="J7" s="27"/>
      <c r="K7" s="29"/>
    </row>
    <row r="8" spans="2:11" s="1" customFormat="1" ht="15">
      <c r="B8" s="39"/>
      <c r="C8" s="40"/>
      <c r="D8" s="35" t="s">
        <v>137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46" t="s">
        <v>2501</v>
      </c>
      <c r="F9" s="347"/>
      <c r="G9" s="347"/>
      <c r="H9" s="347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5</v>
      </c>
      <c r="G11" s="40"/>
      <c r="H11" s="40"/>
      <c r="I11" s="105" t="s">
        <v>21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22</v>
      </c>
      <c r="E12" s="40"/>
      <c r="F12" s="33" t="s">
        <v>139</v>
      </c>
      <c r="G12" s="40"/>
      <c r="H12" s="40"/>
      <c r="I12" s="105" t="s">
        <v>24</v>
      </c>
      <c r="J12" s="106" t="str">
        <f>'Rekapitulace stavby'!AN8</f>
        <v>19. 9. 2018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26</v>
      </c>
      <c r="E14" s="40"/>
      <c r="F14" s="40"/>
      <c r="G14" s="40"/>
      <c r="H14" s="40"/>
      <c r="I14" s="105" t="s">
        <v>27</v>
      </c>
      <c r="J14" s="33" t="str">
        <f>IF('Rekapitulace stavby'!AN10="","",'Rekapitulace stavby'!AN10)</f>
        <v>14801973</v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SUŠ a SOU dopravní Čáslav, Aug. Sedláčka 1145, Čás</v>
      </c>
      <c r="F15" s="40"/>
      <c r="G15" s="40"/>
      <c r="H15" s="40"/>
      <c r="I15" s="105" t="s">
        <v>30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05" t="s">
        <v>27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05" t="s">
        <v>27</v>
      </c>
      <c r="J20" s="33" t="str">
        <f>IF('Rekapitulace stavby'!AN16="","",'Rekapitulace stavby'!AN16)</f>
        <v>27210341</v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>AZ PROJECT spol. s r.o., Plynárenská 830, Kolín</v>
      </c>
      <c r="F21" s="40"/>
      <c r="G21" s="40"/>
      <c r="H21" s="40"/>
      <c r="I21" s="105" t="s">
        <v>30</v>
      </c>
      <c r="J21" s="33" t="str">
        <f>IF('Rekapitulace stavby'!AN17="","",'Rekapitulace stavby'!AN17)</f>
        <v>CZ27210341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38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35" t="s">
        <v>5</v>
      </c>
      <c r="F24" s="335"/>
      <c r="G24" s="335"/>
      <c r="H24" s="335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39</v>
      </c>
      <c r="E27" s="40"/>
      <c r="F27" s="40"/>
      <c r="G27" s="40"/>
      <c r="H27" s="40"/>
      <c r="I27" s="104"/>
      <c r="J27" s="114">
        <f>ROUND(J82,2)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41</v>
      </c>
      <c r="G29" s="40"/>
      <c r="H29" s="40"/>
      <c r="I29" s="115" t="s">
        <v>40</v>
      </c>
      <c r="J29" s="44" t="s">
        <v>42</v>
      </c>
      <c r="K29" s="43"/>
    </row>
    <row r="30" spans="2:11" s="1" customFormat="1" ht="14.45" customHeight="1">
      <c r="B30" s="39"/>
      <c r="C30" s="40"/>
      <c r="D30" s="47" t="s">
        <v>43</v>
      </c>
      <c r="E30" s="47" t="s">
        <v>44</v>
      </c>
      <c r="F30" s="116">
        <f>ROUND(SUM(BE82:BE105),2)</f>
        <v>0</v>
      </c>
      <c r="G30" s="40"/>
      <c r="H30" s="40"/>
      <c r="I30" s="117">
        <v>0.21</v>
      </c>
      <c r="J30" s="116">
        <f>ROUND(ROUND((SUM(BE82:BE105)),2)*I30,2)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45</v>
      </c>
      <c r="F31" s="116">
        <f>ROUND(SUM(BF82:BF105),2)</f>
        <v>0</v>
      </c>
      <c r="G31" s="40"/>
      <c r="H31" s="40"/>
      <c r="I31" s="117">
        <v>0.15</v>
      </c>
      <c r="J31" s="116">
        <f>ROUND(ROUND((SUM(BF82:BF105)),2)*I31,2)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46</v>
      </c>
      <c r="F32" s="116">
        <f>ROUND(SUM(BG82:BG105),2)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47</v>
      </c>
      <c r="F33" s="116">
        <f>ROUND(SUM(BH82:BH105),2)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48</v>
      </c>
      <c r="F34" s="116">
        <f>ROUND(SUM(BI82:BI105),2)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49</v>
      </c>
      <c r="E36" s="69"/>
      <c r="F36" s="69"/>
      <c r="G36" s="120" t="s">
        <v>50</v>
      </c>
      <c r="H36" s="121" t="s">
        <v>51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140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44" t="str">
        <f>E7</f>
        <v>Zateplení budovy SOŠ a SOU dopravní Čáslav (3.10)</v>
      </c>
      <c r="F45" s="345"/>
      <c r="G45" s="345"/>
      <c r="H45" s="345"/>
      <c r="I45" s="104"/>
      <c r="J45" s="40"/>
      <c r="K45" s="43"/>
    </row>
    <row r="46" spans="2:11" s="1" customFormat="1" ht="14.45" customHeight="1">
      <c r="B46" s="39"/>
      <c r="C46" s="35" t="s">
        <v>137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46" t="str">
        <f>E9</f>
        <v>1715j - Vedlejší roz - 1715j - Vedlejší rozpočto...</v>
      </c>
      <c r="F47" s="347"/>
      <c r="G47" s="347"/>
      <c r="H47" s="347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22</v>
      </c>
      <c r="D49" s="40"/>
      <c r="E49" s="40"/>
      <c r="F49" s="33" t="str">
        <f>F12</f>
        <v xml:space="preserve"> </v>
      </c>
      <c r="G49" s="40"/>
      <c r="H49" s="40"/>
      <c r="I49" s="105" t="s">
        <v>24</v>
      </c>
      <c r="J49" s="106" t="str">
        <f>IF(J12="","",J12)</f>
        <v>19. 9. 2018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5" t="s">
        <v>26</v>
      </c>
      <c r="D51" s="40"/>
      <c r="E51" s="40"/>
      <c r="F51" s="33" t="str">
        <f>E15</f>
        <v>SUŠ a SOU dopravní Čáslav, Aug. Sedláčka 1145, Čás</v>
      </c>
      <c r="G51" s="40"/>
      <c r="H51" s="40"/>
      <c r="I51" s="105" t="s">
        <v>33</v>
      </c>
      <c r="J51" s="335" t="str">
        <f>E21</f>
        <v>AZ PROJECT spol. s r.o., Plynárenská 830, Kolín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04"/>
      <c r="J52" s="339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141</v>
      </c>
      <c r="D54" s="118"/>
      <c r="E54" s="118"/>
      <c r="F54" s="118"/>
      <c r="G54" s="118"/>
      <c r="H54" s="118"/>
      <c r="I54" s="129"/>
      <c r="J54" s="130" t="s">
        <v>142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143</v>
      </c>
      <c r="D56" s="40"/>
      <c r="E56" s="40"/>
      <c r="F56" s="40"/>
      <c r="G56" s="40"/>
      <c r="H56" s="40"/>
      <c r="I56" s="104"/>
      <c r="J56" s="114">
        <f>J82</f>
        <v>0</v>
      </c>
      <c r="K56" s="43"/>
      <c r="AU56" s="22" t="s">
        <v>144</v>
      </c>
    </row>
    <row r="57" spans="2:11" s="7" customFormat="1" ht="24.95" customHeight="1">
      <c r="B57" s="133"/>
      <c r="C57" s="134"/>
      <c r="D57" s="135" t="s">
        <v>2502</v>
      </c>
      <c r="E57" s="136"/>
      <c r="F57" s="136"/>
      <c r="G57" s="136"/>
      <c r="H57" s="136"/>
      <c r="I57" s="137"/>
      <c r="J57" s="138">
        <f>J83</f>
        <v>0</v>
      </c>
      <c r="K57" s="139"/>
    </row>
    <row r="58" spans="2:11" s="8" customFormat="1" ht="19.9" customHeight="1">
      <c r="B58" s="140"/>
      <c r="C58" s="141"/>
      <c r="D58" s="142" t="s">
        <v>2503</v>
      </c>
      <c r="E58" s="143"/>
      <c r="F58" s="143"/>
      <c r="G58" s="143"/>
      <c r="H58" s="143"/>
      <c r="I58" s="144"/>
      <c r="J58" s="145">
        <f>J84</f>
        <v>0</v>
      </c>
      <c r="K58" s="146"/>
    </row>
    <row r="59" spans="2:11" s="8" customFormat="1" ht="19.9" customHeight="1">
      <c r="B59" s="140"/>
      <c r="C59" s="141"/>
      <c r="D59" s="142" t="s">
        <v>2504</v>
      </c>
      <c r="E59" s="143"/>
      <c r="F59" s="143"/>
      <c r="G59" s="143"/>
      <c r="H59" s="143"/>
      <c r="I59" s="144"/>
      <c r="J59" s="145">
        <f>J86</f>
        <v>0</v>
      </c>
      <c r="K59" s="146"/>
    </row>
    <row r="60" spans="2:11" s="8" customFormat="1" ht="19.9" customHeight="1">
      <c r="B60" s="140"/>
      <c r="C60" s="141"/>
      <c r="D60" s="142" t="s">
        <v>2505</v>
      </c>
      <c r="E60" s="143"/>
      <c r="F60" s="143"/>
      <c r="G60" s="143"/>
      <c r="H60" s="143"/>
      <c r="I60" s="144"/>
      <c r="J60" s="145">
        <f>J97</f>
        <v>0</v>
      </c>
      <c r="K60" s="146"/>
    </row>
    <row r="61" spans="2:11" s="8" customFormat="1" ht="19.9" customHeight="1">
      <c r="B61" s="140"/>
      <c r="C61" s="141"/>
      <c r="D61" s="142" t="s">
        <v>2506</v>
      </c>
      <c r="E61" s="143"/>
      <c r="F61" s="143"/>
      <c r="G61" s="143"/>
      <c r="H61" s="143"/>
      <c r="I61" s="144"/>
      <c r="J61" s="145">
        <f>J100</f>
        <v>0</v>
      </c>
      <c r="K61" s="146"/>
    </row>
    <row r="62" spans="2:11" s="8" customFormat="1" ht="19.9" customHeight="1">
      <c r="B62" s="140"/>
      <c r="C62" s="141"/>
      <c r="D62" s="142" t="s">
        <v>2507</v>
      </c>
      <c r="E62" s="143"/>
      <c r="F62" s="143"/>
      <c r="G62" s="143"/>
      <c r="H62" s="143"/>
      <c r="I62" s="144"/>
      <c r="J62" s="145">
        <f>J104</f>
        <v>0</v>
      </c>
      <c r="K62" s="146"/>
    </row>
    <row r="63" spans="2:11" s="1" customFormat="1" ht="21.75" customHeight="1">
      <c r="B63" s="39"/>
      <c r="C63" s="40"/>
      <c r="D63" s="40"/>
      <c r="E63" s="40"/>
      <c r="F63" s="40"/>
      <c r="G63" s="40"/>
      <c r="H63" s="40"/>
      <c r="I63" s="104"/>
      <c r="J63" s="40"/>
      <c r="K63" s="43"/>
    </row>
    <row r="64" spans="2:11" s="1" customFormat="1" ht="6.95" customHeight="1">
      <c r="B64" s="54"/>
      <c r="C64" s="55"/>
      <c r="D64" s="55"/>
      <c r="E64" s="55"/>
      <c r="F64" s="55"/>
      <c r="G64" s="55"/>
      <c r="H64" s="55"/>
      <c r="I64" s="125"/>
      <c r="J64" s="55"/>
      <c r="K64" s="56"/>
    </row>
    <row r="68" spans="2:12" s="1" customFormat="1" ht="6.95" customHeight="1">
      <c r="B68" s="57"/>
      <c r="C68" s="58"/>
      <c r="D68" s="58"/>
      <c r="E68" s="58"/>
      <c r="F68" s="58"/>
      <c r="G68" s="58"/>
      <c r="H68" s="58"/>
      <c r="I68" s="126"/>
      <c r="J68" s="58"/>
      <c r="K68" s="58"/>
      <c r="L68" s="39"/>
    </row>
    <row r="69" spans="2:12" s="1" customFormat="1" ht="36.95" customHeight="1">
      <c r="B69" s="39"/>
      <c r="C69" s="59" t="s">
        <v>162</v>
      </c>
      <c r="I69" s="147"/>
      <c r="L69" s="39"/>
    </row>
    <row r="70" spans="2:12" s="1" customFormat="1" ht="6.95" customHeight="1">
      <c r="B70" s="39"/>
      <c r="I70" s="147"/>
      <c r="L70" s="39"/>
    </row>
    <row r="71" spans="2:12" s="1" customFormat="1" ht="14.45" customHeight="1">
      <c r="B71" s="39"/>
      <c r="C71" s="61" t="s">
        <v>18</v>
      </c>
      <c r="I71" s="147"/>
      <c r="L71" s="39"/>
    </row>
    <row r="72" spans="2:12" s="1" customFormat="1" ht="16.5" customHeight="1">
      <c r="B72" s="39"/>
      <c r="E72" s="340" t="str">
        <f>E7</f>
        <v>Zateplení budovy SOŠ a SOU dopravní Čáslav (3.10)</v>
      </c>
      <c r="F72" s="341"/>
      <c r="G72" s="341"/>
      <c r="H72" s="341"/>
      <c r="I72" s="147"/>
      <c r="L72" s="39"/>
    </row>
    <row r="73" spans="2:12" s="1" customFormat="1" ht="14.45" customHeight="1">
      <c r="B73" s="39"/>
      <c r="C73" s="61" t="s">
        <v>137</v>
      </c>
      <c r="I73" s="147"/>
      <c r="L73" s="39"/>
    </row>
    <row r="74" spans="2:12" s="1" customFormat="1" ht="17.25" customHeight="1">
      <c r="B74" s="39"/>
      <c r="E74" s="319" t="str">
        <f>E9</f>
        <v>1715j - Vedlejší roz - 1715j - Vedlejší rozpočto...</v>
      </c>
      <c r="F74" s="342"/>
      <c r="G74" s="342"/>
      <c r="H74" s="342"/>
      <c r="I74" s="147"/>
      <c r="L74" s="39"/>
    </row>
    <row r="75" spans="2:12" s="1" customFormat="1" ht="6.95" customHeight="1">
      <c r="B75" s="39"/>
      <c r="I75" s="147"/>
      <c r="L75" s="39"/>
    </row>
    <row r="76" spans="2:12" s="1" customFormat="1" ht="18" customHeight="1">
      <c r="B76" s="39"/>
      <c r="C76" s="61" t="s">
        <v>22</v>
      </c>
      <c r="F76" s="148" t="str">
        <f>F12</f>
        <v xml:space="preserve"> </v>
      </c>
      <c r="I76" s="149" t="s">
        <v>24</v>
      </c>
      <c r="J76" s="65" t="str">
        <f>IF(J12="","",J12)</f>
        <v>19. 9. 2018</v>
      </c>
      <c r="L76" s="39"/>
    </row>
    <row r="77" spans="2:12" s="1" customFormat="1" ht="6.95" customHeight="1">
      <c r="B77" s="39"/>
      <c r="I77" s="147"/>
      <c r="L77" s="39"/>
    </row>
    <row r="78" spans="2:12" s="1" customFormat="1" ht="15">
      <c r="B78" s="39"/>
      <c r="C78" s="61" t="s">
        <v>26</v>
      </c>
      <c r="F78" s="148" t="str">
        <f>E15</f>
        <v>SUŠ a SOU dopravní Čáslav, Aug. Sedláčka 1145, Čás</v>
      </c>
      <c r="I78" s="149" t="s">
        <v>33</v>
      </c>
      <c r="J78" s="148" t="str">
        <f>E21</f>
        <v>AZ PROJECT spol. s r.o., Plynárenská 830, Kolín</v>
      </c>
      <c r="L78" s="39"/>
    </row>
    <row r="79" spans="2:12" s="1" customFormat="1" ht="14.45" customHeight="1">
      <c r="B79" s="39"/>
      <c r="C79" s="61" t="s">
        <v>31</v>
      </c>
      <c r="F79" s="148" t="str">
        <f>IF(E18="","",E18)</f>
        <v/>
      </c>
      <c r="I79" s="147"/>
      <c r="L79" s="39"/>
    </row>
    <row r="80" spans="2:12" s="1" customFormat="1" ht="10.35" customHeight="1">
      <c r="B80" s="39"/>
      <c r="I80" s="147"/>
      <c r="L80" s="39"/>
    </row>
    <row r="81" spans="2:20" s="9" customFormat="1" ht="29.25" customHeight="1">
      <c r="B81" s="150"/>
      <c r="C81" s="151" t="s">
        <v>163</v>
      </c>
      <c r="D81" s="152" t="s">
        <v>58</v>
      </c>
      <c r="E81" s="152" t="s">
        <v>54</v>
      </c>
      <c r="F81" s="152" t="s">
        <v>164</v>
      </c>
      <c r="G81" s="152" t="s">
        <v>165</v>
      </c>
      <c r="H81" s="152" t="s">
        <v>166</v>
      </c>
      <c r="I81" s="153" t="s">
        <v>167</v>
      </c>
      <c r="J81" s="152" t="s">
        <v>142</v>
      </c>
      <c r="K81" s="154" t="s">
        <v>168</v>
      </c>
      <c r="L81" s="150"/>
      <c r="M81" s="71" t="s">
        <v>169</v>
      </c>
      <c r="N81" s="72" t="s">
        <v>43</v>
      </c>
      <c r="O81" s="72" t="s">
        <v>170</v>
      </c>
      <c r="P81" s="72" t="s">
        <v>171</v>
      </c>
      <c r="Q81" s="72" t="s">
        <v>172</v>
      </c>
      <c r="R81" s="72" t="s">
        <v>173</v>
      </c>
      <c r="S81" s="72" t="s">
        <v>174</v>
      </c>
      <c r="T81" s="73" t="s">
        <v>175</v>
      </c>
    </row>
    <row r="82" spans="2:63" s="1" customFormat="1" ht="29.25" customHeight="1">
      <c r="B82" s="39"/>
      <c r="C82" s="75" t="s">
        <v>143</v>
      </c>
      <c r="I82" s="147"/>
      <c r="J82" s="155">
        <f>BK82</f>
        <v>0</v>
      </c>
      <c r="L82" s="39"/>
      <c r="M82" s="74"/>
      <c r="N82" s="66"/>
      <c r="O82" s="66"/>
      <c r="P82" s="156">
        <f>P83</f>
        <v>0</v>
      </c>
      <c r="Q82" s="66"/>
      <c r="R82" s="156">
        <f>R83</f>
        <v>0</v>
      </c>
      <c r="S82" s="66"/>
      <c r="T82" s="157">
        <f>T83</f>
        <v>0</v>
      </c>
      <c r="AT82" s="22" t="s">
        <v>72</v>
      </c>
      <c r="AU82" s="22" t="s">
        <v>144</v>
      </c>
      <c r="BK82" s="158">
        <f>BK83</f>
        <v>0</v>
      </c>
    </row>
    <row r="83" spans="2:63" s="10" customFormat="1" ht="37.35" customHeight="1">
      <c r="B83" s="159"/>
      <c r="D83" s="160" t="s">
        <v>72</v>
      </c>
      <c r="E83" s="161" t="s">
        <v>2508</v>
      </c>
      <c r="F83" s="161" t="s">
        <v>2509</v>
      </c>
      <c r="I83" s="162"/>
      <c r="J83" s="163">
        <f>BK83</f>
        <v>0</v>
      </c>
      <c r="L83" s="159"/>
      <c r="M83" s="164"/>
      <c r="N83" s="165"/>
      <c r="O83" s="165"/>
      <c r="P83" s="166">
        <f>P84+P86+P97+P100+P104</f>
        <v>0</v>
      </c>
      <c r="Q83" s="165"/>
      <c r="R83" s="166">
        <f>R84+R86+R97+R100+R104</f>
        <v>0</v>
      </c>
      <c r="S83" s="165"/>
      <c r="T83" s="167">
        <f>T84+T86+T97+T100+T104</f>
        <v>0</v>
      </c>
      <c r="AR83" s="160" t="s">
        <v>81</v>
      </c>
      <c r="AT83" s="168" t="s">
        <v>72</v>
      </c>
      <c r="AU83" s="168" t="s">
        <v>73</v>
      </c>
      <c r="AY83" s="160" t="s">
        <v>178</v>
      </c>
      <c r="BK83" s="169">
        <f>BK84+BK86+BK97+BK100+BK104</f>
        <v>0</v>
      </c>
    </row>
    <row r="84" spans="2:63" s="10" customFormat="1" ht="19.9" customHeight="1">
      <c r="B84" s="159"/>
      <c r="D84" s="160" t="s">
        <v>72</v>
      </c>
      <c r="E84" s="170" t="s">
        <v>2510</v>
      </c>
      <c r="F84" s="170" t="s">
        <v>2511</v>
      </c>
      <c r="I84" s="162"/>
      <c r="J84" s="171">
        <f>BK84</f>
        <v>0</v>
      </c>
      <c r="L84" s="159"/>
      <c r="M84" s="164"/>
      <c r="N84" s="165"/>
      <c r="O84" s="165"/>
      <c r="P84" s="166">
        <f>P85</f>
        <v>0</v>
      </c>
      <c r="Q84" s="165"/>
      <c r="R84" s="166">
        <f>R85</f>
        <v>0</v>
      </c>
      <c r="S84" s="165"/>
      <c r="T84" s="167">
        <f>T85</f>
        <v>0</v>
      </c>
      <c r="AR84" s="160" t="s">
        <v>81</v>
      </c>
      <c r="AT84" s="168" t="s">
        <v>72</v>
      </c>
      <c r="AU84" s="168" t="s">
        <v>81</v>
      </c>
      <c r="AY84" s="160" t="s">
        <v>178</v>
      </c>
      <c r="BK84" s="169">
        <f>BK85</f>
        <v>0</v>
      </c>
    </row>
    <row r="85" spans="2:65" s="1" customFormat="1" ht="16.5" customHeight="1">
      <c r="B85" s="172"/>
      <c r="C85" s="173" t="s">
        <v>81</v>
      </c>
      <c r="D85" s="173" t="s">
        <v>180</v>
      </c>
      <c r="E85" s="174" t="s">
        <v>2512</v>
      </c>
      <c r="F85" s="175" t="s">
        <v>2513</v>
      </c>
      <c r="G85" s="176" t="s">
        <v>223</v>
      </c>
      <c r="H85" s="177">
        <v>1</v>
      </c>
      <c r="I85" s="178"/>
      <c r="J85" s="179">
        <f>ROUND(I85*H85,2)</f>
        <v>0</v>
      </c>
      <c r="K85" s="175" t="s">
        <v>267</v>
      </c>
      <c r="L85" s="39"/>
      <c r="M85" s="180" t="s">
        <v>5</v>
      </c>
      <c r="N85" s="181" t="s">
        <v>44</v>
      </c>
      <c r="O85" s="40"/>
      <c r="P85" s="182">
        <f>O85*H85</f>
        <v>0</v>
      </c>
      <c r="Q85" s="182">
        <v>0</v>
      </c>
      <c r="R85" s="182">
        <f>Q85*H85</f>
        <v>0</v>
      </c>
      <c r="S85" s="182">
        <v>0</v>
      </c>
      <c r="T85" s="183">
        <f>S85*H85</f>
        <v>0</v>
      </c>
      <c r="AR85" s="22" t="s">
        <v>185</v>
      </c>
      <c r="AT85" s="22" t="s">
        <v>180</v>
      </c>
      <c r="AU85" s="22" t="s">
        <v>83</v>
      </c>
      <c r="AY85" s="22" t="s">
        <v>178</v>
      </c>
      <c r="BE85" s="184">
        <f>IF(N85="základní",J85,0)</f>
        <v>0</v>
      </c>
      <c r="BF85" s="184">
        <f>IF(N85="snížená",J85,0)</f>
        <v>0</v>
      </c>
      <c r="BG85" s="184">
        <f>IF(N85="zákl. přenesená",J85,0)</f>
        <v>0</v>
      </c>
      <c r="BH85" s="184">
        <f>IF(N85="sníž. přenesená",J85,0)</f>
        <v>0</v>
      </c>
      <c r="BI85" s="184">
        <f>IF(N85="nulová",J85,0)</f>
        <v>0</v>
      </c>
      <c r="BJ85" s="22" t="s">
        <v>81</v>
      </c>
      <c r="BK85" s="184">
        <f>ROUND(I85*H85,2)</f>
        <v>0</v>
      </c>
      <c r="BL85" s="22" t="s">
        <v>185</v>
      </c>
      <c r="BM85" s="22" t="s">
        <v>83</v>
      </c>
    </row>
    <row r="86" spans="2:63" s="10" customFormat="1" ht="29.85" customHeight="1">
      <c r="B86" s="159"/>
      <c r="D86" s="160" t="s">
        <v>72</v>
      </c>
      <c r="E86" s="170" t="s">
        <v>2514</v>
      </c>
      <c r="F86" s="170" t="s">
        <v>2515</v>
      </c>
      <c r="I86" s="162"/>
      <c r="J86" s="171">
        <f>BK86</f>
        <v>0</v>
      </c>
      <c r="L86" s="159"/>
      <c r="M86" s="164"/>
      <c r="N86" s="165"/>
      <c r="O86" s="165"/>
      <c r="P86" s="166">
        <f>SUM(P87:P96)</f>
        <v>0</v>
      </c>
      <c r="Q86" s="165"/>
      <c r="R86" s="166">
        <f>SUM(R87:R96)</f>
        <v>0</v>
      </c>
      <c r="S86" s="165"/>
      <c r="T86" s="167">
        <f>SUM(T87:T96)</f>
        <v>0</v>
      </c>
      <c r="AR86" s="160" t="s">
        <v>204</v>
      </c>
      <c r="AT86" s="168" t="s">
        <v>72</v>
      </c>
      <c r="AU86" s="168" t="s">
        <v>81</v>
      </c>
      <c r="AY86" s="160" t="s">
        <v>178</v>
      </c>
      <c r="BK86" s="169">
        <f>SUM(BK87:BK96)</f>
        <v>0</v>
      </c>
    </row>
    <row r="87" spans="2:65" s="1" customFormat="1" ht="25.5" customHeight="1">
      <c r="B87" s="172"/>
      <c r="C87" s="173" t="s">
        <v>83</v>
      </c>
      <c r="D87" s="173" t="s">
        <v>180</v>
      </c>
      <c r="E87" s="174" t="s">
        <v>2516</v>
      </c>
      <c r="F87" s="175" t="s">
        <v>2517</v>
      </c>
      <c r="G87" s="176" t="s">
        <v>223</v>
      </c>
      <c r="H87" s="177">
        <v>1</v>
      </c>
      <c r="I87" s="178"/>
      <c r="J87" s="179">
        <f aca="true" t="shared" si="0" ref="J87:J96">ROUND(I87*H87,2)</f>
        <v>0</v>
      </c>
      <c r="K87" s="175" t="s">
        <v>267</v>
      </c>
      <c r="L87" s="39"/>
      <c r="M87" s="180" t="s">
        <v>5</v>
      </c>
      <c r="N87" s="181" t="s">
        <v>44</v>
      </c>
      <c r="O87" s="40"/>
      <c r="P87" s="182">
        <f aca="true" t="shared" si="1" ref="P87:P96">O87*H87</f>
        <v>0</v>
      </c>
      <c r="Q87" s="182">
        <v>0</v>
      </c>
      <c r="R87" s="182">
        <f aca="true" t="shared" si="2" ref="R87:R96">Q87*H87</f>
        <v>0</v>
      </c>
      <c r="S87" s="182">
        <v>0</v>
      </c>
      <c r="T87" s="183">
        <f aca="true" t="shared" si="3" ref="T87:T96">S87*H87</f>
        <v>0</v>
      </c>
      <c r="AR87" s="22" t="s">
        <v>185</v>
      </c>
      <c r="AT87" s="22" t="s">
        <v>180</v>
      </c>
      <c r="AU87" s="22" t="s">
        <v>83</v>
      </c>
      <c r="AY87" s="22" t="s">
        <v>178</v>
      </c>
      <c r="BE87" s="184">
        <f aca="true" t="shared" si="4" ref="BE87:BE96">IF(N87="základní",J87,0)</f>
        <v>0</v>
      </c>
      <c r="BF87" s="184">
        <f aca="true" t="shared" si="5" ref="BF87:BF96">IF(N87="snížená",J87,0)</f>
        <v>0</v>
      </c>
      <c r="BG87" s="184">
        <f aca="true" t="shared" si="6" ref="BG87:BG96">IF(N87="zákl. přenesená",J87,0)</f>
        <v>0</v>
      </c>
      <c r="BH87" s="184">
        <f aca="true" t="shared" si="7" ref="BH87:BH96">IF(N87="sníž. přenesená",J87,0)</f>
        <v>0</v>
      </c>
      <c r="BI87" s="184">
        <f aca="true" t="shared" si="8" ref="BI87:BI96">IF(N87="nulová",J87,0)</f>
        <v>0</v>
      </c>
      <c r="BJ87" s="22" t="s">
        <v>81</v>
      </c>
      <c r="BK87" s="184">
        <f aca="true" t="shared" si="9" ref="BK87:BK96">ROUND(I87*H87,2)</f>
        <v>0</v>
      </c>
      <c r="BL87" s="22" t="s">
        <v>185</v>
      </c>
      <c r="BM87" s="22" t="s">
        <v>185</v>
      </c>
    </row>
    <row r="88" spans="2:65" s="1" customFormat="1" ht="16.5" customHeight="1">
      <c r="B88" s="172"/>
      <c r="C88" s="173" t="s">
        <v>193</v>
      </c>
      <c r="D88" s="173" t="s">
        <v>180</v>
      </c>
      <c r="E88" s="174" t="s">
        <v>2518</v>
      </c>
      <c r="F88" s="175" t="s">
        <v>2519</v>
      </c>
      <c r="G88" s="176" t="s">
        <v>223</v>
      </c>
      <c r="H88" s="177">
        <v>1</v>
      </c>
      <c r="I88" s="178"/>
      <c r="J88" s="179">
        <f t="shared" si="0"/>
        <v>0</v>
      </c>
      <c r="K88" s="175" t="s">
        <v>267</v>
      </c>
      <c r="L88" s="39"/>
      <c r="M88" s="180" t="s">
        <v>5</v>
      </c>
      <c r="N88" s="181" t="s">
        <v>44</v>
      </c>
      <c r="O88" s="40"/>
      <c r="P88" s="182">
        <f t="shared" si="1"/>
        <v>0</v>
      </c>
      <c r="Q88" s="182">
        <v>0</v>
      </c>
      <c r="R88" s="182">
        <f t="shared" si="2"/>
        <v>0</v>
      </c>
      <c r="S88" s="182">
        <v>0</v>
      </c>
      <c r="T88" s="183">
        <f t="shared" si="3"/>
        <v>0</v>
      </c>
      <c r="AR88" s="22" t="s">
        <v>185</v>
      </c>
      <c r="AT88" s="22" t="s">
        <v>180</v>
      </c>
      <c r="AU88" s="22" t="s">
        <v>83</v>
      </c>
      <c r="AY88" s="22" t="s">
        <v>178</v>
      </c>
      <c r="BE88" s="184">
        <f t="shared" si="4"/>
        <v>0</v>
      </c>
      <c r="BF88" s="184">
        <f t="shared" si="5"/>
        <v>0</v>
      </c>
      <c r="BG88" s="184">
        <f t="shared" si="6"/>
        <v>0</v>
      </c>
      <c r="BH88" s="184">
        <f t="shared" si="7"/>
        <v>0</v>
      </c>
      <c r="BI88" s="184">
        <f t="shared" si="8"/>
        <v>0</v>
      </c>
      <c r="BJ88" s="22" t="s">
        <v>81</v>
      </c>
      <c r="BK88" s="184">
        <f t="shared" si="9"/>
        <v>0</v>
      </c>
      <c r="BL88" s="22" t="s">
        <v>185</v>
      </c>
      <c r="BM88" s="22" t="s">
        <v>198</v>
      </c>
    </row>
    <row r="89" spans="2:65" s="1" customFormat="1" ht="25.5" customHeight="1">
      <c r="B89" s="172"/>
      <c r="C89" s="173" t="s">
        <v>185</v>
      </c>
      <c r="D89" s="173" t="s">
        <v>180</v>
      </c>
      <c r="E89" s="174" t="s">
        <v>2520</v>
      </c>
      <c r="F89" s="175" t="s">
        <v>2521</v>
      </c>
      <c r="G89" s="176" t="s">
        <v>223</v>
      </c>
      <c r="H89" s="177">
        <v>1</v>
      </c>
      <c r="I89" s="178"/>
      <c r="J89" s="179">
        <f t="shared" si="0"/>
        <v>0</v>
      </c>
      <c r="K89" s="175" t="s">
        <v>267</v>
      </c>
      <c r="L89" s="39"/>
      <c r="M89" s="180" t="s">
        <v>5</v>
      </c>
      <c r="N89" s="181" t="s">
        <v>44</v>
      </c>
      <c r="O89" s="40"/>
      <c r="P89" s="182">
        <f t="shared" si="1"/>
        <v>0</v>
      </c>
      <c r="Q89" s="182">
        <v>0</v>
      </c>
      <c r="R89" s="182">
        <f t="shared" si="2"/>
        <v>0</v>
      </c>
      <c r="S89" s="182">
        <v>0</v>
      </c>
      <c r="T89" s="183">
        <f t="shared" si="3"/>
        <v>0</v>
      </c>
      <c r="AR89" s="22" t="s">
        <v>185</v>
      </c>
      <c r="AT89" s="22" t="s">
        <v>180</v>
      </c>
      <c r="AU89" s="22" t="s">
        <v>83</v>
      </c>
      <c r="AY89" s="22" t="s">
        <v>178</v>
      </c>
      <c r="BE89" s="184">
        <f t="shared" si="4"/>
        <v>0</v>
      </c>
      <c r="BF89" s="184">
        <f t="shared" si="5"/>
        <v>0</v>
      </c>
      <c r="BG89" s="184">
        <f t="shared" si="6"/>
        <v>0</v>
      </c>
      <c r="BH89" s="184">
        <f t="shared" si="7"/>
        <v>0</v>
      </c>
      <c r="BI89" s="184">
        <f t="shared" si="8"/>
        <v>0</v>
      </c>
      <c r="BJ89" s="22" t="s">
        <v>81</v>
      </c>
      <c r="BK89" s="184">
        <f t="shared" si="9"/>
        <v>0</v>
      </c>
      <c r="BL89" s="22" t="s">
        <v>185</v>
      </c>
      <c r="BM89" s="22" t="s">
        <v>202</v>
      </c>
    </row>
    <row r="90" spans="2:65" s="1" customFormat="1" ht="25.5" customHeight="1">
      <c r="B90" s="172"/>
      <c r="C90" s="173" t="s">
        <v>204</v>
      </c>
      <c r="D90" s="173" t="s">
        <v>180</v>
      </c>
      <c r="E90" s="174" t="s">
        <v>2522</v>
      </c>
      <c r="F90" s="175" t="s">
        <v>2523</v>
      </c>
      <c r="G90" s="176" t="s">
        <v>223</v>
      </c>
      <c r="H90" s="177">
        <v>1</v>
      </c>
      <c r="I90" s="178"/>
      <c r="J90" s="179">
        <f t="shared" si="0"/>
        <v>0</v>
      </c>
      <c r="K90" s="175" t="s">
        <v>267</v>
      </c>
      <c r="L90" s="39"/>
      <c r="M90" s="180" t="s">
        <v>5</v>
      </c>
      <c r="N90" s="181" t="s">
        <v>44</v>
      </c>
      <c r="O90" s="40"/>
      <c r="P90" s="182">
        <f t="shared" si="1"/>
        <v>0</v>
      </c>
      <c r="Q90" s="182">
        <v>0</v>
      </c>
      <c r="R90" s="182">
        <f t="shared" si="2"/>
        <v>0</v>
      </c>
      <c r="S90" s="182">
        <v>0</v>
      </c>
      <c r="T90" s="183">
        <f t="shared" si="3"/>
        <v>0</v>
      </c>
      <c r="AR90" s="22" t="s">
        <v>185</v>
      </c>
      <c r="AT90" s="22" t="s">
        <v>180</v>
      </c>
      <c r="AU90" s="22" t="s">
        <v>83</v>
      </c>
      <c r="AY90" s="22" t="s">
        <v>178</v>
      </c>
      <c r="BE90" s="184">
        <f t="shared" si="4"/>
        <v>0</v>
      </c>
      <c r="BF90" s="184">
        <f t="shared" si="5"/>
        <v>0</v>
      </c>
      <c r="BG90" s="184">
        <f t="shared" si="6"/>
        <v>0</v>
      </c>
      <c r="BH90" s="184">
        <f t="shared" si="7"/>
        <v>0</v>
      </c>
      <c r="BI90" s="184">
        <f t="shared" si="8"/>
        <v>0</v>
      </c>
      <c r="BJ90" s="22" t="s">
        <v>81</v>
      </c>
      <c r="BK90" s="184">
        <f t="shared" si="9"/>
        <v>0</v>
      </c>
      <c r="BL90" s="22" t="s">
        <v>185</v>
      </c>
      <c r="BM90" s="22" t="s">
        <v>207</v>
      </c>
    </row>
    <row r="91" spans="2:65" s="1" customFormat="1" ht="25.5" customHeight="1">
      <c r="B91" s="172"/>
      <c r="C91" s="173" t="s">
        <v>198</v>
      </c>
      <c r="D91" s="173" t="s">
        <v>180</v>
      </c>
      <c r="E91" s="174" t="s">
        <v>2524</v>
      </c>
      <c r="F91" s="175" t="s">
        <v>2525</v>
      </c>
      <c r="G91" s="176" t="s">
        <v>223</v>
      </c>
      <c r="H91" s="177">
        <v>1</v>
      </c>
      <c r="I91" s="178"/>
      <c r="J91" s="179">
        <f t="shared" si="0"/>
        <v>0</v>
      </c>
      <c r="K91" s="175" t="s">
        <v>267</v>
      </c>
      <c r="L91" s="39"/>
      <c r="M91" s="180" t="s">
        <v>5</v>
      </c>
      <c r="N91" s="181" t="s">
        <v>44</v>
      </c>
      <c r="O91" s="40"/>
      <c r="P91" s="182">
        <f t="shared" si="1"/>
        <v>0</v>
      </c>
      <c r="Q91" s="182">
        <v>0</v>
      </c>
      <c r="R91" s="182">
        <f t="shared" si="2"/>
        <v>0</v>
      </c>
      <c r="S91" s="182">
        <v>0</v>
      </c>
      <c r="T91" s="183">
        <f t="shared" si="3"/>
        <v>0</v>
      </c>
      <c r="AR91" s="22" t="s">
        <v>185</v>
      </c>
      <c r="AT91" s="22" t="s">
        <v>180</v>
      </c>
      <c r="AU91" s="22" t="s">
        <v>83</v>
      </c>
      <c r="AY91" s="22" t="s">
        <v>178</v>
      </c>
      <c r="BE91" s="184">
        <f t="shared" si="4"/>
        <v>0</v>
      </c>
      <c r="BF91" s="184">
        <f t="shared" si="5"/>
        <v>0</v>
      </c>
      <c r="BG91" s="184">
        <f t="shared" si="6"/>
        <v>0</v>
      </c>
      <c r="BH91" s="184">
        <f t="shared" si="7"/>
        <v>0</v>
      </c>
      <c r="BI91" s="184">
        <f t="shared" si="8"/>
        <v>0</v>
      </c>
      <c r="BJ91" s="22" t="s">
        <v>81</v>
      </c>
      <c r="BK91" s="184">
        <f t="shared" si="9"/>
        <v>0</v>
      </c>
      <c r="BL91" s="22" t="s">
        <v>185</v>
      </c>
      <c r="BM91" s="22" t="s">
        <v>210</v>
      </c>
    </row>
    <row r="92" spans="2:65" s="1" customFormat="1" ht="16.5" customHeight="1">
      <c r="B92" s="172"/>
      <c r="C92" s="173" t="s">
        <v>211</v>
      </c>
      <c r="D92" s="173" t="s">
        <v>180</v>
      </c>
      <c r="E92" s="174" t="s">
        <v>2526</v>
      </c>
      <c r="F92" s="175" t="s">
        <v>2527</v>
      </c>
      <c r="G92" s="176" t="s">
        <v>223</v>
      </c>
      <c r="H92" s="177">
        <v>1</v>
      </c>
      <c r="I92" s="178"/>
      <c r="J92" s="179">
        <f t="shared" si="0"/>
        <v>0</v>
      </c>
      <c r="K92" s="175" t="s">
        <v>267</v>
      </c>
      <c r="L92" s="39"/>
      <c r="M92" s="180" t="s">
        <v>5</v>
      </c>
      <c r="N92" s="181" t="s">
        <v>44</v>
      </c>
      <c r="O92" s="40"/>
      <c r="P92" s="182">
        <f t="shared" si="1"/>
        <v>0</v>
      </c>
      <c r="Q92" s="182">
        <v>0</v>
      </c>
      <c r="R92" s="182">
        <f t="shared" si="2"/>
        <v>0</v>
      </c>
      <c r="S92" s="182">
        <v>0</v>
      </c>
      <c r="T92" s="183">
        <f t="shared" si="3"/>
        <v>0</v>
      </c>
      <c r="AR92" s="22" t="s">
        <v>185</v>
      </c>
      <c r="AT92" s="22" t="s">
        <v>180</v>
      </c>
      <c r="AU92" s="22" t="s">
        <v>83</v>
      </c>
      <c r="AY92" s="22" t="s">
        <v>178</v>
      </c>
      <c r="BE92" s="184">
        <f t="shared" si="4"/>
        <v>0</v>
      </c>
      <c r="BF92" s="184">
        <f t="shared" si="5"/>
        <v>0</v>
      </c>
      <c r="BG92" s="184">
        <f t="shared" si="6"/>
        <v>0</v>
      </c>
      <c r="BH92" s="184">
        <f t="shared" si="7"/>
        <v>0</v>
      </c>
      <c r="BI92" s="184">
        <f t="shared" si="8"/>
        <v>0</v>
      </c>
      <c r="BJ92" s="22" t="s">
        <v>81</v>
      </c>
      <c r="BK92" s="184">
        <f t="shared" si="9"/>
        <v>0</v>
      </c>
      <c r="BL92" s="22" t="s">
        <v>185</v>
      </c>
      <c r="BM92" s="22" t="s">
        <v>214</v>
      </c>
    </row>
    <row r="93" spans="2:65" s="1" customFormat="1" ht="16.5" customHeight="1">
      <c r="B93" s="172"/>
      <c r="C93" s="173" t="s">
        <v>202</v>
      </c>
      <c r="D93" s="173" t="s">
        <v>180</v>
      </c>
      <c r="E93" s="174" t="s">
        <v>2528</v>
      </c>
      <c r="F93" s="175" t="s">
        <v>2529</v>
      </c>
      <c r="G93" s="176" t="s">
        <v>223</v>
      </c>
      <c r="H93" s="177">
        <v>1</v>
      </c>
      <c r="I93" s="178"/>
      <c r="J93" s="179">
        <f t="shared" si="0"/>
        <v>0</v>
      </c>
      <c r="K93" s="175" t="s">
        <v>267</v>
      </c>
      <c r="L93" s="39"/>
      <c r="M93" s="180" t="s">
        <v>5</v>
      </c>
      <c r="N93" s="181" t="s">
        <v>44</v>
      </c>
      <c r="O93" s="40"/>
      <c r="P93" s="182">
        <f t="shared" si="1"/>
        <v>0</v>
      </c>
      <c r="Q93" s="182">
        <v>0</v>
      </c>
      <c r="R93" s="182">
        <f t="shared" si="2"/>
        <v>0</v>
      </c>
      <c r="S93" s="182">
        <v>0</v>
      </c>
      <c r="T93" s="183">
        <f t="shared" si="3"/>
        <v>0</v>
      </c>
      <c r="AR93" s="22" t="s">
        <v>185</v>
      </c>
      <c r="AT93" s="22" t="s">
        <v>180</v>
      </c>
      <c r="AU93" s="22" t="s">
        <v>83</v>
      </c>
      <c r="AY93" s="22" t="s">
        <v>178</v>
      </c>
      <c r="BE93" s="184">
        <f t="shared" si="4"/>
        <v>0</v>
      </c>
      <c r="BF93" s="184">
        <f t="shared" si="5"/>
        <v>0</v>
      </c>
      <c r="BG93" s="184">
        <f t="shared" si="6"/>
        <v>0</v>
      </c>
      <c r="BH93" s="184">
        <f t="shared" si="7"/>
        <v>0</v>
      </c>
      <c r="BI93" s="184">
        <f t="shared" si="8"/>
        <v>0</v>
      </c>
      <c r="BJ93" s="22" t="s">
        <v>81</v>
      </c>
      <c r="BK93" s="184">
        <f t="shared" si="9"/>
        <v>0</v>
      </c>
      <c r="BL93" s="22" t="s">
        <v>185</v>
      </c>
      <c r="BM93" s="22" t="s">
        <v>218</v>
      </c>
    </row>
    <row r="94" spans="2:65" s="1" customFormat="1" ht="16.5" customHeight="1">
      <c r="B94" s="172"/>
      <c r="C94" s="173" t="s">
        <v>220</v>
      </c>
      <c r="D94" s="173" t="s">
        <v>180</v>
      </c>
      <c r="E94" s="174" t="s">
        <v>2530</v>
      </c>
      <c r="F94" s="175" t="s">
        <v>2531</v>
      </c>
      <c r="G94" s="176" t="s">
        <v>223</v>
      </c>
      <c r="H94" s="177">
        <v>1</v>
      </c>
      <c r="I94" s="178"/>
      <c r="J94" s="179">
        <f t="shared" si="0"/>
        <v>0</v>
      </c>
      <c r="K94" s="175" t="s">
        <v>267</v>
      </c>
      <c r="L94" s="39"/>
      <c r="M94" s="180" t="s">
        <v>5</v>
      </c>
      <c r="N94" s="181" t="s">
        <v>44</v>
      </c>
      <c r="O94" s="40"/>
      <c r="P94" s="182">
        <f t="shared" si="1"/>
        <v>0</v>
      </c>
      <c r="Q94" s="182">
        <v>0</v>
      </c>
      <c r="R94" s="182">
        <f t="shared" si="2"/>
        <v>0</v>
      </c>
      <c r="S94" s="182">
        <v>0</v>
      </c>
      <c r="T94" s="183">
        <f t="shared" si="3"/>
        <v>0</v>
      </c>
      <c r="AR94" s="22" t="s">
        <v>185</v>
      </c>
      <c r="AT94" s="22" t="s">
        <v>180</v>
      </c>
      <c r="AU94" s="22" t="s">
        <v>83</v>
      </c>
      <c r="AY94" s="22" t="s">
        <v>178</v>
      </c>
      <c r="BE94" s="184">
        <f t="shared" si="4"/>
        <v>0</v>
      </c>
      <c r="BF94" s="184">
        <f t="shared" si="5"/>
        <v>0</v>
      </c>
      <c r="BG94" s="184">
        <f t="shared" si="6"/>
        <v>0</v>
      </c>
      <c r="BH94" s="184">
        <f t="shared" si="7"/>
        <v>0</v>
      </c>
      <c r="BI94" s="184">
        <f t="shared" si="8"/>
        <v>0</v>
      </c>
      <c r="BJ94" s="22" t="s">
        <v>81</v>
      </c>
      <c r="BK94" s="184">
        <f t="shared" si="9"/>
        <v>0</v>
      </c>
      <c r="BL94" s="22" t="s">
        <v>185</v>
      </c>
      <c r="BM94" s="22" t="s">
        <v>224</v>
      </c>
    </row>
    <row r="95" spans="2:65" s="1" customFormat="1" ht="16.5" customHeight="1">
      <c r="B95" s="172"/>
      <c r="C95" s="173" t="s">
        <v>207</v>
      </c>
      <c r="D95" s="173" t="s">
        <v>180</v>
      </c>
      <c r="E95" s="174" t="s">
        <v>2532</v>
      </c>
      <c r="F95" s="175" t="s">
        <v>2533</v>
      </c>
      <c r="G95" s="176" t="s">
        <v>223</v>
      </c>
      <c r="H95" s="177">
        <v>1</v>
      </c>
      <c r="I95" s="178"/>
      <c r="J95" s="179">
        <f t="shared" si="0"/>
        <v>0</v>
      </c>
      <c r="K95" s="175" t="s">
        <v>5</v>
      </c>
      <c r="L95" s="39"/>
      <c r="M95" s="180" t="s">
        <v>5</v>
      </c>
      <c r="N95" s="181" t="s">
        <v>44</v>
      </c>
      <c r="O95" s="40"/>
      <c r="P95" s="182">
        <f t="shared" si="1"/>
        <v>0</v>
      </c>
      <c r="Q95" s="182">
        <v>0</v>
      </c>
      <c r="R95" s="182">
        <f t="shared" si="2"/>
        <v>0</v>
      </c>
      <c r="S95" s="182">
        <v>0</v>
      </c>
      <c r="T95" s="183">
        <f t="shared" si="3"/>
        <v>0</v>
      </c>
      <c r="AR95" s="22" t="s">
        <v>185</v>
      </c>
      <c r="AT95" s="22" t="s">
        <v>180</v>
      </c>
      <c r="AU95" s="22" t="s">
        <v>83</v>
      </c>
      <c r="AY95" s="22" t="s">
        <v>178</v>
      </c>
      <c r="BE95" s="184">
        <f t="shared" si="4"/>
        <v>0</v>
      </c>
      <c r="BF95" s="184">
        <f t="shared" si="5"/>
        <v>0</v>
      </c>
      <c r="BG95" s="184">
        <f t="shared" si="6"/>
        <v>0</v>
      </c>
      <c r="BH95" s="184">
        <f t="shared" si="7"/>
        <v>0</v>
      </c>
      <c r="BI95" s="184">
        <f t="shared" si="8"/>
        <v>0</v>
      </c>
      <c r="BJ95" s="22" t="s">
        <v>81</v>
      </c>
      <c r="BK95" s="184">
        <f t="shared" si="9"/>
        <v>0</v>
      </c>
      <c r="BL95" s="22" t="s">
        <v>185</v>
      </c>
      <c r="BM95" s="22" t="s">
        <v>228</v>
      </c>
    </row>
    <row r="96" spans="2:65" s="1" customFormat="1" ht="16.5" customHeight="1">
      <c r="B96" s="172"/>
      <c r="C96" s="173" t="s">
        <v>230</v>
      </c>
      <c r="D96" s="173" t="s">
        <v>180</v>
      </c>
      <c r="E96" s="174" t="s">
        <v>2534</v>
      </c>
      <c r="F96" s="175" t="s">
        <v>2535</v>
      </c>
      <c r="G96" s="176" t="s">
        <v>223</v>
      </c>
      <c r="H96" s="177">
        <v>1</v>
      </c>
      <c r="I96" s="178"/>
      <c r="J96" s="179">
        <f t="shared" si="0"/>
        <v>0</v>
      </c>
      <c r="K96" s="175" t="s">
        <v>267</v>
      </c>
      <c r="L96" s="39"/>
      <c r="M96" s="180" t="s">
        <v>5</v>
      </c>
      <c r="N96" s="181" t="s">
        <v>44</v>
      </c>
      <c r="O96" s="40"/>
      <c r="P96" s="182">
        <f t="shared" si="1"/>
        <v>0</v>
      </c>
      <c r="Q96" s="182">
        <v>0</v>
      </c>
      <c r="R96" s="182">
        <f t="shared" si="2"/>
        <v>0</v>
      </c>
      <c r="S96" s="182">
        <v>0</v>
      </c>
      <c r="T96" s="183">
        <f t="shared" si="3"/>
        <v>0</v>
      </c>
      <c r="AR96" s="22" t="s">
        <v>185</v>
      </c>
      <c r="AT96" s="22" t="s">
        <v>180</v>
      </c>
      <c r="AU96" s="22" t="s">
        <v>83</v>
      </c>
      <c r="AY96" s="22" t="s">
        <v>178</v>
      </c>
      <c r="BE96" s="184">
        <f t="shared" si="4"/>
        <v>0</v>
      </c>
      <c r="BF96" s="184">
        <f t="shared" si="5"/>
        <v>0</v>
      </c>
      <c r="BG96" s="184">
        <f t="shared" si="6"/>
        <v>0</v>
      </c>
      <c r="BH96" s="184">
        <f t="shared" si="7"/>
        <v>0</v>
      </c>
      <c r="BI96" s="184">
        <f t="shared" si="8"/>
        <v>0</v>
      </c>
      <c r="BJ96" s="22" t="s">
        <v>81</v>
      </c>
      <c r="BK96" s="184">
        <f t="shared" si="9"/>
        <v>0</v>
      </c>
      <c r="BL96" s="22" t="s">
        <v>185</v>
      </c>
      <c r="BM96" s="22" t="s">
        <v>233</v>
      </c>
    </row>
    <row r="97" spans="2:63" s="10" customFormat="1" ht="29.85" customHeight="1">
      <c r="B97" s="159"/>
      <c r="D97" s="160" t="s">
        <v>72</v>
      </c>
      <c r="E97" s="170" t="s">
        <v>2536</v>
      </c>
      <c r="F97" s="170" t="s">
        <v>2537</v>
      </c>
      <c r="I97" s="162"/>
      <c r="J97" s="171">
        <f>BK97</f>
        <v>0</v>
      </c>
      <c r="L97" s="159"/>
      <c r="M97" s="164"/>
      <c r="N97" s="165"/>
      <c r="O97" s="165"/>
      <c r="P97" s="166">
        <f>SUM(P98:P99)</f>
        <v>0</v>
      </c>
      <c r="Q97" s="165"/>
      <c r="R97" s="166">
        <f>SUM(R98:R99)</f>
        <v>0</v>
      </c>
      <c r="S97" s="165"/>
      <c r="T97" s="167">
        <f>SUM(T98:T99)</f>
        <v>0</v>
      </c>
      <c r="AR97" s="160" t="s">
        <v>204</v>
      </c>
      <c r="AT97" s="168" t="s">
        <v>72</v>
      </c>
      <c r="AU97" s="168" t="s">
        <v>81</v>
      </c>
      <c r="AY97" s="160" t="s">
        <v>178</v>
      </c>
      <c r="BK97" s="169">
        <f>SUM(BK98:BK99)</f>
        <v>0</v>
      </c>
    </row>
    <row r="98" spans="2:65" s="1" customFormat="1" ht="25.5" customHeight="1">
      <c r="B98" s="172"/>
      <c r="C98" s="173" t="s">
        <v>210</v>
      </c>
      <c r="D98" s="173" t="s">
        <v>180</v>
      </c>
      <c r="E98" s="174" t="s">
        <v>2538</v>
      </c>
      <c r="F98" s="175" t="s">
        <v>2539</v>
      </c>
      <c r="G98" s="176" t="s">
        <v>223</v>
      </c>
      <c r="H98" s="177">
        <v>1</v>
      </c>
      <c r="I98" s="178"/>
      <c r="J98" s="179">
        <f>ROUND(I98*H98,2)</f>
        <v>0</v>
      </c>
      <c r="K98" s="175" t="s">
        <v>267</v>
      </c>
      <c r="L98" s="39"/>
      <c r="M98" s="180" t="s">
        <v>5</v>
      </c>
      <c r="N98" s="181" t="s">
        <v>44</v>
      </c>
      <c r="O98" s="40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AR98" s="22" t="s">
        <v>185</v>
      </c>
      <c r="AT98" s="22" t="s">
        <v>180</v>
      </c>
      <c r="AU98" s="22" t="s">
        <v>83</v>
      </c>
      <c r="AY98" s="22" t="s">
        <v>178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22" t="s">
        <v>81</v>
      </c>
      <c r="BK98" s="184">
        <f>ROUND(I98*H98,2)</f>
        <v>0</v>
      </c>
      <c r="BL98" s="22" t="s">
        <v>185</v>
      </c>
      <c r="BM98" s="22" t="s">
        <v>237</v>
      </c>
    </row>
    <row r="99" spans="2:65" s="1" customFormat="1" ht="25.5" customHeight="1">
      <c r="B99" s="172"/>
      <c r="C99" s="173" t="s">
        <v>240</v>
      </c>
      <c r="D99" s="173" t="s">
        <v>180</v>
      </c>
      <c r="E99" s="174" t="s">
        <v>2540</v>
      </c>
      <c r="F99" s="175" t="s">
        <v>2541</v>
      </c>
      <c r="G99" s="176" t="s">
        <v>223</v>
      </c>
      <c r="H99" s="177">
        <v>1</v>
      </c>
      <c r="I99" s="178"/>
      <c r="J99" s="179">
        <f>ROUND(I99*H99,2)</f>
        <v>0</v>
      </c>
      <c r="K99" s="175" t="s">
        <v>267</v>
      </c>
      <c r="L99" s="39"/>
      <c r="M99" s="180" t="s">
        <v>5</v>
      </c>
      <c r="N99" s="181" t="s">
        <v>44</v>
      </c>
      <c r="O99" s="40"/>
      <c r="P99" s="182">
        <f>O99*H99</f>
        <v>0</v>
      </c>
      <c r="Q99" s="182">
        <v>0</v>
      </c>
      <c r="R99" s="182">
        <f>Q99*H99</f>
        <v>0</v>
      </c>
      <c r="S99" s="182">
        <v>0</v>
      </c>
      <c r="T99" s="183">
        <f>S99*H99</f>
        <v>0</v>
      </c>
      <c r="AR99" s="22" t="s">
        <v>185</v>
      </c>
      <c r="AT99" s="22" t="s">
        <v>180</v>
      </c>
      <c r="AU99" s="22" t="s">
        <v>83</v>
      </c>
      <c r="AY99" s="22" t="s">
        <v>178</v>
      </c>
      <c r="BE99" s="184">
        <f>IF(N99="základní",J99,0)</f>
        <v>0</v>
      </c>
      <c r="BF99" s="184">
        <f>IF(N99="snížená",J99,0)</f>
        <v>0</v>
      </c>
      <c r="BG99" s="184">
        <f>IF(N99="zákl. přenesená",J99,0)</f>
        <v>0</v>
      </c>
      <c r="BH99" s="184">
        <f>IF(N99="sníž. přenesená",J99,0)</f>
        <v>0</v>
      </c>
      <c r="BI99" s="184">
        <f>IF(N99="nulová",J99,0)</f>
        <v>0</v>
      </c>
      <c r="BJ99" s="22" t="s">
        <v>81</v>
      </c>
      <c r="BK99" s="184">
        <f>ROUND(I99*H99,2)</f>
        <v>0</v>
      </c>
      <c r="BL99" s="22" t="s">
        <v>185</v>
      </c>
      <c r="BM99" s="22" t="s">
        <v>243</v>
      </c>
    </row>
    <row r="100" spans="2:63" s="10" customFormat="1" ht="29.85" customHeight="1">
      <c r="B100" s="159"/>
      <c r="D100" s="160" t="s">
        <v>72</v>
      </c>
      <c r="E100" s="170" t="s">
        <v>2542</v>
      </c>
      <c r="F100" s="170" t="s">
        <v>2543</v>
      </c>
      <c r="I100" s="162"/>
      <c r="J100" s="171">
        <f>BK100</f>
        <v>0</v>
      </c>
      <c r="L100" s="159"/>
      <c r="M100" s="164"/>
      <c r="N100" s="165"/>
      <c r="O100" s="165"/>
      <c r="P100" s="166">
        <f>SUM(P101:P103)</f>
        <v>0</v>
      </c>
      <c r="Q100" s="165"/>
      <c r="R100" s="166">
        <f>SUM(R101:R103)</f>
        <v>0</v>
      </c>
      <c r="S100" s="165"/>
      <c r="T100" s="167">
        <f>SUM(T101:T103)</f>
        <v>0</v>
      </c>
      <c r="AR100" s="160" t="s">
        <v>204</v>
      </c>
      <c r="AT100" s="168" t="s">
        <v>72</v>
      </c>
      <c r="AU100" s="168" t="s">
        <v>81</v>
      </c>
      <c r="AY100" s="160" t="s">
        <v>178</v>
      </c>
      <c r="BK100" s="169">
        <f>SUM(BK101:BK103)</f>
        <v>0</v>
      </c>
    </row>
    <row r="101" spans="2:65" s="1" customFormat="1" ht="16.5" customHeight="1">
      <c r="B101" s="172"/>
      <c r="C101" s="173" t="s">
        <v>214</v>
      </c>
      <c r="D101" s="173" t="s">
        <v>180</v>
      </c>
      <c r="E101" s="174" t="s">
        <v>2544</v>
      </c>
      <c r="F101" s="175" t="s">
        <v>2545</v>
      </c>
      <c r="G101" s="176" t="s">
        <v>223</v>
      </c>
      <c r="H101" s="177">
        <v>1</v>
      </c>
      <c r="I101" s="178"/>
      <c r="J101" s="179">
        <f>ROUND(I101*H101,2)</f>
        <v>0</v>
      </c>
      <c r="K101" s="175" t="s">
        <v>267</v>
      </c>
      <c r="L101" s="39"/>
      <c r="M101" s="180" t="s">
        <v>5</v>
      </c>
      <c r="N101" s="181" t="s">
        <v>44</v>
      </c>
      <c r="O101" s="40"/>
      <c r="P101" s="182">
        <f>O101*H101</f>
        <v>0</v>
      </c>
      <c r="Q101" s="182">
        <v>0</v>
      </c>
      <c r="R101" s="182">
        <f>Q101*H101</f>
        <v>0</v>
      </c>
      <c r="S101" s="182">
        <v>0</v>
      </c>
      <c r="T101" s="183">
        <f>S101*H101</f>
        <v>0</v>
      </c>
      <c r="AR101" s="22" t="s">
        <v>185</v>
      </c>
      <c r="AT101" s="22" t="s">
        <v>180</v>
      </c>
      <c r="AU101" s="22" t="s">
        <v>83</v>
      </c>
      <c r="AY101" s="22" t="s">
        <v>178</v>
      </c>
      <c r="BE101" s="184">
        <f>IF(N101="základní",J101,0)</f>
        <v>0</v>
      </c>
      <c r="BF101" s="184">
        <f>IF(N101="snížená",J101,0)</f>
        <v>0</v>
      </c>
      <c r="BG101" s="184">
        <f>IF(N101="zákl. přenesená",J101,0)</f>
        <v>0</v>
      </c>
      <c r="BH101" s="184">
        <f>IF(N101="sníž. přenesená",J101,0)</f>
        <v>0</v>
      </c>
      <c r="BI101" s="184">
        <f>IF(N101="nulová",J101,0)</f>
        <v>0</v>
      </c>
      <c r="BJ101" s="22" t="s">
        <v>81</v>
      </c>
      <c r="BK101" s="184">
        <f>ROUND(I101*H101,2)</f>
        <v>0</v>
      </c>
      <c r="BL101" s="22" t="s">
        <v>185</v>
      </c>
      <c r="BM101" s="22" t="s">
        <v>247</v>
      </c>
    </row>
    <row r="102" spans="2:65" s="1" customFormat="1" ht="16.5" customHeight="1">
      <c r="B102" s="172"/>
      <c r="C102" s="173" t="s">
        <v>11</v>
      </c>
      <c r="D102" s="173" t="s">
        <v>180</v>
      </c>
      <c r="E102" s="174" t="s">
        <v>2546</v>
      </c>
      <c r="F102" s="175" t="s">
        <v>2547</v>
      </c>
      <c r="G102" s="176" t="s">
        <v>2548</v>
      </c>
      <c r="H102" s="177">
        <v>1</v>
      </c>
      <c r="I102" s="178"/>
      <c r="J102" s="179">
        <f>ROUND(I102*H102,2)</f>
        <v>0</v>
      </c>
      <c r="K102" s="175" t="s">
        <v>267</v>
      </c>
      <c r="L102" s="39"/>
      <c r="M102" s="180" t="s">
        <v>5</v>
      </c>
      <c r="N102" s="181" t="s">
        <v>44</v>
      </c>
      <c r="O102" s="40"/>
      <c r="P102" s="182">
        <f>O102*H102</f>
        <v>0</v>
      </c>
      <c r="Q102" s="182">
        <v>0</v>
      </c>
      <c r="R102" s="182">
        <f>Q102*H102</f>
        <v>0</v>
      </c>
      <c r="S102" s="182">
        <v>0</v>
      </c>
      <c r="T102" s="183">
        <f>S102*H102</f>
        <v>0</v>
      </c>
      <c r="AR102" s="22" t="s">
        <v>185</v>
      </c>
      <c r="AT102" s="22" t="s">
        <v>180</v>
      </c>
      <c r="AU102" s="22" t="s">
        <v>83</v>
      </c>
      <c r="AY102" s="22" t="s">
        <v>178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22" t="s">
        <v>81</v>
      </c>
      <c r="BK102" s="184">
        <f>ROUND(I102*H102,2)</f>
        <v>0</v>
      </c>
      <c r="BL102" s="22" t="s">
        <v>185</v>
      </c>
      <c r="BM102" s="22" t="s">
        <v>253</v>
      </c>
    </row>
    <row r="103" spans="2:65" s="1" customFormat="1" ht="16.5" customHeight="1">
      <c r="B103" s="172"/>
      <c r="C103" s="173" t="s">
        <v>218</v>
      </c>
      <c r="D103" s="173" t="s">
        <v>180</v>
      </c>
      <c r="E103" s="174" t="s">
        <v>2549</v>
      </c>
      <c r="F103" s="175" t="s">
        <v>2550</v>
      </c>
      <c r="G103" s="176" t="s">
        <v>223</v>
      </c>
      <c r="H103" s="177">
        <v>1</v>
      </c>
      <c r="I103" s="178"/>
      <c r="J103" s="179">
        <f>ROUND(I103*H103,2)</f>
        <v>0</v>
      </c>
      <c r="K103" s="175" t="s">
        <v>267</v>
      </c>
      <c r="L103" s="39"/>
      <c r="M103" s="180" t="s">
        <v>5</v>
      </c>
      <c r="N103" s="181" t="s">
        <v>44</v>
      </c>
      <c r="O103" s="40"/>
      <c r="P103" s="182">
        <f>O103*H103</f>
        <v>0</v>
      </c>
      <c r="Q103" s="182">
        <v>0</v>
      </c>
      <c r="R103" s="182">
        <f>Q103*H103</f>
        <v>0</v>
      </c>
      <c r="S103" s="182">
        <v>0</v>
      </c>
      <c r="T103" s="183">
        <f>S103*H103</f>
        <v>0</v>
      </c>
      <c r="AR103" s="22" t="s">
        <v>185</v>
      </c>
      <c r="AT103" s="22" t="s">
        <v>180</v>
      </c>
      <c r="AU103" s="22" t="s">
        <v>83</v>
      </c>
      <c r="AY103" s="22" t="s">
        <v>178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22" t="s">
        <v>81</v>
      </c>
      <c r="BK103" s="184">
        <f>ROUND(I103*H103,2)</f>
        <v>0</v>
      </c>
      <c r="BL103" s="22" t="s">
        <v>185</v>
      </c>
      <c r="BM103" s="22" t="s">
        <v>256</v>
      </c>
    </row>
    <row r="104" spans="2:63" s="10" customFormat="1" ht="29.85" customHeight="1">
      <c r="B104" s="159"/>
      <c r="D104" s="160" t="s">
        <v>72</v>
      </c>
      <c r="E104" s="170" t="s">
        <v>2551</v>
      </c>
      <c r="F104" s="170" t="s">
        <v>2552</v>
      </c>
      <c r="I104" s="162"/>
      <c r="J104" s="171">
        <f>BK104</f>
        <v>0</v>
      </c>
      <c r="L104" s="159"/>
      <c r="M104" s="164"/>
      <c r="N104" s="165"/>
      <c r="O104" s="165"/>
      <c r="P104" s="166">
        <f>P105</f>
        <v>0</v>
      </c>
      <c r="Q104" s="165"/>
      <c r="R104" s="166">
        <f>R105</f>
        <v>0</v>
      </c>
      <c r="S104" s="165"/>
      <c r="T104" s="167">
        <f>T105</f>
        <v>0</v>
      </c>
      <c r="AR104" s="160" t="s">
        <v>204</v>
      </c>
      <c r="AT104" s="168" t="s">
        <v>72</v>
      </c>
      <c r="AU104" s="168" t="s">
        <v>81</v>
      </c>
      <c r="AY104" s="160" t="s">
        <v>178</v>
      </c>
      <c r="BK104" s="169">
        <f>BK105</f>
        <v>0</v>
      </c>
    </row>
    <row r="105" spans="2:65" s="1" customFormat="1" ht="16.5" customHeight="1">
      <c r="B105" s="172"/>
      <c r="C105" s="173" t="s">
        <v>260</v>
      </c>
      <c r="D105" s="173" t="s">
        <v>180</v>
      </c>
      <c r="E105" s="174" t="s">
        <v>2553</v>
      </c>
      <c r="F105" s="175" t="s">
        <v>2554</v>
      </c>
      <c r="G105" s="176" t="s">
        <v>223</v>
      </c>
      <c r="H105" s="177">
        <v>1</v>
      </c>
      <c r="I105" s="178"/>
      <c r="J105" s="179">
        <f>ROUND(I105*H105,2)</f>
        <v>0</v>
      </c>
      <c r="K105" s="175" t="s">
        <v>267</v>
      </c>
      <c r="L105" s="39"/>
      <c r="M105" s="180" t="s">
        <v>5</v>
      </c>
      <c r="N105" s="216" t="s">
        <v>44</v>
      </c>
      <c r="O105" s="217"/>
      <c r="P105" s="218">
        <f>O105*H105</f>
        <v>0</v>
      </c>
      <c r="Q105" s="218">
        <v>0</v>
      </c>
      <c r="R105" s="218">
        <f>Q105*H105</f>
        <v>0</v>
      </c>
      <c r="S105" s="218">
        <v>0</v>
      </c>
      <c r="T105" s="219">
        <f>S105*H105</f>
        <v>0</v>
      </c>
      <c r="AR105" s="22" t="s">
        <v>185</v>
      </c>
      <c r="AT105" s="22" t="s">
        <v>180</v>
      </c>
      <c r="AU105" s="22" t="s">
        <v>83</v>
      </c>
      <c r="AY105" s="22" t="s">
        <v>178</v>
      </c>
      <c r="BE105" s="184">
        <f>IF(N105="základní",J105,0)</f>
        <v>0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22" t="s">
        <v>81</v>
      </c>
      <c r="BK105" s="184">
        <f>ROUND(I105*H105,2)</f>
        <v>0</v>
      </c>
      <c r="BL105" s="22" t="s">
        <v>185</v>
      </c>
      <c r="BM105" s="22" t="s">
        <v>263</v>
      </c>
    </row>
    <row r="106" spans="2:12" s="1" customFormat="1" ht="6.95" customHeight="1">
      <c r="B106" s="54"/>
      <c r="C106" s="55"/>
      <c r="D106" s="55"/>
      <c r="E106" s="55"/>
      <c r="F106" s="55"/>
      <c r="G106" s="55"/>
      <c r="H106" s="55"/>
      <c r="I106" s="125"/>
      <c r="J106" s="55"/>
      <c r="K106" s="55"/>
      <c r="L106" s="39"/>
    </row>
  </sheetData>
  <autoFilter ref="C81:K105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0"/>
  <sheetViews>
    <sheetView showGridLines="0" workbookViewId="0" topLeftCell="A1">
      <pane ySplit="1" topLeftCell="A143" activePane="bottomLeft" state="frozen"/>
      <selection pane="bottomLeft" activeCell="F20" sqref="F2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131</v>
      </c>
      <c r="G1" s="343" t="s">
        <v>132</v>
      </c>
      <c r="H1" s="343"/>
      <c r="I1" s="101"/>
      <c r="J1" s="100" t="s">
        <v>133</v>
      </c>
      <c r="K1" s="99" t="s">
        <v>134</v>
      </c>
      <c r="L1" s="100" t="s">
        <v>135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29" t="s">
        <v>8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2" t="s">
        <v>130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83</v>
      </c>
    </row>
    <row r="4" spans="2:46" ht="36.95" customHeight="1">
      <c r="B4" s="26"/>
      <c r="C4" s="27"/>
      <c r="D4" s="28" t="s">
        <v>136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44" t="str">
        <f>'Rekapitulace stavby'!K6</f>
        <v>Zateplení budovy SOŠ a SOU dopravní Čáslav (3.10)</v>
      </c>
      <c r="F7" s="345"/>
      <c r="G7" s="345"/>
      <c r="H7" s="345"/>
      <c r="I7" s="103"/>
      <c r="J7" s="27"/>
      <c r="K7" s="29"/>
    </row>
    <row r="8" spans="2:11" s="1" customFormat="1" ht="15">
      <c r="B8" s="39"/>
      <c r="C8" s="40"/>
      <c r="D8" s="35" t="s">
        <v>137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46" t="s">
        <v>2802</v>
      </c>
      <c r="F9" s="347"/>
      <c r="G9" s="347"/>
      <c r="H9" s="347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5</v>
      </c>
      <c r="G11" s="40"/>
      <c r="H11" s="40"/>
      <c r="I11" s="105" t="s">
        <v>21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22</v>
      </c>
      <c r="E12" s="40"/>
      <c r="F12" s="33" t="s">
        <v>139</v>
      </c>
      <c r="G12" s="40"/>
      <c r="H12" s="40"/>
      <c r="I12" s="105" t="s">
        <v>24</v>
      </c>
      <c r="J12" s="106" t="str">
        <f>'Rekapitulace stavby'!AN8</f>
        <v>19. 9. 2018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26</v>
      </c>
      <c r="E14" s="40"/>
      <c r="F14" s="40"/>
      <c r="G14" s="40"/>
      <c r="H14" s="40"/>
      <c r="I14" s="105" t="s">
        <v>27</v>
      </c>
      <c r="J14" s="33" t="str">
        <f>IF('Rekapitulace stavby'!AN10="","",'Rekapitulace stavby'!AN10)</f>
        <v>14801973</v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SUŠ a SOU dopravní Čáslav, Aug. Sedláčka 1145, Čás</v>
      </c>
      <c r="F15" s="40"/>
      <c r="G15" s="40"/>
      <c r="H15" s="40"/>
      <c r="I15" s="105" t="s">
        <v>30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05" t="s">
        <v>27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05" t="s">
        <v>27</v>
      </c>
      <c r="J20" s="33" t="str">
        <f>IF('Rekapitulace stavby'!AN16="","",'Rekapitulace stavby'!AN16)</f>
        <v>27210341</v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>AZ PROJECT spol. s r.o., Plynárenská 830, Kolín</v>
      </c>
      <c r="F21" s="40"/>
      <c r="G21" s="40"/>
      <c r="H21" s="40"/>
      <c r="I21" s="105" t="s">
        <v>30</v>
      </c>
      <c r="J21" s="33" t="str">
        <f>IF('Rekapitulace stavby'!AN17="","",'Rekapitulace stavby'!AN17)</f>
        <v>CZ27210341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38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35" t="s">
        <v>5</v>
      </c>
      <c r="F24" s="335"/>
      <c r="G24" s="335"/>
      <c r="H24" s="335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39</v>
      </c>
      <c r="E27" s="40"/>
      <c r="F27" s="40"/>
      <c r="G27" s="40"/>
      <c r="H27" s="40"/>
      <c r="I27" s="104"/>
      <c r="J27" s="114">
        <f>ROUND(J86,2)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41</v>
      </c>
      <c r="G29" s="40"/>
      <c r="H29" s="40"/>
      <c r="I29" s="115" t="s">
        <v>40</v>
      </c>
      <c r="J29" s="44" t="s">
        <v>42</v>
      </c>
      <c r="K29" s="43"/>
    </row>
    <row r="30" spans="2:11" s="1" customFormat="1" ht="14.45" customHeight="1">
      <c r="B30" s="39"/>
      <c r="C30" s="40"/>
      <c r="D30" s="47" t="s">
        <v>43</v>
      </c>
      <c r="E30" s="47" t="s">
        <v>44</v>
      </c>
      <c r="F30" s="116">
        <f>ROUND(SUM(BE86:BE139),2)</f>
        <v>0</v>
      </c>
      <c r="G30" s="40"/>
      <c r="H30" s="40"/>
      <c r="I30" s="117">
        <v>0.21</v>
      </c>
      <c r="J30" s="116">
        <f>ROUND(ROUND((SUM(BE86:BE139)),2)*I30,2)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45</v>
      </c>
      <c r="F31" s="116">
        <f>ROUND(SUM(BF86:BF139),2)</f>
        <v>0</v>
      </c>
      <c r="G31" s="40"/>
      <c r="H31" s="40"/>
      <c r="I31" s="117">
        <v>0.15</v>
      </c>
      <c r="J31" s="116">
        <f>ROUND(ROUND((SUM(BF86:BF139)),2)*I31,2)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46</v>
      </c>
      <c r="F32" s="116">
        <f>ROUND(SUM(BG86:BG139),2)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47</v>
      </c>
      <c r="F33" s="116">
        <f>ROUND(SUM(BH86:BH139),2)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48</v>
      </c>
      <c r="F34" s="116">
        <f>ROUND(SUM(BI86:BI139),2)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49</v>
      </c>
      <c r="E36" s="69"/>
      <c r="F36" s="69"/>
      <c r="G36" s="120" t="s">
        <v>50</v>
      </c>
      <c r="H36" s="121" t="s">
        <v>51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140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44" t="str">
        <f>E7</f>
        <v>Zateplení budovy SOŠ a SOU dopravní Čáslav (3.10)</v>
      </c>
      <c r="F45" s="345"/>
      <c r="G45" s="345"/>
      <c r="H45" s="345"/>
      <c r="I45" s="104"/>
      <c r="J45" s="40"/>
      <c r="K45" s="43"/>
    </row>
    <row r="46" spans="2:11" s="1" customFormat="1" ht="14.45" customHeight="1">
      <c r="B46" s="39"/>
      <c r="C46" s="35" t="s">
        <v>137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46" t="str">
        <f>E9</f>
        <v>1715k - Vytápění - v - 1715k - Vytápění - vyvolané náklady</v>
      </c>
      <c r="F47" s="347"/>
      <c r="G47" s="347"/>
      <c r="H47" s="347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22</v>
      </c>
      <c r="D49" s="40"/>
      <c r="E49" s="40"/>
      <c r="F49" s="33" t="str">
        <f>F12</f>
        <v xml:space="preserve"> </v>
      </c>
      <c r="G49" s="40"/>
      <c r="H49" s="40"/>
      <c r="I49" s="105" t="s">
        <v>24</v>
      </c>
      <c r="J49" s="106" t="str">
        <f>IF(J12="","",J12)</f>
        <v>19. 9. 2018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5" t="s">
        <v>26</v>
      </c>
      <c r="D51" s="40"/>
      <c r="E51" s="40"/>
      <c r="F51" s="33" t="str">
        <f>E15</f>
        <v>SUŠ a SOU dopravní Čáslav, Aug. Sedláčka 1145, Čás</v>
      </c>
      <c r="G51" s="40"/>
      <c r="H51" s="40"/>
      <c r="I51" s="105" t="s">
        <v>33</v>
      </c>
      <c r="J51" s="335" t="str">
        <f>E21</f>
        <v>AZ PROJECT spol. s r.o., Plynárenská 830, Kolín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04"/>
      <c r="J52" s="339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141</v>
      </c>
      <c r="D54" s="118"/>
      <c r="E54" s="118"/>
      <c r="F54" s="118"/>
      <c r="G54" s="118"/>
      <c r="H54" s="118"/>
      <c r="I54" s="129"/>
      <c r="J54" s="130" t="s">
        <v>142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143</v>
      </c>
      <c r="D56" s="40"/>
      <c r="E56" s="40"/>
      <c r="F56" s="40"/>
      <c r="G56" s="40"/>
      <c r="H56" s="40"/>
      <c r="I56" s="104"/>
      <c r="J56" s="114">
        <f>J86</f>
        <v>0</v>
      </c>
      <c r="K56" s="43"/>
      <c r="AU56" s="22" t="s">
        <v>144</v>
      </c>
    </row>
    <row r="57" spans="2:11" s="7" customFormat="1" ht="24.95" customHeight="1">
      <c r="B57" s="133"/>
      <c r="C57" s="134"/>
      <c r="D57" s="135" t="s">
        <v>145</v>
      </c>
      <c r="E57" s="136"/>
      <c r="F57" s="136"/>
      <c r="G57" s="136"/>
      <c r="H57" s="136"/>
      <c r="I57" s="137"/>
      <c r="J57" s="138">
        <f>J87</f>
        <v>0</v>
      </c>
      <c r="K57" s="139"/>
    </row>
    <row r="58" spans="2:11" s="8" customFormat="1" ht="19.9" customHeight="1">
      <c r="B58" s="140"/>
      <c r="C58" s="141"/>
      <c r="D58" s="142" t="s">
        <v>150</v>
      </c>
      <c r="E58" s="143"/>
      <c r="F58" s="143"/>
      <c r="G58" s="143"/>
      <c r="H58" s="143"/>
      <c r="I58" s="144"/>
      <c r="J58" s="145">
        <f>J88</f>
        <v>0</v>
      </c>
      <c r="K58" s="146"/>
    </row>
    <row r="59" spans="2:11" s="7" customFormat="1" ht="24.95" customHeight="1">
      <c r="B59" s="133"/>
      <c r="C59" s="134"/>
      <c r="D59" s="135" t="s">
        <v>152</v>
      </c>
      <c r="E59" s="136"/>
      <c r="F59" s="136"/>
      <c r="G59" s="136"/>
      <c r="H59" s="136"/>
      <c r="I59" s="137"/>
      <c r="J59" s="138">
        <f>J97</f>
        <v>0</v>
      </c>
      <c r="K59" s="139"/>
    </row>
    <row r="60" spans="2:11" s="8" customFormat="1" ht="19.9" customHeight="1">
      <c r="B60" s="140"/>
      <c r="C60" s="141"/>
      <c r="D60" s="142" t="s">
        <v>153</v>
      </c>
      <c r="E60" s="143"/>
      <c r="F60" s="143"/>
      <c r="G60" s="143"/>
      <c r="H60" s="143"/>
      <c r="I60" s="144"/>
      <c r="J60" s="145">
        <f>J98</f>
        <v>0</v>
      </c>
      <c r="K60" s="146"/>
    </row>
    <row r="61" spans="2:11" s="8" customFormat="1" ht="19.9" customHeight="1">
      <c r="B61" s="140"/>
      <c r="C61" s="141"/>
      <c r="D61" s="142" t="s">
        <v>154</v>
      </c>
      <c r="E61" s="143"/>
      <c r="F61" s="143"/>
      <c r="G61" s="143"/>
      <c r="H61" s="143"/>
      <c r="I61" s="144"/>
      <c r="J61" s="145">
        <f>J102</f>
        <v>0</v>
      </c>
      <c r="K61" s="146"/>
    </row>
    <row r="62" spans="2:11" s="8" customFormat="1" ht="19.9" customHeight="1">
      <c r="B62" s="140"/>
      <c r="C62" s="141"/>
      <c r="D62" s="142" t="s">
        <v>2179</v>
      </c>
      <c r="E62" s="143"/>
      <c r="F62" s="143"/>
      <c r="G62" s="143"/>
      <c r="H62" s="143"/>
      <c r="I62" s="144"/>
      <c r="J62" s="145">
        <f>J107</f>
        <v>0</v>
      </c>
      <c r="K62" s="146"/>
    </row>
    <row r="63" spans="2:11" s="8" customFormat="1" ht="19.9" customHeight="1">
      <c r="B63" s="140"/>
      <c r="C63" s="141"/>
      <c r="D63" s="142" t="s">
        <v>2180</v>
      </c>
      <c r="E63" s="143"/>
      <c r="F63" s="143"/>
      <c r="G63" s="143"/>
      <c r="H63" s="143"/>
      <c r="I63" s="144"/>
      <c r="J63" s="145">
        <f>J121</f>
        <v>0</v>
      </c>
      <c r="K63" s="146"/>
    </row>
    <row r="64" spans="2:11" s="8" customFormat="1" ht="19.9" customHeight="1">
      <c r="B64" s="140"/>
      <c r="C64" s="141"/>
      <c r="D64" s="142" t="s">
        <v>2555</v>
      </c>
      <c r="E64" s="143"/>
      <c r="F64" s="143"/>
      <c r="G64" s="143"/>
      <c r="H64" s="143"/>
      <c r="I64" s="144"/>
      <c r="J64" s="145">
        <f>J128</f>
        <v>0</v>
      </c>
      <c r="K64" s="146"/>
    </row>
    <row r="65" spans="2:11" s="8" customFormat="1" ht="19.9" customHeight="1">
      <c r="B65" s="140"/>
      <c r="C65" s="141"/>
      <c r="D65" s="142" t="s">
        <v>2183</v>
      </c>
      <c r="E65" s="143"/>
      <c r="F65" s="143"/>
      <c r="G65" s="143"/>
      <c r="H65" s="143"/>
      <c r="I65" s="144"/>
      <c r="J65" s="145">
        <f>J133</f>
        <v>0</v>
      </c>
      <c r="K65" s="146"/>
    </row>
    <row r="66" spans="2:11" s="8" customFormat="1" ht="19.9" customHeight="1">
      <c r="B66" s="140"/>
      <c r="C66" s="141"/>
      <c r="D66" s="142" t="s">
        <v>160</v>
      </c>
      <c r="E66" s="143"/>
      <c r="F66" s="143"/>
      <c r="G66" s="143"/>
      <c r="H66" s="143"/>
      <c r="I66" s="144"/>
      <c r="J66" s="145">
        <f>J138</f>
        <v>0</v>
      </c>
      <c r="K66" s="146"/>
    </row>
    <row r="67" spans="2:11" s="1" customFormat="1" ht="21.75" customHeight="1">
      <c r="B67" s="39"/>
      <c r="C67" s="40"/>
      <c r="D67" s="40"/>
      <c r="E67" s="40"/>
      <c r="F67" s="40"/>
      <c r="G67" s="40"/>
      <c r="H67" s="40"/>
      <c r="I67" s="104"/>
      <c r="J67" s="40"/>
      <c r="K67" s="43"/>
    </row>
    <row r="68" spans="2:11" s="1" customFormat="1" ht="6.95" customHeight="1">
      <c r="B68" s="54"/>
      <c r="C68" s="55"/>
      <c r="D68" s="55"/>
      <c r="E68" s="55"/>
      <c r="F68" s="55"/>
      <c r="G68" s="55"/>
      <c r="H68" s="55"/>
      <c r="I68" s="125"/>
      <c r="J68" s="55"/>
      <c r="K68" s="56"/>
    </row>
    <row r="72" spans="2:12" s="1" customFormat="1" ht="6.95" customHeight="1">
      <c r="B72" s="57"/>
      <c r="C72" s="58"/>
      <c r="D72" s="58"/>
      <c r="E72" s="58"/>
      <c r="F72" s="58"/>
      <c r="G72" s="58"/>
      <c r="H72" s="58"/>
      <c r="I72" s="126"/>
      <c r="J72" s="58"/>
      <c r="K72" s="58"/>
      <c r="L72" s="39"/>
    </row>
    <row r="73" spans="2:12" s="1" customFormat="1" ht="36.95" customHeight="1">
      <c r="B73" s="39"/>
      <c r="C73" s="59" t="s">
        <v>162</v>
      </c>
      <c r="I73" s="147"/>
      <c r="L73" s="39"/>
    </row>
    <row r="74" spans="2:12" s="1" customFormat="1" ht="6.95" customHeight="1">
      <c r="B74" s="39"/>
      <c r="I74" s="147"/>
      <c r="L74" s="39"/>
    </row>
    <row r="75" spans="2:12" s="1" customFormat="1" ht="14.45" customHeight="1">
      <c r="B75" s="39"/>
      <c r="C75" s="61" t="s">
        <v>18</v>
      </c>
      <c r="I75" s="147"/>
      <c r="L75" s="39"/>
    </row>
    <row r="76" spans="2:12" s="1" customFormat="1" ht="16.5" customHeight="1">
      <c r="B76" s="39"/>
      <c r="E76" s="340" t="str">
        <f>E7</f>
        <v>Zateplení budovy SOŠ a SOU dopravní Čáslav (3.10)</v>
      </c>
      <c r="F76" s="341"/>
      <c r="G76" s="341"/>
      <c r="H76" s="341"/>
      <c r="I76" s="147"/>
      <c r="L76" s="39"/>
    </row>
    <row r="77" spans="2:12" s="1" customFormat="1" ht="14.45" customHeight="1">
      <c r="B77" s="39"/>
      <c r="C77" s="61" t="s">
        <v>137</v>
      </c>
      <c r="I77" s="147"/>
      <c r="L77" s="39"/>
    </row>
    <row r="78" spans="2:12" s="1" customFormat="1" ht="17.25" customHeight="1">
      <c r="B78" s="39"/>
      <c r="E78" s="319" t="str">
        <f>E9</f>
        <v>1715k - Vytápění - v - 1715k - Vytápění - vyvolané náklady</v>
      </c>
      <c r="F78" s="342"/>
      <c r="G78" s="342"/>
      <c r="H78" s="342"/>
      <c r="I78" s="147"/>
      <c r="L78" s="39"/>
    </row>
    <row r="79" spans="2:12" s="1" customFormat="1" ht="6.95" customHeight="1">
      <c r="B79" s="39"/>
      <c r="I79" s="147"/>
      <c r="L79" s="39"/>
    </row>
    <row r="80" spans="2:12" s="1" customFormat="1" ht="18" customHeight="1">
      <c r="B80" s="39"/>
      <c r="C80" s="61" t="s">
        <v>22</v>
      </c>
      <c r="F80" s="148" t="str">
        <f>F12</f>
        <v xml:space="preserve"> </v>
      </c>
      <c r="I80" s="149" t="s">
        <v>24</v>
      </c>
      <c r="J80" s="65" t="str">
        <f>IF(J12="","",J12)</f>
        <v>19. 9. 2018</v>
      </c>
      <c r="L80" s="39"/>
    </row>
    <row r="81" spans="2:12" s="1" customFormat="1" ht="6.95" customHeight="1">
      <c r="B81" s="39"/>
      <c r="I81" s="147"/>
      <c r="L81" s="39"/>
    </row>
    <row r="82" spans="2:12" s="1" customFormat="1" ht="15">
      <c r="B82" s="39"/>
      <c r="C82" s="61" t="s">
        <v>26</v>
      </c>
      <c r="F82" s="148" t="str">
        <f>E15</f>
        <v>SUŠ a SOU dopravní Čáslav, Aug. Sedláčka 1145, Čás</v>
      </c>
      <c r="I82" s="149" t="s">
        <v>33</v>
      </c>
      <c r="J82" s="148" t="str">
        <f>E21</f>
        <v>AZ PROJECT spol. s r.o., Plynárenská 830, Kolín</v>
      </c>
      <c r="L82" s="39"/>
    </row>
    <row r="83" spans="2:12" s="1" customFormat="1" ht="14.45" customHeight="1">
      <c r="B83" s="39"/>
      <c r="C83" s="61" t="s">
        <v>31</v>
      </c>
      <c r="F83" s="148" t="str">
        <f>IF(E18="","",E18)</f>
        <v/>
      </c>
      <c r="I83" s="147"/>
      <c r="L83" s="39"/>
    </row>
    <row r="84" spans="2:12" s="1" customFormat="1" ht="10.35" customHeight="1">
      <c r="B84" s="39"/>
      <c r="I84" s="147"/>
      <c r="L84" s="39"/>
    </row>
    <row r="85" spans="2:20" s="9" customFormat="1" ht="29.25" customHeight="1">
      <c r="B85" s="150"/>
      <c r="C85" s="151" t="s">
        <v>163</v>
      </c>
      <c r="D85" s="152" t="s">
        <v>58</v>
      </c>
      <c r="E85" s="152" t="s">
        <v>54</v>
      </c>
      <c r="F85" s="152" t="s">
        <v>164</v>
      </c>
      <c r="G85" s="152" t="s">
        <v>165</v>
      </c>
      <c r="H85" s="152" t="s">
        <v>166</v>
      </c>
      <c r="I85" s="153" t="s">
        <v>167</v>
      </c>
      <c r="J85" s="152" t="s">
        <v>142</v>
      </c>
      <c r="K85" s="154" t="s">
        <v>168</v>
      </c>
      <c r="L85" s="150"/>
      <c r="M85" s="71" t="s">
        <v>169</v>
      </c>
      <c r="N85" s="72" t="s">
        <v>43</v>
      </c>
      <c r="O85" s="72" t="s">
        <v>170</v>
      </c>
      <c r="P85" s="72" t="s">
        <v>171</v>
      </c>
      <c r="Q85" s="72" t="s">
        <v>172</v>
      </c>
      <c r="R85" s="72" t="s">
        <v>173</v>
      </c>
      <c r="S85" s="72" t="s">
        <v>174</v>
      </c>
      <c r="T85" s="73" t="s">
        <v>175</v>
      </c>
    </row>
    <row r="86" spans="2:63" s="1" customFormat="1" ht="29.25" customHeight="1">
      <c r="B86" s="39"/>
      <c r="C86" s="75" t="s">
        <v>143</v>
      </c>
      <c r="I86" s="147"/>
      <c r="J86" s="155">
        <f>BK86</f>
        <v>0</v>
      </c>
      <c r="L86" s="39"/>
      <c r="M86" s="74"/>
      <c r="N86" s="66"/>
      <c r="O86" s="66"/>
      <c r="P86" s="156">
        <f>P87+P97</f>
        <v>0</v>
      </c>
      <c r="Q86" s="66"/>
      <c r="R86" s="156">
        <f>R87+R97</f>
        <v>0</v>
      </c>
      <c r="S86" s="66"/>
      <c r="T86" s="157">
        <f>T87+T97</f>
        <v>0</v>
      </c>
      <c r="AT86" s="22" t="s">
        <v>72</v>
      </c>
      <c r="AU86" s="22" t="s">
        <v>144</v>
      </c>
      <c r="BK86" s="158">
        <f>BK87+BK97</f>
        <v>0</v>
      </c>
    </row>
    <row r="87" spans="2:63" s="10" customFormat="1" ht="37.35" customHeight="1">
      <c r="B87" s="159"/>
      <c r="D87" s="160" t="s">
        <v>72</v>
      </c>
      <c r="E87" s="161" t="s">
        <v>176</v>
      </c>
      <c r="F87" s="161" t="s">
        <v>177</v>
      </c>
      <c r="I87" s="162"/>
      <c r="J87" s="163">
        <f>BK87</f>
        <v>0</v>
      </c>
      <c r="L87" s="159"/>
      <c r="M87" s="164"/>
      <c r="N87" s="165"/>
      <c r="O87" s="165"/>
      <c r="P87" s="166">
        <f>P88</f>
        <v>0</v>
      </c>
      <c r="Q87" s="165"/>
      <c r="R87" s="166">
        <f>R88</f>
        <v>0</v>
      </c>
      <c r="S87" s="165"/>
      <c r="T87" s="167">
        <f>T88</f>
        <v>0</v>
      </c>
      <c r="AR87" s="160" t="s">
        <v>81</v>
      </c>
      <c r="AT87" s="168" t="s">
        <v>72</v>
      </c>
      <c r="AU87" s="168" t="s">
        <v>73</v>
      </c>
      <c r="AY87" s="160" t="s">
        <v>178</v>
      </c>
      <c r="BK87" s="169">
        <f>BK88</f>
        <v>0</v>
      </c>
    </row>
    <row r="88" spans="2:63" s="10" customFormat="1" ht="19.9" customHeight="1">
      <c r="B88" s="159"/>
      <c r="D88" s="160" t="s">
        <v>72</v>
      </c>
      <c r="E88" s="170" t="s">
        <v>494</v>
      </c>
      <c r="F88" s="170" t="s">
        <v>495</v>
      </c>
      <c r="I88" s="162"/>
      <c r="J88" s="171">
        <f>BK88</f>
        <v>0</v>
      </c>
      <c r="L88" s="159"/>
      <c r="M88" s="164"/>
      <c r="N88" s="165"/>
      <c r="O88" s="165"/>
      <c r="P88" s="166">
        <f>SUM(P89:P96)</f>
        <v>0</v>
      </c>
      <c r="Q88" s="165"/>
      <c r="R88" s="166">
        <f>SUM(R89:R96)</f>
        <v>0</v>
      </c>
      <c r="S88" s="165"/>
      <c r="T88" s="167">
        <f>SUM(T89:T96)</f>
        <v>0</v>
      </c>
      <c r="AR88" s="160" t="s">
        <v>81</v>
      </c>
      <c r="AT88" s="168" t="s">
        <v>72</v>
      </c>
      <c r="AU88" s="168" t="s">
        <v>81</v>
      </c>
      <c r="AY88" s="160" t="s">
        <v>178</v>
      </c>
      <c r="BK88" s="169">
        <f>SUM(BK89:BK96)</f>
        <v>0</v>
      </c>
    </row>
    <row r="89" spans="2:65" s="1" customFormat="1" ht="25.5" customHeight="1">
      <c r="B89" s="172"/>
      <c r="C89" s="173" t="s">
        <v>81</v>
      </c>
      <c r="D89" s="173" t="s">
        <v>180</v>
      </c>
      <c r="E89" s="174" t="s">
        <v>496</v>
      </c>
      <c r="F89" s="175" t="s">
        <v>497</v>
      </c>
      <c r="G89" s="176" t="s">
        <v>217</v>
      </c>
      <c r="H89" s="177">
        <v>6.157</v>
      </c>
      <c r="I89" s="178"/>
      <c r="J89" s="179">
        <f>ROUND(I89*H89,2)</f>
        <v>0</v>
      </c>
      <c r="K89" s="175" t="s">
        <v>435</v>
      </c>
      <c r="L89" s="39"/>
      <c r="M89" s="180" t="s">
        <v>5</v>
      </c>
      <c r="N89" s="181" t="s">
        <v>44</v>
      </c>
      <c r="O89" s="40"/>
      <c r="P89" s="182">
        <f>O89*H89</f>
        <v>0</v>
      </c>
      <c r="Q89" s="182">
        <v>0</v>
      </c>
      <c r="R89" s="182">
        <f>Q89*H89</f>
        <v>0</v>
      </c>
      <c r="S89" s="182">
        <v>0</v>
      </c>
      <c r="T89" s="183">
        <f>S89*H89</f>
        <v>0</v>
      </c>
      <c r="AR89" s="22" t="s">
        <v>185</v>
      </c>
      <c r="AT89" s="22" t="s">
        <v>180</v>
      </c>
      <c r="AU89" s="22" t="s">
        <v>83</v>
      </c>
      <c r="AY89" s="22" t="s">
        <v>178</v>
      </c>
      <c r="BE89" s="184">
        <f>IF(N89="základní",J89,0)</f>
        <v>0</v>
      </c>
      <c r="BF89" s="184">
        <f>IF(N89="snížená",J89,0)</f>
        <v>0</v>
      </c>
      <c r="BG89" s="184">
        <f>IF(N89="zákl. přenesená",J89,0)</f>
        <v>0</v>
      </c>
      <c r="BH89" s="184">
        <f>IF(N89="sníž. přenesená",J89,0)</f>
        <v>0</v>
      </c>
      <c r="BI89" s="184">
        <f>IF(N89="nulová",J89,0)</f>
        <v>0</v>
      </c>
      <c r="BJ89" s="22" t="s">
        <v>81</v>
      </c>
      <c r="BK89" s="184">
        <f>ROUND(I89*H89,2)</f>
        <v>0</v>
      </c>
      <c r="BL89" s="22" t="s">
        <v>185</v>
      </c>
      <c r="BM89" s="22" t="s">
        <v>83</v>
      </c>
    </row>
    <row r="90" spans="2:51" s="11" customFormat="1" ht="13.5">
      <c r="B90" s="185"/>
      <c r="D90" s="186" t="s">
        <v>186</v>
      </c>
      <c r="E90" s="187" t="s">
        <v>5</v>
      </c>
      <c r="F90" s="188" t="s">
        <v>2556</v>
      </c>
      <c r="H90" s="189">
        <v>6.157</v>
      </c>
      <c r="I90" s="190"/>
      <c r="L90" s="185"/>
      <c r="M90" s="191"/>
      <c r="N90" s="192"/>
      <c r="O90" s="192"/>
      <c r="P90" s="192"/>
      <c r="Q90" s="192"/>
      <c r="R90" s="192"/>
      <c r="S90" s="192"/>
      <c r="T90" s="193"/>
      <c r="AT90" s="187" t="s">
        <v>186</v>
      </c>
      <c r="AU90" s="187" t="s">
        <v>83</v>
      </c>
      <c r="AV90" s="11" t="s">
        <v>83</v>
      </c>
      <c r="AW90" s="11" t="s">
        <v>37</v>
      </c>
      <c r="AX90" s="11" t="s">
        <v>73</v>
      </c>
      <c r="AY90" s="187" t="s">
        <v>178</v>
      </c>
    </row>
    <row r="91" spans="2:51" s="12" customFormat="1" ht="13.5">
      <c r="B91" s="194"/>
      <c r="D91" s="186" t="s">
        <v>186</v>
      </c>
      <c r="E91" s="195" t="s">
        <v>5</v>
      </c>
      <c r="F91" s="196" t="s">
        <v>188</v>
      </c>
      <c r="H91" s="197">
        <v>6.157</v>
      </c>
      <c r="I91" s="198"/>
      <c r="L91" s="194"/>
      <c r="M91" s="199"/>
      <c r="N91" s="200"/>
      <c r="O91" s="200"/>
      <c r="P91" s="200"/>
      <c r="Q91" s="200"/>
      <c r="R91" s="200"/>
      <c r="S91" s="200"/>
      <c r="T91" s="201"/>
      <c r="AT91" s="195" t="s">
        <v>186</v>
      </c>
      <c r="AU91" s="195" t="s">
        <v>83</v>
      </c>
      <c r="AV91" s="12" t="s">
        <v>185</v>
      </c>
      <c r="AW91" s="12" t="s">
        <v>37</v>
      </c>
      <c r="AX91" s="12" t="s">
        <v>81</v>
      </c>
      <c r="AY91" s="195" t="s">
        <v>178</v>
      </c>
    </row>
    <row r="92" spans="2:65" s="1" customFormat="1" ht="25.5" customHeight="1">
      <c r="B92" s="172"/>
      <c r="C92" s="173" t="s">
        <v>83</v>
      </c>
      <c r="D92" s="173" t="s">
        <v>180</v>
      </c>
      <c r="E92" s="174" t="s">
        <v>501</v>
      </c>
      <c r="F92" s="175" t="s">
        <v>502</v>
      </c>
      <c r="G92" s="176" t="s">
        <v>217</v>
      </c>
      <c r="H92" s="177">
        <v>6.157</v>
      </c>
      <c r="I92" s="178"/>
      <c r="J92" s="179">
        <f>ROUND(I92*H92,2)</f>
        <v>0</v>
      </c>
      <c r="K92" s="175" t="s">
        <v>435</v>
      </c>
      <c r="L92" s="39"/>
      <c r="M92" s="180" t="s">
        <v>5</v>
      </c>
      <c r="N92" s="181" t="s">
        <v>44</v>
      </c>
      <c r="O92" s="40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AR92" s="22" t="s">
        <v>185</v>
      </c>
      <c r="AT92" s="22" t="s">
        <v>180</v>
      </c>
      <c r="AU92" s="22" t="s">
        <v>83</v>
      </c>
      <c r="AY92" s="22" t="s">
        <v>178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22" t="s">
        <v>81</v>
      </c>
      <c r="BK92" s="184">
        <f>ROUND(I92*H92,2)</f>
        <v>0</v>
      </c>
      <c r="BL92" s="22" t="s">
        <v>185</v>
      </c>
      <c r="BM92" s="22" t="s">
        <v>185</v>
      </c>
    </row>
    <row r="93" spans="2:65" s="1" customFormat="1" ht="25.5" customHeight="1">
      <c r="B93" s="172"/>
      <c r="C93" s="173" t="s">
        <v>193</v>
      </c>
      <c r="D93" s="173" t="s">
        <v>180</v>
      </c>
      <c r="E93" s="174" t="s">
        <v>504</v>
      </c>
      <c r="F93" s="175" t="s">
        <v>505</v>
      </c>
      <c r="G93" s="176" t="s">
        <v>217</v>
      </c>
      <c r="H93" s="177">
        <v>24.628</v>
      </c>
      <c r="I93" s="178"/>
      <c r="J93" s="179">
        <f>ROUND(I93*H93,2)</f>
        <v>0</v>
      </c>
      <c r="K93" s="175" t="s">
        <v>435</v>
      </c>
      <c r="L93" s="39"/>
      <c r="M93" s="180" t="s">
        <v>5</v>
      </c>
      <c r="N93" s="181" t="s">
        <v>44</v>
      </c>
      <c r="O93" s="40"/>
      <c r="P93" s="182">
        <f>O93*H93</f>
        <v>0</v>
      </c>
      <c r="Q93" s="182">
        <v>0</v>
      </c>
      <c r="R93" s="182">
        <f>Q93*H93</f>
        <v>0</v>
      </c>
      <c r="S93" s="182">
        <v>0</v>
      </c>
      <c r="T93" s="183">
        <f>S93*H93</f>
        <v>0</v>
      </c>
      <c r="AR93" s="22" t="s">
        <v>185</v>
      </c>
      <c r="AT93" s="22" t="s">
        <v>180</v>
      </c>
      <c r="AU93" s="22" t="s">
        <v>83</v>
      </c>
      <c r="AY93" s="22" t="s">
        <v>178</v>
      </c>
      <c r="BE93" s="184">
        <f>IF(N93="základní",J93,0)</f>
        <v>0</v>
      </c>
      <c r="BF93" s="184">
        <f>IF(N93="snížená",J93,0)</f>
        <v>0</v>
      </c>
      <c r="BG93" s="184">
        <f>IF(N93="zákl. přenesená",J93,0)</f>
        <v>0</v>
      </c>
      <c r="BH93" s="184">
        <f>IF(N93="sníž. přenesená",J93,0)</f>
        <v>0</v>
      </c>
      <c r="BI93" s="184">
        <f>IF(N93="nulová",J93,0)</f>
        <v>0</v>
      </c>
      <c r="BJ93" s="22" t="s">
        <v>81</v>
      </c>
      <c r="BK93" s="184">
        <f>ROUND(I93*H93,2)</f>
        <v>0</v>
      </c>
      <c r="BL93" s="22" t="s">
        <v>185</v>
      </c>
      <c r="BM93" s="22" t="s">
        <v>198</v>
      </c>
    </row>
    <row r="94" spans="2:51" s="11" customFormat="1" ht="13.5">
      <c r="B94" s="185"/>
      <c r="D94" s="186" t="s">
        <v>186</v>
      </c>
      <c r="E94" s="187" t="s">
        <v>5</v>
      </c>
      <c r="F94" s="188" t="s">
        <v>2557</v>
      </c>
      <c r="H94" s="189">
        <v>24.628</v>
      </c>
      <c r="I94" s="190"/>
      <c r="L94" s="185"/>
      <c r="M94" s="191"/>
      <c r="N94" s="192"/>
      <c r="O94" s="192"/>
      <c r="P94" s="192"/>
      <c r="Q94" s="192"/>
      <c r="R94" s="192"/>
      <c r="S94" s="192"/>
      <c r="T94" s="193"/>
      <c r="AT94" s="187" t="s">
        <v>186</v>
      </c>
      <c r="AU94" s="187" t="s">
        <v>83</v>
      </c>
      <c r="AV94" s="11" t="s">
        <v>83</v>
      </c>
      <c r="AW94" s="11" t="s">
        <v>37</v>
      </c>
      <c r="AX94" s="11" t="s">
        <v>73</v>
      </c>
      <c r="AY94" s="187" t="s">
        <v>178</v>
      </c>
    </row>
    <row r="95" spans="2:51" s="12" customFormat="1" ht="13.5">
      <c r="B95" s="194"/>
      <c r="D95" s="186" t="s">
        <v>186</v>
      </c>
      <c r="E95" s="195" t="s">
        <v>5</v>
      </c>
      <c r="F95" s="196" t="s">
        <v>188</v>
      </c>
      <c r="H95" s="197">
        <v>24.628</v>
      </c>
      <c r="I95" s="198"/>
      <c r="L95" s="194"/>
      <c r="M95" s="199"/>
      <c r="N95" s="200"/>
      <c r="O95" s="200"/>
      <c r="P95" s="200"/>
      <c r="Q95" s="200"/>
      <c r="R95" s="200"/>
      <c r="S95" s="200"/>
      <c r="T95" s="201"/>
      <c r="AT95" s="195" t="s">
        <v>186</v>
      </c>
      <c r="AU95" s="195" t="s">
        <v>83</v>
      </c>
      <c r="AV95" s="12" t="s">
        <v>185</v>
      </c>
      <c r="AW95" s="12" t="s">
        <v>37</v>
      </c>
      <c r="AX95" s="12" t="s">
        <v>81</v>
      </c>
      <c r="AY95" s="195" t="s">
        <v>178</v>
      </c>
    </row>
    <row r="96" spans="2:65" s="1" customFormat="1" ht="16.5" customHeight="1">
      <c r="B96" s="172"/>
      <c r="C96" s="173" t="s">
        <v>185</v>
      </c>
      <c r="D96" s="173" t="s">
        <v>180</v>
      </c>
      <c r="E96" s="174" t="s">
        <v>509</v>
      </c>
      <c r="F96" s="175" t="s">
        <v>510</v>
      </c>
      <c r="G96" s="176" t="s">
        <v>217</v>
      </c>
      <c r="H96" s="177">
        <v>6.157</v>
      </c>
      <c r="I96" s="178"/>
      <c r="J96" s="179">
        <f>ROUND(I96*H96,2)</f>
        <v>0</v>
      </c>
      <c r="K96" s="175" t="s">
        <v>197</v>
      </c>
      <c r="L96" s="39"/>
      <c r="M96" s="180" t="s">
        <v>5</v>
      </c>
      <c r="N96" s="181" t="s">
        <v>44</v>
      </c>
      <c r="O96" s="40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AR96" s="22" t="s">
        <v>185</v>
      </c>
      <c r="AT96" s="22" t="s">
        <v>180</v>
      </c>
      <c r="AU96" s="22" t="s">
        <v>83</v>
      </c>
      <c r="AY96" s="22" t="s">
        <v>178</v>
      </c>
      <c r="BE96" s="184">
        <f>IF(N96="základní",J96,0)</f>
        <v>0</v>
      </c>
      <c r="BF96" s="184">
        <f>IF(N96="snížená",J96,0)</f>
        <v>0</v>
      </c>
      <c r="BG96" s="184">
        <f>IF(N96="zákl. přenesená",J96,0)</f>
        <v>0</v>
      </c>
      <c r="BH96" s="184">
        <f>IF(N96="sníž. přenesená",J96,0)</f>
        <v>0</v>
      </c>
      <c r="BI96" s="184">
        <f>IF(N96="nulová",J96,0)</f>
        <v>0</v>
      </c>
      <c r="BJ96" s="22" t="s">
        <v>81</v>
      </c>
      <c r="BK96" s="184">
        <f>ROUND(I96*H96,2)</f>
        <v>0</v>
      </c>
      <c r="BL96" s="22" t="s">
        <v>185</v>
      </c>
      <c r="BM96" s="22" t="s">
        <v>202</v>
      </c>
    </row>
    <row r="97" spans="2:63" s="10" customFormat="1" ht="37.35" customHeight="1">
      <c r="B97" s="159"/>
      <c r="D97" s="160" t="s">
        <v>72</v>
      </c>
      <c r="E97" s="161" t="s">
        <v>517</v>
      </c>
      <c r="F97" s="161" t="s">
        <v>518</v>
      </c>
      <c r="I97" s="162"/>
      <c r="J97" s="163">
        <f>BK97</f>
        <v>0</v>
      </c>
      <c r="L97" s="159"/>
      <c r="M97" s="164"/>
      <c r="N97" s="165"/>
      <c r="O97" s="165"/>
      <c r="P97" s="166">
        <f>P98+P102+P107+P121+P128+P133+P138</f>
        <v>0</v>
      </c>
      <c r="Q97" s="165"/>
      <c r="R97" s="166">
        <f>R98+R102+R107+R121+R128+R133+R138</f>
        <v>0</v>
      </c>
      <c r="S97" s="165"/>
      <c r="T97" s="167">
        <f>T98+T102+T107+T121+T128+T133+T138</f>
        <v>0</v>
      </c>
      <c r="AR97" s="160" t="s">
        <v>83</v>
      </c>
      <c r="AT97" s="168" t="s">
        <v>72</v>
      </c>
      <c r="AU97" s="168" t="s">
        <v>73</v>
      </c>
      <c r="AY97" s="160" t="s">
        <v>178</v>
      </c>
      <c r="BK97" s="169">
        <f>BK98+BK102+BK107+BK121+BK128+BK133+BK138</f>
        <v>0</v>
      </c>
    </row>
    <row r="98" spans="2:63" s="10" customFormat="1" ht="19.9" customHeight="1">
      <c r="B98" s="159"/>
      <c r="D98" s="160" t="s">
        <v>72</v>
      </c>
      <c r="E98" s="170" t="s">
        <v>519</v>
      </c>
      <c r="F98" s="170" t="s">
        <v>520</v>
      </c>
      <c r="I98" s="162"/>
      <c r="J98" s="171">
        <f>BK98</f>
        <v>0</v>
      </c>
      <c r="L98" s="159"/>
      <c r="M98" s="164"/>
      <c r="N98" s="165"/>
      <c r="O98" s="165"/>
      <c r="P98" s="166">
        <f>SUM(P99:P101)</f>
        <v>0</v>
      </c>
      <c r="Q98" s="165"/>
      <c r="R98" s="166">
        <f>SUM(R99:R101)</f>
        <v>0</v>
      </c>
      <c r="S98" s="165"/>
      <c r="T98" s="167">
        <f>SUM(T99:T101)</f>
        <v>0</v>
      </c>
      <c r="AR98" s="160" t="s">
        <v>83</v>
      </c>
      <c r="AT98" s="168" t="s">
        <v>72</v>
      </c>
      <c r="AU98" s="168" t="s">
        <v>81</v>
      </c>
      <c r="AY98" s="160" t="s">
        <v>178</v>
      </c>
      <c r="BK98" s="169">
        <f>SUM(BK99:BK101)</f>
        <v>0</v>
      </c>
    </row>
    <row r="99" spans="2:65" s="1" customFormat="1" ht="38.25" customHeight="1">
      <c r="B99" s="172"/>
      <c r="C99" s="173" t="s">
        <v>204</v>
      </c>
      <c r="D99" s="173" t="s">
        <v>180</v>
      </c>
      <c r="E99" s="174" t="s">
        <v>2190</v>
      </c>
      <c r="F99" s="175" t="s">
        <v>2191</v>
      </c>
      <c r="G99" s="176" t="s">
        <v>290</v>
      </c>
      <c r="H99" s="177">
        <v>80</v>
      </c>
      <c r="I99" s="178"/>
      <c r="J99" s="179">
        <f>ROUND(I99*H99,2)</f>
        <v>0</v>
      </c>
      <c r="K99" s="175" t="s">
        <v>267</v>
      </c>
      <c r="L99" s="39"/>
      <c r="M99" s="180" t="s">
        <v>5</v>
      </c>
      <c r="N99" s="181" t="s">
        <v>44</v>
      </c>
      <c r="O99" s="40"/>
      <c r="P99" s="182">
        <f>O99*H99</f>
        <v>0</v>
      </c>
      <c r="Q99" s="182">
        <v>0</v>
      </c>
      <c r="R99" s="182">
        <f>Q99*H99</f>
        <v>0</v>
      </c>
      <c r="S99" s="182">
        <v>0</v>
      </c>
      <c r="T99" s="183">
        <f>S99*H99</f>
        <v>0</v>
      </c>
      <c r="AR99" s="22" t="s">
        <v>218</v>
      </c>
      <c r="AT99" s="22" t="s">
        <v>180</v>
      </c>
      <c r="AU99" s="22" t="s">
        <v>83</v>
      </c>
      <c r="AY99" s="22" t="s">
        <v>178</v>
      </c>
      <c r="BE99" s="184">
        <f>IF(N99="základní",J99,0)</f>
        <v>0</v>
      </c>
      <c r="BF99" s="184">
        <f>IF(N99="snížená",J99,0)</f>
        <v>0</v>
      </c>
      <c r="BG99" s="184">
        <f>IF(N99="zákl. přenesená",J99,0)</f>
        <v>0</v>
      </c>
      <c r="BH99" s="184">
        <f>IF(N99="sníž. přenesená",J99,0)</f>
        <v>0</v>
      </c>
      <c r="BI99" s="184">
        <f>IF(N99="nulová",J99,0)</f>
        <v>0</v>
      </c>
      <c r="BJ99" s="22" t="s">
        <v>81</v>
      </c>
      <c r="BK99" s="184">
        <f>ROUND(I99*H99,2)</f>
        <v>0</v>
      </c>
      <c r="BL99" s="22" t="s">
        <v>218</v>
      </c>
      <c r="BM99" s="22" t="s">
        <v>207</v>
      </c>
    </row>
    <row r="100" spans="2:65" s="1" customFormat="1" ht="38.25" customHeight="1">
      <c r="B100" s="172"/>
      <c r="C100" s="173" t="s">
        <v>198</v>
      </c>
      <c r="D100" s="173" t="s">
        <v>180</v>
      </c>
      <c r="E100" s="174" t="s">
        <v>2558</v>
      </c>
      <c r="F100" s="175" t="s">
        <v>2559</v>
      </c>
      <c r="G100" s="176" t="s">
        <v>290</v>
      </c>
      <c r="H100" s="177">
        <v>160</v>
      </c>
      <c r="I100" s="178"/>
      <c r="J100" s="179">
        <f>ROUND(I100*H100,2)</f>
        <v>0</v>
      </c>
      <c r="K100" s="175" t="s">
        <v>267</v>
      </c>
      <c r="L100" s="39"/>
      <c r="M100" s="180" t="s">
        <v>5</v>
      </c>
      <c r="N100" s="181" t="s">
        <v>44</v>
      </c>
      <c r="O100" s="40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AR100" s="22" t="s">
        <v>218</v>
      </c>
      <c r="AT100" s="22" t="s">
        <v>180</v>
      </c>
      <c r="AU100" s="22" t="s">
        <v>83</v>
      </c>
      <c r="AY100" s="22" t="s">
        <v>178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22" t="s">
        <v>81</v>
      </c>
      <c r="BK100" s="184">
        <f>ROUND(I100*H100,2)</f>
        <v>0</v>
      </c>
      <c r="BL100" s="22" t="s">
        <v>218</v>
      </c>
      <c r="BM100" s="22" t="s">
        <v>210</v>
      </c>
    </row>
    <row r="101" spans="2:65" s="1" customFormat="1" ht="38.25" customHeight="1">
      <c r="B101" s="172"/>
      <c r="C101" s="173" t="s">
        <v>211</v>
      </c>
      <c r="D101" s="173" t="s">
        <v>180</v>
      </c>
      <c r="E101" s="174" t="s">
        <v>558</v>
      </c>
      <c r="F101" s="175" t="s">
        <v>2214</v>
      </c>
      <c r="G101" s="176" t="s">
        <v>560</v>
      </c>
      <c r="H101" s="212"/>
      <c r="I101" s="178"/>
      <c r="J101" s="179">
        <f>ROUND(I101*H101,2)</f>
        <v>0</v>
      </c>
      <c r="K101" s="175" t="s">
        <v>267</v>
      </c>
      <c r="L101" s="39"/>
      <c r="M101" s="180" t="s">
        <v>5</v>
      </c>
      <c r="N101" s="181" t="s">
        <v>44</v>
      </c>
      <c r="O101" s="40"/>
      <c r="P101" s="182">
        <f>O101*H101</f>
        <v>0</v>
      </c>
      <c r="Q101" s="182">
        <v>0</v>
      </c>
      <c r="R101" s="182">
        <f>Q101*H101</f>
        <v>0</v>
      </c>
      <c r="S101" s="182">
        <v>0</v>
      </c>
      <c r="T101" s="183">
        <f>S101*H101</f>
        <v>0</v>
      </c>
      <c r="AR101" s="22" t="s">
        <v>218</v>
      </c>
      <c r="AT101" s="22" t="s">
        <v>180</v>
      </c>
      <c r="AU101" s="22" t="s">
        <v>83</v>
      </c>
      <c r="AY101" s="22" t="s">
        <v>178</v>
      </c>
      <c r="BE101" s="184">
        <f>IF(N101="základní",J101,0)</f>
        <v>0</v>
      </c>
      <c r="BF101" s="184">
        <f>IF(N101="snížená",J101,0)</f>
        <v>0</v>
      </c>
      <c r="BG101" s="184">
        <f>IF(N101="zákl. přenesená",J101,0)</f>
        <v>0</v>
      </c>
      <c r="BH101" s="184">
        <f>IF(N101="sníž. přenesená",J101,0)</f>
        <v>0</v>
      </c>
      <c r="BI101" s="184">
        <f>IF(N101="nulová",J101,0)</f>
        <v>0</v>
      </c>
      <c r="BJ101" s="22" t="s">
        <v>81</v>
      </c>
      <c r="BK101" s="184">
        <f>ROUND(I101*H101,2)</f>
        <v>0</v>
      </c>
      <c r="BL101" s="22" t="s">
        <v>218</v>
      </c>
      <c r="BM101" s="22" t="s">
        <v>214</v>
      </c>
    </row>
    <row r="102" spans="2:63" s="10" customFormat="1" ht="29.85" customHeight="1">
      <c r="B102" s="159"/>
      <c r="D102" s="160" t="s">
        <v>72</v>
      </c>
      <c r="E102" s="170" t="s">
        <v>562</v>
      </c>
      <c r="F102" s="170" t="s">
        <v>563</v>
      </c>
      <c r="I102" s="162"/>
      <c r="J102" s="171">
        <f>BK102</f>
        <v>0</v>
      </c>
      <c r="L102" s="159"/>
      <c r="M102" s="164"/>
      <c r="N102" s="165"/>
      <c r="O102" s="165"/>
      <c r="P102" s="166">
        <f>SUM(P103:P106)</f>
        <v>0</v>
      </c>
      <c r="Q102" s="165"/>
      <c r="R102" s="166">
        <f>SUM(R103:R106)</f>
        <v>0</v>
      </c>
      <c r="S102" s="165"/>
      <c r="T102" s="167">
        <f>SUM(T103:T106)</f>
        <v>0</v>
      </c>
      <c r="AR102" s="160" t="s">
        <v>83</v>
      </c>
      <c r="AT102" s="168" t="s">
        <v>72</v>
      </c>
      <c r="AU102" s="168" t="s">
        <v>81</v>
      </c>
      <c r="AY102" s="160" t="s">
        <v>178</v>
      </c>
      <c r="BK102" s="169">
        <f>SUM(BK103:BK106)</f>
        <v>0</v>
      </c>
    </row>
    <row r="103" spans="2:65" s="1" customFormat="1" ht="16.5" customHeight="1">
      <c r="B103" s="172"/>
      <c r="C103" s="173" t="s">
        <v>202</v>
      </c>
      <c r="D103" s="173" t="s">
        <v>180</v>
      </c>
      <c r="E103" s="174" t="s">
        <v>2560</v>
      </c>
      <c r="F103" s="175" t="s">
        <v>2561</v>
      </c>
      <c r="G103" s="176" t="s">
        <v>290</v>
      </c>
      <c r="H103" s="177">
        <v>25</v>
      </c>
      <c r="I103" s="178"/>
      <c r="J103" s="179">
        <f>ROUND(I103*H103,2)</f>
        <v>0</v>
      </c>
      <c r="K103" s="175" t="s">
        <v>267</v>
      </c>
      <c r="L103" s="39"/>
      <c r="M103" s="180" t="s">
        <v>5</v>
      </c>
      <c r="N103" s="181" t="s">
        <v>44</v>
      </c>
      <c r="O103" s="40"/>
      <c r="P103" s="182">
        <f>O103*H103</f>
        <v>0</v>
      </c>
      <c r="Q103" s="182">
        <v>0</v>
      </c>
      <c r="R103" s="182">
        <f>Q103*H103</f>
        <v>0</v>
      </c>
      <c r="S103" s="182">
        <v>0</v>
      </c>
      <c r="T103" s="183">
        <f>S103*H103</f>
        <v>0</v>
      </c>
      <c r="AR103" s="22" t="s">
        <v>218</v>
      </c>
      <c r="AT103" s="22" t="s">
        <v>180</v>
      </c>
      <c r="AU103" s="22" t="s">
        <v>83</v>
      </c>
      <c r="AY103" s="22" t="s">
        <v>178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22" t="s">
        <v>81</v>
      </c>
      <c r="BK103" s="184">
        <f>ROUND(I103*H103,2)</f>
        <v>0</v>
      </c>
      <c r="BL103" s="22" t="s">
        <v>218</v>
      </c>
      <c r="BM103" s="22" t="s">
        <v>218</v>
      </c>
    </row>
    <row r="104" spans="2:65" s="1" customFormat="1" ht="16.5" customHeight="1">
      <c r="B104" s="172"/>
      <c r="C104" s="173" t="s">
        <v>220</v>
      </c>
      <c r="D104" s="173" t="s">
        <v>180</v>
      </c>
      <c r="E104" s="174" t="s">
        <v>2562</v>
      </c>
      <c r="F104" s="175" t="s">
        <v>2563</v>
      </c>
      <c r="G104" s="176" t="s">
        <v>290</v>
      </c>
      <c r="H104" s="177">
        <v>25</v>
      </c>
      <c r="I104" s="178"/>
      <c r="J104" s="179">
        <f>ROUND(I104*H104,2)</f>
        <v>0</v>
      </c>
      <c r="K104" s="175" t="s">
        <v>5</v>
      </c>
      <c r="L104" s="39"/>
      <c r="M104" s="180" t="s">
        <v>5</v>
      </c>
      <c r="N104" s="181" t="s">
        <v>44</v>
      </c>
      <c r="O104" s="40"/>
      <c r="P104" s="182">
        <f>O104*H104</f>
        <v>0</v>
      </c>
      <c r="Q104" s="182">
        <v>0</v>
      </c>
      <c r="R104" s="182">
        <f>Q104*H104</f>
        <v>0</v>
      </c>
      <c r="S104" s="182">
        <v>0</v>
      </c>
      <c r="T104" s="183">
        <f>S104*H104</f>
        <v>0</v>
      </c>
      <c r="AR104" s="22" t="s">
        <v>218</v>
      </c>
      <c r="AT104" s="22" t="s">
        <v>180</v>
      </c>
      <c r="AU104" s="22" t="s">
        <v>83</v>
      </c>
      <c r="AY104" s="22" t="s">
        <v>178</v>
      </c>
      <c r="BE104" s="184">
        <f>IF(N104="základní",J104,0)</f>
        <v>0</v>
      </c>
      <c r="BF104" s="184">
        <f>IF(N104="snížená",J104,0)</f>
        <v>0</v>
      </c>
      <c r="BG104" s="184">
        <f>IF(N104="zákl. přenesená",J104,0)</f>
        <v>0</v>
      </c>
      <c r="BH104" s="184">
        <f>IF(N104="sníž. přenesená",J104,0)</f>
        <v>0</v>
      </c>
      <c r="BI104" s="184">
        <f>IF(N104="nulová",J104,0)</f>
        <v>0</v>
      </c>
      <c r="BJ104" s="22" t="s">
        <v>81</v>
      </c>
      <c r="BK104" s="184">
        <f>ROUND(I104*H104,2)</f>
        <v>0</v>
      </c>
      <c r="BL104" s="22" t="s">
        <v>218</v>
      </c>
      <c r="BM104" s="22" t="s">
        <v>224</v>
      </c>
    </row>
    <row r="105" spans="2:65" s="1" customFormat="1" ht="16.5" customHeight="1">
      <c r="B105" s="172"/>
      <c r="C105" s="173" t="s">
        <v>207</v>
      </c>
      <c r="D105" s="173" t="s">
        <v>180</v>
      </c>
      <c r="E105" s="174" t="s">
        <v>2564</v>
      </c>
      <c r="F105" s="175" t="s">
        <v>2565</v>
      </c>
      <c r="G105" s="176" t="s">
        <v>290</v>
      </c>
      <c r="H105" s="177">
        <v>3</v>
      </c>
      <c r="I105" s="178"/>
      <c r="J105" s="179">
        <f>ROUND(I105*H105,2)</f>
        <v>0</v>
      </c>
      <c r="K105" s="175" t="s">
        <v>5</v>
      </c>
      <c r="L105" s="39"/>
      <c r="M105" s="180" t="s">
        <v>5</v>
      </c>
      <c r="N105" s="181" t="s">
        <v>44</v>
      </c>
      <c r="O105" s="40"/>
      <c r="P105" s="182">
        <f>O105*H105</f>
        <v>0</v>
      </c>
      <c r="Q105" s="182">
        <v>0</v>
      </c>
      <c r="R105" s="182">
        <f>Q105*H105</f>
        <v>0</v>
      </c>
      <c r="S105" s="182">
        <v>0</v>
      </c>
      <c r="T105" s="183">
        <f>S105*H105</f>
        <v>0</v>
      </c>
      <c r="AR105" s="22" t="s">
        <v>218</v>
      </c>
      <c r="AT105" s="22" t="s">
        <v>180</v>
      </c>
      <c r="AU105" s="22" t="s">
        <v>83</v>
      </c>
      <c r="AY105" s="22" t="s">
        <v>178</v>
      </c>
      <c r="BE105" s="184">
        <f>IF(N105="základní",J105,0)</f>
        <v>0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22" t="s">
        <v>81</v>
      </c>
      <c r="BK105" s="184">
        <f>ROUND(I105*H105,2)</f>
        <v>0</v>
      </c>
      <c r="BL105" s="22" t="s">
        <v>218</v>
      </c>
      <c r="BM105" s="22" t="s">
        <v>228</v>
      </c>
    </row>
    <row r="106" spans="2:65" s="1" customFormat="1" ht="38.25" customHeight="1">
      <c r="B106" s="172"/>
      <c r="C106" s="173" t="s">
        <v>230</v>
      </c>
      <c r="D106" s="173" t="s">
        <v>180</v>
      </c>
      <c r="E106" s="174" t="s">
        <v>579</v>
      </c>
      <c r="F106" s="175" t="s">
        <v>2566</v>
      </c>
      <c r="G106" s="176" t="s">
        <v>560</v>
      </c>
      <c r="H106" s="212"/>
      <c r="I106" s="178"/>
      <c r="J106" s="179">
        <f>ROUND(I106*H106,2)</f>
        <v>0</v>
      </c>
      <c r="K106" s="175" t="s">
        <v>267</v>
      </c>
      <c r="L106" s="39"/>
      <c r="M106" s="180" t="s">
        <v>5</v>
      </c>
      <c r="N106" s="181" t="s">
        <v>44</v>
      </c>
      <c r="O106" s="40"/>
      <c r="P106" s="182">
        <f>O106*H106</f>
        <v>0</v>
      </c>
      <c r="Q106" s="182">
        <v>0</v>
      </c>
      <c r="R106" s="182">
        <f>Q106*H106</f>
        <v>0</v>
      </c>
      <c r="S106" s="182">
        <v>0</v>
      </c>
      <c r="T106" s="183">
        <f>S106*H106</f>
        <v>0</v>
      </c>
      <c r="AR106" s="22" t="s">
        <v>218</v>
      </c>
      <c r="AT106" s="22" t="s">
        <v>180</v>
      </c>
      <c r="AU106" s="22" t="s">
        <v>83</v>
      </c>
      <c r="AY106" s="22" t="s">
        <v>178</v>
      </c>
      <c r="BE106" s="184">
        <f>IF(N106="základní",J106,0)</f>
        <v>0</v>
      </c>
      <c r="BF106" s="184">
        <f>IF(N106="snížená",J106,0)</f>
        <v>0</v>
      </c>
      <c r="BG106" s="184">
        <f>IF(N106="zákl. přenesená",J106,0)</f>
        <v>0</v>
      </c>
      <c r="BH106" s="184">
        <f>IF(N106="sníž. přenesená",J106,0)</f>
        <v>0</v>
      </c>
      <c r="BI106" s="184">
        <f>IF(N106="nulová",J106,0)</f>
        <v>0</v>
      </c>
      <c r="BJ106" s="22" t="s">
        <v>81</v>
      </c>
      <c r="BK106" s="184">
        <f>ROUND(I106*H106,2)</f>
        <v>0</v>
      </c>
      <c r="BL106" s="22" t="s">
        <v>218</v>
      </c>
      <c r="BM106" s="22" t="s">
        <v>233</v>
      </c>
    </row>
    <row r="107" spans="2:63" s="10" customFormat="1" ht="29.85" customHeight="1">
      <c r="B107" s="159"/>
      <c r="D107" s="160" t="s">
        <v>72</v>
      </c>
      <c r="E107" s="170" t="s">
        <v>2215</v>
      </c>
      <c r="F107" s="170" t="s">
        <v>2216</v>
      </c>
      <c r="I107" s="162"/>
      <c r="J107" s="171">
        <f>BK107</f>
        <v>0</v>
      </c>
      <c r="L107" s="159"/>
      <c r="M107" s="164"/>
      <c r="N107" s="165"/>
      <c r="O107" s="165"/>
      <c r="P107" s="166">
        <f>SUM(P108:P120)</f>
        <v>0</v>
      </c>
      <c r="Q107" s="165"/>
      <c r="R107" s="166">
        <f>SUM(R108:R120)</f>
        <v>0</v>
      </c>
      <c r="S107" s="165"/>
      <c r="T107" s="167">
        <f>SUM(T108:T120)</f>
        <v>0</v>
      </c>
      <c r="AR107" s="160" t="s">
        <v>83</v>
      </c>
      <c r="AT107" s="168" t="s">
        <v>72</v>
      </c>
      <c r="AU107" s="168" t="s">
        <v>81</v>
      </c>
      <c r="AY107" s="160" t="s">
        <v>178</v>
      </c>
      <c r="BK107" s="169">
        <f>SUM(BK108:BK120)</f>
        <v>0</v>
      </c>
    </row>
    <row r="108" spans="2:65" s="1" customFormat="1" ht="25.5" customHeight="1">
      <c r="B108" s="172"/>
      <c r="C108" s="173" t="s">
        <v>210</v>
      </c>
      <c r="D108" s="173" t="s">
        <v>180</v>
      </c>
      <c r="E108" s="174" t="s">
        <v>2567</v>
      </c>
      <c r="F108" s="175" t="s">
        <v>2568</v>
      </c>
      <c r="G108" s="176" t="s">
        <v>290</v>
      </c>
      <c r="H108" s="177">
        <v>80</v>
      </c>
      <c r="I108" s="178"/>
      <c r="J108" s="179">
        <f aca="true" t="shared" si="0" ref="J108:J120">ROUND(I108*H108,2)</f>
        <v>0</v>
      </c>
      <c r="K108" s="175" t="s">
        <v>267</v>
      </c>
      <c r="L108" s="39"/>
      <c r="M108" s="180" t="s">
        <v>5</v>
      </c>
      <c r="N108" s="181" t="s">
        <v>44</v>
      </c>
      <c r="O108" s="40"/>
      <c r="P108" s="182">
        <f aca="true" t="shared" si="1" ref="P108:P120">O108*H108</f>
        <v>0</v>
      </c>
      <c r="Q108" s="182">
        <v>0</v>
      </c>
      <c r="R108" s="182">
        <f aca="true" t="shared" si="2" ref="R108:R120">Q108*H108</f>
        <v>0</v>
      </c>
      <c r="S108" s="182">
        <v>0</v>
      </c>
      <c r="T108" s="183">
        <f aca="true" t="shared" si="3" ref="T108:T120">S108*H108</f>
        <v>0</v>
      </c>
      <c r="AR108" s="22" t="s">
        <v>218</v>
      </c>
      <c r="AT108" s="22" t="s">
        <v>180</v>
      </c>
      <c r="AU108" s="22" t="s">
        <v>83</v>
      </c>
      <c r="AY108" s="22" t="s">
        <v>178</v>
      </c>
      <c r="BE108" s="184">
        <f aca="true" t="shared" si="4" ref="BE108:BE120">IF(N108="základní",J108,0)</f>
        <v>0</v>
      </c>
      <c r="BF108" s="184">
        <f aca="true" t="shared" si="5" ref="BF108:BF120">IF(N108="snížená",J108,0)</f>
        <v>0</v>
      </c>
      <c r="BG108" s="184">
        <f aca="true" t="shared" si="6" ref="BG108:BG120">IF(N108="zákl. přenesená",J108,0)</f>
        <v>0</v>
      </c>
      <c r="BH108" s="184">
        <f aca="true" t="shared" si="7" ref="BH108:BH120">IF(N108="sníž. přenesená",J108,0)</f>
        <v>0</v>
      </c>
      <c r="BI108" s="184">
        <f aca="true" t="shared" si="8" ref="BI108:BI120">IF(N108="nulová",J108,0)</f>
        <v>0</v>
      </c>
      <c r="BJ108" s="22" t="s">
        <v>81</v>
      </c>
      <c r="BK108" s="184">
        <f aca="true" t="shared" si="9" ref="BK108:BK120">ROUND(I108*H108,2)</f>
        <v>0</v>
      </c>
      <c r="BL108" s="22" t="s">
        <v>218</v>
      </c>
      <c r="BM108" s="22" t="s">
        <v>237</v>
      </c>
    </row>
    <row r="109" spans="2:65" s="1" customFormat="1" ht="25.5" customHeight="1">
      <c r="B109" s="172"/>
      <c r="C109" s="173" t="s">
        <v>240</v>
      </c>
      <c r="D109" s="173" t="s">
        <v>180</v>
      </c>
      <c r="E109" s="174" t="s">
        <v>2569</v>
      </c>
      <c r="F109" s="175" t="s">
        <v>2570</v>
      </c>
      <c r="G109" s="176" t="s">
        <v>290</v>
      </c>
      <c r="H109" s="177">
        <v>80</v>
      </c>
      <c r="I109" s="178"/>
      <c r="J109" s="179">
        <f t="shared" si="0"/>
        <v>0</v>
      </c>
      <c r="K109" s="175" t="s">
        <v>267</v>
      </c>
      <c r="L109" s="39"/>
      <c r="M109" s="180" t="s">
        <v>5</v>
      </c>
      <c r="N109" s="181" t="s">
        <v>44</v>
      </c>
      <c r="O109" s="40"/>
      <c r="P109" s="182">
        <f t="shared" si="1"/>
        <v>0</v>
      </c>
      <c r="Q109" s="182">
        <v>0</v>
      </c>
      <c r="R109" s="182">
        <f t="shared" si="2"/>
        <v>0</v>
      </c>
      <c r="S109" s="182">
        <v>0</v>
      </c>
      <c r="T109" s="183">
        <f t="shared" si="3"/>
        <v>0</v>
      </c>
      <c r="AR109" s="22" t="s">
        <v>218</v>
      </c>
      <c r="AT109" s="22" t="s">
        <v>180</v>
      </c>
      <c r="AU109" s="22" t="s">
        <v>83</v>
      </c>
      <c r="AY109" s="22" t="s">
        <v>178</v>
      </c>
      <c r="BE109" s="184">
        <f t="shared" si="4"/>
        <v>0</v>
      </c>
      <c r="BF109" s="184">
        <f t="shared" si="5"/>
        <v>0</v>
      </c>
      <c r="BG109" s="184">
        <f t="shared" si="6"/>
        <v>0</v>
      </c>
      <c r="BH109" s="184">
        <f t="shared" si="7"/>
        <v>0</v>
      </c>
      <c r="BI109" s="184">
        <f t="shared" si="8"/>
        <v>0</v>
      </c>
      <c r="BJ109" s="22" t="s">
        <v>81</v>
      </c>
      <c r="BK109" s="184">
        <f t="shared" si="9"/>
        <v>0</v>
      </c>
      <c r="BL109" s="22" t="s">
        <v>218</v>
      </c>
      <c r="BM109" s="22" t="s">
        <v>243</v>
      </c>
    </row>
    <row r="110" spans="2:65" s="1" customFormat="1" ht="25.5" customHeight="1">
      <c r="B110" s="172"/>
      <c r="C110" s="173" t="s">
        <v>214</v>
      </c>
      <c r="D110" s="173" t="s">
        <v>180</v>
      </c>
      <c r="E110" s="174" t="s">
        <v>2571</v>
      </c>
      <c r="F110" s="175" t="s">
        <v>2572</v>
      </c>
      <c r="G110" s="176" t="s">
        <v>290</v>
      </c>
      <c r="H110" s="177">
        <v>80</v>
      </c>
      <c r="I110" s="178"/>
      <c r="J110" s="179">
        <f t="shared" si="0"/>
        <v>0</v>
      </c>
      <c r="K110" s="175" t="s">
        <v>267</v>
      </c>
      <c r="L110" s="39"/>
      <c r="M110" s="180" t="s">
        <v>5</v>
      </c>
      <c r="N110" s="181" t="s">
        <v>44</v>
      </c>
      <c r="O110" s="40"/>
      <c r="P110" s="182">
        <f t="shared" si="1"/>
        <v>0</v>
      </c>
      <c r="Q110" s="182">
        <v>0</v>
      </c>
      <c r="R110" s="182">
        <f t="shared" si="2"/>
        <v>0</v>
      </c>
      <c r="S110" s="182">
        <v>0</v>
      </c>
      <c r="T110" s="183">
        <f t="shared" si="3"/>
        <v>0</v>
      </c>
      <c r="AR110" s="22" t="s">
        <v>218</v>
      </c>
      <c r="AT110" s="22" t="s">
        <v>180</v>
      </c>
      <c r="AU110" s="22" t="s">
        <v>83</v>
      </c>
      <c r="AY110" s="22" t="s">
        <v>178</v>
      </c>
      <c r="BE110" s="184">
        <f t="shared" si="4"/>
        <v>0</v>
      </c>
      <c r="BF110" s="184">
        <f t="shared" si="5"/>
        <v>0</v>
      </c>
      <c r="BG110" s="184">
        <f t="shared" si="6"/>
        <v>0</v>
      </c>
      <c r="BH110" s="184">
        <f t="shared" si="7"/>
        <v>0</v>
      </c>
      <c r="BI110" s="184">
        <f t="shared" si="8"/>
        <v>0</v>
      </c>
      <c r="BJ110" s="22" t="s">
        <v>81</v>
      </c>
      <c r="BK110" s="184">
        <f t="shared" si="9"/>
        <v>0</v>
      </c>
      <c r="BL110" s="22" t="s">
        <v>218</v>
      </c>
      <c r="BM110" s="22" t="s">
        <v>247</v>
      </c>
    </row>
    <row r="111" spans="2:65" s="1" customFormat="1" ht="25.5" customHeight="1">
      <c r="B111" s="172"/>
      <c r="C111" s="173" t="s">
        <v>11</v>
      </c>
      <c r="D111" s="173" t="s">
        <v>180</v>
      </c>
      <c r="E111" s="174" t="s">
        <v>2573</v>
      </c>
      <c r="F111" s="175" t="s">
        <v>2574</v>
      </c>
      <c r="G111" s="176" t="s">
        <v>290</v>
      </c>
      <c r="H111" s="177">
        <v>80</v>
      </c>
      <c r="I111" s="178"/>
      <c r="J111" s="179">
        <f t="shared" si="0"/>
        <v>0</v>
      </c>
      <c r="K111" s="175" t="s">
        <v>267</v>
      </c>
      <c r="L111" s="39"/>
      <c r="M111" s="180" t="s">
        <v>5</v>
      </c>
      <c r="N111" s="181" t="s">
        <v>44</v>
      </c>
      <c r="O111" s="40"/>
      <c r="P111" s="182">
        <f t="shared" si="1"/>
        <v>0</v>
      </c>
      <c r="Q111" s="182">
        <v>0</v>
      </c>
      <c r="R111" s="182">
        <f t="shared" si="2"/>
        <v>0</v>
      </c>
      <c r="S111" s="182">
        <v>0</v>
      </c>
      <c r="T111" s="183">
        <f t="shared" si="3"/>
        <v>0</v>
      </c>
      <c r="AR111" s="22" t="s">
        <v>218</v>
      </c>
      <c r="AT111" s="22" t="s">
        <v>180</v>
      </c>
      <c r="AU111" s="22" t="s">
        <v>83</v>
      </c>
      <c r="AY111" s="22" t="s">
        <v>178</v>
      </c>
      <c r="BE111" s="184">
        <f t="shared" si="4"/>
        <v>0</v>
      </c>
      <c r="BF111" s="184">
        <f t="shared" si="5"/>
        <v>0</v>
      </c>
      <c r="BG111" s="184">
        <f t="shared" si="6"/>
        <v>0</v>
      </c>
      <c r="BH111" s="184">
        <f t="shared" si="7"/>
        <v>0</v>
      </c>
      <c r="BI111" s="184">
        <f t="shared" si="8"/>
        <v>0</v>
      </c>
      <c r="BJ111" s="22" t="s">
        <v>81</v>
      </c>
      <c r="BK111" s="184">
        <f t="shared" si="9"/>
        <v>0</v>
      </c>
      <c r="BL111" s="22" t="s">
        <v>218</v>
      </c>
      <c r="BM111" s="22" t="s">
        <v>253</v>
      </c>
    </row>
    <row r="112" spans="2:65" s="1" customFormat="1" ht="25.5" customHeight="1">
      <c r="B112" s="172"/>
      <c r="C112" s="173" t="s">
        <v>218</v>
      </c>
      <c r="D112" s="173" t="s">
        <v>180</v>
      </c>
      <c r="E112" s="174" t="s">
        <v>2575</v>
      </c>
      <c r="F112" s="175" t="s">
        <v>2576</v>
      </c>
      <c r="G112" s="176" t="s">
        <v>290</v>
      </c>
      <c r="H112" s="177">
        <v>80</v>
      </c>
      <c r="I112" s="178"/>
      <c r="J112" s="179">
        <f t="shared" si="0"/>
        <v>0</v>
      </c>
      <c r="K112" s="175" t="s">
        <v>267</v>
      </c>
      <c r="L112" s="39"/>
      <c r="M112" s="180" t="s">
        <v>5</v>
      </c>
      <c r="N112" s="181" t="s">
        <v>44</v>
      </c>
      <c r="O112" s="40"/>
      <c r="P112" s="182">
        <f t="shared" si="1"/>
        <v>0</v>
      </c>
      <c r="Q112" s="182">
        <v>0</v>
      </c>
      <c r="R112" s="182">
        <f t="shared" si="2"/>
        <v>0</v>
      </c>
      <c r="S112" s="182">
        <v>0</v>
      </c>
      <c r="T112" s="183">
        <f t="shared" si="3"/>
        <v>0</v>
      </c>
      <c r="AR112" s="22" t="s">
        <v>218</v>
      </c>
      <c r="AT112" s="22" t="s">
        <v>180</v>
      </c>
      <c r="AU112" s="22" t="s">
        <v>83</v>
      </c>
      <c r="AY112" s="22" t="s">
        <v>178</v>
      </c>
      <c r="BE112" s="184">
        <f t="shared" si="4"/>
        <v>0</v>
      </c>
      <c r="BF112" s="184">
        <f t="shared" si="5"/>
        <v>0</v>
      </c>
      <c r="BG112" s="184">
        <f t="shared" si="6"/>
        <v>0</v>
      </c>
      <c r="BH112" s="184">
        <f t="shared" si="7"/>
        <v>0</v>
      </c>
      <c r="BI112" s="184">
        <f t="shared" si="8"/>
        <v>0</v>
      </c>
      <c r="BJ112" s="22" t="s">
        <v>81</v>
      </c>
      <c r="BK112" s="184">
        <f t="shared" si="9"/>
        <v>0</v>
      </c>
      <c r="BL112" s="22" t="s">
        <v>218</v>
      </c>
      <c r="BM112" s="22" t="s">
        <v>256</v>
      </c>
    </row>
    <row r="113" spans="2:65" s="1" customFormat="1" ht="16.5" customHeight="1">
      <c r="B113" s="172"/>
      <c r="C113" s="173" t="s">
        <v>260</v>
      </c>
      <c r="D113" s="173" t="s">
        <v>180</v>
      </c>
      <c r="E113" s="174" t="s">
        <v>2577</v>
      </c>
      <c r="F113" s="175" t="s">
        <v>2578</v>
      </c>
      <c r="G113" s="176" t="s">
        <v>290</v>
      </c>
      <c r="H113" s="177">
        <v>80</v>
      </c>
      <c r="I113" s="178"/>
      <c r="J113" s="179">
        <f t="shared" si="0"/>
        <v>0</v>
      </c>
      <c r="K113" s="175" t="s">
        <v>267</v>
      </c>
      <c r="L113" s="39"/>
      <c r="M113" s="180" t="s">
        <v>5</v>
      </c>
      <c r="N113" s="181" t="s">
        <v>44</v>
      </c>
      <c r="O113" s="40"/>
      <c r="P113" s="182">
        <f t="shared" si="1"/>
        <v>0</v>
      </c>
      <c r="Q113" s="182">
        <v>0</v>
      </c>
      <c r="R113" s="182">
        <f t="shared" si="2"/>
        <v>0</v>
      </c>
      <c r="S113" s="182">
        <v>0</v>
      </c>
      <c r="T113" s="183">
        <f t="shared" si="3"/>
        <v>0</v>
      </c>
      <c r="AR113" s="22" t="s">
        <v>218</v>
      </c>
      <c r="AT113" s="22" t="s">
        <v>180</v>
      </c>
      <c r="AU113" s="22" t="s">
        <v>83</v>
      </c>
      <c r="AY113" s="22" t="s">
        <v>178</v>
      </c>
      <c r="BE113" s="184">
        <f t="shared" si="4"/>
        <v>0</v>
      </c>
      <c r="BF113" s="184">
        <f t="shared" si="5"/>
        <v>0</v>
      </c>
      <c r="BG113" s="184">
        <f t="shared" si="6"/>
        <v>0</v>
      </c>
      <c r="BH113" s="184">
        <f t="shared" si="7"/>
        <v>0</v>
      </c>
      <c r="BI113" s="184">
        <f t="shared" si="8"/>
        <v>0</v>
      </c>
      <c r="BJ113" s="22" t="s">
        <v>81</v>
      </c>
      <c r="BK113" s="184">
        <f t="shared" si="9"/>
        <v>0</v>
      </c>
      <c r="BL113" s="22" t="s">
        <v>218</v>
      </c>
      <c r="BM113" s="22" t="s">
        <v>263</v>
      </c>
    </row>
    <row r="114" spans="2:65" s="1" customFormat="1" ht="38.25" customHeight="1">
      <c r="B114" s="172"/>
      <c r="C114" s="173" t="s">
        <v>224</v>
      </c>
      <c r="D114" s="173" t="s">
        <v>180</v>
      </c>
      <c r="E114" s="174" t="s">
        <v>2579</v>
      </c>
      <c r="F114" s="175" t="s">
        <v>2580</v>
      </c>
      <c r="G114" s="176" t="s">
        <v>290</v>
      </c>
      <c r="H114" s="177">
        <v>80</v>
      </c>
      <c r="I114" s="178"/>
      <c r="J114" s="179">
        <f t="shared" si="0"/>
        <v>0</v>
      </c>
      <c r="K114" s="175" t="s">
        <v>267</v>
      </c>
      <c r="L114" s="39"/>
      <c r="M114" s="180" t="s">
        <v>5</v>
      </c>
      <c r="N114" s="181" t="s">
        <v>44</v>
      </c>
      <c r="O114" s="40"/>
      <c r="P114" s="182">
        <f t="shared" si="1"/>
        <v>0</v>
      </c>
      <c r="Q114" s="182">
        <v>0</v>
      </c>
      <c r="R114" s="182">
        <f t="shared" si="2"/>
        <v>0</v>
      </c>
      <c r="S114" s="182">
        <v>0</v>
      </c>
      <c r="T114" s="183">
        <f t="shared" si="3"/>
        <v>0</v>
      </c>
      <c r="AR114" s="22" t="s">
        <v>218</v>
      </c>
      <c r="AT114" s="22" t="s">
        <v>180</v>
      </c>
      <c r="AU114" s="22" t="s">
        <v>83</v>
      </c>
      <c r="AY114" s="22" t="s">
        <v>178</v>
      </c>
      <c r="BE114" s="184">
        <f t="shared" si="4"/>
        <v>0</v>
      </c>
      <c r="BF114" s="184">
        <f t="shared" si="5"/>
        <v>0</v>
      </c>
      <c r="BG114" s="184">
        <f t="shared" si="6"/>
        <v>0</v>
      </c>
      <c r="BH114" s="184">
        <f t="shared" si="7"/>
        <v>0</v>
      </c>
      <c r="BI114" s="184">
        <f t="shared" si="8"/>
        <v>0</v>
      </c>
      <c r="BJ114" s="22" t="s">
        <v>81</v>
      </c>
      <c r="BK114" s="184">
        <f t="shared" si="9"/>
        <v>0</v>
      </c>
      <c r="BL114" s="22" t="s">
        <v>218</v>
      </c>
      <c r="BM114" s="22" t="s">
        <v>268</v>
      </c>
    </row>
    <row r="115" spans="2:65" s="1" customFormat="1" ht="38.25" customHeight="1">
      <c r="B115" s="172"/>
      <c r="C115" s="173" t="s">
        <v>270</v>
      </c>
      <c r="D115" s="173" t="s">
        <v>180</v>
      </c>
      <c r="E115" s="174" t="s">
        <v>2581</v>
      </c>
      <c r="F115" s="175" t="s">
        <v>2582</v>
      </c>
      <c r="G115" s="176" t="s">
        <v>290</v>
      </c>
      <c r="H115" s="177">
        <v>160</v>
      </c>
      <c r="I115" s="178"/>
      <c r="J115" s="179">
        <f t="shared" si="0"/>
        <v>0</v>
      </c>
      <c r="K115" s="175" t="s">
        <v>267</v>
      </c>
      <c r="L115" s="39"/>
      <c r="M115" s="180" t="s">
        <v>5</v>
      </c>
      <c r="N115" s="181" t="s">
        <v>44</v>
      </c>
      <c r="O115" s="40"/>
      <c r="P115" s="182">
        <f t="shared" si="1"/>
        <v>0</v>
      </c>
      <c r="Q115" s="182">
        <v>0</v>
      </c>
      <c r="R115" s="182">
        <f t="shared" si="2"/>
        <v>0</v>
      </c>
      <c r="S115" s="182">
        <v>0</v>
      </c>
      <c r="T115" s="183">
        <f t="shared" si="3"/>
        <v>0</v>
      </c>
      <c r="AR115" s="22" t="s">
        <v>218</v>
      </c>
      <c r="AT115" s="22" t="s">
        <v>180</v>
      </c>
      <c r="AU115" s="22" t="s">
        <v>83</v>
      </c>
      <c r="AY115" s="22" t="s">
        <v>178</v>
      </c>
      <c r="BE115" s="184">
        <f t="shared" si="4"/>
        <v>0</v>
      </c>
      <c r="BF115" s="184">
        <f t="shared" si="5"/>
        <v>0</v>
      </c>
      <c r="BG115" s="184">
        <f t="shared" si="6"/>
        <v>0</v>
      </c>
      <c r="BH115" s="184">
        <f t="shared" si="7"/>
        <v>0</v>
      </c>
      <c r="BI115" s="184">
        <f t="shared" si="8"/>
        <v>0</v>
      </c>
      <c r="BJ115" s="22" t="s">
        <v>81</v>
      </c>
      <c r="BK115" s="184">
        <f t="shared" si="9"/>
        <v>0</v>
      </c>
      <c r="BL115" s="22" t="s">
        <v>218</v>
      </c>
      <c r="BM115" s="22" t="s">
        <v>274</v>
      </c>
    </row>
    <row r="116" spans="2:65" s="1" customFormat="1" ht="25.5" customHeight="1">
      <c r="B116" s="172"/>
      <c r="C116" s="173" t="s">
        <v>228</v>
      </c>
      <c r="D116" s="173" t="s">
        <v>180</v>
      </c>
      <c r="E116" s="174" t="s">
        <v>2583</v>
      </c>
      <c r="F116" s="175" t="s">
        <v>2584</v>
      </c>
      <c r="G116" s="176" t="s">
        <v>290</v>
      </c>
      <c r="H116" s="177">
        <v>300</v>
      </c>
      <c r="I116" s="178"/>
      <c r="J116" s="179">
        <f t="shared" si="0"/>
        <v>0</v>
      </c>
      <c r="K116" s="175" t="s">
        <v>267</v>
      </c>
      <c r="L116" s="39"/>
      <c r="M116" s="180" t="s">
        <v>5</v>
      </c>
      <c r="N116" s="181" t="s">
        <v>44</v>
      </c>
      <c r="O116" s="40"/>
      <c r="P116" s="182">
        <f t="shared" si="1"/>
        <v>0</v>
      </c>
      <c r="Q116" s="182">
        <v>0</v>
      </c>
      <c r="R116" s="182">
        <f t="shared" si="2"/>
        <v>0</v>
      </c>
      <c r="S116" s="182">
        <v>0</v>
      </c>
      <c r="T116" s="183">
        <f t="shared" si="3"/>
        <v>0</v>
      </c>
      <c r="AR116" s="22" t="s">
        <v>218</v>
      </c>
      <c r="AT116" s="22" t="s">
        <v>180</v>
      </c>
      <c r="AU116" s="22" t="s">
        <v>83</v>
      </c>
      <c r="AY116" s="22" t="s">
        <v>178</v>
      </c>
      <c r="BE116" s="184">
        <f t="shared" si="4"/>
        <v>0</v>
      </c>
      <c r="BF116" s="184">
        <f t="shared" si="5"/>
        <v>0</v>
      </c>
      <c r="BG116" s="184">
        <f t="shared" si="6"/>
        <v>0</v>
      </c>
      <c r="BH116" s="184">
        <f t="shared" si="7"/>
        <v>0</v>
      </c>
      <c r="BI116" s="184">
        <f t="shared" si="8"/>
        <v>0</v>
      </c>
      <c r="BJ116" s="22" t="s">
        <v>81</v>
      </c>
      <c r="BK116" s="184">
        <f t="shared" si="9"/>
        <v>0</v>
      </c>
      <c r="BL116" s="22" t="s">
        <v>218</v>
      </c>
      <c r="BM116" s="22" t="s">
        <v>278</v>
      </c>
    </row>
    <row r="117" spans="2:65" s="1" customFormat="1" ht="25.5" customHeight="1">
      <c r="B117" s="172"/>
      <c r="C117" s="173" t="s">
        <v>10</v>
      </c>
      <c r="D117" s="173" t="s">
        <v>180</v>
      </c>
      <c r="E117" s="174" t="s">
        <v>2585</v>
      </c>
      <c r="F117" s="175" t="s">
        <v>2586</v>
      </c>
      <c r="G117" s="176" t="s">
        <v>290</v>
      </c>
      <c r="H117" s="177">
        <v>300</v>
      </c>
      <c r="I117" s="178"/>
      <c r="J117" s="179">
        <f t="shared" si="0"/>
        <v>0</v>
      </c>
      <c r="K117" s="175" t="s">
        <v>267</v>
      </c>
      <c r="L117" s="39"/>
      <c r="M117" s="180" t="s">
        <v>5</v>
      </c>
      <c r="N117" s="181" t="s">
        <v>44</v>
      </c>
      <c r="O117" s="40"/>
      <c r="P117" s="182">
        <f t="shared" si="1"/>
        <v>0</v>
      </c>
      <c r="Q117" s="182">
        <v>0</v>
      </c>
      <c r="R117" s="182">
        <f t="shared" si="2"/>
        <v>0</v>
      </c>
      <c r="S117" s="182">
        <v>0</v>
      </c>
      <c r="T117" s="183">
        <f t="shared" si="3"/>
        <v>0</v>
      </c>
      <c r="AR117" s="22" t="s">
        <v>218</v>
      </c>
      <c r="AT117" s="22" t="s">
        <v>180</v>
      </c>
      <c r="AU117" s="22" t="s">
        <v>83</v>
      </c>
      <c r="AY117" s="22" t="s">
        <v>178</v>
      </c>
      <c r="BE117" s="184">
        <f t="shared" si="4"/>
        <v>0</v>
      </c>
      <c r="BF117" s="184">
        <f t="shared" si="5"/>
        <v>0</v>
      </c>
      <c r="BG117" s="184">
        <f t="shared" si="6"/>
        <v>0</v>
      </c>
      <c r="BH117" s="184">
        <f t="shared" si="7"/>
        <v>0</v>
      </c>
      <c r="BI117" s="184">
        <f t="shared" si="8"/>
        <v>0</v>
      </c>
      <c r="BJ117" s="22" t="s">
        <v>81</v>
      </c>
      <c r="BK117" s="184">
        <f t="shared" si="9"/>
        <v>0</v>
      </c>
      <c r="BL117" s="22" t="s">
        <v>218</v>
      </c>
      <c r="BM117" s="22" t="s">
        <v>282</v>
      </c>
    </row>
    <row r="118" spans="2:65" s="1" customFormat="1" ht="16.5" customHeight="1">
      <c r="B118" s="172"/>
      <c r="C118" s="173" t="s">
        <v>233</v>
      </c>
      <c r="D118" s="173" t="s">
        <v>180</v>
      </c>
      <c r="E118" s="174" t="s">
        <v>2587</v>
      </c>
      <c r="F118" s="175" t="s">
        <v>2588</v>
      </c>
      <c r="G118" s="176" t="s">
        <v>223</v>
      </c>
      <c r="H118" s="177">
        <v>24</v>
      </c>
      <c r="I118" s="178"/>
      <c r="J118" s="179">
        <f t="shared" si="0"/>
        <v>0</v>
      </c>
      <c r="K118" s="175" t="s">
        <v>5</v>
      </c>
      <c r="L118" s="39"/>
      <c r="M118" s="180" t="s">
        <v>5</v>
      </c>
      <c r="N118" s="181" t="s">
        <v>44</v>
      </c>
      <c r="O118" s="40"/>
      <c r="P118" s="182">
        <f t="shared" si="1"/>
        <v>0</v>
      </c>
      <c r="Q118" s="182">
        <v>0</v>
      </c>
      <c r="R118" s="182">
        <f t="shared" si="2"/>
        <v>0</v>
      </c>
      <c r="S118" s="182">
        <v>0</v>
      </c>
      <c r="T118" s="183">
        <f t="shared" si="3"/>
        <v>0</v>
      </c>
      <c r="AR118" s="22" t="s">
        <v>218</v>
      </c>
      <c r="AT118" s="22" t="s">
        <v>180</v>
      </c>
      <c r="AU118" s="22" t="s">
        <v>83</v>
      </c>
      <c r="AY118" s="22" t="s">
        <v>178</v>
      </c>
      <c r="BE118" s="184">
        <f t="shared" si="4"/>
        <v>0</v>
      </c>
      <c r="BF118" s="184">
        <f t="shared" si="5"/>
        <v>0</v>
      </c>
      <c r="BG118" s="184">
        <f t="shared" si="6"/>
        <v>0</v>
      </c>
      <c r="BH118" s="184">
        <f t="shared" si="7"/>
        <v>0</v>
      </c>
      <c r="BI118" s="184">
        <f t="shared" si="8"/>
        <v>0</v>
      </c>
      <c r="BJ118" s="22" t="s">
        <v>81</v>
      </c>
      <c r="BK118" s="184">
        <f t="shared" si="9"/>
        <v>0</v>
      </c>
      <c r="BL118" s="22" t="s">
        <v>218</v>
      </c>
      <c r="BM118" s="22" t="s">
        <v>285</v>
      </c>
    </row>
    <row r="119" spans="2:65" s="1" customFormat="1" ht="16.5" customHeight="1">
      <c r="B119" s="172"/>
      <c r="C119" s="173" t="s">
        <v>287</v>
      </c>
      <c r="D119" s="173" t="s">
        <v>180</v>
      </c>
      <c r="E119" s="174" t="s">
        <v>2589</v>
      </c>
      <c r="F119" s="175" t="s">
        <v>2590</v>
      </c>
      <c r="G119" s="176" t="s">
        <v>223</v>
      </c>
      <c r="H119" s="177">
        <v>6</v>
      </c>
      <c r="I119" s="178"/>
      <c r="J119" s="179">
        <f t="shared" si="0"/>
        <v>0</v>
      </c>
      <c r="K119" s="175" t="s">
        <v>5</v>
      </c>
      <c r="L119" s="39"/>
      <c r="M119" s="180" t="s">
        <v>5</v>
      </c>
      <c r="N119" s="181" t="s">
        <v>44</v>
      </c>
      <c r="O119" s="40"/>
      <c r="P119" s="182">
        <f t="shared" si="1"/>
        <v>0</v>
      </c>
      <c r="Q119" s="182">
        <v>0</v>
      </c>
      <c r="R119" s="182">
        <f t="shared" si="2"/>
        <v>0</v>
      </c>
      <c r="S119" s="182">
        <v>0</v>
      </c>
      <c r="T119" s="183">
        <f t="shared" si="3"/>
        <v>0</v>
      </c>
      <c r="AR119" s="22" t="s">
        <v>218</v>
      </c>
      <c r="AT119" s="22" t="s">
        <v>180</v>
      </c>
      <c r="AU119" s="22" t="s">
        <v>83</v>
      </c>
      <c r="AY119" s="22" t="s">
        <v>178</v>
      </c>
      <c r="BE119" s="184">
        <f t="shared" si="4"/>
        <v>0</v>
      </c>
      <c r="BF119" s="184">
        <f t="shared" si="5"/>
        <v>0</v>
      </c>
      <c r="BG119" s="184">
        <f t="shared" si="6"/>
        <v>0</v>
      </c>
      <c r="BH119" s="184">
        <f t="shared" si="7"/>
        <v>0</v>
      </c>
      <c r="BI119" s="184">
        <f t="shared" si="8"/>
        <v>0</v>
      </c>
      <c r="BJ119" s="22" t="s">
        <v>81</v>
      </c>
      <c r="BK119" s="184">
        <f t="shared" si="9"/>
        <v>0</v>
      </c>
      <c r="BL119" s="22" t="s">
        <v>218</v>
      </c>
      <c r="BM119" s="22" t="s">
        <v>291</v>
      </c>
    </row>
    <row r="120" spans="2:65" s="1" customFormat="1" ht="38.25" customHeight="1">
      <c r="B120" s="172"/>
      <c r="C120" s="173" t="s">
        <v>237</v>
      </c>
      <c r="D120" s="173" t="s">
        <v>180</v>
      </c>
      <c r="E120" s="174" t="s">
        <v>2223</v>
      </c>
      <c r="F120" s="175" t="s">
        <v>2224</v>
      </c>
      <c r="G120" s="176" t="s">
        <v>560</v>
      </c>
      <c r="H120" s="212"/>
      <c r="I120" s="178"/>
      <c r="J120" s="179">
        <f t="shared" si="0"/>
        <v>0</v>
      </c>
      <c r="K120" s="175" t="s">
        <v>267</v>
      </c>
      <c r="L120" s="39"/>
      <c r="M120" s="180" t="s">
        <v>5</v>
      </c>
      <c r="N120" s="181" t="s">
        <v>44</v>
      </c>
      <c r="O120" s="40"/>
      <c r="P120" s="182">
        <f t="shared" si="1"/>
        <v>0</v>
      </c>
      <c r="Q120" s="182">
        <v>0</v>
      </c>
      <c r="R120" s="182">
        <f t="shared" si="2"/>
        <v>0</v>
      </c>
      <c r="S120" s="182">
        <v>0</v>
      </c>
      <c r="T120" s="183">
        <f t="shared" si="3"/>
        <v>0</v>
      </c>
      <c r="AR120" s="22" t="s">
        <v>218</v>
      </c>
      <c r="AT120" s="22" t="s">
        <v>180</v>
      </c>
      <c r="AU120" s="22" t="s">
        <v>83</v>
      </c>
      <c r="AY120" s="22" t="s">
        <v>178</v>
      </c>
      <c r="BE120" s="184">
        <f t="shared" si="4"/>
        <v>0</v>
      </c>
      <c r="BF120" s="184">
        <f t="shared" si="5"/>
        <v>0</v>
      </c>
      <c r="BG120" s="184">
        <f t="shared" si="6"/>
        <v>0</v>
      </c>
      <c r="BH120" s="184">
        <f t="shared" si="7"/>
        <v>0</v>
      </c>
      <c r="BI120" s="184">
        <f t="shared" si="8"/>
        <v>0</v>
      </c>
      <c r="BJ120" s="22" t="s">
        <v>81</v>
      </c>
      <c r="BK120" s="184">
        <f t="shared" si="9"/>
        <v>0</v>
      </c>
      <c r="BL120" s="22" t="s">
        <v>218</v>
      </c>
      <c r="BM120" s="22" t="s">
        <v>294</v>
      </c>
    </row>
    <row r="121" spans="2:63" s="10" customFormat="1" ht="29.85" customHeight="1">
      <c r="B121" s="159"/>
      <c r="D121" s="160" t="s">
        <v>72</v>
      </c>
      <c r="E121" s="170" t="s">
        <v>2225</v>
      </c>
      <c r="F121" s="170" t="s">
        <v>2226</v>
      </c>
      <c r="I121" s="162"/>
      <c r="J121" s="171">
        <f>BK121</f>
        <v>0</v>
      </c>
      <c r="L121" s="159"/>
      <c r="M121" s="164"/>
      <c r="N121" s="165"/>
      <c r="O121" s="165"/>
      <c r="P121" s="166">
        <f>SUM(P122:P127)</f>
        <v>0</v>
      </c>
      <c r="Q121" s="165"/>
      <c r="R121" s="166">
        <f>SUM(R122:R127)</f>
        <v>0</v>
      </c>
      <c r="S121" s="165"/>
      <c r="T121" s="167">
        <f>SUM(T122:T127)</f>
        <v>0</v>
      </c>
      <c r="AR121" s="160" t="s">
        <v>83</v>
      </c>
      <c r="AT121" s="168" t="s">
        <v>72</v>
      </c>
      <c r="AU121" s="168" t="s">
        <v>81</v>
      </c>
      <c r="AY121" s="160" t="s">
        <v>178</v>
      </c>
      <c r="BK121" s="169">
        <f>SUM(BK122:BK127)</f>
        <v>0</v>
      </c>
    </row>
    <row r="122" spans="2:65" s="1" customFormat="1" ht="25.5" customHeight="1">
      <c r="B122" s="172"/>
      <c r="C122" s="173" t="s">
        <v>296</v>
      </c>
      <c r="D122" s="173" t="s">
        <v>180</v>
      </c>
      <c r="E122" s="174" t="s">
        <v>2591</v>
      </c>
      <c r="F122" s="175" t="s">
        <v>2592</v>
      </c>
      <c r="G122" s="176" t="s">
        <v>290</v>
      </c>
      <c r="H122" s="177">
        <v>80</v>
      </c>
      <c r="I122" s="178"/>
      <c r="J122" s="179">
        <f aca="true" t="shared" si="10" ref="J122:J127">ROUND(I122*H122,2)</f>
        <v>0</v>
      </c>
      <c r="K122" s="175" t="s">
        <v>267</v>
      </c>
      <c r="L122" s="39"/>
      <c r="M122" s="180" t="s">
        <v>5</v>
      </c>
      <c r="N122" s="181" t="s">
        <v>44</v>
      </c>
      <c r="O122" s="40"/>
      <c r="P122" s="182">
        <f aca="true" t="shared" si="11" ref="P122:P127">O122*H122</f>
        <v>0</v>
      </c>
      <c r="Q122" s="182">
        <v>0</v>
      </c>
      <c r="R122" s="182">
        <f aca="true" t="shared" si="12" ref="R122:R127">Q122*H122</f>
        <v>0</v>
      </c>
      <c r="S122" s="182">
        <v>0</v>
      </c>
      <c r="T122" s="183">
        <f aca="true" t="shared" si="13" ref="T122:T127">S122*H122</f>
        <v>0</v>
      </c>
      <c r="AR122" s="22" t="s">
        <v>218</v>
      </c>
      <c r="AT122" s="22" t="s">
        <v>180</v>
      </c>
      <c r="AU122" s="22" t="s">
        <v>83</v>
      </c>
      <c r="AY122" s="22" t="s">
        <v>178</v>
      </c>
      <c r="BE122" s="184">
        <f aca="true" t="shared" si="14" ref="BE122:BE127">IF(N122="základní",J122,0)</f>
        <v>0</v>
      </c>
      <c r="BF122" s="184">
        <f aca="true" t="shared" si="15" ref="BF122:BF127">IF(N122="snížená",J122,0)</f>
        <v>0</v>
      </c>
      <c r="BG122" s="184">
        <f aca="true" t="shared" si="16" ref="BG122:BG127">IF(N122="zákl. přenesená",J122,0)</f>
        <v>0</v>
      </c>
      <c r="BH122" s="184">
        <f aca="true" t="shared" si="17" ref="BH122:BH127">IF(N122="sníž. přenesená",J122,0)</f>
        <v>0</v>
      </c>
      <c r="BI122" s="184">
        <f aca="true" t="shared" si="18" ref="BI122:BI127">IF(N122="nulová",J122,0)</f>
        <v>0</v>
      </c>
      <c r="BJ122" s="22" t="s">
        <v>81</v>
      </c>
      <c r="BK122" s="184">
        <f aca="true" t="shared" si="19" ref="BK122:BK127">ROUND(I122*H122,2)</f>
        <v>0</v>
      </c>
      <c r="BL122" s="22" t="s">
        <v>218</v>
      </c>
      <c r="BM122" s="22" t="s">
        <v>300</v>
      </c>
    </row>
    <row r="123" spans="2:65" s="1" customFormat="1" ht="25.5" customHeight="1">
      <c r="B123" s="172"/>
      <c r="C123" s="173" t="s">
        <v>243</v>
      </c>
      <c r="D123" s="173" t="s">
        <v>180</v>
      </c>
      <c r="E123" s="174" t="s">
        <v>2593</v>
      </c>
      <c r="F123" s="175" t="s">
        <v>2594</v>
      </c>
      <c r="G123" s="176" t="s">
        <v>290</v>
      </c>
      <c r="H123" s="177">
        <v>80</v>
      </c>
      <c r="I123" s="178"/>
      <c r="J123" s="179">
        <f t="shared" si="10"/>
        <v>0</v>
      </c>
      <c r="K123" s="175" t="s">
        <v>267</v>
      </c>
      <c r="L123" s="39"/>
      <c r="M123" s="180" t="s">
        <v>5</v>
      </c>
      <c r="N123" s="181" t="s">
        <v>44</v>
      </c>
      <c r="O123" s="40"/>
      <c r="P123" s="182">
        <f t="shared" si="11"/>
        <v>0</v>
      </c>
      <c r="Q123" s="182">
        <v>0</v>
      </c>
      <c r="R123" s="182">
        <f t="shared" si="12"/>
        <v>0</v>
      </c>
      <c r="S123" s="182">
        <v>0</v>
      </c>
      <c r="T123" s="183">
        <f t="shared" si="13"/>
        <v>0</v>
      </c>
      <c r="AR123" s="22" t="s">
        <v>218</v>
      </c>
      <c r="AT123" s="22" t="s">
        <v>180</v>
      </c>
      <c r="AU123" s="22" t="s">
        <v>83</v>
      </c>
      <c r="AY123" s="22" t="s">
        <v>178</v>
      </c>
      <c r="BE123" s="184">
        <f t="shared" si="14"/>
        <v>0</v>
      </c>
      <c r="BF123" s="184">
        <f t="shared" si="15"/>
        <v>0</v>
      </c>
      <c r="BG123" s="184">
        <f t="shared" si="16"/>
        <v>0</v>
      </c>
      <c r="BH123" s="184">
        <f t="shared" si="17"/>
        <v>0</v>
      </c>
      <c r="BI123" s="184">
        <f t="shared" si="18"/>
        <v>0</v>
      </c>
      <c r="BJ123" s="22" t="s">
        <v>81</v>
      </c>
      <c r="BK123" s="184">
        <f t="shared" si="19"/>
        <v>0</v>
      </c>
      <c r="BL123" s="22" t="s">
        <v>218</v>
      </c>
      <c r="BM123" s="22" t="s">
        <v>304</v>
      </c>
    </row>
    <row r="124" spans="2:65" s="1" customFormat="1" ht="16.5" customHeight="1">
      <c r="B124" s="172"/>
      <c r="C124" s="173" t="s">
        <v>305</v>
      </c>
      <c r="D124" s="173" t="s">
        <v>180</v>
      </c>
      <c r="E124" s="174" t="s">
        <v>2595</v>
      </c>
      <c r="F124" s="175" t="s">
        <v>2596</v>
      </c>
      <c r="G124" s="176" t="s">
        <v>290</v>
      </c>
      <c r="H124" s="177">
        <v>160</v>
      </c>
      <c r="I124" s="178"/>
      <c r="J124" s="179">
        <f t="shared" si="10"/>
        <v>0</v>
      </c>
      <c r="K124" s="175" t="s">
        <v>267</v>
      </c>
      <c r="L124" s="39"/>
      <c r="M124" s="180" t="s">
        <v>5</v>
      </c>
      <c r="N124" s="181" t="s">
        <v>44</v>
      </c>
      <c r="O124" s="40"/>
      <c r="P124" s="182">
        <f t="shared" si="11"/>
        <v>0</v>
      </c>
      <c r="Q124" s="182">
        <v>0</v>
      </c>
      <c r="R124" s="182">
        <f t="shared" si="12"/>
        <v>0</v>
      </c>
      <c r="S124" s="182">
        <v>0</v>
      </c>
      <c r="T124" s="183">
        <f t="shared" si="13"/>
        <v>0</v>
      </c>
      <c r="AR124" s="22" t="s">
        <v>218</v>
      </c>
      <c r="AT124" s="22" t="s">
        <v>180</v>
      </c>
      <c r="AU124" s="22" t="s">
        <v>83</v>
      </c>
      <c r="AY124" s="22" t="s">
        <v>178</v>
      </c>
      <c r="BE124" s="184">
        <f t="shared" si="14"/>
        <v>0</v>
      </c>
      <c r="BF124" s="184">
        <f t="shared" si="15"/>
        <v>0</v>
      </c>
      <c r="BG124" s="184">
        <f t="shared" si="16"/>
        <v>0</v>
      </c>
      <c r="BH124" s="184">
        <f t="shared" si="17"/>
        <v>0</v>
      </c>
      <c r="BI124" s="184">
        <f t="shared" si="18"/>
        <v>0</v>
      </c>
      <c r="BJ124" s="22" t="s">
        <v>81</v>
      </c>
      <c r="BK124" s="184">
        <f t="shared" si="19"/>
        <v>0</v>
      </c>
      <c r="BL124" s="22" t="s">
        <v>218</v>
      </c>
      <c r="BM124" s="22" t="s">
        <v>308</v>
      </c>
    </row>
    <row r="125" spans="2:65" s="1" customFormat="1" ht="16.5" customHeight="1">
      <c r="B125" s="172"/>
      <c r="C125" s="173" t="s">
        <v>247</v>
      </c>
      <c r="D125" s="173" t="s">
        <v>180</v>
      </c>
      <c r="E125" s="174" t="s">
        <v>2597</v>
      </c>
      <c r="F125" s="175" t="s">
        <v>2598</v>
      </c>
      <c r="G125" s="176" t="s">
        <v>299</v>
      </c>
      <c r="H125" s="177">
        <v>2</v>
      </c>
      <c r="I125" s="178"/>
      <c r="J125" s="179">
        <f t="shared" si="10"/>
        <v>0</v>
      </c>
      <c r="K125" s="175" t="s">
        <v>267</v>
      </c>
      <c r="L125" s="39"/>
      <c r="M125" s="180" t="s">
        <v>5</v>
      </c>
      <c r="N125" s="181" t="s">
        <v>44</v>
      </c>
      <c r="O125" s="40"/>
      <c r="P125" s="182">
        <f t="shared" si="11"/>
        <v>0</v>
      </c>
      <c r="Q125" s="182">
        <v>0</v>
      </c>
      <c r="R125" s="182">
        <f t="shared" si="12"/>
        <v>0</v>
      </c>
      <c r="S125" s="182">
        <v>0</v>
      </c>
      <c r="T125" s="183">
        <f t="shared" si="13"/>
        <v>0</v>
      </c>
      <c r="AR125" s="22" t="s">
        <v>218</v>
      </c>
      <c r="AT125" s="22" t="s">
        <v>180</v>
      </c>
      <c r="AU125" s="22" t="s">
        <v>83</v>
      </c>
      <c r="AY125" s="22" t="s">
        <v>178</v>
      </c>
      <c r="BE125" s="184">
        <f t="shared" si="14"/>
        <v>0</v>
      </c>
      <c r="BF125" s="184">
        <f t="shared" si="15"/>
        <v>0</v>
      </c>
      <c r="BG125" s="184">
        <f t="shared" si="16"/>
        <v>0</v>
      </c>
      <c r="BH125" s="184">
        <f t="shared" si="17"/>
        <v>0</v>
      </c>
      <c r="BI125" s="184">
        <f t="shared" si="18"/>
        <v>0</v>
      </c>
      <c r="BJ125" s="22" t="s">
        <v>81</v>
      </c>
      <c r="BK125" s="184">
        <f t="shared" si="19"/>
        <v>0</v>
      </c>
      <c r="BL125" s="22" t="s">
        <v>218</v>
      </c>
      <c r="BM125" s="22" t="s">
        <v>311</v>
      </c>
    </row>
    <row r="126" spans="2:65" s="1" customFormat="1" ht="16.5" customHeight="1">
      <c r="B126" s="172"/>
      <c r="C126" s="173" t="s">
        <v>313</v>
      </c>
      <c r="D126" s="173" t="s">
        <v>180</v>
      </c>
      <c r="E126" s="174" t="s">
        <v>2599</v>
      </c>
      <c r="F126" s="175" t="s">
        <v>2600</v>
      </c>
      <c r="G126" s="176" t="s">
        <v>223</v>
      </c>
      <c r="H126" s="177">
        <v>1</v>
      </c>
      <c r="I126" s="178"/>
      <c r="J126" s="179">
        <f t="shared" si="10"/>
        <v>0</v>
      </c>
      <c r="K126" s="175" t="s">
        <v>5</v>
      </c>
      <c r="L126" s="39"/>
      <c r="M126" s="180" t="s">
        <v>5</v>
      </c>
      <c r="N126" s="181" t="s">
        <v>44</v>
      </c>
      <c r="O126" s="40"/>
      <c r="P126" s="182">
        <f t="shared" si="11"/>
        <v>0</v>
      </c>
      <c r="Q126" s="182">
        <v>0</v>
      </c>
      <c r="R126" s="182">
        <f t="shared" si="12"/>
        <v>0</v>
      </c>
      <c r="S126" s="182">
        <v>0</v>
      </c>
      <c r="T126" s="183">
        <f t="shared" si="13"/>
        <v>0</v>
      </c>
      <c r="AR126" s="22" t="s">
        <v>218</v>
      </c>
      <c r="AT126" s="22" t="s">
        <v>180</v>
      </c>
      <c r="AU126" s="22" t="s">
        <v>83</v>
      </c>
      <c r="AY126" s="22" t="s">
        <v>178</v>
      </c>
      <c r="BE126" s="184">
        <f t="shared" si="14"/>
        <v>0</v>
      </c>
      <c r="BF126" s="184">
        <f t="shared" si="15"/>
        <v>0</v>
      </c>
      <c r="BG126" s="184">
        <f t="shared" si="16"/>
        <v>0</v>
      </c>
      <c r="BH126" s="184">
        <f t="shared" si="17"/>
        <v>0</v>
      </c>
      <c r="BI126" s="184">
        <f t="shared" si="18"/>
        <v>0</v>
      </c>
      <c r="BJ126" s="22" t="s">
        <v>81</v>
      </c>
      <c r="BK126" s="184">
        <f t="shared" si="19"/>
        <v>0</v>
      </c>
      <c r="BL126" s="22" t="s">
        <v>218</v>
      </c>
      <c r="BM126" s="22" t="s">
        <v>316</v>
      </c>
    </row>
    <row r="127" spans="2:65" s="1" customFormat="1" ht="38.25" customHeight="1">
      <c r="B127" s="172"/>
      <c r="C127" s="173" t="s">
        <v>253</v>
      </c>
      <c r="D127" s="173" t="s">
        <v>180</v>
      </c>
      <c r="E127" s="174" t="s">
        <v>2231</v>
      </c>
      <c r="F127" s="175" t="s">
        <v>2232</v>
      </c>
      <c r="G127" s="176" t="s">
        <v>560</v>
      </c>
      <c r="H127" s="212"/>
      <c r="I127" s="178"/>
      <c r="J127" s="179">
        <f t="shared" si="10"/>
        <v>0</v>
      </c>
      <c r="K127" s="175" t="s">
        <v>267</v>
      </c>
      <c r="L127" s="39"/>
      <c r="M127" s="180" t="s">
        <v>5</v>
      </c>
      <c r="N127" s="181" t="s">
        <v>44</v>
      </c>
      <c r="O127" s="40"/>
      <c r="P127" s="182">
        <f t="shared" si="11"/>
        <v>0</v>
      </c>
      <c r="Q127" s="182">
        <v>0</v>
      </c>
      <c r="R127" s="182">
        <f t="shared" si="12"/>
        <v>0</v>
      </c>
      <c r="S127" s="182">
        <v>0</v>
      </c>
      <c r="T127" s="183">
        <f t="shared" si="13"/>
        <v>0</v>
      </c>
      <c r="AR127" s="22" t="s">
        <v>218</v>
      </c>
      <c r="AT127" s="22" t="s">
        <v>180</v>
      </c>
      <c r="AU127" s="22" t="s">
        <v>83</v>
      </c>
      <c r="AY127" s="22" t="s">
        <v>178</v>
      </c>
      <c r="BE127" s="184">
        <f t="shared" si="14"/>
        <v>0</v>
      </c>
      <c r="BF127" s="184">
        <f t="shared" si="15"/>
        <v>0</v>
      </c>
      <c r="BG127" s="184">
        <f t="shared" si="16"/>
        <v>0</v>
      </c>
      <c r="BH127" s="184">
        <f t="shared" si="17"/>
        <v>0</v>
      </c>
      <c r="BI127" s="184">
        <f t="shared" si="18"/>
        <v>0</v>
      </c>
      <c r="BJ127" s="22" t="s">
        <v>81</v>
      </c>
      <c r="BK127" s="184">
        <f t="shared" si="19"/>
        <v>0</v>
      </c>
      <c r="BL127" s="22" t="s">
        <v>218</v>
      </c>
      <c r="BM127" s="22" t="s">
        <v>323</v>
      </c>
    </row>
    <row r="128" spans="2:63" s="10" customFormat="1" ht="29.85" customHeight="1">
      <c r="B128" s="159"/>
      <c r="D128" s="160" t="s">
        <v>72</v>
      </c>
      <c r="E128" s="170" t="s">
        <v>2601</v>
      </c>
      <c r="F128" s="170" t="s">
        <v>2602</v>
      </c>
      <c r="I128" s="162"/>
      <c r="J128" s="171">
        <f>BK128</f>
        <v>0</v>
      </c>
      <c r="L128" s="159"/>
      <c r="M128" s="164"/>
      <c r="N128" s="165"/>
      <c r="O128" s="165"/>
      <c r="P128" s="166">
        <f>SUM(P129:P132)</f>
        <v>0</v>
      </c>
      <c r="Q128" s="165"/>
      <c r="R128" s="166">
        <f>SUM(R129:R132)</f>
        <v>0</v>
      </c>
      <c r="S128" s="165"/>
      <c r="T128" s="167">
        <f>SUM(T129:T132)</f>
        <v>0</v>
      </c>
      <c r="AR128" s="160" t="s">
        <v>83</v>
      </c>
      <c r="AT128" s="168" t="s">
        <v>72</v>
      </c>
      <c r="AU128" s="168" t="s">
        <v>81</v>
      </c>
      <c r="AY128" s="160" t="s">
        <v>178</v>
      </c>
      <c r="BK128" s="169">
        <f>SUM(BK129:BK132)</f>
        <v>0</v>
      </c>
    </row>
    <row r="129" spans="2:65" s="1" customFormat="1" ht="16.5" customHeight="1">
      <c r="B129" s="172"/>
      <c r="C129" s="173" t="s">
        <v>324</v>
      </c>
      <c r="D129" s="173" t="s">
        <v>180</v>
      </c>
      <c r="E129" s="174" t="s">
        <v>2603</v>
      </c>
      <c r="F129" s="175" t="s">
        <v>2604</v>
      </c>
      <c r="G129" s="176" t="s">
        <v>299</v>
      </c>
      <c r="H129" s="177">
        <v>1</v>
      </c>
      <c r="I129" s="178"/>
      <c r="J129" s="179">
        <f>ROUND(I129*H129,2)</f>
        <v>0</v>
      </c>
      <c r="K129" s="175" t="s">
        <v>5</v>
      </c>
      <c r="L129" s="39"/>
      <c r="M129" s="180" t="s">
        <v>5</v>
      </c>
      <c r="N129" s="181" t="s">
        <v>44</v>
      </c>
      <c r="O129" s="40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3">
        <f>S129*H129</f>
        <v>0</v>
      </c>
      <c r="AR129" s="22" t="s">
        <v>218</v>
      </c>
      <c r="AT129" s="22" t="s">
        <v>180</v>
      </c>
      <c r="AU129" s="22" t="s">
        <v>83</v>
      </c>
      <c r="AY129" s="22" t="s">
        <v>178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22" t="s">
        <v>81</v>
      </c>
      <c r="BK129" s="184">
        <f>ROUND(I129*H129,2)</f>
        <v>0</v>
      </c>
      <c r="BL129" s="22" t="s">
        <v>218</v>
      </c>
      <c r="BM129" s="22" t="s">
        <v>327</v>
      </c>
    </row>
    <row r="130" spans="2:65" s="1" customFormat="1" ht="16.5" customHeight="1">
      <c r="B130" s="172"/>
      <c r="C130" s="173" t="s">
        <v>256</v>
      </c>
      <c r="D130" s="173" t="s">
        <v>180</v>
      </c>
      <c r="E130" s="174" t="s">
        <v>2605</v>
      </c>
      <c r="F130" s="175" t="s">
        <v>2606</v>
      </c>
      <c r="G130" s="176" t="s">
        <v>299</v>
      </c>
      <c r="H130" s="177">
        <v>3</v>
      </c>
      <c r="I130" s="178"/>
      <c r="J130" s="179">
        <f>ROUND(I130*H130,2)</f>
        <v>0</v>
      </c>
      <c r="K130" s="175" t="s">
        <v>5</v>
      </c>
      <c r="L130" s="39"/>
      <c r="M130" s="180" t="s">
        <v>5</v>
      </c>
      <c r="N130" s="181" t="s">
        <v>44</v>
      </c>
      <c r="O130" s="40"/>
      <c r="P130" s="182">
        <f>O130*H130</f>
        <v>0</v>
      </c>
      <c r="Q130" s="182">
        <v>0</v>
      </c>
      <c r="R130" s="182">
        <f>Q130*H130</f>
        <v>0</v>
      </c>
      <c r="S130" s="182">
        <v>0</v>
      </c>
      <c r="T130" s="183">
        <f>S130*H130</f>
        <v>0</v>
      </c>
      <c r="AR130" s="22" t="s">
        <v>218</v>
      </c>
      <c r="AT130" s="22" t="s">
        <v>180</v>
      </c>
      <c r="AU130" s="22" t="s">
        <v>83</v>
      </c>
      <c r="AY130" s="22" t="s">
        <v>178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22" t="s">
        <v>81</v>
      </c>
      <c r="BK130" s="184">
        <f>ROUND(I130*H130,2)</f>
        <v>0</v>
      </c>
      <c r="BL130" s="22" t="s">
        <v>218</v>
      </c>
      <c r="BM130" s="22" t="s">
        <v>330</v>
      </c>
    </row>
    <row r="131" spans="2:65" s="1" customFormat="1" ht="16.5" customHeight="1">
      <c r="B131" s="172"/>
      <c r="C131" s="173" t="s">
        <v>332</v>
      </c>
      <c r="D131" s="173" t="s">
        <v>180</v>
      </c>
      <c r="E131" s="174" t="s">
        <v>2607</v>
      </c>
      <c r="F131" s="175" t="s">
        <v>2608</v>
      </c>
      <c r="G131" s="176" t="s">
        <v>299</v>
      </c>
      <c r="H131" s="177">
        <v>3</v>
      </c>
      <c r="I131" s="178"/>
      <c r="J131" s="179">
        <f>ROUND(I131*H131,2)</f>
        <v>0</v>
      </c>
      <c r="K131" s="175" t="s">
        <v>5</v>
      </c>
      <c r="L131" s="39"/>
      <c r="M131" s="180" t="s">
        <v>5</v>
      </c>
      <c r="N131" s="181" t="s">
        <v>44</v>
      </c>
      <c r="O131" s="40"/>
      <c r="P131" s="182">
        <f>O131*H131</f>
        <v>0</v>
      </c>
      <c r="Q131" s="182">
        <v>0</v>
      </c>
      <c r="R131" s="182">
        <f>Q131*H131</f>
        <v>0</v>
      </c>
      <c r="S131" s="182">
        <v>0</v>
      </c>
      <c r="T131" s="183">
        <f>S131*H131</f>
        <v>0</v>
      </c>
      <c r="AR131" s="22" t="s">
        <v>218</v>
      </c>
      <c r="AT131" s="22" t="s">
        <v>180</v>
      </c>
      <c r="AU131" s="22" t="s">
        <v>83</v>
      </c>
      <c r="AY131" s="22" t="s">
        <v>178</v>
      </c>
      <c r="BE131" s="184">
        <f>IF(N131="základní",J131,0)</f>
        <v>0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22" t="s">
        <v>81</v>
      </c>
      <c r="BK131" s="184">
        <f>ROUND(I131*H131,2)</f>
        <v>0</v>
      </c>
      <c r="BL131" s="22" t="s">
        <v>218</v>
      </c>
      <c r="BM131" s="22" t="s">
        <v>335</v>
      </c>
    </row>
    <row r="132" spans="2:65" s="1" customFormat="1" ht="38.25" customHeight="1">
      <c r="B132" s="172"/>
      <c r="C132" s="173" t="s">
        <v>263</v>
      </c>
      <c r="D132" s="173" t="s">
        <v>180</v>
      </c>
      <c r="E132" s="174" t="s">
        <v>2609</v>
      </c>
      <c r="F132" s="175" t="s">
        <v>2610</v>
      </c>
      <c r="G132" s="176" t="s">
        <v>560</v>
      </c>
      <c r="H132" s="212"/>
      <c r="I132" s="178"/>
      <c r="J132" s="179">
        <f>ROUND(I132*H132,2)</f>
        <v>0</v>
      </c>
      <c r="K132" s="175" t="s">
        <v>267</v>
      </c>
      <c r="L132" s="39"/>
      <c r="M132" s="180" t="s">
        <v>5</v>
      </c>
      <c r="N132" s="181" t="s">
        <v>44</v>
      </c>
      <c r="O132" s="40"/>
      <c r="P132" s="182">
        <f>O132*H132</f>
        <v>0</v>
      </c>
      <c r="Q132" s="182">
        <v>0</v>
      </c>
      <c r="R132" s="182">
        <f>Q132*H132</f>
        <v>0</v>
      </c>
      <c r="S132" s="182">
        <v>0</v>
      </c>
      <c r="T132" s="183">
        <f>S132*H132</f>
        <v>0</v>
      </c>
      <c r="AR132" s="22" t="s">
        <v>218</v>
      </c>
      <c r="AT132" s="22" t="s">
        <v>180</v>
      </c>
      <c r="AU132" s="22" t="s">
        <v>83</v>
      </c>
      <c r="AY132" s="22" t="s">
        <v>178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22" t="s">
        <v>81</v>
      </c>
      <c r="BK132" s="184">
        <f>ROUND(I132*H132,2)</f>
        <v>0</v>
      </c>
      <c r="BL132" s="22" t="s">
        <v>218</v>
      </c>
      <c r="BM132" s="22" t="s">
        <v>339</v>
      </c>
    </row>
    <row r="133" spans="2:63" s="10" customFormat="1" ht="29.85" customHeight="1">
      <c r="B133" s="159"/>
      <c r="D133" s="160" t="s">
        <v>72</v>
      </c>
      <c r="E133" s="170" t="s">
        <v>2295</v>
      </c>
      <c r="F133" s="170" t="s">
        <v>2296</v>
      </c>
      <c r="I133" s="162"/>
      <c r="J133" s="171">
        <f>BK133</f>
        <v>0</v>
      </c>
      <c r="L133" s="159"/>
      <c r="M133" s="164"/>
      <c r="N133" s="165"/>
      <c r="O133" s="165"/>
      <c r="P133" s="166">
        <f>SUM(P134:P137)</f>
        <v>0</v>
      </c>
      <c r="Q133" s="165"/>
      <c r="R133" s="166">
        <f>SUM(R134:R137)</f>
        <v>0</v>
      </c>
      <c r="S133" s="165"/>
      <c r="T133" s="167">
        <f>SUM(T134:T137)</f>
        <v>0</v>
      </c>
      <c r="AR133" s="160" t="s">
        <v>83</v>
      </c>
      <c r="AT133" s="168" t="s">
        <v>72</v>
      </c>
      <c r="AU133" s="168" t="s">
        <v>81</v>
      </c>
      <c r="AY133" s="160" t="s">
        <v>178</v>
      </c>
      <c r="BK133" s="169">
        <f>SUM(BK134:BK137)</f>
        <v>0</v>
      </c>
    </row>
    <row r="134" spans="2:65" s="1" customFormat="1" ht="16.5" customHeight="1">
      <c r="B134" s="172"/>
      <c r="C134" s="173" t="s">
        <v>341</v>
      </c>
      <c r="D134" s="173" t="s">
        <v>180</v>
      </c>
      <c r="E134" s="174" t="s">
        <v>2322</v>
      </c>
      <c r="F134" s="175" t="s">
        <v>2323</v>
      </c>
      <c r="G134" s="176" t="s">
        <v>299</v>
      </c>
      <c r="H134" s="177">
        <v>180</v>
      </c>
      <c r="I134" s="178"/>
      <c r="J134" s="179">
        <f>ROUND(I134*H134,2)</f>
        <v>0</v>
      </c>
      <c r="K134" s="175" t="s">
        <v>267</v>
      </c>
      <c r="L134" s="39"/>
      <c r="M134" s="180" t="s">
        <v>5</v>
      </c>
      <c r="N134" s="181" t="s">
        <v>44</v>
      </c>
      <c r="O134" s="40"/>
      <c r="P134" s="182">
        <f>O134*H134</f>
        <v>0</v>
      </c>
      <c r="Q134" s="182">
        <v>0</v>
      </c>
      <c r="R134" s="182">
        <f>Q134*H134</f>
        <v>0</v>
      </c>
      <c r="S134" s="182">
        <v>0</v>
      </c>
      <c r="T134" s="183">
        <f>S134*H134</f>
        <v>0</v>
      </c>
      <c r="AR134" s="22" t="s">
        <v>218</v>
      </c>
      <c r="AT134" s="22" t="s">
        <v>180</v>
      </c>
      <c r="AU134" s="22" t="s">
        <v>83</v>
      </c>
      <c r="AY134" s="22" t="s">
        <v>178</v>
      </c>
      <c r="BE134" s="184">
        <f>IF(N134="základní",J134,0)</f>
        <v>0</v>
      </c>
      <c r="BF134" s="184">
        <f>IF(N134="snížená",J134,0)</f>
        <v>0</v>
      </c>
      <c r="BG134" s="184">
        <f>IF(N134="zákl. přenesená",J134,0)</f>
        <v>0</v>
      </c>
      <c r="BH134" s="184">
        <f>IF(N134="sníž. přenesená",J134,0)</f>
        <v>0</v>
      </c>
      <c r="BI134" s="184">
        <f>IF(N134="nulová",J134,0)</f>
        <v>0</v>
      </c>
      <c r="BJ134" s="22" t="s">
        <v>81</v>
      </c>
      <c r="BK134" s="184">
        <f>ROUND(I134*H134,2)</f>
        <v>0</v>
      </c>
      <c r="BL134" s="22" t="s">
        <v>218</v>
      </c>
      <c r="BM134" s="22" t="s">
        <v>345</v>
      </c>
    </row>
    <row r="135" spans="2:65" s="1" customFormat="1" ht="25.5" customHeight="1">
      <c r="B135" s="172"/>
      <c r="C135" s="173" t="s">
        <v>268</v>
      </c>
      <c r="D135" s="173" t="s">
        <v>180</v>
      </c>
      <c r="E135" s="174" t="s">
        <v>2324</v>
      </c>
      <c r="F135" s="175" t="s">
        <v>2325</v>
      </c>
      <c r="G135" s="176" t="s">
        <v>299</v>
      </c>
      <c r="H135" s="177">
        <v>55</v>
      </c>
      <c r="I135" s="178"/>
      <c r="J135" s="179">
        <f>ROUND(I135*H135,2)</f>
        <v>0</v>
      </c>
      <c r="K135" s="175" t="s">
        <v>267</v>
      </c>
      <c r="L135" s="39"/>
      <c r="M135" s="180" t="s">
        <v>5</v>
      </c>
      <c r="N135" s="181" t="s">
        <v>44</v>
      </c>
      <c r="O135" s="40"/>
      <c r="P135" s="182">
        <f>O135*H135</f>
        <v>0</v>
      </c>
      <c r="Q135" s="182">
        <v>0</v>
      </c>
      <c r="R135" s="182">
        <f>Q135*H135</f>
        <v>0</v>
      </c>
      <c r="S135" s="182">
        <v>0</v>
      </c>
      <c r="T135" s="183">
        <f>S135*H135</f>
        <v>0</v>
      </c>
      <c r="AR135" s="22" t="s">
        <v>218</v>
      </c>
      <c r="AT135" s="22" t="s">
        <v>180</v>
      </c>
      <c r="AU135" s="22" t="s">
        <v>83</v>
      </c>
      <c r="AY135" s="22" t="s">
        <v>178</v>
      </c>
      <c r="BE135" s="184">
        <f>IF(N135="základní",J135,0)</f>
        <v>0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22" t="s">
        <v>81</v>
      </c>
      <c r="BK135" s="184">
        <f>ROUND(I135*H135,2)</f>
        <v>0</v>
      </c>
      <c r="BL135" s="22" t="s">
        <v>218</v>
      </c>
      <c r="BM135" s="22" t="s">
        <v>349</v>
      </c>
    </row>
    <row r="136" spans="2:65" s="1" customFormat="1" ht="16.5" customHeight="1">
      <c r="B136" s="172"/>
      <c r="C136" s="173" t="s">
        <v>350</v>
      </c>
      <c r="D136" s="173" t="s">
        <v>180</v>
      </c>
      <c r="E136" s="174" t="s">
        <v>2611</v>
      </c>
      <c r="F136" s="175" t="s">
        <v>2612</v>
      </c>
      <c r="G136" s="176" t="s">
        <v>2309</v>
      </c>
      <c r="H136" s="177">
        <v>160</v>
      </c>
      <c r="I136" s="178"/>
      <c r="J136" s="179">
        <f>ROUND(I136*H136,2)</f>
        <v>0</v>
      </c>
      <c r="K136" s="175" t="s">
        <v>5</v>
      </c>
      <c r="L136" s="39"/>
      <c r="M136" s="180" t="s">
        <v>5</v>
      </c>
      <c r="N136" s="181" t="s">
        <v>44</v>
      </c>
      <c r="O136" s="40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AR136" s="22" t="s">
        <v>218</v>
      </c>
      <c r="AT136" s="22" t="s">
        <v>180</v>
      </c>
      <c r="AU136" s="22" t="s">
        <v>83</v>
      </c>
      <c r="AY136" s="22" t="s">
        <v>178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22" t="s">
        <v>81</v>
      </c>
      <c r="BK136" s="184">
        <f>ROUND(I136*H136,2)</f>
        <v>0</v>
      </c>
      <c r="BL136" s="22" t="s">
        <v>218</v>
      </c>
      <c r="BM136" s="22" t="s">
        <v>353</v>
      </c>
    </row>
    <row r="137" spans="2:65" s="1" customFormat="1" ht="38.25" customHeight="1">
      <c r="B137" s="172"/>
      <c r="C137" s="173" t="s">
        <v>274</v>
      </c>
      <c r="D137" s="173" t="s">
        <v>180</v>
      </c>
      <c r="E137" s="174" t="s">
        <v>2344</v>
      </c>
      <c r="F137" s="175" t="s">
        <v>2345</v>
      </c>
      <c r="G137" s="176" t="s">
        <v>560</v>
      </c>
      <c r="H137" s="212"/>
      <c r="I137" s="178"/>
      <c r="J137" s="179">
        <f>ROUND(I137*H137,2)</f>
        <v>0</v>
      </c>
      <c r="K137" s="175" t="s">
        <v>267</v>
      </c>
      <c r="L137" s="39"/>
      <c r="M137" s="180" t="s">
        <v>5</v>
      </c>
      <c r="N137" s="181" t="s">
        <v>44</v>
      </c>
      <c r="O137" s="40"/>
      <c r="P137" s="182">
        <f>O137*H137</f>
        <v>0</v>
      </c>
      <c r="Q137" s="182">
        <v>0</v>
      </c>
      <c r="R137" s="182">
        <f>Q137*H137</f>
        <v>0</v>
      </c>
      <c r="S137" s="182">
        <v>0</v>
      </c>
      <c r="T137" s="183">
        <f>S137*H137</f>
        <v>0</v>
      </c>
      <c r="AR137" s="22" t="s">
        <v>218</v>
      </c>
      <c r="AT137" s="22" t="s">
        <v>180</v>
      </c>
      <c r="AU137" s="22" t="s">
        <v>83</v>
      </c>
      <c r="AY137" s="22" t="s">
        <v>178</v>
      </c>
      <c r="BE137" s="184">
        <f>IF(N137="základní",J137,0)</f>
        <v>0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22" t="s">
        <v>81</v>
      </c>
      <c r="BK137" s="184">
        <f>ROUND(I137*H137,2)</f>
        <v>0</v>
      </c>
      <c r="BL137" s="22" t="s">
        <v>218</v>
      </c>
      <c r="BM137" s="22" t="s">
        <v>357</v>
      </c>
    </row>
    <row r="138" spans="2:63" s="10" customFormat="1" ht="29.85" customHeight="1">
      <c r="B138" s="159"/>
      <c r="D138" s="160" t="s">
        <v>72</v>
      </c>
      <c r="E138" s="170" t="s">
        <v>727</v>
      </c>
      <c r="F138" s="170" t="s">
        <v>728</v>
      </c>
      <c r="I138" s="162"/>
      <c r="J138" s="171">
        <f>BK138</f>
        <v>0</v>
      </c>
      <c r="L138" s="159"/>
      <c r="M138" s="164"/>
      <c r="N138" s="165"/>
      <c r="O138" s="165"/>
      <c r="P138" s="166">
        <f>P139</f>
        <v>0</v>
      </c>
      <c r="Q138" s="165"/>
      <c r="R138" s="166">
        <f>R139</f>
        <v>0</v>
      </c>
      <c r="S138" s="165"/>
      <c r="T138" s="167">
        <f>T139</f>
        <v>0</v>
      </c>
      <c r="AR138" s="160" t="s">
        <v>83</v>
      </c>
      <c r="AT138" s="168" t="s">
        <v>72</v>
      </c>
      <c r="AU138" s="168" t="s">
        <v>81</v>
      </c>
      <c r="AY138" s="160" t="s">
        <v>178</v>
      </c>
      <c r="BK138" s="169">
        <f>BK139</f>
        <v>0</v>
      </c>
    </row>
    <row r="139" spans="2:65" s="1" customFormat="1" ht="25.5" customHeight="1">
      <c r="B139" s="172"/>
      <c r="C139" s="173" t="s">
        <v>358</v>
      </c>
      <c r="D139" s="173" t="s">
        <v>180</v>
      </c>
      <c r="E139" s="174" t="s">
        <v>2499</v>
      </c>
      <c r="F139" s="175" t="s">
        <v>2500</v>
      </c>
      <c r="G139" s="176" t="s">
        <v>290</v>
      </c>
      <c r="H139" s="177">
        <v>80</v>
      </c>
      <c r="I139" s="178"/>
      <c r="J139" s="179">
        <f>ROUND(I139*H139,2)</f>
        <v>0</v>
      </c>
      <c r="K139" s="175" t="s">
        <v>267</v>
      </c>
      <c r="L139" s="39"/>
      <c r="M139" s="180" t="s">
        <v>5</v>
      </c>
      <c r="N139" s="216" t="s">
        <v>44</v>
      </c>
      <c r="O139" s="217"/>
      <c r="P139" s="218">
        <f>O139*H139</f>
        <v>0</v>
      </c>
      <c r="Q139" s="218">
        <v>0</v>
      </c>
      <c r="R139" s="218">
        <f>Q139*H139</f>
        <v>0</v>
      </c>
      <c r="S139" s="218">
        <v>0</v>
      </c>
      <c r="T139" s="219">
        <f>S139*H139</f>
        <v>0</v>
      </c>
      <c r="AR139" s="22" t="s">
        <v>218</v>
      </c>
      <c r="AT139" s="22" t="s">
        <v>180</v>
      </c>
      <c r="AU139" s="22" t="s">
        <v>83</v>
      </c>
      <c r="AY139" s="22" t="s">
        <v>178</v>
      </c>
      <c r="BE139" s="184">
        <f>IF(N139="základní",J139,0)</f>
        <v>0</v>
      </c>
      <c r="BF139" s="184">
        <f>IF(N139="snížená",J139,0)</f>
        <v>0</v>
      </c>
      <c r="BG139" s="184">
        <f>IF(N139="zákl. přenesená",J139,0)</f>
        <v>0</v>
      </c>
      <c r="BH139" s="184">
        <f>IF(N139="sníž. přenesená",J139,0)</f>
        <v>0</v>
      </c>
      <c r="BI139" s="184">
        <f>IF(N139="nulová",J139,0)</f>
        <v>0</v>
      </c>
      <c r="BJ139" s="22" t="s">
        <v>81</v>
      </c>
      <c r="BK139" s="184">
        <f>ROUND(I139*H139,2)</f>
        <v>0</v>
      </c>
      <c r="BL139" s="22" t="s">
        <v>218</v>
      </c>
      <c r="BM139" s="22" t="s">
        <v>359</v>
      </c>
    </row>
    <row r="140" spans="2:12" s="1" customFormat="1" ht="6.95" customHeight="1">
      <c r="B140" s="54"/>
      <c r="C140" s="55"/>
      <c r="D140" s="55"/>
      <c r="E140" s="55"/>
      <c r="F140" s="55"/>
      <c r="G140" s="55"/>
      <c r="H140" s="55"/>
      <c r="I140" s="125"/>
      <c r="J140" s="55"/>
      <c r="K140" s="55"/>
      <c r="L140" s="39"/>
    </row>
  </sheetData>
  <autoFilter ref="C85:K139"/>
  <mergeCells count="10">
    <mergeCell ref="J51:J52"/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3" customFormat="1" ht="45" customHeight="1">
      <c r="B3" s="224"/>
      <c r="C3" s="349" t="s">
        <v>2613</v>
      </c>
      <c r="D3" s="349"/>
      <c r="E3" s="349"/>
      <c r="F3" s="349"/>
      <c r="G3" s="349"/>
      <c r="H3" s="349"/>
      <c r="I3" s="349"/>
      <c r="J3" s="349"/>
      <c r="K3" s="225"/>
    </row>
    <row r="4" spans="2:11" ht="25.5" customHeight="1">
      <c r="B4" s="226"/>
      <c r="C4" s="350" t="s">
        <v>2614</v>
      </c>
      <c r="D4" s="350"/>
      <c r="E4" s="350"/>
      <c r="F4" s="350"/>
      <c r="G4" s="350"/>
      <c r="H4" s="350"/>
      <c r="I4" s="350"/>
      <c r="J4" s="350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8" t="s">
        <v>2615</v>
      </c>
      <c r="D6" s="348"/>
      <c r="E6" s="348"/>
      <c r="F6" s="348"/>
      <c r="G6" s="348"/>
      <c r="H6" s="348"/>
      <c r="I6" s="348"/>
      <c r="J6" s="348"/>
      <c r="K6" s="227"/>
    </row>
    <row r="7" spans="2:11" ht="15" customHeight="1">
      <c r="B7" s="230"/>
      <c r="C7" s="348" t="s">
        <v>2616</v>
      </c>
      <c r="D7" s="348"/>
      <c r="E7" s="348"/>
      <c r="F7" s="348"/>
      <c r="G7" s="348"/>
      <c r="H7" s="348"/>
      <c r="I7" s="348"/>
      <c r="J7" s="348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8" t="s">
        <v>2617</v>
      </c>
      <c r="D9" s="348"/>
      <c r="E9" s="348"/>
      <c r="F9" s="348"/>
      <c r="G9" s="348"/>
      <c r="H9" s="348"/>
      <c r="I9" s="348"/>
      <c r="J9" s="348"/>
      <c r="K9" s="227"/>
    </row>
    <row r="10" spans="2:11" ht="15" customHeight="1">
      <c r="B10" s="230"/>
      <c r="C10" s="229"/>
      <c r="D10" s="348" t="s">
        <v>2618</v>
      </c>
      <c r="E10" s="348"/>
      <c r="F10" s="348"/>
      <c r="G10" s="348"/>
      <c r="H10" s="348"/>
      <c r="I10" s="348"/>
      <c r="J10" s="348"/>
      <c r="K10" s="227"/>
    </row>
    <row r="11" spans="2:11" ht="15" customHeight="1">
      <c r="B11" s="230"/>
      <c r="C11" s="231"/>
      <c r="D11" s="348" t="s">
        <v>2619</v>
      </c>
      <c r="E11" s="348"/>
      <c r="F11" s="348"/>
      <c r="G11" s="348"/>
      <c r="H11" s="348"/>
      <c r="I11" s="348"/>
      <c r="J11" s="348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8" t="s">
        <v>2620</v>
      </c>
      <c r="E13" s="348"/>
      <c r="F13" s="348"/>
      <c r="G13" s="348"/>
      <c r="H13" s="348"/>
      <c r="I13" s="348"/>
      <c r="J13" s="348"/>
      <c r="K13" s="227"/>
    </row>
    <row r="14" spans="2:11" ht="15" customHeight="1">
      <c r="B14" s="230"/>
      <c r="C14" s="231"/>
      <c r="D14" s="348" t="s">
        <v>2621</v>
      </c>
      <c r="E14" s="348"/>
      <c r="F14" s="348"/>
      <c r="G14" s="348"/>
      <c r="H14" s="348"/>
      <c r="I14" s="348"/>
      <c r="J14" s="348"/>
      <c r="K14" s="227"/>
    </row>
    <row r="15" spans="2:11" ht="15" customHeight="1">
      <c r="B15" s="230"/>
      <c r="C15" s="231"/>
      <c r="D15" s="348" t="s">
        <v>2622</v>
      </c>
      <c r="E15" s="348"/>
      <c r="F15" s="348"/>
      <c r="G15" s="348"/>
      <c r="H15" s="348"/>
      <c r="I15" s="348"/>
      <c r="J15" s="348"/>
      <c r="K15" s="227"/>
    </row>
    <row r="16" spans="2:11" ht="15" customHeight="1">
      <c r="B16" s="230"/>
      <c r="C16" s="231"/>
      <c r="D16" s="231"/>
      <c r="E16" s="232" t="s">
        <v>80</v>
      </c>
      <c r="F16" s="348" t="s">
        <v>2623</v>
      </c>
      <c r="G16" s="348"/>
      <c r="H16" s="348"/>
      <c r="I16" s="348"/>
      <c r="J16" s="348"/>
      <c r="K16" s="227"/>
    </row>
    <row r="17" spans="2:11" ht="15" customHeight="1">
      <c r="B17" s="230"/>
      <c r="C17" s="231"/>
      <c r="D17" s="231"/>
      <c r="E17" s="232" t="s">
        <v>2624</v>
      </c>
      <c r="F17" s="348" t="s">
        <v>2625</v>
      </c>
      <c r="G17" s="348"/>
      <c r="H17" s="348"/>
      <c r="I17" s="348"/>
      <c r="J17" s="348"/>
      <c r="K17" s="227"/>
    </row>
    <row r="18" spans="2:11" ht="15" customHeight="1">
      <c r="B18" s="230"/>
      <c r="C18" s="231"/>
      <c r="D18" s="231"/>
      <c r="E18" s="232" t="s">
        <v>2626</v>
      </c>
      <c r="F18" s="348" t="s">
        <v>2627</v>
      </c>
      <c r="G18" s="348"/>
      <c r="H18" s="348"/>
      <c r="I18" s="348"/>
      <c r="J18" s="348"/>
      <c r="K18" s="227"/>
    </row>
    <row r="19" spans="2:11" ht="15" customHeight="1">
      <c r="B19" s="230"/>
      <c r="C19" s="231"/>
      <c r="D19" s="231"/>
      <c r="E19" s="232" t="s">
        <v>2628</v>
      </c>
      <c r="F19" s="348" t="s">
        <v>2629</v>
      </c>
      <c r="G19" s="348"/>
      <c r="H19" s="348"/>
      <c r="I19" s="348"/>
      <c r="J19" s="348"/>
      <c r="K19" s="227"/>
    </row>
    <row r="20" spans="2:11" ht="15" customHeight="1">
      <c r="B20" s="230"/>
      <c r="C20" s="231"/>
      <c r="D20" s="231"/>
      <c r="E20" s="232" t="s">
        <v>2630</v>
      </c>
      <c r="F20" s="348" t="s">
        <v>2631</v>
      </c>
      <c r="G20" s="348"/>
      <c r="H20" s="348"/>
      <c r="I20" s="348"/>
      <c r="J20" s="348"/>
      <c r="K20" s="227"/>
    </row>
    <row r="21" spans="2:11" ht="15" customHeight="1">
      <c r="B21" s="230"/>
      <c r="C21" s="231"/>
      <c r="D21" s="231"/>
      <c r="E21" s="232" t="s">
        <v>2632</v>
      </c>
      <c r="F21" s="348" t="s">
        <v>2633</v>
      </c>
      <c r="G21" s="348"/>
      <c r="H21" s="348"/>
      <c r="I21" s="348"/>
      <c r="J21" s="348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8" t="s">
        <v>2634</v>
      </c>
      <c r="D23" s="348"/>
      <c r="E23" s="348"/>
      <c r="F23" s="348"/>
      <c r="G23" s="348"/>
      <c r="H23" s="348"/>
      <c r="I23" s="348"/>
      <c r="J23" s="348"/>
      <c r="K23" s="227"/>
    </row>
    <row r="24" spans="2:11" ht="15" customHeight="1">
      <c r="B24" s="230"/>
      <c r="C24" s="348" t="s">
        <v>2635</v>
      </c>
      <c r="D24" s="348"/>
      <c r="E24" s="348"/>
      <c r="F24" s="348"/>
      <c r="G24" s="348"/>
      <c r="H24" s="348"/>
      <c r="I24" s="348"/>
      <c r="J24" s="348"/>
      <c r="K24" s="227"/>
    </row>
    <row r="25" spans="2:11" ht="15" customHeight="1">
      <c r="B25" s="230"/>
      <c r="C25" s="229"/>
      <c r="D25" s="348" t="s">
        <v>2636</v>
      </c>
      <c r="E25" s="348"/>
      <c r="F25" s="348"/>
      <c r="G25" s="348"/>
      <c r="H25" s="348"/>
      <c r="I25" s="348"/>
      <c r="J25" s="348"/>
      <c r="K25" s="227"/>
    </row>
    <row r="26" spans="2:11" ht="15" customHeight="1">
      <c r="B26" s="230"/>
      <c r="C26" s="231"/>
      <c r="D26" s="348" t="s">
        <v>2637</v>
      </c>
      <c r="E26" s="348"/>
      <c r="F26" s="348"/>
      <c r="G26" s="348"/>
      <c r="H26" s="348"/>
      <c r="I26" s="348"/>
      <c r="J26" s="348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8" t="s">
        <v>2638</v>
      </c>
      <c r="E28" s="348"/>
      <c r="F28" s="348"/>
      <c r="G28" s="348"/>
      <c r="H28" s="348"/>
      <c r="I28" s="348"/>
      <c r="J28" s="348"/>
      <c r="K28" s="227"/>
    </row>
    <row r="29" spans="2:11" ht="15" customHeight="1">
      <c r="B29" s="230"/>
      <c r="C29" s="231"/>
      <c r="D29" s="348" t="s">
        <v>2639</v>
      </c>
      <c r="E29" s="348"/>
      <c r="F29" s="348"/>
      <c r="G29" s="348"/>
      <c r="H29" s="348"/>
      <c r="I29" s="348"/>
      <c r="J29" s="348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8" t="s">
        <v>2640</v>
      </c>
      <c r="E31" s="348"/>
      <c r="F31" s="348"/>
      <c r="G31" s="348"/>
      <c r="H31" s="348"/>
      <c r="I31" s="348"/>
      <c r="J31" s="348"/>
      <c r="K31" s="227"/>
    </row>
    <row r="32" spans="2:11" ht="15" customHeight="1">
      <c r="B32" s="230"/>
      <c r="C32" s="231"/>
      <c r="D32" s="348" t="s">
        <v>2641</v>
      </c>
      <c r="E32" s="348"/>
      <c r="F32" s="348"/>
      <c r="G32" s="348"/>
      <c r="H32" s="348"/>
      <c r="I32" s="348"/>
      <c r="J32" s="348"/>
      <c r="K32" s="227"/>
    </row>
    <row r="33" spans="2:11" ht="15" customHeight="1">
      <c r="B33" s="230"/>
      <c r="C33" s="231"/>
      <c r="D33" s="348" t="s">
        <v>2642</v>
      </c>
      <c r="E33" s="348"/>
      <c r="F33" s="348"/>
      <c r="G33" s="348"/>
      <c r="H33" s="348"/>
      <c r="I33" s="348"/>
      <c r="J33" s="348"/>
      <c r="K33" s="227"/>
    </row>
    <row r="34" spans="2:11" ht="15" customHeight="1">
      <c r="B34" s="230"/>
      <c r="C34" s="231"/>
      <c r="D34" s="229"/>
      <c r="E34" s="233" t="s">
        <v>163</v>
      </c>
      <c r="F34" s="229"/>
      <c r="G34" s="348" t="s">
        <v>2643</v>
      </c>
      <c r="H34" s="348"/>
      <c r="I34" s="348"/>
      <c r="J34" s="348"/>
      <c r="K34" s="227"/>
    </row>
    <row r="35" spans="2:11" ht="30.75" customHeight="1">
      <c r="B35" s="230"/>
      <c r="C35" s="231"/>
      <c r="D35" s="229"/>
      <c r="E35" s="233" t="s">
        <v>2644</v>
      </c>
      <c r="F35" s="229"/>
      <c r="G35" s="348" t="s">
        <v>2645</v>
      </c>
      <c r="H35" s="348"/>
      <c r="I35" s="348"/>
      <c r="J35" s="348"/>
      <c r="K35" s="227"/>
    </row>
    <row r="36" spans="2:11" ht="15" customHeight="1">
      <c r="B36" s="230"/>
      <c r="C36" s="231"/>
      <c r="D36" s="229"/>
      <c r="E36" s="233" t="s">
        <v>54</v>
      </c>
      <c r="F36" s="229"/>
      <c r="G36" s="348" t="s">
        <v>2646</v>
      </c>
      <c r="H36" s="348"/>
      <c r="I36" s="348"/>
      <c r="J36" s="348"/>
      <c r="K36" s="227"/>
    </row>
    <row r="37" spans="2:11" ht="15" customHeight="1">
      <c r="B37" s="230"/>
      <c r="C37" s="231"/>
      <c r="D37" s="229"/>
      <c r="E37" s="233" t="s">
        <v>164</v>
      </c>
      <c r="F37" s="229"/>
      <c r="G37" s="348" t="s">
        <v>2647</v>
      </c>
      <c r="H37" s="348"/>
      <c r="I37" s="348"/>
      <c r="J37" s="348"/>
      <c r="K37" s="227"/>
    </row>
    <row r="38" spans="2:11" ht="15" customHeight="1">
      <c r="B38" s="230"/>
      <c r="C38" s="231"/>
      <c r="D38" s="229"/>
      <c r="E38" s="233" t="s">
        <v>165</v>
      </c>
      <c r="F38" s="229"/>
      <c r="G38" s="348" t="s">
        <v>2648</v>
      </c>
      <c r="H38" s="348"/>
      <c r="I38" s="348"/>
      <c r="J38" s="348"/>
      <c r="K38" s="227"/>
    </row>
    <row r="39" spans="2:11" ht="15" customHeight="1">
      <c r="B39" s="230"/>
      <c r="C39" s="231"/>
      <c r="D39" s="229"/>
      <c r="E39" s="233" t="s">
        <v>166</v>
      </c>
      <c r="F39" s="229"/>
      <c r="G39" s="348" t="s">
        <v>2649</v>
      </c>
      <c r="H39" s="348"/>
      <c r="I39" s="348"/>
      <c r="J39" s="348"/>
      <c r="K39" s="227"/>
    </row>
    <row r="40" spans="2:11" ht="15" customHeight="1">
      <c r="B40" s="230"/>
      <c r="C40" s="231"/>
      <c r="D40" s="229"/>
      <c r="E40" s="233" t="s">
        <v>2650</v>
      </c>
      <c r="F40" s="229"/>
      <c r="G40" s="348" t="s">
        <v>2651</v>
      </c>
      <c r="H40" s="348"/>
      <c r="I40" s="348"/>
      <c r="J40" s="348"/>
      <c r="K40" s="227"/>
    </row>
    <row r="41" spans="2:11" ht="15" customHeight="1">
      <c r="B41" s="230"/>
      <c r="C41" s="231"/>
      <c r="D41" s="229"/>
      <c r="E41" s="233"/>
      <c r="F41" s="229"/>
      <c r="G41" s="348" t="s">
        <v>2652</v>
      </c>
      <c r="H41" s="348"/>
      <c r="I41" s="348"/>
      <c r="J41" s="348"/>
      <c r="K41" s="227"/>
    </row>
    <row r="42" spans="2:11" ht="15" customHeight="1">
      <c r="B42" s="230"/>
      <c r="C42" s="231"/>
      <c r="D42" s="229"/>
      <c r="E42" s="233" t="s">
        <v>2653</v>
      </c>
      <c r="F42" s="229"/>
      <c r="G42" s="348" t="s">
        <v>2654</v>
      </c>
      <c r="H42" s="348"/>
      <c r="I42" s="348"/>
      <c r="J42" s="348"/>
      <c r="K42" s="227"/>
    </row>
    <row r="43" spans="2:11" ht="15" customHeight="1">
      <c r="B43" s="230"/>
      <c r="C43" s="231"/>
      <c r="D43" s="229"/>
      <c r="E43" s="233" t="s">
        <v>168</v>
      </c>
      <c r="F43" s="229"/>
      <c r="G43" s="348" t="s">
        <v>2655</v>
      </c>
      <c r="H43" s="348"/>
      <c r="I43" s="348"/>
      <c r="J43" s="348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8" t="s">
        <v>2656</v>
      </c>
      <c r="E45" s="348"/>
      <c r="F45" s="348"/>
      <c r="G45" s="348"/>
      <c r="H45" s="348"/>
      <c r="I45" s="348"/>
      <c r="J45" s="348"/>
      <c r="K45" s="227"/>
    </row>
    <row r="46" spans="2:11" ht="15" customHeight="1">
      <c r="B46" s="230"/>
      <c r="C46" s="231"/>
      <c r="D46" s="231"/>
      <c r="E46" s="348" t="s">
        <v>2657</v>
      </c>
      <c r="F46" s="348"/>
      <c r="G46" s="348"/>
      <c r="H46" s="348"/>
      <c r="I46" s="348"/>
      <c r="J46" s="348"/>
      <c r="K46" s="227"/>
    </row>
    <row r="47" spans="2:11" ht="15" customHeight="1">
      <c r="B47" s="230"/>
      <c r="C47" s="231"/>
      <c r="D47" s="231"/>
      <c r="E47" s="348" t="s">
        <v>2658</v>
      </c>
      <c r="F47" s="348"/>
      <c r="G47" s="348"/>
      <c r="H47" s="348"/>
      <c r="I47" s="348"/>
      <c r="J47" s="348"/>
      <c r="K47" s="227"/>
    </row>
    <row r="48" spans="2:11" ht="15" customHeight="1">
      <c r="B48" s="230"/>
      <c r="C48" s="231"/>
      <c r="D48" s="231"/>
      <c r="E48" s="348" t="s">
        <v>2659</v>
      </c>
      <c r="F48" s="348"/>
      <c r="G48" s="348"/>
      <c r="H48" s="348"/>
      <c r="I48" s="348"/>
      <c r="J48" s="348"/>
      <c r="K48" s="227"/>
    </row>
    <row r="49" spans="2:11" ht="15" customHeight="1">
      <c r="B49" s="230"/>
      <c r="C49" s="231"/>
      <c r="D49" s="348" t="s">
        <v>2660</v>
      </c>
      <c r="E49" s="348"/>
      <c r="F49" s="348"/>
      <c r="G49" s="348"/>
      <c r="H49" s="348"/>
      <c r="I49" s="348"/>
      <c r="J49" s="348"/>
      <c r="K49" s="227"/>
    </row>
    <row r="50" spans="2:11" ht="25.5" customHeight="1">
      <c r="B50" s="226"/>
      <c r="C50" s="350" t="s">
        <v>2661</v>
      </c>
      <c r="D50" s="350"/>
      <c r="E50" s="350"/>
      <c r="F50" s="350"/>
      <c r="G50" s="350"/>
      <c r="H50" s="350"/>
      <c r="I50" s="350"/>
      <c r="J50" s="350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8" t="s">
        <v>2662</v>
      </c>
      <c r="D52" s="348"/>
      <c r="E52" s="348"/>
      <c r="F52" s="348"/>
      <c r="G52" s="348"/>
      <c r="H52" s="348"/>
      <c r="I52" s="348"/>
      <c r="J52" s="348"/>
      <c r="K52" s="227"/>
    </row>
    <row r="53" spans="2:11" ht="15" customHeight="1">
      <c r="B53" s="226"/>
      <c r="C53" s="348" t="s">
        <v>2663</v>
      </c>
      <c r="D53" s="348"/>
      <c r="E53" s="348"/>
      <c r="F53" s="348"/>
      <c r="G53" s="348"/>
      <c r="H53" s="348"/>
      <c r="I53" s="348"/>
      <c r="J53" s="348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8" t="s">
        <v>2664</v>
      </c>
      <c r="D55" s="348"/>
      <c r="E55" s="348"/>
      <c r="F55" s="348"/>
      <c r="G55" s="348"/>
      <c r="H55" s="348"/>
      <c r="I55" s="348"/>
      <c r="J55" s="348"/>
      <c r="K55" s="227"/>
    </row>
    <row r="56" spans="2:11" ht="15" customHeight="1">
      <c r="B56" s="226"/>
      <c r="C56" s="231"/>
      <c r="D56" s="348" t="s">
        <v>2665</v>
      </c>
      <c r="E56" s="348"/>
      <c r="F56" s="348"/>
      <c r="G56" s="348"/>
      <c r="H56" s="348"/>
      <c r="I56" s="348"/>
      <c r="J56" s="348"/>
      <c r="K56" s="227"/>
    </row>
    <row r="57" spans="2:11" ht="15" customHeight="1">
      <c r="B57" s="226"/>
      <c r="C57" s="231"/>
      <c r="D57" s="348" t="s">
        <v>2666</v>
      </c>
      <c r="E57" s="348"/>
      <c r="F57" s="348"/>
      <c r="G57" s="348"/>
      <c r="H57" s="348"/>
      <c r="I57" s="348"/>
      <c r="J57" s="348"/>
      <c r="K57" s="227"/>
    </row>
    <row r="58" spans="2:11" ht="15" customHeight="1">
      <c r="B58" s="226"/>
      <c r="C58" s="231"/>
      <c r="D58" s="348" t="s">
        <v>2667</v>
      </c>
      <c r="E58" s="348"/>
      <c r="F58" s="348"/>
      <c r="G58" s="348"/>
      <c r="H58" s="348"/>
      <c r="I58" s="348"/>
      <c r="J58" s="348"/>
      <c r="K58" s="227"/>
    </row>
    <row r="59" spans="2:11" ht="15" customHeight="1">
      <c r="B59" s="226"/>
      <c r="C59" s="231"/>
      <c r="D59" s="348" t="s">
        <v>2668</v>
      </c>
      <c r="E59" s="348"/>
      <c r="F59" s="348"/>
      <c r="G59" s="348"/>
      <c r="H59" s="348"/>
      <c r="I59" s="348"/>
      <c r="J59" s="348"/>
      <c r="K59" s="227"/>
    </row>
    <row r="60" spans="2:11" ht="15" customHeight="1">
      <c r="B60" s="226"/>
      <c r="C60" s="231"/>
      <c r="D60" s="351" t="s">
        <v>2669</v>
      </c>
      <c r="E60" s="351"/>
      <c r="F60" s="351"/>
      <c r="G60" s="351"/>
      <c r="H60" s="351"/>
      <c r="I60" s="351"/>
      <c r="J60" s="351"/>
      <c r="K60" s="227"/>
    </row>
    <row r="61" spans="2:11" ht="15" customHeight="1">
      <c r="B61" s="226"/>
      <c r="C61" s="231"/>
      <c r="D61" s="348" t="s">
        <v>2670</v>
      </c>
      <c r="E61" s="348"/>
      <c r="F61" s="348"/>
      <c r="G61" s="348"/>
      <c r="H61" s="348"/>
      <c r="I61" s="348"/>
      <c r="J61" s="348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8" t="s">
        <v>2671</v>
      </c>
      <c r="E63" s="348"/>
      <c r="F63" s="348"/>
      <c r="G63" s="348"/>
      <c r="H63" s="348"/>
      <c r="I63" s="348"/>
      <c r="J63" s="348"/>
      <c r="K63" s="227"/>
    </row>
    <row r="64" spans="2:11" ht="15" customHeight="1">
      <c r="B64" s="226"/>
      <c r="C64" s="231"/>
      <c r="D64" s="351" t="s">
        <v>2672</v>
      </c>
      <c r="E64" s="351"/>
      <c r="F64" s="351"/>
      <c r="G64" s="351"/>
      <c r="H64" s="351"/>
      <c r="I64" s="351"/>
      <c r="J64" s="351"/>
      <c r="K64" s="227"/>
    </row>
    <row r="65" spans="2:11" ht="15" customHeight="1">
      <c r="B65" s="226"/>
      <c r="C65" s="231"/>
      <c r="D65" s="348" t="s">
        <v>2673</v>
      </c>
      <c r="E65" s="348"/>
      <c r="F65" s="348"/>
      <c r="G65" s="348"/>
      <c r="H65" s="348"/>
      <c r="I65" s="348"/>
      <c r="J65" s="348"/>
      <c r="K65" s="227"/>
    </row>
    <row r="66" spans="2:11" ht="15" customHeight="1">
      <c r="B66" s="226"/>
      <c r="C66" s="231"/>
      <c r="D66" s="348" t="s">
        <v>2674</v>
      </c>
      <c r="E66" s="348"/>
      <c r="F66" s="348"/>
      <c r="G66" s="348"/>
      <c r="H66" s="348"/>
      <c r="I66" s="348"/>
      <c r="J66" s="348"/>
      <c r="K66" s="227"/>
    </row>
    <row r="67" spans="2:11" ht="15" customHeight="1">
      <c r="B67" s="226"/>
      <c r="C67" s="231"/>
      <c r="D67" s="348" t="s">
        <v>2675</v>
      </c>
      <c r="E67" s="348"/>
      <c r="F67" s="348"/>
      <c r="G67" s="348"/>
      <c r="H67" s="348"/>
      <c r="I67" s="348"/>
      <c r="J67" s="348"/>
      <c r="K67" s="227"/>
    </row>
    <row r="68" spans="2:11" ht="15" customHeight="1">
      <c r="B68" s="226"/>
      <c r="C68" s="231"/>
      <c r="D68" s="348" t="s">
        <v>2676</v>
      </c>
      <c r="E68" s="348"/>
      <c r="F68" s="348"/>
      <c r="G68" s="348"/>
      <c r="H68" s="348"/>
      <c r="I68" s="348"/>
      <c r="J68" s="348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52" t="s">
        <v>135</v>
      </c>
      <c r="D73" s="352"/>
      <c r="E73" s="352"/>
      <c r="F73" s="352"/>
      <c r="G73" s="352"/>
      <c r="H73" s="352"/>
      <c r="I73" s="352"/>
      <c r="J73" s="352"/>
      <c r="K73" s="244"/>
    </row>
    <row r="74" spans="2:11" ht="17.25" customHeight="1">
      <c r="B74" s="243"/>
      <c r="C74" s="245" t="s">
        <v>2677</v>
      </c>
      <c r="D74" s="245"/>
      <c r="E74" s="245"/>
      <c r="F74" s="245" t="s">
        <v>2678</v>
      </c>
      <c r="G74" s="246"/>
      <c r="H74" s="245" t="s">
        <v>164</v>
      </c>
      <c r="I74" s="245" t="s">
        <v>58</v>
      </c>
      <c r="J74" s="245" t="s">
        <v>2679</v>
      </c>
      <c r="K74" s="244"/>
    </row>
    <row r="75" spans="2:11" ht="17.25" customHeight="1">
      <c r="B75" s="243"/>
      <c r="C75" s="247" t="s">
        <v>2680</v>
      </c>
      <c r="D75" s="247"/>
      <c r="E75" s="247"/>
      <c r="F75" s="248" t="s">
        <v>2681</v>
      </c>
      <c r="G75" s="249"/>
      <c r="H75" s="247"/>
      <c r="I75" s="247"/>
      <c r="J75" s="247" t="s">
        <v>2682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54</v>
      </c>
      <c r="D77" s="250"/>
      <c r="E77" s="250"/>
      <c r="F77" s="252" t="s">
        <v>2683</v>
      </c>
      <c r="G77" s="251"/>
      <c r="H77" s="233" t="s">
        <v>2684</v>
      </c>
      <c r="I77" s="233" t="s">
        <v>2685</v>
      </c>
      <c r="J77" s="233">
        <v>20</v>
      </c>
      <c r="K77" s="244"/>
    </row>
    <row r="78" spans="2:11" ht="15" customHeight="1">
      <c r="B78" s="243"/>
      <c r="C78" s="233" t="s">
        <v>2686</v>
      </c>
      <c r="D78" s="233"/>
      <c r="E78" s="233"/>
      <c r="F78" s="252" t="s">
        <v>2683</v>
      </c>
      <c r="G78" s="251"/>
      <c r="H78" s="233" t="s">
        <v>2687</v>
      </c>
      <c r="I78" s="233" t="s">
        <v>2685</v>
      </c>
      <c r="J78" s="233">
        <v>120</v>
      </c>
      <c r="K78" s="244"/>
    </row>
    <row r="79" spans="2:11" ht="15" customHeight="1">
      <c r="B79" s="253"/>
      <c r="C79" s="233" t="s">
        <v>2688</v>
      </c>
      <c r="D79" s="233"/>
      <c r="E79" s="233"/>
      <c r="F79" s="252" t="s">
        <v>2689</v>
      </c>
      <c r="G79" s="251"/>
      <c r="H79" s="233" t="s">
        <v>2690</v>
      </c>
      <c r="I79" s="233" t="s">
        <v>2685</v>
      </c>
      <c r="J79" s="233">
        <v>50</v>
      </c>
      <c r="K79" s="244"/>
    </row>
    <row r="80" spans="2:11" ht="15" customHeight="1">
      <c r="B80" s="253"/>
      <c r="C80" s="233" t="s">
        <v>2691</v>
      </c>
      <c r="D80" s="233"/>
      <c r="E80" s="233"/>
      <c r="F80" s="252" t="s">
        <v>2683</v>
      </c>
      <c r="G80" s="251"/>
      <c r="H80" s="233" t="s">
        <v>2692</v>
      </c>
      <c r="I80" s="233" t="s">
        <v>2693</v>
      </c>
      <c r="J80" s="233"/>
      <c r="K80" s="244"/>
    </row>
    <row r="81" spans="2:11" ht="15" customHeight="1">
      <c r="B81" s="253"/>
      <c r="C81" s="254" t="s">
        <v>2694</v>
      </c>
      <c r="D81" s="254"/>
      <c r="E81" s="254"/>
      <c r="F81" s="255" t="s">
        <v>2689</v>
      </c>
      <c r="G81" s="254"/>
      <c r="H81" s="254" t="s">
        <v>2695</v>
      </c>
      <c r="I81" s="254" t="s">
        <v>2685</v>
      </c>
      <c r="J81" s="254">
        <v>15</v>
      </c>
      <c r="K81" s="244"/>
    </row>
    <row r="82" spans="2:11" ht="15" customHeight="1">
      <c r="B82" s="253"/>
      <c r="C82" s="254" t="s">
        <v>2696</v>
      </c>
      <c r="D82" s="254"/>
      <c r="E82" s="254"/>
      <c r="F82" s="255" t="s">
        <v>2689</v>
      </c>
      <c r="G82" s="254"/>
      <c r="H82" s="254" t="s">
        <v>2697</v>
      </c>
      <c r="I82" s="254" t="s">
        <v>2685</v>
      </c>
      <c r="J82" s="254">
        <v>15</v>
      </c>
      <c r="K82" s="244"/>
    </row>
    <row r="83" spans="2:11" ht="15" customHeight="1">
      <c r="B83" s="253"/>
      <c r="C83" s="254" t="s">
        <v>2698</v>
      </c>
      <c r="D83" s="254"/>
      <c r="E83" s="254"/>
      <c r="F83" s="255" t="s">
        <v>2689</v>
      </c>
      <c r="G83" s="254"/>
      <c r="H83" s="254" t="s">
        <v>2699</v>
      </c>
      <c r="I83" s="254" t="s">
        <v>2685</v>
      </c>
      <c r="J83" s="254">
        <v>20</v>
      </c>
      <c r="K83" s="244"/>
    </row>
    <row r="84" spans="2:11" ht="15" customHeight="1">
      <c r="B84" s="253"/>
      <c r="C84" s="254" t="s">
        <v>2700</v>
      </c>
      <c r="D84" s="254"/>
      <c r="E84" s="254"/>
      <c r="F84" s="255" t="s">
        <v>2689</v>
      </c>
      <c r="G84" s="254"/>
      <c r="H84" s="254" t="s">
        <v>2701</v>
      </c>
      <c r="I84" s="254" t="s">
        <v>2685</v>
      </c>
      <c r="J84" s="254">
        <v>20</v>
      </c>
      <c r="K84" s="244"/>
    </row>
    <row r="85" spans="2:11" ht="15" customHeight="1">
      <c r="B85" s="253"/>
      <c r="C85" s="233" t="s">
        <v>2702</v>
      </c>
      <c r="D85" s="233"/>
      <c r="E85" s="233"/>
      <c r="F85" s="252" t="s">
        <v>2689</v>
      </c>
      <c r="G85" s="251"/>
      <c r="H85" s="233" t="s">
        <v>2703</v>
      </c>
      <c r="I85" s="233" t="s">
        <v>2685</v>
      </c>
      <c r="J85" s="233">
        <v>50</v>
      </c>
      <c r="K85" s="244"/>
    </row>
    <row r="86" spans="2:11" ht="15" customHeight="1">
      <c r="B86" s="253"/>
      <c r="C86" s="233" t="s">
        <v>2704</v>
      </c>
      <c r="D86" s="233"/>
      <c r="E86" s="233"/>
      <c r="F86" s="252" t="s">
        <v>2689</v>
      </c>
      <c r="G86" s="251"/>
      <c r="H86" s="233" t="s">
        <v>2705</v>
      </c>
      <c r="I86" s="233" t="s">
        <v>2685</v>
      </c>
      <c r="J86" s="233">
        <v>20</v>
      </c>
      <c r="K86" s="244"/>
    </row>
    <row r="87" spans="2:11" ht="15" customHeight="1">
      <c r="B87" s="253"/>
      <c r="C87" s="233" t="s">
        <v>2706</v>
      </c>
      <c r="D87" s="233"/>
      <c r="E87" s="233"/>
      <c r="F87" s="252" t="s">
        <v>2689</v>
      </c>
      <c r="G87" s="251"/>
      <c r="H87" s="233" t="s">
        <v>2707</v>
      </c>
      <c r="I87" s="233" t="s">
        <v>2685</v>
      </c>
      <c r="J87" s="233">
        <v>20</v>
      </c>
      <c r="K87" s="244"/>
    </row>
    <row r="88" spans="2:11" ht="15" customHeight="1">
      <c r="B88" s="253"/>
      <c r="C88" s="233" t="s">
        <v>2708</v>
      </c>
      <c r="D88" s="233"/>
      <c r="E88" s="233"/>
      <c r="F88" s="252" t="s">
        <v>2689</v>
      </c>
      <c r="G88" s="251"/>
      <c r="H88" s="233" t="s">
        <v>2709</v>
      </c>
      <c r="I88" s="233" t="s">
        <v>2685</v>
      </c>
      <c r="J88" s="233">
        <v>50</v>
      </c>
      <c r="K88" s="244"/>
    </row>
    <row r="89" spans="2:11" ht="15" customHeight="1">
      <c r="B89" s="253"/>
      <c r="C89" s="233" t="s">
        <v>2710</v>
      </c>
      <c r="D89" s="233"/>
      <c r="E89" s="233"/>
      <c r="F89" s="252" t="s">
        <v>2689</v>
      </c>
      <c r="G89" s="251"/>
      <c r="H89" s="233" t="s">
        <v>2710</v>
      </c>
      <c r="I89" s="233" t="s">
        <v>2685</v>
      </c>
      <c r="J89" s="233">
        <v>50</v>
      </c>
      <c r="K89" s="244"/>
    </row>
    <row r="90" spans="2:11" ht="15" customHeight="1">
      <c r="B90" s="253"/>
      <c r="C90" s="233" t="s">
        <v>169</v>
      </c>
      <c r="D90" s="233"/>
      <c r="E90" s="233"/>
      <c r="F90" s="252" t="s">
        <v>2689</v>
      </c>
      <c r="G90" s="251"/>
      <c r="H90" s="233" t="s">
        <v>2711</v>
      </c>
      <c r="I90" s="233" t="s">
        <v>2685</v>
      </c>
      <c r="J90" s="233">
        <v>255</v>
      </c>
      <c r="K90" s="244"/>
    </row>
    <row r="91" spans="2:11" ht="15" customHeight="1">
      <c r="B91" s="253"/>
      <c r="C91" s="233" t="s">
        <v>2712</v>
      </c>
      <c r="D91" s="233"/>
      <c r="E91" s="233"/>
      <c r="F91" s="252" t="s">
        <v>2683</v>
      </c>
      <c r="G91" s="251"/>
      <c r="H91" s="233" t="s">
        <v>2713</v>
      </c>
      <c r="I91" s="233" t="s">
        <v>2714</v>
      </c>
      <c r="J91" s="233"/>
      <c r="K91" s="244"/>
    </row>
    <row r="92" spans="2:11" ht="15" customHeight="1">
      <c r="B92" s="253"/>
      <c r="C92" s="233" t="s">
        <v>2715</v>
      </c>
      <c r="D92" s="233"/>
      <c r="E92" s="233"/>
      <c r="F92" s="252" t="s">
        <v>2683</v>
      </c>
      <c r="G92" s="251"/>
      <c r="H92" s="233" t="s">
        <v>2716</v>
      </c>
      <c r="I92" s="233" t="s">
        <v>2717</v>
      </c>
      <c r="J92" s="233"/>
      <c r="K92" s="244"/>
    </row>
    <row r="93" spans="2:11" ht="15" customHeight="1">
      <c r="B93" s="253"/>
      <c r="C93" s="233" t="s">
        <v>2718</v>
      </c>
      <c r="D93" s="233"/>
      <c r="E93" s="233"/>
      <c r="F93" s="252" t="s">
        <v>2683</v>
      </c>
      <c r="G93" s="251"/>
      <c r="H93" s="233" t="s">
        <v>2718</v>
      </c>
      <c r="I93" s="233" t="s">
        <v>2717</v>
      </c>
      <c r="J93" s="233"/>
      <c r="K93" s="244"/>
    </row>
    <row r="94" spans="2:11" ht="15" customHeight="1">
      <c r="B94" s="253"/>
      <c r="C94" s="233" t="s">
        <v>39</v>
      </c>
      <c r="D94" s="233"/>
      <c r="E94" s="233"/>
      <c r="F94" s="252" t="s">
        <v>2683</v>
      </c>
      <c r="G94" s="251"/>
      <c r="H94" s="233" t="s">
        <v>2719</v>
      </c>
      <c r="I94" s="233" t="s">
        <v>2717</v>
      </c>
      <c r="J94" s="233"/>
      <c r="K94" s="244"/>
    </row>
    <row r="95" spans="2:11" ht="15" customHeight="1">
      <c r="B95" s="253"/>
      <c r="C95" s="233" t="s">
        <v>49</v>
      </c>
      <c r="D95" s="233"/>
      <c r="E95" s="233"/>
      <c r="F95" s="252" t="s">
        <v>2683</v>
      </c>
      <c r="G95" s="251"/>
      <c r="H95" s="233" t="s">
        <v>2720</v>
      </c>
      <c r="I95" s="233" t="s">
        <v>2717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52" t="s">
        <v>2721</v>
      </c>
      <c r="D100" s="352"/>
      <c r="E100" s="352"/>
      <c r="F100" s="352"/>
      <c r="G100" s="352"/>
      <c r="H100" s="352"/>
      <c r="I100" s="352"/>
      <c r="J100" s="352"/>
      <c r="K100" s="244"/>
    </row>
    <row r="101" spans="2:11" ht="17.25" customHeight="1">
      <c r="B101" s="243"/>
      <c r="C101" s="245" t="s">
        <v>2677</v>
      </c>
      <c r="D101" s="245"/>
      <c r="E101" s="245"/>
      <c r="F101" s="245" t="s">
        <v>2678</v>
      </c>
      <c r="G101" s="246"/>
      <c r="H101" s="245" t="s">
        <v>164</v>
      </c>
      <c r="I101" s="245" t="s">
        <v>58</v>
      </c>
      <c r="J101" s="245" t="s">
        <v>2679</v>
      </c>
      <c r="K101" s="244"/>
    </row>
    <row r="102" spans="2:11" ht="17.25" customHeight="1">
      <c r="B102" s="243"/>
      <c r="C102" s="247" t="s">
        <v>2680</v>
      </c>
      <c r="D102" s="247"/>
      <c r="E102" s="247"/>
      <c r="F102" s="248" t="s">
        <v>2681</v>
      </c>
      <c r="G102" s="249"/>
      <c r="H102" s="247"/>
      <c r="I102" s="247"/>
      <c r="J102" s="247" t="s">
        <v>2682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54</v>
      </c>
      <c r="D104" s="250"/>
      <c r="E104" s="250"/>
      <c r="F104" s="252" t="s">
        <v>2683</v>
      </c>
      <c r="G104" s="261"/>
      <c r="H104" s="233" t="s">
        <v>2722</v>
      </c>
      <c r="I104" s="233" t="s">
        <v>2685</v>
      </c>
      <c r="J104" s="233">
        <v>20</v>
      </c>
      <c r="K104" s="244"/>
    </row>
    <row r="105" spans="2:11" ht="15" customHeight="1">
      <c r="B105" s="243"/>
      <c r="C105" s="233" t="s">
        <v>2686</v>
      </c>
      <c r="D105" s="233"/>
      <c r="E105" s="233"/>
      <c r="F105" s="252" t="s">
        <v>2683</v>
      </c>
      <c r="G105" s="233"/>
      <c r="H105" s="233" t="s">
        <v>2722</v>
      </c>
      <c r="I105" s="233" t="s">
        <v>2685</v>
      </c>
      <c r="J105" s="233">
        <v>120</v>
      </c>
      <c r="K105" s="244"/>
    </row>
    <row r="106" spans="2:11" ht="15" customHeight="1">
      <c r="B106" s="253"/>
      <c r="C106" s="233" t="s">
        <v>2688</v>
      </c>
      <c r="D106" s="233"/>
      <c r="E106" s="233"/>
      <c r="F106" s="252" t="s">
        <v>2689</v>
      </c>
      <c r="G106" s="233"/>
      <c r="H106" s="233" t="s">
        <v>2722</v>
      </c>
      <c r="I106" s="233" t="s">
        <v>2685</v>
      </c>
      <c r="J106" s="233">
        <v>50</v>
      </c>
      <c r="K106" s="244"/>
    </row>
    <row r="107" spans="2:11" ht="15" customHeight="1">
      <c r="B107" s="253"/>
      <c r="C107" s="233" t="s">
        <v>2691</v>
      </c>
      <c r="D107" s="233"/>
      <c r="E107" s="233"/>
      <c r="F107" s="252" t="s">
        <v>2683</v>
      </c>
      <c r="G107" s="233"/>
      <c r="H107" s="233" t="s">
        <v>2722</v>
      </c>
      <c r="I107" s="233" t="s">
        <v>2693</v>
      </c>
      <c r="J107" s="233"/>
      <c r="K107" s="244"/>
    </row>
    <row r="108" spans="2:11" ht="15" customHeight="1">
      <c r="B108" s="253"/>
      <c r="C108" s="233" t="s">
        <v>2702</v>
      </c>
      <c r="D108" s="233"/>
      <c r="E108" s="233"/>
      <c r="F108" s="252" t="s">
        <v>2689</v>
      </c>
      <c r="G108" s="233"/>
      <c r="H108" s="233" t="s">
        <v>2722</v>
      </c>
      <c r="I108" s="233" t="s">
        <v>2685</v>
      </c>
      <c r="J108" s="233">
        <v>50</v>
      </c>
      <c r="K108" s="244"/>
    </row>
    <row r="109" spans="2:11" ht="15" customHeight="1">
      <c r="B109" s="253"/>
      <c r="C109" s="233" t="s">
        <v>2710</v>
      </c>
      <c r="D109" s="233"/>
      <c r="E109" s="233"/>
      <c r="F109" s="252" t="s">
        <v>2689</v>
      </c>
      <c r="G109" s="233"/>
      <c r="H109" s="233" t="s">
        <v>2722</v>
      </c>
      <c r="I109" s="233" t="s">
        <v>2685</v>
      </c>
      <c r="J109" s="233">
        <v>50</v>
      </c>
      <c r="K109" s="244"/>
    </row>
    <row r="110" spans="2:11" ht="15" customHeight="1">
      <c r="B110" s="253"/>
      <c r="C110" s="233" t="s">
        <v>2708</v>
      </c>
      <c r="D110" s="233"/>
      <c r="E110" s="233"/>
      <c r="F110" s="252" t="s">
        <v>2689</v>
      </c>
      <c r="G110" s="233"/>
      <c r="H110" s="233" t="s">
        <v>2722</v>
      </c>
      <c r="I110" s="233" t="s">
        <v>2685</v>
      </c>
      <c r="J110" s="233">
        <v>50</v>
      </c>
      <c r="K110" s="244"/>
    </row>
    <row r="111" spans="2:11" ht="15" customHeight="1">
      <c r="B111" s="253"/>
      <c r="C111" s="233" t="s">
        <v>54</v>
      </c>
      <c r="D111" s="233"/>
      <c r="E111" s="233"/>
      <c r="F111" s="252" t="s">
        <v>2683</v>
      </c>
      <c r="G111" s="233"/>
      <c r="H111" s="233" t="s">
        <v>2723</v>
      </c>
      <c r="I111" s="233" t="s">
        <v>2685</v>
      </c>
      <c r="J111" s="233">
        <v>20</v>
      </c>
      <c r="K111" s="244"/>
    </row>
    <row r="112" spans="2:11" ht="15" customHeight="1">
      <c r="B112" s="253"/>
      <c r="C112" s="233" t="s">
        <v>2724</v>
      </c>
      <c r="D112" s="233"/>
      <c r="E112" s="233"/>
      <c r="F112" s="252" t="s">
        <v>2683</v>
      </c>
      <c r="G112" s="233"/>
      <c r="H112" s="233" t="s">
        <v>2725</v>
      </c>
      <c r="I112" s="233" t="s">
        <v>2685</v>
      </c>
      <c r="J112" s="233">
        <v>120</v>
      </c>
      <c r="K112" s="244"/>
    </row>
    <row r="113" spans="2:11" ht="15" customHeight="1">
      <c r="B113" s="253"/>
      <c r="C113" s="233" t="s">
        <v>39</v>
      </c>
      <c r="D113" s="233"/>
      <c r="E113" s="233"/>
      <c r="F113" s="252" t="s">
        <v>2683</v>
      </c>
      <c r="G113" s="233"/>
      <c r="H113" s="233" t="s">
        <v>2726</v>
      </c>
      <c r="I113" s="233" t="s">
        <v>2717</v>
      </c>
      <c r="J113" s="233"/>
      <c r="K113" s="244"/>
    </row>
    <row r="114" spans="2:11" ht="15" customHeight="1">
      <c r="B114" s="253"/>
      <c r="C114" s="233" t="s">
        <v>49</v>
      </c>
      <c r="D114" s="233"/>
      <c r="E114" s="233"/>
      <c r="F114" s="252" t="s">
        <v>2683</v>
      </c>
      <c r="G114" s="233"/>
      <c r="H114" s="233" t="s">
        <v>2727</v>
      </c>
      <c r="I114" s="233" t="s">
        <v>2717</v>
      </c>
      <c r="J114" s="233"/>
      <c r="K114" s="244"/>
    </row>
    <row r="115" spans="2:11" ht="15" customHeight="1">
      <c r="B115" s="253"/>
      <c r="C115" s="233" t="s">
        <v>58</v>
      </c>
      <c r="D115" s="233"/>
      <c r="E115" s="233"/>
      <c r="F115" s="252" t="s">
        <v>2683</v>
      </c>
      <c r="G115" s="233"/>
      <c r="H115" s="233" t="s">
        <v>2728</v>
      </c>
      <c r="I115" s="233" t="s">
        <v>2729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9" t="s">
        <v>2730</v>
      </c>
      <c r="D120" s="349"/>
      <c r="E120" s="349"/>
      <c r="F120" s="349"/>
      <c r="G120" s="349"/>
      <c r="H120" s="349"/>
      <c r="I120" s="349"/>
      <c r="J120" s="349"/>
      <c r="K120" s="269"/>
    </row>
    <row r="121" spans="2:11" ht="17.25" customHeight="1">
      <c r="B121" s="270"/>
      <c r="C121" s="245" t="s">
        <v>2677</v>
      </c>
      <c r="D121" s="245"/>
      <c r="E121" s="245"/>
      <c r="F121" s="245" t="s">
        <v>2678</v>
      </c>
      <c r="G121" s="246"/>
      <c r="H121" s="245" t="s">
        <v>164</v>
      </c>
      <c r="I121" s="245" t="s">
        <v>58</v>
      </c>
      <c r="J121" s="245" t="s">
        <v>2679</v>
      </c>
      <c r="K121" s="271"/>
    </row>
    <row r="122" spans="2:11" ht="17.25" customHeight="1">
      <c r="B122" s="270"/>
      <c r="C122" s="247" t="s">
        <v>2680</v>
      </c>
      <c r="D122" s="247"/>
      <c r="E122" s="247"/>
      <c r="F122" s="248" t="s">
        <v>2681</v>
      </c>
      <c r="G122" s="249"/>
      <c r="H122" s="247"/>
      <c r="I122" s="247"/>
      <c r="J122" s="247" t="s">
        <v>2682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2686</v>
      </c>
      <c r="D124" s="250"/>
      <c r="E124" s="250"/>
      <c r="F124" s="252" t="s">
        <v>2683</v>
      </c>
      <c r="G124" s="233"/>
      <c r="H124" s="233" t="s">
        <v>2722</v>
      </c>
      <c r="I124" s="233" t="s">
        <v>2685</v>
      </c>
      <c r="J124" s="233">
        <v>120</v>
      </c>
      <c r="K124" s="274"/>
    </row>
    <row r="125" spans="2:11" ht="15" customHeight="1">
      <c r="B125" s="272"/>
      <c r="C125" s="233" t="s">
        <v>2731</v>
      </c>
      <c r="D125" s="233"/>
      <c r="E125" s="233"/>
      <c r="F125" s="252" t="s">
        <v>2683</v>
      </c>
      <c r="G125" s="233"/>
      <c r="H125" s="233" t="s">
        <v>2732</v>
      </c>
      <c r="I125" s="233" t="s">
        <v>2685</v>
      </c>
      <c r="J125" s="233" t="s">
        <v>2733</v>
      </c>
      <c r="K125" s="274"/>
    </row>
    <row r="126" spans="2:11" ht="15" customHeight="1">
      <c r="B126" s="272"/>
      <c r="C126" s="233" t="s">
        <v>2632</v>
      </c>
      <c r="D126" s="233"/>
      <c r="E126" s="233"/>
      <c r="F126" s="252" t="s">
        <v>2683</v>
      </c>
      <c r="G126" s="233"/>
      <c r="H126" s="233" t="s">
        <v>2734</v>
      </c>
      <c r="I126" s="233" t="s">
        <v>2685</v>
      </c>
      <c r="J126" s="233" t="s">
        <v>2733</v>
      </c>
      <c r="K126" s="274"/>
    </row>
    <row r="127" spans="2:11" ht="15" customHeight="1">
      <c r="B127" s="272"/>
      <c r="C127" s="233" t="s">
        <v>2694</v>
      </c>
      <c r="D127" s="233"/>
      <c r="E127" s="233"/>
      <c r="F127" s="252" t="s">
        <v>2689</v>
      </c>
      <c r="G127" s="233"/>
      <c r="H127" s="233" t="s">
        <v>2695</v>
      </c>
      <c r="I127" s="233" t="s">
        <v>2685</v>
      </c>
      <c r="J127" s="233">
        <v>15</v>
      </c>
      <c r="K127" s="274"/>
    </row>
    <row r="128" spans="2:11" ht="15" customHeight="1">
      <c r="B128" s="272"/>
      <c r="C128" s="254" t="s">
        <v>2696</v>
      </c>
      <c r="D128" s="254"/>
      <c r="E128" s="254"/>
      <c r="F128" s="255" t="s">
        <v>2689</v>
      </c>
      <c r="G128" s="254"/>
      <c r="H128" s="254" t="s">
        <v>2697</v>
      </c>
      <c r="I128" s="254" t="s">
        <v>2685</v>
      </c>
      <c r="J128" s="254">
        <v>15</v>
      </c>
      <c r="K128" s="274"/>
    </row>
    <row r="129" spans="2:11" ht="15" customHeight="1">
      <c r="B129" s="272"/>
      <c r="C129" s="254" t="s">
        <v>2698</v>
      </c>
      <c r="D129" s="254"/>
      <c r="E129" s="254"/>
      <c r="F129" s="255" t="s">
        <v>2689</v>
      </c>
      <c r="G129" s="254"/>
      <c r="H129" s="254" t="s">
        <v>2699</v>
      </c>
      <c r="I129" s="254" t="s">
        <v>2685</v>
      </c>
      <c r="J129" s="254">
        <v>20</v>
      </c>
      <c r="K129" s="274"/>
    </row>
    <row r="130" spans="2:11" ht="15" customHeight="1">
      <c r="B130" s="272"/>
      <c r="C130" s="254" t="s">
        <v>2700</v>
      </c>
      <c r="D130" s="254"/>
      <c r="E130" s="254"/>
      <c r="F130" s="255" t="s">
        <v>2689</v>
      </c>
      <c r="G130" s="254"/>
      <c r="H130" s="254" t="s">
        <v>2701</v>
      </c>
      <c r="I130" s="254" t="s">
        <v>2685</v>
      </c>
      <c r="J130" s="254">
        <v>20</v>
      </c>
      <c r="K130" s="274"/>
    </row>
    <row r="131" spans="2:11" ht="15" customHeight="1">
      <c r="B131" s="272"/>
      <c r="C131" s="233" t="s">
        <v>2688</v>
      </c>
      <c r="D131" s="233"/>
      <c r="E131" s="233"/>
      <c r="F131" s="252" t="s">
        <v>2689</v>
      </c>
      <c r="G131" s="233"/>
      <c r="H131" s="233" t="s">
        <v>2722</v>
      </c>
      <c r="I131" s="233" t="s">
        <v>2685</v>
      </c>
      <c r="J131" s="233">
        <v>50</v>
      </c>
      <c r="K131" s="274"/>
    </row>
    <row r="132" spans="2:11" ht="15" customHeight="1">
      <c r="B132" s="272"/>
      <c r="C132" s="233" t="s">
        <v>2702</v>
      </c>
      <c r="D132" s="233"/>
      <c r="E132" s="233"/>
      <c r="F132" s="252" t="s">
        <v>2689</v>
      </c>
      <c r="G132" s="233"/>
      <c r="H132" s="233" t="s">
        <v>2722</v>
      </c>
      <c r="I132" s="233" t="s">
        <v>2685</v>
      </c>
      <c r="J132" s="233">
        <v>50</v>
      </c>
      <c r="K132" s="274"/>
    </row>
    <row r="133" spans="2:11" ht="15" customHeight="1">
      <c r="B133" s="272"/>
      <c r="C133" s="233" t="s">
        <v>2708</v>
      </c>
      <c r="D133" s="233"/>
      <c r="E133" s="233"/>
      <c r="F133" s="252" t="s">
        <v>2689</v>
      </c>
      <c r="G133" s="233"/>
      <c r="H133" s="233" t="s">
        <v>2722</v>
      </c>
      <c r="I133" s="233" t="s">
        <v>2685</v>
      </c>
      <c r="J133" s="233">
        <v>50</v>
      </c>
      <c r="K133" s="274"/>
    </row>
    <row r="134" spans="2:11" ht="15" customHeight="1">
      <c r="B134" s="272"/>
      <c r="C134" s="233" t="s">
        <v>2710</v>
      </c>
      <c r="D134" s="233"/>
      <c r="E134" s="233"/>
      <c r="F134" s="252" t="s">
        <v>2689</v>
      </c>
      <c r="G134" s="233"/>
      <c r="H134" s="233" t="s">
        <v>2722</v>
      </c>
      <c r="I134" s="233" t="s">
        <v>2685</v>
      </c>
      <c r="J134" s="233">
        <v>50</v>
      </c>
      <c r="K134" s="274"/>
    </row>
    <row r="135" spans="2:11" ht="15" customHeight="1">
      <c r="B135" s="272"/>
      <c r="C135" s="233" t="s">
        <v>169</v>
      </c>
      <c r="D135" s="233"/>
      <c r="E135" s="233"/>
      <c r="F135" s="252" t="s">
        <v>2689</v>
      </c>
      <c r="G135" s="233"/>
      <c r="H135" s="233" t="s">
        <v>2735</v>
      </c>
      <c r="I135" s="233" t="s">
        <v>2685</v>
      </c>
      <c r="J135" s="233">
        <v>255</v>
      </c>
      <c r="K135" s="274"/>
    </row>
    <row r="136" spans="2:11" ht="15" customHeight="1">
      <c r="B136" s="272"/>
      <c r="C136" s="233" t="s">
        <v>2712</v>
      </c>
      <c r="D136" s="233"/>
      <c r="E136" s="233"/>
      <c r="F136" s="252" t="s">
        <v>2683</v>
      </c>
      <c r="G136" s="233"/>
      <c r="H136" s="233" t="s">
        <v>2736</v>
      </c>
      <c r="I136" s="233" t="s">
        <v>2714</v>
      </c>
      <c r="J136" s="233"/>
      <c r="K136" s="274"/>
    </row>
    <row r="137" spans="2:11" ht="15" customHeight="1">
      <c r="B137" s="272"/>
      <c r="C137" s="233" t="s">
        <v>2715</v>
      </c>
      <c r="D137" s="233"/>
      <c r="E137" s="233"/>
      <c r="F137" s="252" t="s">
        <v>2683</v>
      </c>
      <c r="G137" s="233"/>
      <c r="H137" s="233" t="s">
        <v>2737</v>
      </c>
      <c r="I137" s="233" t="s">
        <v>2717</v>
      </c>
      <c r="J137" s="233"/>
      <c r="K137" s="274"/>
    </row>
    <row r="138" spans="2:11" ht="15" customHeight="1">
      <c r="B138" s="272"/>
      <c r="C138" s="233" t="s">
        <v>2718</v>
      </c>
      <c r="D138" s="233"/>
      <c r="E138" s="233"/>
      <c r="F138" s="252" t="s">
        <v>2683</v>
      </c>
      <c r="G138" s="233"/>
      <c r="H138" s="233" t="s">
        <v>2718</v>
      </c>
      <c r="I138" s="233" t="s">
        <v>2717</v>
      </c>
      <c r="J138" s="233"/>
      <c r="K138" s="274"/>
    </row>
    <row r="139" spans="2:11" ht="15" customHeight="1">
      <c r="B139" s="272"/>
      <c r="C139" s="233" t="s">
        <v>39</v>
      </c>
      <c r="D139" s="233"/>
      <c r="E139" s="233"/>
      <c r="F139" s="252" t="s">
        <v>2683</v>
      </c>
      <c r="G139" s="233"/>
      <c r="H139" s="233" t="s">
        <v>2738</v>
      </c>
      <c r="I139" s="233" t="s">
        <v>2717</v>
      </c>
      <c r="J139" s="233"/>
      <c r="K139" s="274"/>
    </row>
    <row r="140" spans="2:11" ht="15" customHeight="1">
      <c r="B140" s="272"/>
      <c r="C140" s="233" t="s">
        <v>2739</v>
      </c>
      <c r="D140" s="233"/>
      <c r="E140" s="233"/>
      <c r="F140" s="252" t="s">
        <v>2683</v>
      </c>
      <c r="G140" s="233"/>
      <c r="H140" s="233" t="s">
        <v>2740</v>
      </c>
      <c r="I140" s="233" t="s">
        <v>2717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52" t="s">
        <v>2741</v>
      </c>
      <c r="D145" s="352"/>
      <c r="E145" s="352"/>
      <c r="F145" s="352"/>
      <c r="G145" s="352"/>
      <c r="H145" s="352"/>
      <c r="I145" s="352"/>
      <c r="J145" s="352"/>
      <c r="K145" s="244"/>
    </row>
    <row r="146" spans="2:11" ht="17.25" customHeight="1">
      <c r="B146" s="243"/>
      <c r="C146" s="245" t="s">
        <v>2677</v>
      </c>
      <c r="D146" s="245"/>
      <c r="E146" s="245"/>
      <c r="F146" s="245" t="s">
        <v>2678</v>
      </c>
      <c r="G146" s="246"/>
      <c r="H146" s="245" t="s">
        <v>164</v>
      </c>
      <c r="I146" s="245" t="s">
        <v>58</v>
      </c>
      <c r="J146" s="245" t="s">
        <v>2679</v>
      </c>
      <c r="K146" s="244"/>
    </row>
    <row r="147" spans="2:11" ht="17.25" customHeight="1">
      <c r="B147" s="243"/>
      <c r="C147" s="247" t="s">
        <v>2680</v>
      </c>
      <c r="D147" s="247"/>
      <c r="E147" s="247"/>
      <c r="F147" s="248" t="s">
        <v>2681</v>
      </c>
      <c r="G147" s="249"/>
      <c r="H147" s="247"/>
      <c r="I147" s="247"/>
      <c r="J147" s="247" t="s">
        <v>2682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2686</v>
      </c>
      <c r="D149" s="233"/>
      <c r="E149" s="233"/>
      <c r="F149" s="279" t="s">
        <v>2683</v>
      </c>
      <c r="G149" s="233"/>
      <c r="H149" s="278" t="s">
        <v>2722</v>
      </c>
      <c r="I149" s="278" t="s">
        <v>2685</v>
      </c>
      <c r="J149" s="278">
        <v>120</v>
      </c>
      <c r="K149" s="274"/>
    </row>
    <row r="150" spans="2:11" ht="15" customHeight="1">
      <c r="B150" s="253"/>
      <c r="C150" s="278" t="s">
        <v>2731</v>
      </c>
      <c r="D150" s="233"/>
      <c r="E150" s="233"/>
      <c r="F150" s="279" t="s">
        <v>2683</v>
      </c>
      <c r="G150" s="233"/>
      <c r="H150" s="278" t="s">
        <v>2742</v>
      </c>
      <c r="I150" s="278" t="s">
        <v>2685</v>
      </c>
      <c r="J150" s="278" t="s">
        <v>2733</v>
      </c>
      <c r="K150" s="274"/>
    </row>
    <row r="151" spans="2:11" ht="15" customHeight="1">
      <c r="B151" s="253"/>
      <c r="C151" s="278" t="s">
        <v>2632</v>
      </c>
      <c r="D151" s="233"/>
      <c r="E151" s="233"/>
      <c r="F151" s="279" t="s">
        <v>2683</v>
      </c>
      <c r="G151" s="233"/>
      <c r="H151" s="278" t="s">
        <v>2743</v>
      </c>
      <c r="I151" s="278" t="s">
        <v>2685</v>
      </c>
      <c r="J151" s="278" t="s">
        <v>2733</v>
      </c>
      <c r="K151" s="274"/>
    </row>
    <row r="152" spans="2:11" ht="15" customHeight="1">
      <c r="B152" s="253"/>
      <c r="C152" s="278" t="s">
        <v>2688</v>
      </c>
      <c r="D152" s="233"/>
      <c r="E152" s="233"/>
      <c r="F152" s="279" t="s">
        <v>2689</v>
      </c>
      <c r="G152" s="233"/>
      <c r="H152" s="278" t="s">
        <v>2722</v>
      </c>
      <c r="I152" s="278" t="s">
        <v>2685</v>
      </c>
      <c r="J152" s="278">
        <v>50</v>
      </c>
      <c r="K152" s="274"/>
    </row>
    <row r="153" spans="2:11" ht="15" customHeight="1">
      <c r="B153" s="253"/>
      <c r="C153" s="278" t="s">
        <v>2691</v>
      </c>
      <c r="D153" s="233"/>
      <c r="E153" s="233"/>
      <c r="F153" s="279" t="s">
        <v>2683</v>
      </c>
      <c r="G153" s="233"/>
      <c r="H153" s="278" t="s">
        <v>2722</v>
      </c>
      <c r="I153" s="278" t="s">
        <v>2693</v>
      </c>
      <c r="J153" s="278"/>
      <c r="K153" s="274"/>
    </row>
    <row r="154" spans="2:11" ht="15" customHeight="1">
      <c r="B154" s="253"/>
      <c r="C154" s="278" t="s">
        <v>2702</v>
      </c>
      <c r="D154" s="233"/>
      <c r="E154" s="233"/>
      <c r="F154" s="279" t="s">
        <v>2689</v>
      </c>
      <c r="G154" s="233"/>
      <c r="H154" s="278" t="s">
        <v>2722</v>
      </c>
      <c r="I154" s="278" t="s">
        <v>2685</v>
      </c>
      <c r="J154" s="278">
        <v>50</v>
      </c>
      <c r="K154" s="274"/>
    </row>
    <row r="155" spans="2:11" ht="15" customHeight="1">
      <c r="B155" s="253"/>
      <c r="C155" s="278" t="s">
        <v>2710</v>
      </c>
      <c r="D155" s="233"/>
      <c r="E155" s="233"/>
      <c r="F155" s="279" t="s">
        <v>2689</v>
      </c>
      <c r="G155" s="233"/>
      <c r="H155" s="278" t="s">
        <v>2722</v>
      </c>
      <c r="I155" s="278" t="s">
        <v>2685</v>
      </c>
      <c r="J155" s="278">
        <v>50</v>
      </c>
      <c r="K155" s="274"/>
    </row>
    <row r="156" spans="2:11" ht="15" customHeight="1">
      <c r="B156" s="253"/>
      <c r="C156" s="278" t="s">
        <v>2708</v>
      </c>
      <c r="D156" s="233"/>
      <c r="E156" s="233"/>
      <c r="F156" s="279" t="s">
        <v>2689</v>
      </c>
      <c r="G156" s="233"/>
      <c r="H156" s="278" t="s">
        <v>2722</v>
      </c>
      <c r="I156" s="278" t="s">
        <v>2685</v>
      </c>
      <c r="J156" s="278">
        <v>50</v>
      </c>
      <c r="K156" s="274"/>
    </row>
    <row r="157" spans="2:11" ht="15" customHeight="1">
      <c r="B157" s="253"/>
      <c r="C157" s="278" t="s">
        <v>141</v>
      </c>
      <c r="D157" s="233"/>
      <c r="E157" s="233"/>
      <c r="F157" s="279" t="s">
        <v>2683</v>
      </c>
      <c r="G157" s="233"/>
      <c r="H157" s="278" t="s">
        <v>2744</v>
      </c>
      <c r="I157" s="278" t="s">
        <v>2685</v>
      </c>
      <c r="J157" s="278" t="s">
        <v>2745</v>
      </c>
      <c r="K157" s="274"/>
    </row>
    <row r="158" spans="2:11" ht="15" customHeight="1">
      <c r="B158" s="253"/>
      <c r="C158" s="278" t="s">
        <v>2746</v>
      </c>
      <c r="D158" s="233"/>
      <c r="E158" s="233"/>
      <c r="F158" s="279" t="s">
        <v>2683</v>
      </c>
      <c r="G158" s="233"/>
      <c r="H158" s="278" t="s">
        <v>2747</v>
      </c>
      <c r="I158" s="278" t="s">
        <v>2717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9" t="s">
        <v>2748</v>
      </c>
      <c r="D163" s="349"/>
      <c r="E163" s="349"/>
      <c r="F163" s="349"/>
      <c r="G163" s="349"/>
      <c r="H163" s="349"/>
      <c r="I163" s="349"/>
      <c r="J163" s="349"/>
      <c r="K163" s="225"/>
    </row>
    <row r="164" spans="2:11" ht="17.25" customHeight="1">
      <c r="B164" s="224"/>
      <c r="C164" s="245" t="s">
        <v>2677</v>
      </c>
      <c r="D164" s="245"/>
      <c r="E164" s="245"/>
      <c r="F164" s="245" t="s">
        <v>2678</v>
      </c>
      <c r="G164" s="282"/>
      <c r="H164" s="283" t="s">
        <v>164</v>
      </c>
      <c r="I164" s="283" t="s">
        <v>58</v>
      </c>
      <c r="J164" s="245" t="s">
        <v>2679</v>
      </c>
      <c r="K164" s="225"/>
    </row>
    <row r="165" spans="2:11" ht="17.25" customHeight="1">
      <c r="B165" s="226"/>
      <c r="C165" s="247" t="s">
        <v>2680</v>
      </c>
      <c r="D165" s="247"/>
      <c r="E165" s="247"/>
      <c r="F165" s="248" t="s">
        <v>2681</v>
      </c>
      <c r="G165" s="284"/>
      <c r="H165" s="285"/>
      <c r="I165" s="285"/>
      <c r="J165" s="247" t="s">
        <v>2682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2686</v>
      </c>
      <c r="D167" s="233"/>
      <c r="E167" s="233"/>
      <c r="F167" s="252" t="s">
        <v>2683</v>
      </c>
      <c r="G167" s="233"/>
      <c r="H167" s="233" t="s">
        <v>2722</v>
      </c>
      <c r="I167" s="233" t="s">
        <v>2685</v>
      </c>
      <c r="J167" s="233">
        <v>120</v>
      </c>
      <c r="K167" s="274"/>
    </row>
    <row r="168" spans="2:11" ht="15" customHeight="1">
      <c r="B168" s="253"/>
      <c r="C168" s="233" t="s">
        <v>2731</v>
      </c>
      <c r="D168" s="233"/>
      <c r="E168" s="233"/>
      <c r="F168" s="252" t="s">
        <v>2683</v>
      </c>
      <c r="G168" s="233"/>
      <c r="H168" s="233" t="s">
        <v>2732</v>
      </c>
      <c r="I168" s="233" t="s">
        <v>2685</v>
      </c>
      <c r="J168" s="233" t="s">
        <v>2733</v>
      </c>
      <c r="K168" s="274"/>
    </row>
    <row r="169" spans="2:11" ht="15" customHeight="1">
      <c r="B169" s="253"/>
      <c r="C169" s="233" t="s">
        <v>2632</v>
      </c>
      <c r="D169" s="233"/>
      <c r="E169" s="233"/>
      <c r="F169" s="252" t="s">
        <v>2683</v>
      </c>
      <c r="G169" s="233"/>
      <c r="H169" s="233" t="s">
        <v>2749</v>
      </c>
      <c r="I169" s="233" t="s">
        <v>2685</v>
      </c>
      <c r="J169" s="233" t="s">
        <v>2733</v>
      </c>
      <c r="K169" s="274"/>
    </row>
    <row r="170" spans="2:11" ht="15" customHeight="1">
      <c r="B170" s="253"/>
      <c r="C170" s="233" t="s">
        <v>2688</v>
      </c>
      <c r="D170" s="233"/>
      <c r="E170" s="233"/>
      <c r="F170" s="252" t="s">
        <v>2689</v>
      </c>
      <c r="G170" s="233"/>
      <c r="H170" s="233" t="s">
        <v>2749</v>
      </c>
      <c r="I170" s="233" t="s">
        <v>2685</v>
      </c>
      <c r="J170" s="233">
        <v>50</v>
      </c>
      <c r="K170" s="274"/>
    </row>
    <row r="171" spans="2:11" ht="15" customHeight="1">
      <c r="B171" s="253"/>
      <c r="C171" s="233" t="s">
        <v>2691</v>
      </c>
      <c r="D171" s="233"/>
      <c r="E171" s="233"/>
      <c r="F171" s="252" t="s">
        <v>2683</v>
      </c>
      <c r="G171" s="233"/>
      <c r="H171" s="233" t="s">
        <v>2749</v>
      </c>
      <c r="I171" s="233" t="s">
        <v>2693</v>
      </c>
      <c r="J171" s="233"/>
      <c r="K171" s="274"/>
    </row>
    <row r="172" spans="2:11" ht="15" customHeight="1">
      <c r="B172" s="253"/>
      <c r="C172" s="233" t="s">
        <v>2702</v>
      </c>
      <c r="D172" s="233"/>
      <c r="E172" s="233"/>
      <c r="F172" s="252" t="s">
        <v>2689</v>
      </c>
      <c r="G172" s="233"/>
      <c r="H172" s="233" t="s">
        <v>2749</v>
      </c>
      <c r="I172" s="233" t="s">
        <v>2685</v>
      </c>
      <c r="J172" s="233">
        <v>50</v>
      </c>
      <c r="K172" s="274"/>
    </row>
    <row r="173" spans="2:11" ht="15" customHeight="1">
      <c r="B173" s="253"/>
      <c r="C173" s="233" t="s">
        <v>2710</v>
      </c>
      <c r="D173" s="233"/>
      <c r="E173" s="233"/>
      <c r="F173" s="252" t="s">
        <v>2689</v>
      </c>
      <c r="G173" s="233"/>
      <c r="H173" s="233" t="s">
        <v>2749</v>
      </c>
      <c r="I173" s="233" t="s">
        <v>2685</v>
      </c>
      <c r="J173" s="233">
        <v>50</v>
      </c>
      <c r="K173" s="274"/>
    </row>
    <row r="174" spans="2:11" ht="15" customHeight="1">
      <c r="B174" s="253"/>
      <c r="C174" s="233" t="s">
        <v>2708</v>
      </c>
      <c r="D174" s="233"/>
      <c r="E174" s="233"/>
      <c r="F174" s="252" t="s">
        <v>2689</v>
      </c>
      <c r="G174" s="233"/>
      <c r="H174" s="233" t="s">
        <v>2749</v>
      </c>
      <c r="I174" s="233" t="s">
        <v>2685</v>
      </c>
      <c r="J174" s="233">
        <v>50</v>
      </c>
      <c r="K174" s="274"/>
    </row>
    <row r="175" spans="2:11" ht="15" customHeight="1">
      <c r="B175" s="253"/>
      <c r="C175" s="233" t="s">
        <v>163</v>
      </c>
      <c r="D175" s="233"/>
      <c r="E175" s="233"/>
      <c r="F175" s="252" t="s">
        <v>2683</v>
      </c>
      <c r="G175" s="233"/>
      <c r="H175" s="233" t="s">
        <v>2750</v>
      </c>
      <c r="I175" s="233" t="s">
        <v>2751</v>
      </c>
      <c r="J175" s="233"/>
      <c r="K175" s="274"/>
    </row>
    <row r="176" spans="2:11" ht="15" customHeight="1">
      <c r="B176" s="253"/>
      <c r="C176" s="233" t="s">
        <v>58</v>
      </c>
      <c r="D176" s="233"/>
      <c r="E176" s="233"/>
      <c r="F176" s="252" t="s">
        <v>2683</v>
      </c>
      <c r="G176" s="233"/>
      <c r="H176" s="233" t="s">
        <v>2752</v>
      </c>
      <c r="I176" s="233" t="s">
        <v>2753</v>
      </c>
      <c r="J176" s="233">
        <v>1</v>
      </c>
      <c r="K176" s="274"/>
    </row>
    <row r="177" spans="2:11" ht="15" customHeight="1">
      <c r="B177" s="253"/>
      <c r="C177" s="233" t="s">
        <v>54</v>
      </c>
      <c r="D177" s="233"/>
      <c r="E177" s="233"/>
      <c r="F177" s="252" t="s">
        <v>2683</v>
      </c>
      <c r="G177" s="233"/>
      <c r="H177" s="233" t="s">
        <v>2754</v>
      </c>
      <c r="I177" s="233" t="s">
        <v>2685</v>
      </c>
      <c r="J177" s="233">
        <v>20</v>
      </c>
      <c r="K177" s="274"/>
    </row>
    <row r="178" spans="2:11" ht="15" customHeight="1">
      <c r="B178" s="253"/>
      <c r="C178" s="233" t="s">
        <v>164</v>
      </c>
      <c r="D178" s="233"/>
      <c r="E178" s="233"/>
      <c r="F178" s="252" t="s">
        <v>2683</v>
      </c>
      <c r="G178" s="233"/>
      <c r="H178" s="233" t="s">
        <v>2755</v>
      </c>
      <c r="I178" s="233" t="s">
        <v>2685</v>
      </c>
      <c r="J178" s="233">
        <v>255</v>
      </c>
      <c r="K178" s="274"/>
    </row>
    <row r="179" spans="2:11" ht="15" customHeight="1">
      <c r="B179" s="253"/>
      <c r="C179" s="233" t="s">
        <v>165</v>
      </c>
      <c r="D179" s="233"/>
      <c r="E179" s="233"/>
      <c r="F179" s="252" t="s">
        <v>2683</v>
      </c>
      <c r="G179" s="233"/>
      <c r="H179" s="233" t="s">
        <v>2648</v>
      </c>
      <c r="I179" s="233" t="s">
        <v>2685</v>
      </c>
      <c r="J179" s="233">
        <v>10</v>
      </c>
      <c r="K179" s="274"/>
    </row>
    <row r="180" spans="2:11" ht="15" customHeight="1">
      <c r="B180" s="253"/>
      <c r="C180" s="233" t="s">
        <v>166</v>
      </c>
      <c r="D180" s="233"/>
      <c r="E180" s="233"/>
      <c r="F180" s="252" t="s">
        <v>2683</v>
      </c>
      <c r="G180" s="233"/>
      <c r="H180" s="233" t="s">
        <v>2756</v>
      </c>
      <c r="I180" s="233" t="s">
        <v>2717</v>
      </c>
      <c r="J180" s="233"/>
      <c r="K180" s="274"/>
    </row>
    <row r="181" spans="2:11" ht="15" customHeight="1">
      <c r="B181" s="253"/>
      <c r="C181" s="233" t="s">
        <v>2757</v>
      </c>
      <c r="D181" s="233"/>
      <c r="E181" s="233"/>
      <c r="F181" s="252" t="s">
        <v>2683</v>
      </c>
      <c r="G181" s="233"/>
      <c r="H181" s="233" t="s">
        <v>2758</v>
      </c>
      <c r="I181" s="233" t="s">
        <v>2717</v>
      </c>
      <c r="J181" s="233"/>
      <c r="K181" s="274"/>
    </row>
    <row r="182" spans="2:11" ht="15" customHeight="1">
      <c r="B182" s="253"/>
      <c r="C182" s="233" t="s">
        <v>2746</v>
      </c>
      <c r="D182" s="233"/>
      <c r="E182" s="233"/>
      <c r="F182" s="252" t="s">
        <v>2683</v>
      </c>
      <c r="G182" s="233"/>
      <c r="H182" s="233" t="s">
        <v>2759</v>
      </c>
      <c r="I182" s="233" t="s">
        <v>2717</v>
      </c>
      <c r="J182" s="233"/>
      <c r="K182" s="274"/>
    </row>
    <row r="183" spans="2:11" ht="15" customHeight="1">
      <c r="B183" s="253"/>
      <c r="C183" s="233" t="s">
        <v>168</v>
      </c>
      <c r="D183" s="233"/>
      <c r="E183" s="233"/>
      <c r="F183" s="252" t="s">
        <v>2689</v>
      </c>
      <c r="G183" s="233"/>
      <c r="H183" s="233" t="s">
        <v>2760</v>
      </c>
      <c r="I183" s="233" t="s">
        <v>2685</v>
      </c>
      <c r="J183" s="233">
        <v>50</v>
      </c>
      <c r="K183" s="274"/>
    </row>
    <row r="184" spans="2:11" ht="15" customHeight="1">
      <c r="B184" s="253"/>
      <c r="C184" s="233" t="s">
        <v>2761</v>
      </c>
      <c r="D184" s="233"/>
      <c r="E184" s="233"/>
      <c r="F184" s="252" t="s">
        <v>2689</v>
      </c>
      <c r="G184" s="233"/>
      <c r="H184" s="233" t="s">
        <v>2762</v>
      </c>
      <c r="I184" s="233" t="s">
        <v>2763</v>
      </c>
      <c r="J184" s="233"/>
      <c r="K184" s="274"/>
    </row>
    <row r="185" spans="2:11" ht="15" customHeight="1">
      <c r="B185" s="253"/>
      <c r="C185" s="233" t="s">
        <v>2764</v>
      </c>
      <c r="D185" s="233"/>
      <c r="E185" s="233"/>
      <c r="F185" s="252" t="s">
        <v>2689</v>
      </c>
      <c r="G185" s="233"/>
      <c r="H185" s="233" t="s">
        <v>2765</v>
      </c>
      <c r="I185" s="233" t="s">
        <v>2763</v>
      </c>
      <c r="J185" s="233"/>
      <c r="K185" s="274"/>
    </row>
    <row r="186" spans="2:11" ht="15" customHeight="1">
      <c r="B186" s="253"/>
      <c r="C186" s="233" t="s">
        <v>2766</v>
      </c>
      <c r="D186" s="233"/>
      <c r="E186" s="233"/>
      <c r="F186" s="252" t="s">
        <v>2689</v>
      </c>
      <c r="G186" s="233"/>
      <c r="H186" s="233" t="s">
        <v>2767</v>
      </c>
      <c r="I186" s="233" t="s">
        <v>2763</v>
      </c>
      <c r="J186" s="233"/>
      <c r="K186" s="274"/>
    </row>
    <row r="187" spans="2:11" ht="15" customHeight="1">
      <c r="B187" s="253"/>
      <c r="C187" s="286" t="s">
        <v>2768</v>
      </c>
      <c r="D187" s="233"/>
      <c r="E187" s="233"/>
      <c r="F187" s="252" t="s">
        <v>2689</v>
      </c>
      <c r="G187" s="233"/>
      <c r="H187" s="233" t="s">
        <v>2769</v>
      </c>
      <c r="I187" s="233" t="s">
        <v>2770</v>
      </c>
      <c r="J187" s="287" t="s">
        <v>2771</v>
      </c>
      <c r="K187" s="274"/>
    </row>
    <row r="188" spans="2:11" ht="15" customHeight="1">
      <c r="B188" s="253"/>
      <c r="C188" s="238" t="s">
        <v>43</v>
      </c>
      <c r="D188" s="233"/>
      <c r="E188" s="233"/>
      <c r="F188" s="252" t="s">
        <v>2683</v>
      </c>
      <c r="G188" s="233"/>
      <c r="H188" s="229" t="s">
        <v>2772</v>
      </c>
      <c r="I188" s="233" t="s">
        <v>2773</v>
      </c>
      <c r="J188" s="233"/>
      <c r="K188" s="274"/>
    </row>
    <row r="189" spans="2:11" ht="15" customHeight="1">
      <c r="B189" s="253"/>
      <c r="C189" s="238" t="s">
        <v>2774</v>
      </c>
      <c r="D189" s="233"/>
      <c r="E189" s="233"/>
      <c r="F189" s="252" t="s">
        <v>2683</v>
      </c>
      <c r="G189" s="233"/>
      <c r="H189" s="233" t="s">
        <v>2775</v>
      </c>
      <c r="I189" s="233" t="s">
        <v>2717</v>
      </c>
      <c r="J189" s="233"/>
      <c r="K189" s="274"/>
    </row>
    <row r="190" spans="2:11" ht="15" customHeight="1">
      <c r="B190" s="253"/>
      <c r="C190" s="238" t="s">
        <v>2776</v>
      </c>
      <c r="D190" s="233"/>
      <c r="E190" s="233"/>
      <c r="F190" s="252" t="s">
        <v>2683</v>
      </c>
      <c r="G190" s="233"/>
      <c r="H190" s="233" t="s">
        <v>2777</v>
      </c>
      <c r="I190" s="233" t="s">
        <v>2717</v>
      </c>
      <c r="J190" s="233"/>
      <c r="K190" s="274"/>
    </row>
    <row r="191" spans="2:11" ht="15" customHeight="1">
      <c r="B191" s="253"/>
      <c r="C191" s="238" t="s">
        <v>2778</v>
      </c>
      <c r="D191" s="233"/>
      <c r="E191" s="233"/>
      <c r="F191" s="252" t="s">
        <v>2689</v>
      </c>
      <c r="G191" s="233"/>
      <c r="H191" s="233" t="s">
        <v>2779</v>
      </c>
      <c r="I191" s="233" t="s">
        <v>2717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9" t="s">
        <v>2780</v>
      </c>
      <c r="D197" s="349"/>
      <c r="E197" s="349"/>
      <c r="F197" s="349"/>
      <c r="G197" s="349"/>
      <c r="H197" s="349"/>
      <c r="I197" s="349"/>
      <c r="J197" s="349"/>
      <c r="K197" s="225"/>
    </row>
    <row r="198" spans="2:11" ht="25.5" customHeight="1">
      <c r="B198" s="224"/>
      <c r="C198" s="289" t="s">
        <v>2781</v>
      </c>
      <c r="D198" s="289"/>
      <c r="E198" s="289"/>
      <c r="F198" s="289" t="s">
        <v>2782</v>
      </c>
      <c r="G198" s="290"/>
      <c r="H198" s="353" t="s">
        <v>2783</v>
      </c>
      <c r="I198" s="353"/>
      <c r="J198" s="353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2773</v>
      </c>
      <c r="D200" s="233"/>
      <c r="E200" s="233"/>
      <c r="F200" s="252" t="s">
        <v>44</v>
      </c>
      <c r="G200" s="233"/>
      <c r="H200" s="354" t="s">
        <v>2784</v>
      </c>
      <c r="I200" s="354"/>
      <c r="J200" s="354"/>
      <c r="K200" s="274"/>
    </row>
    <row r="201" spans="2:11" ht="15" customHeight="1">
      <c r="B201" s="253"/>
      <c r="C201" s="259"/>
      <c r="D201" s="233"/>
      <c r="E201" s="233"/>
      <c r="F201" s="252" t="s">
        <v>45</v>
      </c>
      <c r="G201" s="233"/>
      <c r="H201" s="354" t="s">
        <v>2785</v>
      </c>
      <c r="I201" s="354"/>
      <c r="J201" s="354"/>
      <c r="K201" s="274"/>
    </row>
    <row r="202" spans="2:11" ht="15" customHeight="1">
      <c r="B202" s="253"/>
      <c r="C202" s="259"/>
      <c r="D202" s="233"/>
      <c r="E202" s="233"/>
      <c r="F202" s="252" t="s">
        <v>48</v>
      </c>
      <c r="G202" s="233"/>
      <c r="H202" s="354" t="s">
        <v>2786</v>
      </c>
      <c r="I202" s="354"/>
      <c r="J202" s="354"/>
      <c r="K202" s="274"/>
    </row>
    <row r="203" spans="2:11" ht="15" customHeight="1">
      <c r="B203" s="253"/>
      <c r="C203" s="233"/>
      <c r="D203" s="233"/>
      <c r="E203" s="233"/>
      <c r="F203" s="252" t="s">
        <v>46</v>
      </c>
      <c r="G203" s="233"/>
      <c r="H203" s="354" t="s">
        <v>2787</v>
      </c>
      <c r="I203" s="354"/>
      <c r="J203" s="354"/>
      <c r="K203" s="274"/>
    </row>
    <row r="204" spans="2:11" ht="15" customHeight="1">
      <c r="B204" s="253"/>
      <c r="C204" s="233"/>
      <c r="D204" s="233"/>
      <c r="E204" s="233"/>
      <c r="F204" s="252" t="s">
        <v>47</v>
      </c>
      <c r="G204" s="233"/>
      <c r="H204" s="354" t="s">
        <v>2788</v>
      </c>
      <c r="I204" s="354"/>
      <c r="J204" s="354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2729</v>
      </c>
      <c r="D206" s="233"/>
      <c r="E206" s="233"/>
      <c r="F206" s="252" t="s">
        <v>80</v>
      </c>
      <c r="G206" s="233"/>
      <c r="H206" s="354" t="s">
        <v>2789</v>
      </c>
      <c r="I206" s="354"/>
      <c r="J206" s="354"/>
      <c r="K206" s="274"/>
    </row>
    <row r="207" spans="2:11" ht="15" customHeight="1">
      <c r="B207" s="253"/>
      <c r="C207" s="259"/>
      <c r="D207" s="233"/>
      <c r="E207" s="233"/>
      <c r="F207" s="252" t="s">
        <v>2626</v>
      </c>
      <c r="G207" s="233"/>
      <c r="H207" s="354" t="s">
        <v>2627</v>
      </c>
      <c r="I207" s="354"/>
      <c r="J207" s="354"/>
      <c r="K207" s="274"/>
    </row>
    <row r="208" spans="2:11" ht="15" customHeight="1">
      <c r="B208" s="253"/>
      <c r="C208" s="233"/>
      <c r="D208" s="233"/>
      <c r="E208" s="233"/>
      <c r="F208" s="252" t="s">
        <v>2624</v>
      </c>
      <c r="G208" s="233"/>
      <c r="H208" s="354" t="s">
        <v>2790</v>
      </c>
      <c r="I208" s="354"/>
      <c r="J208" s="354"/>
      <c r="K208" s="274"/>
    </row>
    <row r="209" spans="2:11" ht="15" customHeight="1">
      <c r="B209" s="291"/>
      <c r="C209" s="259"/>
      <c r="D209" s="259"/>
      <c r="E209" s="259"/>
      <c r="F209" s="252" t="s">
        <v>2628</v>
      </c>
      <c r="G209" s="238"/>
      <c r="H209" s="355" t="s">
        <v>2629</v>
      </c>
      <c r="I209" s="355"/>
      <c r="J209" s="355"/>
      <c r="K209" s="292"/>
    </row>
    <row r="210" spans="2:11" ht="15" customHeight="1">
      <c r="B210" s="291"/>
      <c r="C210" s="259"/>
      <c r="D210" s="259"/>
      <c r="E210" s="259"/>
      <c r="F210" s="252" t="s">
        <v>2630</v>
      </c>
      <c r="G210" s="238"/>
      <c r="H210" s="355" t="s">
        <v>2791</v>
      </c>
      <c r="I210" s="355"/>
      <c r="J210" s="355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2753</v>
      </c>
      <c r="D212" s="259"/>
      <c r="E212" s="259"/>
      <c r="F212" s="252">
        <v>1</v>
      </c>
      <c r="G212" s="238"/>
      <c r="H212" s="355" t="s">
        <v>2792</v>
      </c>
      <c r="I212" s="355"/>
      <c r="J212" s="355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55" t="s">
        <v>2793</v>
      </c>
      <c r="I213" s="355"/>
      <c r="J213" s="355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55" t="s">
        <v>2794</v>
      </c>
      <c r="I214" s="355"/>
      <c r="J214" s="355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55" t="s">
        <v>2795</v>
      </c>
      <c r="I215" s="355"/>
      <c r="J215" s="355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04"/>
  <sheetViews>
    <sheetView showGridLines="0" tabSelected="1" workbookViewId="0" topLeftCell="A1">
      <pane ySplit="1" topLeftCell="A286" activePane="bottomLeft" state="frozen"/>
      <selection pane="bottomLeft" activeCell="F373" sqref="F37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131</v>
      </c>
      <c r="G1" s="343" t="s">
        <v>132</v>
      </c>
      <c r="H1" s="343"/>
      <c r="I1" s="101"/>
      <c r="J1" s="100" t="s">
        <v>133</v>
      </c>
      <c r="K1" s="99" t="s">
        <v>134</v>
      </c>
      <c r="L1" s="100" t="s">
        <v>135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29" t="s">
        <v>8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2" t="s">
        <v>82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83</v>
      </c>
    </row>
    <row r="4" spans="2:46" ht="36.95" customHeight="1">
      <c r="B4" s="26"/>
      <c r="C4" s="27"/>
      <c r="D4" s="28" t="s">
        <v>136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44" t="str">
        <f>'Rekapitulace stavby'!K6</f>
        <v>Zateplení budovy SOŠ a SOU dopravní Čáslav (3.10)</v>
      </c>
      <c r="F7" s="345"/>
      <c r="G7" s="345"/>
      <c r="H7" s="345"/>
      <c r="I7" s="103"/>
      <c r="J7" s="27"/>
      <c r="K7" s="29"/>
    </row>
    <row r="8" spans="2:11" s="1" customFormat="1" ht="15">
      <c r="B8" s="39"/>
      <c r="C8" s="40"/>
      <c r="D8" s="35" t="s">
        <v>137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46" t="s">
        <v>138</v>
      </c>
      <c r="F9" s="347"/>
      <c r="G9" s="347"/>
      <c r="H9" s="347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5</v>
      </c>
      <c r="G11" s="40"/>
      <c r="H11" s="40"/>
      <c r="I11" s="105" t="s">
        <v>21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22</v>
      </c>
      <c r="E12" s="40"/>
      <c r="F12" s="33" t="s">
        <v>139</v>
      </c>
      <c r="G12" s="40"/>
      <c r="H12" s="40"/>
      <c r="I12" s="105" t="s">
        <v>24</v>
      </c>
      <c r="J12" s="106" t="str">
        <f>'Rekapitulace stavby'!AN8</f>
        <v>19. 9. 2018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26</v>
      </c>
      <c r="E14" s="40"/>
      <c r="F14" s="40"/>
      <c r="G14" s="40"/>
      <c r="H14" s="40"/>
      <c r="I14" s="105" t="s">
        <v>27</v>
      </c>
      <c r="J14" s="33" t="str">
        <f>IF('Rekapitulace stavby'!AN10="","",'Rekapitulace stavby'!AN10)</f>
        <v>14801973</v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SUŠ a SOU dopravní Čáslav, Aug. Sedláčka 1145, Čás</v>
      </c>
      <c r="F15" s="40"/>
      <c r="G15" s="40"/>
      <c r="H15" s="40"/>
      <c r="I15" s="105" t="s">
        <v>30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05" t="s">
        <v>27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05" t="s">
        <v>27</v>
      </c>
      <c r="J20" s="33" t="str">
        <f>IF('Rekapitulace stavby'!AN16="","",'Rekapitulace stavby'!AN16)</f>
        <v>27210341</v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>AZ PROJECT spol. s r.o., Plynárenská 830, Kolín</v>
      </c>
      <c r="F21" s="40"/>
      <c r="G21" s="40"/>
      <c r="H21" s="40"/>
      <c r="I21" s="105" t="s">
        <v>30</v>
      </c>
      <c r="J21" s="33" t="str">
        <f>IF('Rekapitulace stavby'!AN17="","",'Rekapitulace stavby'!AN17)</f>
        <v>CZ27210341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38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35" t="s">
        <v>5</v>
      </c>
      <c r="F24" s="335"/>
      <c r="G24" s="335"/>
      <c r="H24" s="335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39</v>
      </c>
      <c r="E27" s="40"/>
      <c r="F27" s="40"/>
      <c r="G27" s="40"/>
      <c r="H27" s="40"/>
      <c r="I27" s="104"/>
      <c r="J27" s="114">
        <f>ROUND(J93,2)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41</v>
      </c>
      <c r="G29" s="40"/>
      <c r="H29" s="40"/>
      <c r="I29" s="115" t="s">
        <v>40</v>
      </c>
      <c r="J29" s="44" t="s">
        <v>42</v>
      </c>
      <c r="K29" s="43"/>
    </row>
    <row r="30" spans="2:11" s="1" customFormat="1" ht="14.45" customHeight="1">
      <c r="B30" s="39"/>
      <c r="C30" s="40"/>
      <c r="D30" s="47" t="s">
        <v>43</v>
      </c>
      <c r="E30" s="47" t="s">
        <v>44</v>
      </c>
      <c r="F30" s="116">
        <f>ROUND(SUM(BE93:BE403),2)</f>
        <v>0</v>
      </c>
      <c r="G30" s="40"/>
      <c r="H30" s="40"/>
      <c r="I30" s="117">
        <v>0.21</v>
      </c>
      <c r="J30" s="116">
        <f>ROUND(ROUND((SUM(BE93:BE403)),2)*I30,2)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45</v>
      </c>
      <c r="F31" s="116">
        <f>ROUND(SUM(BF93:BF403),2)</f>
        <v>0</v>
      </c>
      <c r="G31" s="40"/>
      <c r="H31" s="40"/>
      <c r="I31" s="117">
        <v>0.15</v>
      </c>
      <c r="J31" s="116">
        <f>ROUND(ROUND((SUM(BF93:BF403)),2)*I31,2)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46</v>
      </c>
      <c r="F32" s="116">
        <f>ROUND(SUM(BG93:BG403),2)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47</v>
      </c>
      <c r="F33" s="116">
        <f>ROUND(SUM(BH93:BH403),2)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48</v>
      </c>
      <c r="F34" s="116">
        <f>ROUND(SUM(BI93:BI403),2)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49</v>
      </c>
      <c r="E36" s="69"/>
      <c r="F36" s="69"/>
      <c r="G36" s="120" t="s">
        <v>50</v>
      </c>
      <c r="H36" s="121" t="s">
        <v>51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140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44" t="str">
        <f>E7</f>
        <v>Zateplení budovy SOŠ a SOU dopravní Čáslav (3.10)</v>
      </c>
      <c r="F45" s="345"/>
      <c r="G45" s="345"/>
      <c r="H45" s="345"/>
      <c r="I45" s="104"/>
      <c r="J45" s="40"/>
      <c r="K45" s="43"/>
    </row>
    <row r="46" spans="2:11" s="1" customFormat="1" ht="14.45" customHeight="1">
      <c r="B46" s="39"/>
      <c r="C46" s="35" t="s">
        <v>137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46" t="str">
        <f>E9</f>
        <v>1715a - Stavební čás - 1715a - Stavební část budova A1, A1.2</v>
      </c>
      <c r="F47" s="347"/>
      <c r="G47" s="347"/>
      <c r="H47" s="347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22</v>
      </c>
      <c r="D49" s="40"/>
      <c r="E49" s="40"/>
      <c r="F49" s="33" t="str">
        <f>F12</f>
        <v xml:space="preserve"> </v>
      </c>
      <c r="G49" s="40"/>
      <c r="H49" s="40"/>
      <c r="I49" s="105" t="s">
        <v>24</v>
      </c>
      <c r="J49" s="106" t="str">
        <f>IF(J12="","",J12)</f>
        <v>19. 9. 2018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5" t="s">
        <v>26</v>
      </c>
      <c r="D51" s="40"/>
      <c r="E51" s="40"/>
      <c r="F51" s="33" t="str">
        <f>E15</f>
        <v>SUŠ a SOU dopravní Čáslav, Aug. Sedláčka 1145, Čás</v>
      </c>
      <c r="G51" s="40"/>
      <c r="H51" s="40"/>
      <c r="I51" s="105" t="s">
        <v>33</v>
      </c>
      <c r="J51" s="335" t="str">
        <f>E21</f>
        <v>AZ PROJECT spol. s r.o., Plynárenská 830, Kolín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04"/>
      <c r="J52" s="339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141</v>
      </c>
      <c r="D54" s="118"/>
      <c r="E54" s="118"/>
      <c r="F54" s="118"/>
      <c r="G54" s="118"/>
      <c r="H54" s="118"/>
      <c r="I54" s="129"/>
      <c r="J54" s="130" t="s">
        <v>142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143</v>
      </c>
      <c r="D56" s="40"/>
      <c r="E56" s="40"/>
      <c r="F56" s="40"/>
      <c r="G56" s="40"/>
      <c r="H56" s="40"/>
      <c r="I56" s="104"/>
      <c r="J56" s="114">
        <f>J93</f>
        <v>0</v>
      </c>
      <c r="K56" s="43"/>
      <c r="AU56" s="22" t="s">
        <v>144</v>
      </c>
    </row>
    <row r="57" spans="2:11" s="7" customFormat="1" ht="24.95" customHeight="1">
      <c r="B57" s="133"/>
      <c r="C57" s="134"/>
      <c r="D57" s="135" t="s">
        <v>145</v>
      </c>
      <c r="E57" s="136"/>
      <c r="F57" s="136"/>
      <c r="G57" s="136"/>
      <c r="H57" s="136"/>
      <c r="I57" s="137"/>
      <c r="J57" s="138">
        <f>J94</f>
        <v>0</v>
      </c>
      <c r="K57" s="139"/>
    </row>
    <row r="58" spans="2:11" s="8" customFormat="1" ht="19.9" customHeight="1">
      <c r="B58" s="140"/>
      <c r="C58" s="141"/>
      <c r="D58" s="142" t="s">
        <v>146</v>
      </c>
      <c r="E58" s="143"/>
      <c r="F58" s="143"/>
      <c r="G58" s="143"/>
      <c r="H58" s="143"/>
      <c r="I58" s="144"/>
      <c r="J58" s="145">
        <f>J95</f>
        <v>0</v>
      </c>
      <c r="K58" s="146"/>
    </row>
    <row r="59" spans="2:11" s="8" customFormat="1" ht="19.9" customHeight="1">
      <c r="B59" s="140"/>
      <c r="C59" s="141"/>
      <c r="D59" s="142" t="s">
        <v>147</v>
      </c>
      <c r="E59" s="143"/>
      <c r="F59" s="143"/>
      <c r="G59" s="143"/>
      <c r="H59" s="143"/>
      <c r="I59" s="144"/>
      <c r="J59" s="145">
        <f>J116</f>
        <v>0</v>
      </c>
      <c r="K59" s="146"/>
    </row>
    <row r="60" spans="2:11" s="8" customFormat="1" ht="19.9" customHeight="1">
      <c r="B60" s="140"/>
      <c r="C60" s="141"/>
      <c r="D60" s="142" t="s">
        <v>148</v>
      </c>
      <c r="E60" s="143"/>
      <c r="F60" s="143"/>
      <c r="G60" s="143"/>
      <c r="H60" s="143"/>
      <c r="I60" s="144"/>
      <c r="J60" s="145">
        <f>J123</f>
        <v>0</v>
      </c>
      <c r="K60" s="146"/>
    </row>
    <row r="61" spans="2:11" s="8" customFormat="1" ht="19.9" customHeight="1">
      <c r="B61" s="140"/>
      <c r="C61" s="141"/>
      <c r="D61" s="142" t="s">
        <v>149</v>
      </c>
      <c r="E61" s="143"/>
      <c r="F61" s="143"/>
      <c r="G61" s="143"/>
      <c r="H61" s="143"/>
      <c r="I61" s="144"/>
      <c r="J61" s="145">
        <f>J229</f>
        <v>0</v>
      </c>
      <c r="K61" s="146"/>
    </row>
    <row r="62" spans="2:11" s="8" customFormat="1" ht="19.9" customHeight="1">
      <c r="B62" s="140"/>
      <c r="C62" s="141"/>
      <c r="D62" s="142" t="s">
        <v>150</v>
      </c>
      <c r="E62" s="143"/>
      <c r="F62" s="143"/>
      <c r="G62" s="143"/>
      <c r="H62" s="143"/>
      <c r="I62" s="144"/>
      <c r="J62" s="145">
        <f>J278</f>
        <v>0</v>
      </c>
      <c r="K62" s="146"/>
    </row>
    <row r="63" spans="2:11" s="8" customFormat="1" ht="19.9" customHeight="1">
      <c r="B63" s="140"/>
      <c r="C63" s="141"/>
      <c r="D63" s="142" t="s">
        <v>151</v>
      </c>
      <c r="E63" s="143"/>
      <c r="F63" s="143"/>
      <c r="G63" s="143"/>
      <c r="H63" s="143"/>
      <c r="I63" s="144"/>
      <c r="J63" s="145">
        <f>J287</f>
        <v>0</v>
      </c>
      <c r="K63" s="146"/>
    </row>
    <row r="64" spans="2:11" s="7" customFormat="1" ht="24.95" customHeight="1">
      <c r="B64" s="133"/>
      <c r="C64" s="134"/>
      <c r="D64" s="135" t="s">
        <v>152</v>
      </c>
      <c r="E64" s="136"/>
      <c r="F64" s="136"/>
      <c r="G64" s="136"/>
      <c r="H64" s="136"/>
      <c r="I64" s="137"/>
      <c r="J64" s="138">
        <f>J289</f>
        <v>0</v>
      </c>
      <c r="K64" s="139"/>
    </row>
    <row r="65" spans="2:11" s="8" customFormat="1" ht="19.9" customHeight="1">
      <c r="B65" s="140"/>
      <c r="C65" s="141"/>
      <c r="D65" s="142" t="s">
        <v>153</v>
      </c>
      <c r="E65" s="143"/>
      <c r="F65" s="143"/>
      <c r="G65" s="143"/>
      <c r="H65" s="143"/>
      <c r="I65" s="144"/>
      <c r="J65" s="145">
        <f>J290</f>
        <v>0</v>
      </c>
      <c r="K65" s="146"/>
    </row>
    <row r="66" spans="2:11" s="8" customFormat="1" ht="19.9" customHeight="1">
      <c r="B66" s="140"/>
      <c r="C66" s="141"/>
      <c r="D66" s="142" t="s">
        <v>154</v>
      </c>
      <c r="E66" s="143"/>
      <c r="F66" s="143"/>
      <c r="G66" s="143"/>
      <c r="H66" s="143"/>
      <c r="I66" s="144"/>
      <c r="J66" s="145">
        <f>J315</f>
        <v>0</v>
      </c>
      <c r="K66" s="146"/>
    </row>
    <row r="67" spans="2:11" s="8" customFormat="1" ht="19.9" customHeight="1">
      <c r="B67" s="140"/>
      <c r="C67" s="141"/>
      <c r="D67" s="142" t="s">
        <v>155</v>
      </c>
      <c r="E67" s="143"/>
      <c r="F67" s="143"/>
      <c r="G67" s="143"/>
      <c r="H67" s="143"/>
      <c r="I67" s="144"/>
      <c r="J67" s="145">
        <f>J321</f>
        <v>0</v>
      </c>
      <c r="K67" s="146"/>
    </row>
    <row r="68" spans="2:11" s="8" customFormat="1" ht="19.9" customHeight="1">
      <c r="B68" s="140"/>
      <c r="C68" s="141"/>
      <c r="D68" s="142" t="s">
        <v>156</v>
      </c>
      <c r="E68" s="143"/>
      <c r="F68" s="143"/>
      <c r="G68" s="143"/>
      <c r="H68" s="143"/>
      <c r="I68" s="144"/>
      <c r="J68" s="145">
        <f>J324</f>
        <v>0</v>
      </c>
      <c r="K68" s="146"/>
    </row>
    <row r="69" spans="2:11" s="8" customFormat="1" ht="19.9" customHeight="1">
      <c r="B69" s="140"/>
      <c r="C69" s="141"/>
      <c r="D69" s="142" t="s">
        <v>157</v>
      </c>
      <c r="E69" s="143"/>
      <c r="F69" s="143"/>
      <c r="G69" s="143"/>
      <c r="H69" s="143"/>
      <c r="I69" s="144"/>
      <c r="J69" s="145">
        <f>J335</f>
        <v>0</v>
      </c>
      <c r="K69" s="146"/>
    </row>
    <row r="70" spans="2:11" s="8" customFormat="1" ht="19.9" customHeight="1">
      <c r="B70" s="140"/>
      <c r="C70" s="141"/>
      <c r="D70" s="142" t="s">
        <v>158</v>
      </c>
      <c r="E70" s="143"/>
      <c r="F70" s="143"/>
      <c r="G70" s="143"/>
      <c r="H70" s="143"/>
      <c r="I70" s="144"/>
      <c r="J70" s="145">
        <f>J363</f>
        <v>0</v>
      </c>
      <c r="K70" s="146"/>
    </row>
    <row r="71" spans="2:11" s="8" customFormat="1" ht="19.9" customHeight="1">
      <c r="B71" s="140"/>
      <c r="C71" s="141"/>
      <c r="D71" s="142" t="s">
        <v>159</v>
      </c>
      <c r="E71" s="143"/>
      <c r="F71" s="143"/>
      <c r="G71" s="143"/>
      <c r="H71" s="143"/>
      <c r="I71" s="144"/>
      <c r="J71" s="145">
        <f>J379</f>
        <v>0</v>
      </c>
      <c r="K71" s="146"/>
    </row>
    <row r="72" spans="2:11" s="8" customFormat="1" ht="19.9" customHeight="1">
      <c r="B72" s="140"/>
      <c r="C72" s="141"/>
      <c r="D72" s="142" t="s">
        <v>160</v>
      </c>
      <c r="E72" s="143"/>
      <c r="F72" s="143"/>
      <c r="G72" s="143"/>
      <c r="H72" s="143"/>
      <c r="I72" s="144"/>
      <c r="J72" s="145">
        <f>J385</f>
        <v>0</v>
      </c>
      <c r="K72" s="146"/>
    </row>
    <row r="73" spans="2:11" s="8" customFormat="1" ht="19.9" customHeight="1">
      <c r="B73" s="140"/>
      <c r="C73" s="141"/>
      <c r="D73" s="142" t="s">
        <v>161</v>
      </c>
      <c r="E73" s="143"/>
      <c r="F73" s="143"/>
      <c r="G73" s="143"/>
      <c r="H73" s="143"/>
      <c r="I73" s="144"/>
      <c r="J73" s="145">
        <f>J393</f>
        <v>0</v>
      </c>
      <c r="K73" s="146"/>
    </row>
    <row r="74" spans="2:11" s="1" customFormat="1" ht="21.75" customHeight="1">
      <c r="B74" s="39"/>
      <c r="C74" s="40"/>
      <c r="D74" s="40"/>
      <c r="E74" s="40"/>
      <c r="F74" s="40"/>
      <c r="G74" s="40"/>
      <c r="H74" s="40"/>
      <c r="I74" s="104"/>
      <c r="J74" s="40"/>
      <c r="K74" s="43"/>
    </row>
    <row r="75" spans="2:11" s="1" customFormat="1" ht="6.95" customHeight="1">
      <c r="B75" s="54"/>
      <c r="C75" s="55"/>
      <c r="D75" s="55"/>
      <c r="E75" s="55"/>
      <c r="F75" s="55"/>
      <c r="G75" s="55"/>
      <c r="H75" s="55"/>
      <c r="I75" s="125"/>
      <c r="J75" s="55"/>
      <c r="K75" s="56"/>
    </row>
    <row r="79" spans="2:12" s="1" customFormat="1" ht="6.95" customHeight="1">
      <c r="B79" s="57"/>
      <c r="C79" s="58"/>
      <c r="D79" s="58"/>
      <c r="E79" s="58"/>
      <c r="F79" s="58"/>
      <c r="G79" s="58"/>
      <c r="H79" s="58"/>
      <c r="I79" s="126"/>
      <c r="J79" s="58"/>
      <c r="K79" s="58"/>
      <c r="L79" s="39"/>
    </row>
    <row r="80" spans="2:12" s="1" customFormat="1" ht="36.95" customHeight="1">
      <c r="B80" s="39"/>
      <c r="C80" s="59" t="s">
        <v>162</v>
      </c>
      <c r="I80" s="147"/>
      <c r="L80" s="39"/>
    </row>
    <row r="81" spans="2:12" s="1" customFormat="1" ht="6.95" customHeight="1">
      <c r="B81" s="39"/>
      <c r="I81" s="147"/>
      <c r="L81" s="39"/>
    </row>
    <row r="82" spans="2:12" s="1" customFormat="1" ht="14.45" customHeight="1">
      <c r="B82" s="39"/>
      <c r="C82" s="61" t="s">
        <v>18</v>
      </c>
      <c r="I82" s="147"/>
      <c r="L82" s="39"/>
    </row>
    <row r="83" spans="2:12" s="1" customFormat="1" ht="16.5" customHeight="1">
      <c r="B83" s="39"/>
      <c r="E83" s="340" t="str">
        <f>E7</f>
        <v>Zateplení budovy SOŠ a SOU dopravní Čáslav (3.10)</v>
      </c>
      <c r="F83" s="341"/>
      <c r="G83" s="341"/>
      <c r="H83" s="341"/>
      <c r="I83" s="147"/>
      <c r="L83" s="39"/>
    </row>
    <row r="84" spans="2:12" s="1" customFormat="1" ht="14.45" customHeight="1">
      <c r="B84" s="39"/>
      <c r="C84" s="61" t="s">
        <v>137</v>
      </c>
      <c r="I84" s="147"/>
      <c r="L84" s="39"/>
    </row>
    <row r="85" spans="2:12" s="1" customFormat="1" ht="17.25" customHeight="1">
      <c r="B85" s="39"/>
      <c r="E85" s="319" t="str">
        <f>E9</f>
        <v>1715a - Stavební čás - 1715a - Stavební část budova A1, A1.2</v>
      </c>
      <c r="F85" s="342"/>
      <c r="G85" s="342"/>
      <c r="H85" s="342"/>
      <c r="I85" s="147"/>
      <c r="L85" s="39"/>
    </row>
    <row r="86" spans="2:12" s="1" customFormat="1" ht="6.95" customHeight="1">
      <c r="B86" s="39"/>
      <c r="I86" s="147"/>
      <c r="L86" s="39"/>
    </row>
    <row r="87" spans="2:12" s="1" customFormat="1" ht="18" customHeight="1">
      <c r="B87" s="39"/>
      <c r="C87" s="61" t="s">
        <v>22</v>
      </c>
      <c r="F87" s="148" t="str">
        <f>F12</f>
        <v xml:space="preserve"> </v>
      </c>
      <c r="I87" s="149" t="s">
        <v>24</v>
      </c>
      <c r="J87" s="65" t="str">
        <f>IF(J12="","",J12)</f>
        <v>19. 9. 2018</v>
      </c>
      <c r="L87" s="39"/>
    </row>
    <row r="88" spans="2:12" s="1" customFormat="1" ht="6.95" customHeight="1">
      <c r="B88" s="39"/>
      <c r="I88" s="147"/>
      <c r="L88" s="39"/>
    </row>
    <row r="89" spans="2:12" s="1" customFormat="1" ht="15">
      <c r="B89" s="39"/>
      <c r="C89" s="61" t="s">
        <v>26</v>
      </c>
      <c r="F89" s="148" t="str">
        <f>E15</f>
        <v>SUŠ a SOU dopravní Čáslav, Aug. Sedláčka 1145, Čás</v>
      </c>
      <c r="I89" s="149" t="s">
        <v>33</v>
      </c>
      <c r="J89" s="148" t="str">
        <f>E21</f>
        <v>AZ PROJECT spol. s r.o., Plynárenská 830, Kolín</v>
      </c>
      <c r="L89" s="39"/>
    </row>
    <row r="90" spans="2:12" s="1" customFormat="1" ht="14.45" customHeight="1">
      <c r="B90" s="39"/>
      <c r="C90" s="61" t="s">
        <v>31</v>
      </c>
      <c r="F90" s="148" t="str">
        <f>IF(E18="","",E18)</f>
        <v/>
      </c>
      <c r="I90" s="147"/>
      <c r="L90" s="39"/>
    </row>
    <row r="91" spans="2:12" s="1" customFormat="1" ht="10.35" customHeight="1">
      <c r="B91" s="39"/>
      <c r="I91" s="147"/>
      <c r="L91" s="39"/>
    </row>
    <row r="92" spans="2:20" s="9" customFormat="1" ht="29.25" customHeight="1">
      <c r="B92" s="150"/>
      <c r="C92" s="151" t="s">
        <v>163</v>
      </c>
      <c r="D92" s="152" t="s">
        <v>58</v>
      </c>
      <c r="E92" s="152" t="s">
        <v>54</v>
      </c>
      <c r="F92" s="152" t="s">
        <v>164</v>
      </c>
      <c r="G92" s="152" t="s">
        <v>165</v>
      </c>
      <c r="H92" s="152" t="s">
        <v>166</v>
      </c>
      <c r="I92" s="153" t="s">
        <v>167</v>
      </c>
      <c r="J92" s="152" t="s">
        <v>142</v>
      </c>
      <c r="K92" s="154" t="s">
        <v>168</v>
      </c>
      <c r="L92" s="150"/>
      <c r="M92" s="71" t="s">
        <v>169</v>
      </c>
      <c r="N92" s="72" t="s">
        <v>43</v>
      </c>
      <c r="O92" s="72" t="s">
        <v>170</v>
      </c>
      <c r="P92" s="72" t="s">
        <v>171</v>
      </c>
      <c r="Q92" s="72" t="s">
        <v>172</v>
      </c>
      <c r="R92" s="72" t="s">
        <v>173</v>
      </c>
      <c r="S92" s="72" t="s">
        <v>174</v>
      </c>
      <c r="T92" s="73" t="s">
        <v>175</v>
      </c>
    </row>
    <row r="93" spans="2:63" s="1" customFormat="1" ht="29.25" customHeight="1">
      <c r="B93" s="39"/>
      <c r="C93" s="75" t="s">
        <v>143</v>
      </c>
      <c r="I93" s="147"/>
      <c r="J93" s="155">
        <f>BK93</f>
        <v>0</v>
      </c>
      <c r="L93" s="39"/>
      <c r="M93" s="74"/>
      <c r="N93" s="66"/>
      <c r="O93" s="66"/>
      <c r="P93" s="156">
        <f>P94+P289</f>
        <v>0</v>
      </c>
      <c r="Q93" s="66"/>
      <c r="R93" s="156">
        <f>R94+R289</f>
        <v>5.0189048</v>
      </c>
      <c r="S93" s="66"/>
      <c r="T93" s="157">
        <f>T94+T289</f>
        <v>0</v>
      </c>
      <c r="AT93" s="22" t="s">
        <v>72</v>
      </c>
      <c r="AU93" s="22" t="s">
        <v>144</v>
      </c>
      <c r="BK93" s="158">
        <f>BK94+BK289</f>
        <v>0</v>
      </c>
    </row>
    <row r="94" spans="2:63" s="10" customFormat="1" ht="37.35" customHeight="1">
      <c r="B94" s="159"/>
      <c r="D94" s="160" t="s">
        <v>72</v>
      </c>
      <c r="E94" s="161" t="s">
        <v>176</v>
      </c>
      <c r="F94" s="161" t="s">
        <v>177</v>
      </c>
      <c r="I94" s="162"/>
      <c r="J94" s="163">
        <f>BK94</f>
        <v>0</v>
      </c>
      <c r="L94" s="159"/>
      <c r="M94" s="164"/>
      <c r="N94" s="165"/>
      <c r="O94" s="165"/>
      <c r="P94" s="166">
        <f>P95+P116+P123+P229+P278+P287</f>
        <v>0</v>
      </c>
      <c r="Q94" s="165"/>
      <c r="R94" s="166">
        <f>R95+R116+R123+R229+R278+R287</f>
        <v>0</v>
      </c>
      <c r="S94" s="165"/>
      <c r="T94" s="167">
        <f>T95+T116+T123+T229+T278+T287</f>
        <v>0</v>
      </c>
      <c r="AR94" s="160" t="s">
        <v>81</v>
      </c>
      <c r="AT94" s="168" t="s">
        <v>72</v>
      </c>
      <c r="AU94" s="168" t="s">
        <v>73</v>
      </c>
      <c r="AY94" s="160" t="s">
        <v>178</v>
      </c>
      <c r="BK94" s="169">
        <f>BK95+BK116+BK123+BK229+BK278+BK287</f>
        <v>0</v>
      </c>
    </row>
    <row r="95" spans="2:63" s="10" customFormat="1" ht="19.9" customHeight="1">
      <c r="B95" s="159"/>
      <c r="D95" s="160" t="s">
        <v>72</v>
      </c>
      <c r="E95" s="170" t="s">
        <v>81</v>
      </c>
      <c r="F95" s="170" t="s">
        <v>179</v>
      </c>
      <c r="I95" s="162"/>
      <c r="J95" s="171">
        <f>BK95</f>
        <v>0</v>
      </c>
      <c r="L95" s="159"/>
      <c r="M95" s="164"/>
      <c r="N95" s="165"/>
      <c r="O95" s="165"/>
      <c r="P95" s="166">
        <f>SUM(P96:P115)</f>
        <v>0</v>
      </c>
      <c r="Q95" s="165"/>
      <c r="R95" s="166">
        <f>SUM(R96:R115)</f>
        <v>0</v>
      </c>
      <c r="S95" s="165"/>
      <c r="T95" s="167">
        <f>SUM(T96:T115)</f>
        <v>0</v>
      </c>
      <c r="AR95" s="160" t="s">
        <v>81</v>
      </c>
      <c r="AT95" s="168" t="s">
        <v>72</v>
      </c>
      <c r="AU95" s="168" t="s">
        <v>81</v>
      </c>
      <c r="AY95" s="160" t="s">
        <v>178</v>
      </c>
      <c r="BK95" s="169">
        <f>SUM(BK96:BK115)</f>
        <v>0</v>
      </c>
    </row>
    <row r="96" spans="2:65" s="1" customFormat="1" ht="51" customHeight="1">
      <c r="B96" s="172"/>
      <c r="C96" s="173" t="s">
        <v>81</v>
      </c>
      <c r="D96" s="173" t="s">
        <v>180</v>
      </c>
      <c r="E96" s="174" t="s">
        <v>181</v>
      </c>
      <c r="F96" s="175" t="s">
        <v>182</v>
      </c>
      <c r="G96" s="176" t="s">
        <v>183</v>
      </c>
      <c r="H96" s="177">
        <v>58.375</v>
      </c>
      <c r="I96" s="178"/>
      <c r="J96" s="179">
        <f>ROUND(I96*H96,2)</f>
        <v>0</v>
      </c>
      <c r="K96" s="175" t="s">
        <v>184</v>
      </c>
      <c r="L96" s="39"/>
      <c r="M96" s="180" t="s">
        <v>5</v>
      </c>
      <c r="N96" s="181" t="s">
        <v>44</v>
      </c>
      <c r="O96" s="40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AR96" s="22" t="s">
        <v>185</v>
      </c>
      <c r="AT96" s="22" t="s">
        <v>180</v>
      </c>
      <c r="AU96" s="22" t="s">
        <v>83</v>
      </c>
      <c r="AY96" s="22" t="s">
        <v>178</v>
      </c>
      <c r="BE96" s="184">
        <f>IF(N96="základní",J96,0)</f>
        <v>0</v>
      </c>
      <c r="BF96" s="184">
        <f>IF(N96="snížená",J96,0)</f>
        <v>0</v>
      </c>
      <c r="BG96" s="184">
        <f>IF(N96="zákl. přenesená",J96,0)</f>
        <v>0</v>
      </c>
      <c r="BH96" s="184">
        <f>IF(N96="sníž. přenesená",J96,0)</f>
        <v>0</v>
      </c>
      <c r="BI96" s="184">
        <f>IF(N96="nulová",J96,0)</f>
        <v>0</v>
      </c>
      <c r="BJ96" s="22" t="s">
        <v>81</v>
      </c>
      <c r="BK96" s="184">
        <f>ROUND(I96*H96,2)</f>
        <v>0</v>
      </c>
      <c r="BL96" s="22" t="s">
        <v>185</v>
      </c>
      <c r="BM96" s="22" t="s">
        <v>83</v>
      </c>
    </row>
    <row r="97" spans="2:51" s="11" customFormat="1" ht="13.5">
      <c r="B97" s="185"/>
      <c r="D97" s="186" t="s">
        <v>186</v>
      </c>
      <c r="E97" s="187" t="s">
        <v>5</v>
      </c>
      <c r="F97" s="188" t="s">
        <v>187</v>
      </c>
      <c r="H97" s="189">
        <v>58.375</v>
      </c>
      <c r="I97" s="190"/>
      <c r="L97" s="185"/>
      <c r="M97" s="191"/>
      <c r="N97" s="192"/>
      <c r="O97" s="192"/>
      <c r="P97" s="192"/>
      <c r="Q97" s="192"/>
      <c r="R97" s="192"/>
      <c r="S97" s="192"/>
      <c r="T97" s="193"/>
      <c r="AT97" s="187" t="s">
        <v>186</v>
      </c>
      <c r="AU97" s="187" t="s">
        <v>83</v>
      </c>
      <c r="AV97" s="11" t="s">
        <v>83</v>
      </c>
      <c r="AW97" s="11" t="s">
        <v>37</v>
      </c>
      <c r="AX97" s="11" t="s">
        <v>73</v>
      </c>
      <c r="AY97" s="187" t="s">
        <v>178</v>
      </c>
    </row>
    <row r="98" spans="2:51" s="12" customFormat="1" ht="13.5">
      <c r="B98" s="194"/>
      <c r="D98" s="186" t="s">
        <v>186</v>
      </c>
      <c r="E98" s="195" t="s">
        <v>5</v>
      </c>
      <c r="F98" s="196" t="s">
        <v>188</v>
      </c>
      <c r="H98" s="197">
        <v>58.375</v>
      </c>
      <c r="I98" s="198"/>
      <c r="L98" s="194"/>
      <c r="M98" s="199"/>
      <c r="N98" s="200"/>
      <c r="O98" s="200"/>
      <c r="P98" s="200"/>
      <c r="Q98" s="200"/>
      <c r="R98" s="200"/>
      <c r="S98" s="200"/>
      <c r="T98" s="201"/>
      <c r="AT98" s="195" t="s">
        <v>186</v>
      </c>
      <c r="AU98" s="195" t="s">
        <v>83</v>
      </c>
      <c r="AV98" s="12" t="s">
        <v>185</v>
      </c>
      <c r="AW98" s="12" t="s">
        <v>37</v>
      </c>
      <c r="AX98" s="12" t="s">
        <v>81</v>
      </c>
      <c r="AY98" s="195" t="s">
        <v>178</v>
      </c>
    </row>
    <row r="99" spans="2:65" s="1" customFormat="1" ht="38.25" customHeight="1">
      <c r="B99" s="172"/>
      <c r="C99" s="173" t="s">
        <v>83</v>
      </c>
      <c r="D99" s="173" t="s">
        <v>180</v>
      </c>
      <c r="E99" s="174" t="s">
        <v>189</v>
      </c>
      <c r="F99" s="175" t="s">
        <v>190</v>
      </c>
      <c r="G99" s="176" t="s">
        <v>183</v>
      </c>
      <c r="H99" s="177">
        <v>19</v>
      </c>
      <c r="I99" s="178"/>
      <c r="J99" s="179">
        <f>ROUND(I99*H99,2)</f>
        <v>0</v>
      </c>
      <c r="K99" s="175" t="s">
        <v>191</v>
      </c>
      <c r="L99" s="39"/>
      <c r="M99" s="180" t="s">
        <v>5</v>
      </c>
      <c r="N99" s="181" t="s">
        <v>44</v>
      </c>
      <c r="O99" s="40"/>
      <c r="P99" s="182">
        <f>O99*H99</f>
        <v>0</v>
      </c>
      <c r="Q99" s="182">
        <v>0</v>
      </c>
      <c r="R99" s="182">
        <f>Q99*H99</f>
        <v>0</v>
      </c>
      <c r="S99" s="182">
        <v>0</v>
      </c>
      <c r="T99" s="183">
        <f>S99*H99</f>
        <v>0</v>
      </c>
      <c r="AR99" s="22" t="s">
        <v>185</v>
      </c>
      <c r="AT99" s="22" t="s">
        <v>180</v>
      </c>
      <c r="AU99" s="22" t="s">
        <v>83</v>
      </c>
      <c r="AY99" s="22" t="s">
        <v>178</v>
      </c>
      <c r="BE99" s="184">
        <f>IF(N99="základní",J99,0)</f>
        <v>0</v>
      </c>
      <c r="BF99" s="184">
        <f>IF(N99="snížená",J99,0)</f>
        <v>0</v>
      </c>
      <c r="BG99" s="184">
        <f>IF(N99="zákl. přenesená",J99,0)</f>
        <v>0</v>
      </c>
      <c r="BH99" s="184">
        <f>IF(N99="sníž. přenesená",J99,0)</f>
        <v>0</v>
      </c>
      <c r="BI99" s="184">
        <f>IF(N99="nulová",J99,0)</f>
        <v>0</v>
      </c>
      <c r="BJ99" s="22" t="s">
        <v>81</v>
      </c>
      <c r="BK99" s="184">
        <f>ROUND(I99*H99,2)</f>
        <v>0</v>
      </c>
      <c r="BL99" s="22" t="s">
        <v>185</v>
      </c>
      <c r="BM99" s="22" t="s">
        <v>185</v>
      </c>
    </row>
    <row r="100" spans="2:51" s="11" customFormat="1" ht="13.5">
      <c r="B100" s="185"/>
      <c r="D100" s="186" t="s">
        <v>186</v>
      </c>
      <c r="E100" s="187" t="s">
        <v>5</v>
      </c>
      <c r="F100" s="188" t="s">
        <v>192</v>
      </c>
      <c r="H100" s="189">
        <v>19</v>
      </c>
      <c r="I100" s="190"/>
      <c r="L100" s="185"/>
      <c r="M100" s="191"/>
      <c r="N100" s="192"/>
      <c r="O100" s="192"/>
      <c r="P100" s="192"/>
      <c r="Q100" s="192"/>
      <c r="R100" s="192"/>
      <c r="S100" s="192"/>
      <c r="T100" s="193"/>
      <c r="AT100" s="187" t="s">
        <v>186</v>
      </c>
      <c r="AU100" s="187" t="s">
        <v>83</v>
      </c>
      <c r="AV100" s="11" t="s">
        <v>83</v>
      </c>
      <c r="AW100" s="11" t="s">
        <v>37</v>
      </c>
      <c r="AX100" s="11" t="s">
        <v>73</v>
      </c>
      <c r="AY100" s="187" t="s">
        <v>178</v>
      </c>
    </row>
    <row r="101" spans="2:51" s="12" customFormat="1" ht="13.5">
      <c r="B101" s="194"/>
      <c r="D101" s="186" t="s">
        <v>186</v>
      </c>
      <c r="E101" s="195" t="s">
        <v>5</v>
      </c>
      <c r="F101" s="196" t="s">
        <v>188</v>
      </c>
      <c r="H101" s="197">
        <v>19</v>
      </c>
      <c r="I101" s="198"/>
      <c r="L101" s="194"/>
      <c r="M101" s="199"/>
      <c r="N101" s="200"/>
      <c r="O101" s="200"/>
      <c r="P101" s="200"/>
      <c r="Q101" s="200"/>
      <c r="R101" s="200"/>
      <c r="S101" s="200"/>
      <c r="T101" s="201"/>
      <c r="AT101" s="195" t="s">
        <v>186</v>
      </c>
      <c r="AU101" s="195" t="s">
        <v>83</v>
      </c>
      <c r="AV101" s="12" t="s">
        <v>185</v>
      </c>
      <c r="AW101" s="12" t="s">
        <v>37</v>
      </c>
      <c r="AX101" s="12" t="s">
        <v>81</v>
      </c>
      <c r="AY101" s="195" t="s">
        <v>178</v>
      </c>
    </row>
    <row r="102" spans="2:65" s="1" customFormat="1" ht="16.5" customHeight="1">
      <c r="B102" s="172"/>
      <c r="C102" s="173" t="s">
        <v>193</v>
      </c>
      <c r="D102" s="173" t="s">
        <v>180</v>
      </c>
      <c r="E102" s="174" t="s">
        <v>194</v>
      </c>
      <c r="F102" s="175" t="s">
        <v>195</v>
      </c>
      <c r="G102" s="176" t="s">
        <v>196</v>
      </c>
      <c r="H102" s="177">
        <v>3.746</v>
      </c>
      <c r="I102" s="178"/>
      <c r="J102" s="179">
        <f>ROUND(I102*H102,2)</f>
        <v>0</v>
      </c>
      <c r="K102" s="175" t="s">
        <v>197</v>
      </c>
      <c r="L102" s="39"/>
      <c r="M102" s="180" t="s">
        <v>5</v>
      </c>
      <c r="N102" s="181" t="s">
        <v>44</v>
      </c>
      <c r="O102" s="40"/>
      <c r="P102" s="182">
        <f>O102*H102</f>
        <v>0</v>
      </c>
      <c r="Q102" s="182">
        <v>0</v>
      </c>
      <c r="R102" s="182">
        <f>Q102*H102</f>
        <v>0</v>
      </c>
      <c r="S102" s="182">
        <v>0</v>
      </c>
      <c r="T102" s="183">
        <f>S102*H102</f>
        <v>0</v>
      </c>
      <c r="AR102" s="22" t="s">
        <v>185</v>
      </c>
      <c r="AT102" s="22" t="s">
        <v>180</v>
      </c>
      <c r="AU102" s="22" t="s">
        <v>83</v>
      </c>
      <c r="AY102" s="22" t="s">
        <v>178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22" t="s">
        <v>81</v>
      </c>
      <c r="BK102" s="184">
        <f>ROUND(I102*H102,2)</f>
        <v>0</v>
      </c>
      <c r="BL102" s="22" t="s">
        <v>185</v>
      </c>
      <c r="BM102" s="22" t="s">
        <v>198</v>
      </c>
    </row>
    <row r="103" spans="2:51" s="11" customFormat="1" ht="13.5">
      <c r="B103" s="185"/>
      <c r="D103" s="186" t="s">
        <v>186</v>
      </c>
      <c r="E103" s="187" t="s">
        <v>5</v>
      </c>
      <c r="F103" s="188" t="s">
        <v>199</v>
      </c>
      <c r="H103" s="189">
        <v>3.746</v>
      </c>
      <c r="I103" s="190"/>
      <c r="L103" s="185"/>
      <c r="M103" s="191"/>
      <c r="N103" s="192"/>
      <c r="O103" s="192"/>
      <c r="P103" s="192"/>
      <c r="Q103" s="192"/>
      <c r="R103" s="192"/>
      <c r="S103" s="192"/>
      <c r="T103" s="193"/>
      <c r="AT103" s="187" t="s">
        <v>186</v>
      </c>
      <c r="AU103" s="187" t="s">
        <v>83</v>
      </c>
      <c r="AV103" s="11" t="s">
        <v>83</v>
      </c>
      <c r="AW103" s="11" t="s">
        <v>37</v>
      </c>
      <c r="AX103" s="11" t="s">
        <v>73</v>
      </c>
      <c r="AY103" s="187" t="s">
        <v>178</v>
      </c>
    </row>
    <row r="104" spans="2:51" s="12" customFormat="1" ht="13.5">
      <c r="B104" s="194"/>
      <c r="D104" s="186" t="s">
        <v>186</v>
      </c>
      <c r="E104" s="195" t="s">
        <v>5</v>
      </c>
      <c r="F104" s="196" t="s">
        <v>188</v>
      </c>
      <c r="H104" s="197">
        <v>3.746</v>
      </c>
      <c r="I104" s="198"/>
      <c r="L104" s="194"/>
      <c r="M104" s="199"/>
      <c r="N104" s="200"/>
      <c r="O104" s="200"/>
      <c r="P104" s="200"/>
      <c r="Q104" s="200"/>
      <c r="R104" s="200"/>
      <c r="S104" s="200"/>
      <c r="T104" s="201"/>
      <c r="AT104" s="195" t="s">
        <v>186</v>
      </c>
      <c r="AU104" s="195" t="s">
        <v>83</v>
      </c>
      <c r="AV104" s="12" t="s">
        <v>185</v>
      </c>
      <c r="AW104" s="12" t="s">
        <v>37</v>
      </c>
      <c r="AX104" s="12" t="s">
        <v>81</v>
      </c>
      <c r="AY104" s="195" t="s">
        <v>178</v>
      </c>
    </row>
    <row r="105" spans="2:65" s="1" customFormat="1" ht="16.5" customHeight="1">
      <c r="B105" s="172"/>
      <c r="C105" s="173" t="s">
        <v>185</v>
      </c>
      <c r="D105" s="173" t="s">
        <v>180</v>
      </c>
      <c r="E105" s="174" t="s">
        <v>200</v>
      </c>
      <c r="F105" s="175" t="s">
        <v>201</v>
      </c>
      <c r="G105" s="176" t="s">
        <v>196</v>
      </c>
      <c r="H105" s="177">
        <v>1.873</v>
      </c>
      <c r="I105" s="178"/>
      <c r="J105" s="179">
        <f>ROUND(I105*H105,2)</f>
        <v>0</v>
      </c>
      <c r="K105" s="175" t="s">
        <v>197</v>
      </c>
      <c r="L105" s="39"/>
      <c r="M105" s="180" t="s">
        <v>5</v>
      </c>
      <c r="N105" s="181" t="s">
        <v>44</v>
      </c>
      <c r="O105" s="40"/>
      <c r="P105" s="182">
        <f>O105*H105</f>
        <v>0</v>
      </c>
      <c r="Q105" s="182">
        <v>0</v>
      </c>
      <c r="R105" s="182">
        <f>Q105*H105</f>
        <v>0</v>
      </c>
      <c r="S105" s="182">
        <v>0</v>
      </c>
      <c r="T105" s="183">
        <f>S105*H105</f>
        <v>0</v>
      </c>
      <c r="AR105" s="22" t="s">
        <v>185</v>
      </c>
      <c r="AT105" s="22" t="s">
        <v>180</v>
      </c>
      <c r="AU105" s="22" t="s">
        <v>83</v>
      </c>
      <c r="AY105" s="22" t="s">
        <v>178</v>
      </c>
      <c r="BE105" s="184">
        <f>IF(N105="základní",J105,0)</f>
        <v>0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22" t="s">
        <v>81</v>
      </c>
      <c r="BK105" s="184">
        <f>ROUND(I105*H105,2)</f>
        <v>0</v>
      </c>
      <c r="BL105" s="22" t="s">
        <v>185</v>
      </c>
      <c r="BM105" s="22" t="s">
        <v>202</v>
      </c>
    </row>
    <row r="106" spans="2:51" s="11" customFormat="1" ht="13.5">
      <c r="B106" s="185"/>
      <c r="D106" s="186" t="s">
        <v>186</v>
      </c>
      <c r="E106" s="187" t="s">
        <v>5</v>
      </c>
      <c r="F106" s="188" t="s">
        <v>203</v>
      </c>
      <c r="H106" s="189">
        <v>1.873</v>
      </c>
      <c r="I106" s="190"/>
      <c r="L106" s="185"/>
      <c r="M106" s="191"/>
      <c r="N106" s="192"/>
      <c r="O106" s="192"/>
      <c r="P106" s="192"/>
      <c r="Q106" s="192"/>
      <c r="R106" s="192"/>
      <c r="S106" s="192"/>
      <c r="T106" s="193"/>
      <c r="AT106" s="187" t="s">
        <v>186</v>
      </c>
      <c r="AU106" s="187" t="s">
        <v>83</v>
      </c>
      <c r="AV106" s="11" t="s">
        <v>83</v>
      </c>
      <c r="AW106" s="11" t="s">
        <v>37</v>
      </c>
      <c r="AX106" s="11" t="s">
        <v>73</v>
      </c>
      <c r="AY106" s="187" t="s">
        <v>178</v>
      </c>
    </row>
    <row r="107" spans="2:51" s="12" customFormat="1" ht="13.5">
      <c r="B107" s="194"/>
      <c r="D107" s="186" t="s">
        <v>186</v>
      </c>
      <c r="E107" s="195" t="s">
        <v>5</v>
      </c>
      <c r="F107" s="196" t="s">
        <v>188</v>
      </c>
      <c r="H107" s="197">
        <v>1.873</v>
      </c>
      <c r="I107" s="198"/>
      <c r="L107" s="194"/>
      <c r="M107" s="199"/>
      <c r="N107" s="200"/>
      <c r="O107" s="200"/>
      <c r="P107" s="200"/>
      <c r="Q107" s="200"/>
      <c r="R107" s="200"/>
      <c r="S107" s="200"/>
      <c r="T107" s="201"/>
      <c r="AT107" s="195" t="s">
        <v>186</v>
      </c>
      <c r="AU107" s="195" t="s">
        <v>83</v>
      </c>
      <c r="AV107" s="12" t="s">
        <v>185</v>
      </c>
      <c r="AW107" s="12" t="s">
        <v>37</v>
      </c>
      <c r="AX107" s="12" t="s">
        <v>81</v>
      </c>
      <c r="AY107" s="195" t="s">
        <v>178</v>
      </c>
    </row>
    <row r="108" spans="2:65" s="1" customFormat="1" ht="38.25" customHeight="1">
      <c r="B108" s="172"/>
      <c r="C108" s="173" t="s">
        <v>204</v>
      </c>
      <c r="D108" s="173" t="s">
        <v>180</v>
      </c>
      <c r="E108" s="174" t="s">
        <v>205</v>
      </c>
      <c r="F108" s="175" t="s">
        <v>206</v>
      </c>
      <c r="G108" s="176" t="s">
        <v>196</v>
      </c>
      <c r="H108" s="177">
        <v>3.746</v>
      </c>
      <c r="I108" s="178"/>
      <c r="J108" s="179">
        <f>ROUND(I108*H108,2)</f>
        <v>0</v>
      </c>
      <c r="K108" s="175" t="s">
        <v>191</v>
      </c>
      <c r="L108" s="39"/>
      <c r="M108" s="180" t="s">
        <v>5</v>
      </c>
      <c r="N108" s="181" t="s">
        <v>44</v>
      </c>
      <c r="O108" s="40"/>
      <c r="P108" s="182">
        <f>O108*H108</f>
        <v>0</v>
      </c>
      <c r="Q108" s="182">
        <v>0</v>
      </c>
      <c r="R108" s="182">
        <f>Q108*H108</f>
        <v>0</v>
      </c>
      <c r="S108" s="182">
        <v>0</v>
      </c>
      <c r="T108" s="183">
        <f>S108*H108</f>
        <v>0</v>
      </c>
      <c r="AR108" s="22" t="s">
        <v>185</v>
      </c>
      <c r="AT108" s="22" t="s">
        <v>180</v>
      </c>
      <c r="AU108" s="22" t="s">
        <v>83</v>
      </c>
      <c r="AY108" s="22" t="s">
        <v>178</v>
      </c>
      <c r="BE108" s="184">
        <f>IF(N108="základní",J108,0)</f>
        <v>0</v>
      </c>
      <c r="BF108" s="184">
        <f>IF(N108="snížená",J108,0)</f>
        <v>0</v>
      </c>
      <c r="BG108" s="184">
        <f>IF(N108="zákl. přenesená",J108,0)</f>
        <v>0</v>
      </c>
      <c r="BH108" s="184">
        <f>IF(N108="sníž. přenesená",J108,0)</f>
        <v>0</v>
      </c>
      <c r="BI108" s="184">
        <f>IF(N108="nulová",J108,0)</f>
        <v>0</v>
      </c>
      <c r="BJ108" s="22" t="s">
        <v>81</v>
      </c>
      <c r="BK108" s="184">
        <f>ROUND(I108*H108,2)</f>
        <v>0</v>
      </c>
      <c r="BL108" s="22" t="s">
        <v>185</v>
      </c>
      <c r="BM108" s="22" t="s">
        <v>207</v>
      </c>
    </row>
    <row r="109" spans="2:65" s="1" customFormat="1" ht="16.5" customHeight="1">
      <c r="B109" s="172"/>
      <c r="C109" s="173" t="s">
        <v>198</v>
      </c>
      <c r="D109" s="173" t="s">
        <v>180</v>
      </c>
      <c r="E109" s="174" t="s">
        <v>208</v>
      </c>
      <c r="F109" s="175" t="s">
        <v>209</v>
      </c>
      <c r="G109" s="176" t="s">
        <v>196</v>
      </c>
      <c r="H109" s="177">
        <v>3.746</v>
      </c>
      <c r="I109" s="178"/>
      <c r="J109" s="179">
        <f>ROUND(I109*H109,2)</f>
        <v>0</v>
      </c>
      <c r="K109" s="175" t="s">
        <v>197</v>
      </c>
      <c r="L109" s="39"/>
      <c r="M109" s="180" t="s">
        <v>5</v>
      </c>
      <c r="N109" s="181" t="s">
        <v>44</v>
      </c>
      <c r="O109" s="40"/>
      <c r="P109" s="182">
        <f>O109*H109</f>
        <v>0</v>
      </c>
      <c r="Q109" s="182">
        <v>0</v>
      </c>
      <c r="R109" s="182">
        <f>Q109*H109</f>
        <v>0</v>
      </c>
      <c r="S109" s="182">
        <v>0</v>
      </c>
      <c r="T109" s="183">
        <f>S109*H109</f>
        <v>0</v>
      </c>
      <c r="AR109" s="22" t="s">
        <v>185</v>
      </c>
      <c r="AT109" s="22" t="s">
        <v>180</v>
      </c>
      <c r="AU109" s="22" t="s">
        <v>83</v>
      </c>
      <c r="AY109" s="22" t="s">
        <v>178</v>
      </c>
      <c r="BE109" s="184">
        <f>IF(N109="základní",J109,0)</f>
        <v>0</v>
      </c>
      <c r="BF109" s="184">
        <f>IF(N109="snížená",J109,0)</f>
        <v>0</v>
      </c>
      <c r="BG109" s="184">
        <f>IF(N109="zákl. přenesená",J109,0)</f>
        <v>0</v>
      </c>
      <c r="BH109" s="184">
        <f>IF(N109="sníž. přenesená",J109,0)</f>
        <v>0</v>
      </c>
      <c r="BI109" s="184">
        <f>IF(N109="nulová",J109,0)</f>
        <v>0</v>
      </c>
      <c r="BJ109" s="22" t="s">
        <v>81</v>
      </c>
      <c r="BK109" s="184">
        <f>ROUND(I109*H109,2)</f>
        <v>0</v>
      </c>
      <c r="BL109" s="22" t="s">
        <v>185</v>
      </c>
      <c r="BM109" s="22" t="s">
        <v>210</v>
      </c>
    </row>
    <row r="110" spans="2:65" s="1" customFormat="1" ht="16.5" customHeight="1">
      <c r="B110" s="172"/>
      <c r="C110" s="173" t="s">
        <v>211</v>
      </c>
      <c r="D110" s="173" t="s">
        <v>180</v>
      </c>
      <c r="E110" s="174" t="s">
        <v>212</v>
      </c>
      <c r="F110" s="175" t="s">
        <v>213</v>
      </c>
      <c r="G110" s="176" t="s">
        <v>196</v>
      </c>
      <c r="H110" s="177">
        <v>3.746</v>
      </c>
      <c r="I110" s="178"/>
      <c r="J110" s="179">
        <f>ROUND(I110*H110,2)</f>
        <v>0</v>
      </c>
      <c r="K110" s="175" t="s">
        <v>197</v>
      </c>
      <c r="L110" s="39"/>
      <c r="M110" s="180" t="s">
        <v>5</v>
      </c>
      <c r="N110" s="181" t="s">
        <v>44</v>
      </c>
      <c r="O110" s="40"/>
      <c r="P110" s="182">
        <f>O110*H110</f>
        <v>0</v>
      </c>
      <c r="Q110" s="182">
        <v>0</v>
      </c>
      <c r="R110" s="182">
        <f>Q110*H110</f>
        <v>0</v>
      </c>
      <c r="S110" s="182">
        <v>0</v>
      </c>
      <c r="T110" s="183">
        <f>S110*H110</f>
        <v>0</v>
      </c>
      <c r="AR110" s="22" t="s">
        <v>185</v>
      </c>
      <c r="AT110" s="22" t="s">
        <v>180</v>
      </c>
      <c r="AU110" s="22" t="s">
        <v>83</v>
      </c>
      <c r="AY110" s="22" t="s">
        <v>178</v>
      </c>
      <c r="BE110" s="184">
        <f>IF(N110="základní",J110,0)</f>
        <v>0</v>
      </c>
      <c r="BF110" s="184">
        <f>IF(N110="snížená",J110,0)</f>
        <v>0</v>
      </c>
      <c r="BG110" s="184">
        <f>IF(N110="zákl. přenesená",J110,0)</f>
        <v>0</v>
      </c>
      <c r="BH110" s="184">
        <f>IF(N110="sníž. přenesená",J110,0)</f>
        <v>0</v>
      </c>
      <c r="BI110" s="184">
        <f>IF(N110="nulová",J110,0)</f>
        <v>0</v>
      </c>
      <c r="BJ110" s="22" t="s">
        <v>81</v>
      </c>
      <c r="BK110" s="184">
        <f>ROUND(I110*H110,2)</f>
        <v>0</v>
      </c>
      <c r="BL110" s="22" t="s">
        <v>185</v>
      </c>
      <c r="BM110" s="22" t="s">
        <v>214</v>
      </c>
    </row>
    <row r="111" spans="2:65" s="1" customFormat="1" ht="16.5" customHeight="1">
      <c r="B111" s="172"/>
      <c r="C111" s="173" t="s">
        <v>202</v>
      </c>
      <c r="D111" s="173" t="s">
        <v>180</v>
      </c>
      <c r="E111" s="174" t="s">
        <v>215</v>
      </c>
      <c r="F111" s="175" t="s">
        <v>216</v>
      </c>
      <c r="G111" s="176" t="s">
        <v>217</v>
      </c>
      <c r="H111" s="177">
        <v>7.117</v>
      </c>
      <c r="I111" s="178"/>
      <c r="J111" s="179">
        <f>ROUND(I111*H111,2)</f>
        <v>0</v>
      </c>
      <c r="K111" s="175" t="s">
        <v>197</v>
      </c>
      <c r="L111" s="39"/>
      <c r="M111" s="180" t="s">
        <v>5</v>
      </c>
      <c r="N111" s="181" t="s">
        <v>44</v>
      </c>
      <c r="O111" s="40"/>
      <c r="P111" s="182">
        <f>O111*H111</f>
        <v>0</v>
      </c>
      <c r="Q111" s="182">
        <v>0</v>
      </c>
      <c r="R111" s="182">
        <f>Q111*H111</f>
        <v>0</v>
      </c>
      <c r="S111" s="182">
        <v>0</v>
      </c>
      <c r="T111" s="183">
        <f>S111*H111</f>
        <v>0</v>
      </c>
      <c r="AR111" s="22" t="s">
        <v>185</v>
      </c>
      <c r="AT111" s="22" t="s">
        <v>180</v>
      </c>
      <c r="AU111" s="22" t="s">
        <v>83</v>
      </c>
      <c r="AY111" s="22" t="s">
        <v>178</v>
      </c>
      <c r="BE111" s="184">
        <f>IF(N111="základní",J111,0)</f>
        <v>0</v>
      </c>
      <c r="BF111" s="184">
        <f>IF(N111="snížená",J111,0)</f>
        <v>0</v>
      </c>
      <c r="BG111" s="184">
        <f>IF(N111="zákl. přenesená",J111,0)</f>
        <v>0</v>
      </c>
      <c r="BH111" s="184">
        <f>IF(N111="sníž. přenesená",J111,0)</f>
        <v>0</v>
      </c>
      <c r="BI111" s="184">
        <f>IF(N111="nulová",J111,0)</f>
        <v>0</v>
      </c>
      <c r="BJ111" s="22" t="s">
        <v>81</v>
      </c>
      <c r="BK111" s="184">
        <f>ROUND(I111*H111,2)</f>
        <v>0</v>
      </c>
      <c r="BL111" s="22" t="s">
        <v>185</v>
      </c>
      <c r="BM111" s="22" t="s">
        <v>218</v>
      </c>
    </row>
    <row r="112" spans="2:51" s="11" customFormat="1" ht="13.5">
      <c r="B112" s="185"/>
      <c r="D112" s="186" t="s">
        <v>186</v>
      </c>
      <c r="E112" s="187" t="s">
        <v>5</v>
      </c>
      <c r="F112" s="188" t="s">
        <v>219</v>
      </c>
      <c r="H112" s="189">
        <v>7.117</v>
      </c>
      <c r="I112" s="190"/>
      <c r="L112" s="185"/>
      <c r="M112" s="191"/>
      <c r="N112" s="192"/>
      <c r="O112" s="192"/>
      <c r="P112" s="192"/>
      <c r="Q112" s="192"/>
      <c r="R112" s="192"/>
      <c r="S112" s="192"/>
      <c r="T112" s="193"/>
      <c r="AT112" s="187" t="s">
        <v>186</v>
      </c>
      <c r="AU112" s="187" t="s">
        <v>83</v>
      </c>
      <c r="AV112" s="11" t="s">
        <v>83</v>
      </c>
      <c r="AW112" s="11" t="s">
        <v>37</v>
      </c>
      <c r="AX112" s="11" t="s">
        <v>73</v>
      </c>
      <c r="AY112" s="187" t="s">
        <v>178</v>
      </c>
    </row>
    <row r="113" spans="2:51" s="12" customFormat="1" ht="13.5">
      <c r="B113" s="194"/>
      <c r="D113" s="186" t="s">
        <v>186</v>
      </c>
      <c r="E113" s="195" t="s">
        <v>5</v>
      </c>
      <c r="F113" s="196" t="s">
        <v>188</v>
      </c>
      <c r="H113" s="197">
        <v>7.117</v>
      </c>
      <c r="I113" s="198"/>
      <c r="L113" s="194"/>
      <c r="M113" s="199"/>
      <c r="N113" s="200"/>
      <c r="O113" s="200"/>
      <c r="P113" s="200"/>
      <c r="Q113" s="200"/>
      <c r="R113" s="200"/>
      <c r="S113" s="200"/>
      <c r="T113" s="201"/>
      <c r="AT113" s="195" t="s">
        <v>186</v>
      </c>
      <c r="AU113" s="195" t="s">
        <v>83</v>
      </c>
      <c r="AV113" s="12" t="s">
        <v>185</v>
      </c>
      <c r="AW113" s="12" t="s">
        <v>37</v>
      </c>
      <c r="AX113" s="12" t="s">
        <v>81</v>
      </c>
      <c r="AY113" s="195" t="s">
        <v>178</v>
      </c>
    </row>
    <row r="114" spans="2:65" s="1" customFormat="1" ht="16.5" customHeight="1">
      <c r="B114" s="172"/>
      <c r="C114" s="173" t="s">
        <v>220</v>
      </c>
      <c r="D114" s="173" t="s">
        <v>180</v>
      </c>
      <c r="E114" s="174" t="s">
        <v>221</v>
      </c>
      <c r="F114" s="175" t="s">
        <v>222</v>
      </c>
      <c r="G114" s="176" t="s">
        <v>223</v>
      </c>
      <c r="H114" s="177">
        <v>1</v>
      </c>
      <c r="I114" s="178"/>
      <c r="J114" s="179">
        <f>ROUND(I114*H114,2)</f>
        <v>0</v>
      </c>
      <c r="K114" s="175" t="s">
        <v>5</v>
      </c>
      <c r="L114" s="39"/>
      <c r="M114" s="180" t="s">
        <v>5</v>
      </c>
      <c r="N114" s="181" t="s">
        <v>44</v>
      </c>
      <c r="O114" s="40"/>
      <c r="P114" s="182">
        <f>O114*H114</f>
        <v>0</v>
      </c>
      <c r="Q114" s="182">
        <v>0</v>
      </c>
      <c r="R114" s="182">
        <f>Q114*H114</f>
        <v>0</v>
      </c>
      <c r="S114" s="182">
        <v>0</v>
      </c>
      <c r="T114" s="183">
        <f>S114*H114</f>
        <v>0</v>
      </c>
      <c r="AR114" s="22" t="s">
        <v>185</v>
      </c>
      <c r="AT114" s="22" t="s">
        <v>180</v>
      </c>
      <c r="AU114" s="22" t="s">
        <v>83</v>
      </c>
      <c r="AY114" s="22" t="s">
        <v>178</v>
      </c>
      <c r="BE114" s="184">
        <f>IF(N114="základní",J114,0)</f>
        <v>0</v>
      </c>
      <c r="BF114" s="184">
        <f>IF(N114="snížená",J114,0)</f>
        <v>0</v>
      </c>
      <c r="BG114" s="184">
        <f>IF(N114="zákl. přenesená",J114,0)</f>
        <v>0</v>
      </c>
      <c r="BH114" s="184">
        <f>IF(N114="sníž. přenesená",J114,0)</f>
        <v>0</v>
      </c>
      <c r="BI114" s="184">
        <f>IF(N114="nulová",J114,0)</f>
        <v>0</v>
      </c>
      <c r="BJ114" s="22" t="s">
        <v>81</v>
      </c>
      <c r="BK114" s="184">
        <f>ROUND(I114*H114,2)</f>
        <v>0</v>
      </c>
      <c r="BL114" s="22" t="s">
        <v>185</v>
      </c>
      <c r="BM114" s="22" t="s">
        <v>224</v>
      </c>
    </row>
    <row r="115" spans="2:65" s="1" customFormat="1" ht="16.5" customHeight="1">
      <c r="B115" s="172"/>
      <c r="C115" s="173" t="s">
        <v>207</v>
      </c>
      <c r="D115" s="173" t="s">
        <v>180</v>
      </c>
      <c r="E115" s="174" t="s">
        <v>225</v>
      </c>
      <c r="F115" s="175" t="s">
        <v>226</v>
      </c>
      <c r="G115" s="176" t="s">
        <v>227</v>
      </c>
      <c r="H115" s="177">
        <v>1</v>
      </c>
      <c r="I115" s="178"/>
      <c r="J115" s="179">
        <f>ROUND(I115*H115,2)</f>
        <v>0</v>
      </c>
      <c r="K115" s="175" t="s">
        <v>5</v>
      </c>
      <c r="L115" s="39"/>
      <c r="M115" s="180" t="s">
        <v>5</v>
      </c>
      <c r="N115" s="181" t="s">
        <v>44</v>
      </c>
      <c r="O115" s="40"/>
      <c r="P115" s="182">
        <f>O115*H115</f>
        <v>0</v>
      </c>
      <c r="Q115" s="182">
        <v>0</v>
      </c>
      <c r="R115" s="182">
        <f>Q115*H115</f>
        <v>0</v>
      </c>
      <c r="S115" s="182">
        <v>0</v>
      </c>
      <c r="T115" s="183">
        <f>S115*H115</f>
        <v>0</v>
      </c>
      <c r="AR115" s="22" t="s">
        <v>185</v>
      </c>
      <c r="AT115" s="22" t="s">
        <v>180</v>
      </c>
      <c r="AU115" s="22" t="s">
        <v>83</v>
      </c>
      <c r="AY115" s="22" t="s">
        <v>178</v>
      </c>
      <c r="BE115" s="184">
        <f>IF(N115="základní",J115,0)</f>
        <v>0</v>
      </c>
      <c r="BF115" s="184">
        <f>IF(N115="snížená",J115,0)</f>
        <v>0</v>
      </c>
      <c r="BG115" s="184">
        <f>IF(N115="zákl. přenesená",J115,0)</f>
        <v>0</v>
      </c>
      <c r="BH115" s="184">
        <f>IF(N115="sníž. přenesená",J115,0)</f>
        <v>0</v>
      </c>
      <c r="BI115" s="184">
        <f>IF(N115="nulová",J115,0)</f>
        <v>0</v>
      </c>
      <c r="BJ115" s="22" t="s">
        <v>81</v>
      </c>
      <c r="BK115" s="184">
        <f>ROUND(I115*H115,2)</f>
        <v>0</v>
      </c>
      <c r="BL115" s="22" t="s">
        <v>185</v>
      </c>
      <c r="BM115" s="22" t="s">
        <v>228</v>
      </c>
    </row>
    <row r="116" spans="2:63" s="10" customFormat="1" ht="29.85" customHeight="1">
      <c r="B116" s="159"/>
      <c r="D116" s="160" t="s">
        <v>72</v>
      </c>
      <c r="E116" s="170" t="s">
        <v>204</v>
      </c>
      <c r="F116" s="170" t="s">
        <v>229</v>
      </c>
      <c r="I116" s="162"/>
      <c r="J116" s="171">
        <f>BK116</f>
        <v>0</v>
      </c>
      <c r="L116" s="159"/>
      <c r="M116" s="164"/>
      <c r="N116" s="165"/>
      <c r="O116" s="165"/>
      <c r="P116" s="166">
        <f>SUM(P117:P122)</f>
        <v>0</v>
      </c>
      <c r="Q116" s="165"/>
      <c r="R116" s="166">
        <f>SUM(R117:R122)</f>
        <v>0</v>
      </c>
      <c r="S116" s="165"/>
      <c r="T116" s="167">
        <f>SUM(T117:T122)</f>
        <v>0</v>
      </c>
      <c r="AR116" s="160" t="s">
        <v>81</v>
      </c>
      <c r="AT116" s="168" t="s">
        <v>72</v>
      </c>
      <c r="AU116" s="168" t="s">
        <v>81</v>
      </c>
      <c r="AY116" s="160" t="s">
        <v>178</v>
      </c>
      <c r="BK116" s="169">
        <f>SUM(BK117:BK122)</f>
        <v>0</v>
      </c>
    </row>
    <row r="117" spans="2:65" s="1" customFormat="1" ht="25.5" customHeight="1">
      <c r="B117" s="172"/>
      <c r="C117" s="173" t="s">
        <v>230</v>
      </c>
      <c r="D117" s="173" t="s">
        <v>180</v>
      </c>
      <c r="E117" s="174" t="s">
        <v>231</v>
      </c>
      <c r="F117" s="175" t="s">
        <v>232</v>
      </c>
      <c r="G117" s="176" t="s">
        <v>183</v>
      </c>
      <c r="H117" s="177">
        <v>56.885</v>
      </c>
      <c r="I117" s="178"/>
      <c r="J117" s="179">
        <f>ROUND(I117*H117,2)</f>
        <v>0</v>
      </c>
      <c r="K117" s="175" t="s">
        <v>184</v>
      </c>
      <c r="L117" s="39"/>
      <c r="M117" s="180" t="s">
        <v>5</v>
      </c>
      <c r="N117" s="181" t="s">
        <v>44</v>
      </c>
      <c r="O117" s="40"/>
      <c r="P117" s="182">
        <f>O117*H117</f>
        <v>0</v>
      </c>
      <c r="Q117" s="182">
        <v>0</v>
      </c>
      <c r="R117" s="182">
        <f>Q117*H117</f>
        <v>0</v>
      </c>
      <c r="S117" s="182">
        <v>0</v>
      </c>
      <c r="T117" s="183">
        <f>S117*H117</f>
        <v>0</v>
      </c>
      <c r="AR117" s="22" t="s">
        <v>185</v>
      </c>
      <c r="AT117" s="22" t="s">
        <v>180</v>
      </c>
      <c r="AU117" s="22" t="s">
        <v>83</v>
      </c>
      <c r="AY117" s="22" t="s">
        <v>178</v>
      </c>
      <c r="BE117" s="184">
        <f>IF(N117="základní",J117,0)</f>
        <v>0</v>
      </c>
      <c r="BF117" s="184">
        <f>IF(N117="snížená",J117,0)</f>
        <v>0</v>
      </c>
      <c r="BG117" s="184">
        <f>IF(N117="zákl. přenesená",J117,0)</f>
        <v>0</v>
      </c>
      <c r="BH117" s="184">
        <f>IF(N117="sníž. přenesená",J117,0)</f>
        <v>0</v>
      </c>
      <c r="BI117" s="184">
        <f>IF(N117="nulová",J117,0)</f>
        <v>0</v>
      </c>
      <c r="BJ117" s="22" t="s">
        <v>81</v>
      </c>
      <c r="BK117" s="184">
        <f>ROUND(I117*H117,2)</f>
        <v>0</v>
      </c>
      <c r="BL117" s="22" t="s">
        <v>185</v>
      </c>
      <c r="BM117" s="22" t="s">
        <v>233</v>
      </c>
    </row>
    <row r="118" spans="2:51" s="11" customFormat="1" ht="13.5">
      <c r="B118" s="185"/>
      <c r="D118" s="186" t="s">
        <v>186</v>
      </c>
      <c r="E118" s="187" t="s">
        <v>5</v>
      </c>
      <c r="F118" s="188" t="s">
        <v>234</v>
      </c>
      <c r="H118" s="189">
        <v>56.885</v>
      </c>
      <c r="I118" s="190"/>
      <c r="L118" s="185"/>
      <c r="M118" s="191"/>
      <c r="N118" s="192"/>
      <c r="O118" s="192"/>
      <c r="P118" s="192"/>
      <c r="Q118" s="192"/>
      <c r="R118" s="192"/>
      <c r="S118" s="192"/>
      <c r="T118" s="193"/>
      <c r="AT118" s="187" t="s">
        <v>186</v>
      </c>
      <c r="AU118" s="187" t="s">
        <v>83</v>
      </c>
      <c r="AV118" s="11" t="s">
        <v>83</v>
      </c>
      <c r="AW118" s="11" t="s">
        <v>37</v>
      </c>
      <c r="AX118" s="11" t="s">
        <v>73</v>
      </c>
      <c r="AY118" s="187" t="s">
        <v>178</v>
      </c>
    </row>
    <row r="119" spans="2:51" s="12" customFormat="1" ht="13.5">
      <c r="B119" s="194"/>
      <c r="D119" s="186" t="s">
        <v>186</v>
      </c>
      <c r="E119" s="195" t="s">
        <v>5</v>
      </c>
      <c r="F119" s="196" t="s">
        <v>188</v>
      </c>
      <c r="H119" s="197">
        <v>56.885</v>
      </c>
      <c r="I119" s="198"/>
      <c r="L119" s="194"/>
      <c r="M119" s="199"/>
      <c r="N119" s="200"/>
      <c r="O119" s="200"/>
      <c r="P119" s="200"/>
      <c r="Q119" s="200"/>
      <c r="R119" s="200"/>
      <c r="S119" s="200"/>
      <c r="T119" s="201"/>
      <c r="AT119" s="195" t="s">
        <v>186</v>
      </c>
      <c r="AU119" s="195" t="s">
        <v>83</v>
      </c>
      <c r="AV119" s="12" t="s">
        <v>185</v>
      </c>
      <c r="AW119" s="12" t="s">
        <v>37</v>
      </c>
      <c r="AX119" s="12" t="s">
        <v>81</v>
      </c>
      <c r="AY119" s="195" t="s">
        <v>178</v>
      </c>
    </row>
    <row r="120" spans="2:65" s="1" customFormat="1" ht="16.5" customHeight="1">
      <c r="B120" s="172"/>
      <c r="C120" s="173" t="s">
        <v>210</v>
      </c>
      <c r="D120" s="173" t="s">
        <v>180</v>
      </c>
      <c r="E120" s="174" t="s">
        <v>235</v>
      </c>
      <c r="F120" s="175" t="s">
        <v>236</v>
      </c>
      <c r="G120" s="176" t="s">
        <v>183</v>
      </c>
      <c r="H120" s="177">
        <v>19</v>
      </c>
      <c r="I120" s="178"/>
      <c r="J120" s="179">
        <f>ROUND(I120*H120,2)</f>
        <v>0</v>
      </c>
      <c r="K120" s="175" t="s">
        <v>191</v>
      </c>
      <c r="L120" s="39"/>
      <c r="M120" s="180" t="s">
        <v>5</v>
      </c>
      <c r="N120" s="181" t="s">
        <v>44</v>
      </c>
      <c r="O120" s="40"/>
      <c r="P120" s="182">
        <f>O120*H120</f>
        <v>0</v>
      </c>
      <c r="Q120" s="182">
        <v>0</v>
      </c>
      <c r="R120" s="182">
        <f>Q120*H120</f>
        <v>0</v>
      </c>
      <c r="S120" s="182">
        <v>0</v>
      </c>
      <c r="T120" s="183">
        <f>S120*H120</f>
        <v>0</v>
      </c>
      <c r="AR120" s="22" t="s">
        <v>185</v>
      </c>
      <c r="AT120" s="22" t="s">
        <v>180</v>
      </c>
      <c r="AU120" s="22" t="s">
        <v>83</v>
      </c>
      <c r="AY120" s="22" t="s">
        <v>178</v>
      </c>
      <c r="BE120" s="184">
        <f>IF(N120="základní",J120,0)</f>
        <v>0</v>
      </c>
      <c r="BF120" s="184">
        <f>IF(N120="snížená",J120,0)</f>
        <v>0</v>
      </c>
      <c r="BG120" s="184">
        <f>IF(N120="zákl. přenesená",J120,0)</f>
        <v>0</v>
      </c>
      <c r="BH120" s="184">
        <f>IF(N120="sníž. přenesená",J120,0)</f>
        <v>0</v>
      </c>
      <c r="BI120" s="184">
        <f>IF(N120="nulová",J120,0)</f>
        <v>0</v>
      </c>
      <c r="BJ120" s="22" t="s">
        <v>81</v>
      </c>
      <c r="BK120" s="184">
        <f>ROUND(I120*H120,2)</f>
        <v>0</v>
      </c>
      <c r="BL120" s="22" t="s">
        <v>185</v>
      </c>
      <c r="BM120" s="22" t="s">
        <v>237</v>
      </c>
    </row>
    <row r="121" spans="2:51" s="11" customFormat="1" ht="13.5">
      <c r="B121" s="185"/>
      <c r="D121" s="186" t="s">
        <v>186</v>
      </c>
      <c r="E121" s="187" t="s">
        <v>5</v>
      </c>
      <c r="F121" s="188" t="s">
        <v>238</v>
      </c>
      <c r="H121" s="189">
        <v>19</v>
      </c>
      <c r="I121" s="190"/>
      <c r="L121" s="185"/>
      <c r="M121" s="191"/>
      <c r="N121" s="192"/>
      <c r="O121" s="192"/>
      <c r="P121" s="192"/>
      <c r="Q121" s="192"/>
      <c r="R121" s="192"/>
      <c r="S121" s="192"/>
      <c r="T121" s="193"/>
      <c r="AT121" s="187" t="s">
        <v>186</v>
      </c>
      <c r="AU121" s="187" t="s">
        <v>83</v>
      </c>
      <c r="AV121" s="11" t="s">
        <v>83</v>
      </c>
      <c r="AW121" s="11" t="s">
        <v>37</v>
      </c>
      <c r="AX121" s="11" t="s">
        <v>73</v>
      </c>
      <c r="AY121" s="187" t="s">
        <v>178</v>
      </c>
    </row>
    <row r="122" spans="2:51" s="12" customFormat="1" ht="13.5">
      <c r="B122" s="194"/>
      <c r="D122" s="186" t="s">
        <v>186</v>
      </c>
      <c r="E122" s="195" t="s">
        <v>5</v>
      </c>
      <c r="F122" s="196" t="s">
        <v>188</v>
      </c>
      <c r="H122" s="197">
        <v>19</v>
      </c>
      <c r="I122" s="198"/>
      <c r="L122" s="194"/>
      <c r="M122" s="199"/>
      <c r="N122" s="200"/>
      <c r="O122" s="200"/>
      <c r="P122" s="200"/>
      <c r="Q122" s="200"/>
      <c r="R122" s="200"/>
      <c r="S122" s="200"/>
      <c r="T122" s="201"/>
      <c r="AT122" s="195" t="s">
        <v>186</v>
      </c>
      <c r="AU122" s="195" t="s">
        <v>83</v>
      </c>
      <c r="AV122" s="12" t="s">
        <v>185</v>
      </c>
      <c r="AW122" s="12" t="s">
        <v>37</v>
      </c>
      <c r="AX122" s="12" t="s">
        <v>81</v>
      </c>
      <c r="AY122" s="195" t="s">
        <v>178</v>
      </c>
    </row>
    <row r="123" spans="2:63" s="10" customFormat="1" ht="29.85" customHeight="1">
      <c r="B123" s="159"/>
      <c r="D123" s="160" t="s">
        <v>72</v>
      </c>
      <c r="E123" s="170" t="s">
        <v>198</v>
      </c>
      <c r="F123" s="170" t="s">
        <v>239</v>
      </c>
      <c r="I123" s="162"/>
      <c r="J123" s="171">
        <f>BK123</f>
        <v>0</v>
      </c>
      <c r="L123" s="159"/>
      <c r="M123" s="164"/>
      <c r="N123" s="165"/>
      <c r="O123" s="165"/>
      <c r="P123" s="166">
        <f>SUM(P124:P228)</f>
        <v>0</v>
      </c>
      <c r="Q123" s="165"/>
      <c r="R123" s="166">
        <f>SUM(R124:R228)</f>
        <v>0</v>
      </c>
      <c r="S123" s="165"/>
      <c r="T123" s="167">
        <f>SUM(T124:T228)</f>
        <v>0</v>
      </c>
      <c r="AR123" s="160" t="s">
        <v>81</v>
      </c>
      <c r="AT123" s="168" t="s">
        <v>72</v>
      </c>
      <c r="AU123" s="168" t="s">
        <v>81</v>
      </c>
      <c r="AY123" s="160" t="s">
        <v>178</v>
      </c>
      <c r="BK123" s="169">
        <f>SUM(BK124:BK228)</f>
        <v>0</v>
      </c>
    </row>
    <row r="124" spans="2:65" s="1" customFormat="1" ht="38.25" customHeight="1">
      <c r="B124" s="172"/>
      <c r="C124" s="173" t="s">
        <v>240</v>
      </c>
      <c r="D124" s="173" t="s">
        <v>180</v>
      </c>
      <c r="E124" s="174" t="s">
        <v>241</v>
      </c>
      <c r="F124" s="175" t="s">
        <v>242</v>
      </c>
      <c r="G124" s="176" t="s">
        <v>183</v>
      </c>
      <c r="H124" s="177">
        <v>357.3</v>
      </c>
      <c r="I124" s="178"/>
      <c r="J124" s="179">
        <f>ROUND(I124*H124,2)</f>
        <v>0</v>
      </c>
      <c r="K124" s="175" t="s">
        <v>191</v>
      </c>
      <c r="L124" s="39"/>
      <c r="M124" s="180" t="s">
        <v>5</v>
      </c>
      <c r="N124" s="181" t="s">
        <v>44</v>
      </c>
      <c r="O124" s="40"/>
      <c r="P124" s="182">
        <f>O124*H124</f>
        <v>0</v>
      </c>
      <c r="Q124" s="182">
        <v>0</v>
      </c>
      <c r="R124" s="182">
        <f>Q124*H124</f>
        <v>0</v>
      </c>
      <c r="S124" s="182">
        <v>0</v>
      </c>
      <c r="T124" s="183">
        <f>S124*H124</f>
        <v>0</v>
      </c>
      <c r="AR124" s="22" t="s">
        <v>185</v>
      </c>
      <c r="AT124" s="22" t="s">
        <v>180</v>
      </c>
      <c r="AU124" s="22" t="s">
        <v>83</v>
      </c>
      <c r="AY124" s="22" t="s">
        <v>178</v>
      </c>
      <c r="BE124" s="184">
        <f>IF(N124="základní",J124,0)</f>
        <v>0</v>
      </c>
      <c r="BF124" s="184">
        <f>IF(N124="snížená",J124,0)</f>
        <v>0</v>
      </c>
      <c r="BG124" s="184">
        <f>IF(N124="zákl. přenesená",J124,0)</f>
        <v>0</v>
      </c>
      <c r="BH124" s="184">
        <f>IF(N124="sníž. přenesená",J124,0)</f>
        <v>0</v>
      </c>
      <c r="BI124" s="184">
        <f>IF(N124="nulová",J124,0)</f>
        <v>0</v>
      </c>
      <c r="BJ124" s="22" t="s">
        <v>81</v>
      </c>
      <c r="BK124" s="184">
        <f>ROUND(I124*H124,2)</f>
        <v>0</v>
      </c>
      <c r="BL124" s="22" t="s">
        <v>185</v>
      </c>
      <c r="BM124" s="22" t="s">
        <v>243</v>
      </c>
    </row>
    <row r="125" spans="2:51" s="11" customFormat="1" ht="13.5">
      <c r="B125" s="185"/>
      <c r="D125" s="186" t="s">
        <v>186</v>
      </c>
      <c r="E125" s="187" t="s">
        <v>5</v>
      </c>
      <c r="F125" s="188" t="s">
        <v>244</v>
      </c>
      <c r="H125" s="189">
        <v>357.3</v>
      </c>
      <c r="I125" s="190"/>
      <c r="L125" s="185"/>
      <c r="M125" s="191"/>
      <c r="N125" s="192"/>
      <c r="O125" s="192"/>
      <c r="P125" s="192"/>
      <c r="Q125" s="192"/>
      <c r="R125" s="192"/>
      <c r="S125" s="192"/>
      <c r="T125" s="193"/>
      <c r="AT125" s="187" t="s">
        <v>186</v>
      </c>
      <c r="AU125" s="187" t="s">
        <v>83</v>
      </c>
      <c r="AV125" s="11" t="s">
        <v>83</v>
      </c>
      <c r="AW125" s="11" t="s">
        <v>37</v>
      </c>
      <c r="AX125" s="11" t="s">
        <v>73</v>
      </c>
      <c r="AY125" s="187" t="s">
        <v>178</v>
      </c>
    </row>
    <row r="126" spans="2:51" s="12" customFormat="1" ht="13.5">
      <c r="B126" s="194"/>
      <c r="D126" s="186" t="s">
        <v>186</v>
      </c>
      <c r="E126" s="195" t="s">
        <v>5</v>
      </c>
      <c r="F126" s="196" t="s">
        <v>188</v>
      </c>
      <c r="H126" s="197">
        <v>357.3</v>
      </c>
      <c r="I126" s="198"/>
      <c r="L126" s="194"/>
      <c r="M126" s="199"/>
      <c r="N126" s="200"/>
      <c r="O126" s="200"/>
      <c r="P126" s="200"/>
      <c r="Q126" s="200"/>
      <c r="R126" s="200"/>
      <c r="S126" s="200"/>
      <c r="T126" s="201"/>
      <c r="AT126" s="195" t="s">
        <v>186</v>
      </c>
      <c r="AU126" s="195" t="s">
        <v>83</v>
      </c>
      <c r="AV126" s="12" t="s">
        <v>185</v>
      </c>
      <c r="AW126" s="12" t="s">
        <v>37</v>
      </c>
      <c r="AX126" s="12" t="s">
        <v>81</v>
      </c>
      <c r="AY126" s="195" t="s">
        <v>178</v>
      </c>
    </row>
    <row r="127" spans="2:65" s="1" customFormat="1" ht="16.5" customHeight="1">
      <c r="B127" s="172"/>
      <c r="C127" s="173" t="s">
        <v>214</v>
      </c>
      <c r="D127" s="173" t="s">
        <v>180</v>
      </c>
      <c r="E127" s="174" t="s">
        <v>245</v>
      </c>
      <c r="F127" s="175" t="s">
        <v>246</v>
      </c>
      <c r="G127" s="176" t="s">
        <v>183</v>
      </c>
      <c r="H127" s="177">
        <v>1052.086</v>
      </c>
      <c r="I127" s="178"/>
      <c r="J127" s="179">
        <f>ROUND(I127*H127,2)</f>
        <v>0</v>
      </c>
      <c r="K127" s="175" t="s">
        <v>5</v>
      </c>
      <c r="L127" s="39"/>
      <c r="M127" s="180" t="s">
        <v>5</v>
      </c>
      <c r="N127" s="181" t="s">
        <v>44</v>
      </c>
      <c r="O127" s="40"/>
      <c r="P127" s="182">
        <f>O127*H127</f>
        <v>0</v>
      </c>
      <c r="Q127" s="182">
        <v>0</v>
      </c>
      <c r="R127" s="182">
        <f>Q127*H127</f>
        <v>0</v>
      </c>
      <c r="S127" s="182">
        <v>0</v>
      </c>
      <c r="T127" s="183">
        <f>S127*H127</f>
        <v>0</v>
      </c>
      <c r="AR127" s="22" t="s">
        <v>185</v>
      </c>
      <c r="AT127" s="22" t="s">
        <v>180</v>
      </c>
      <c r="AU127" s="22" t="s">
        <v>83</v>
      </c>
      <c r="AY127" s="22" t="s">
        <v>178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22" t="s">
        <v>81</v>
      </c>
      <c r="BK127" s="184">
        <f>ROUND(I127*H127,2)</f>
        <v>0</v>
      </c>
      <c r="BL127" s="22" t="s">
        <v>185</v>
      </c>
      <c r="BM127" s="22" t="s">
        <v>247</v>
      </c>
    </row>
    <row r="128" spans="2:51" s="11" customFormat="1" ht="27">
      <c r="B128" s="185"/>
      <c r="D128" s="186" t="s">
        <v>186</v>
      </c>
      <c r="E128" s="187" t="s">
        <v>5</v>
      </c>
      <c r="F128" s="188" t="s">
        <v>248</v>
      </c>
      <c r="H128" s="189">
        <v>1237.777</v>
      </c>
      <c r="I128" s="190"/>
      <c r="L128" s="185"/>
      <c r="M128" s="191"/>
      <c r="N128" s="192"/>
      <c r="O128" s="192"/>
      <c r="P128" s="192"/>
      <c r="Q128" s="192"/>
      <c r="R128" s="192"/>
      <c r="S128" s="192"/>
      <c r="T128" s="193"/>
      <c r="AT128" s="187" t="s">
        <v>186</v>
      </c>
      <c r="AU128" s="187" t="s">
        <v>83</v>
      </c>
      <c r="AV128" s="11" t="s">
        <v>83</v>
      </c>
      <c r="AW128" s="11" t="s">
        <v>37</v>
      </c>
      <c r="AX128" s="11" t="s">
        <v>73</v>
      </c>
      <c r="AY128" s="187" t="s">
        <v>178</v>
      </c>
    </row>
    <row r="129" spans="2:51" s="11" customFormat="1" ht="13.5">
      <c r="B129" s="185"/>
      <c r="D129" s="186" t="s">
        <v>186</v>
      </c>
      <c r="E129" s="187" t="s">
        <v>5</v>
      </c>
      <c r="F129" s="188" t="s">
        <v>249</v>
      </c>
      <c r="H129" s="189">
        <v>58.71</v>
      </c>
      <c r="I129" s="190"/>
      <c r="L129" s="185"/>
      <c r="M129" s="191"/>
      <c r="N129" s="192"/>
      <c r="O129" s="192"/>
      <c r="P129" s="192"/>
      <c r="Q129" s="192"/>
      <c r="R129" s="192"/>
      <c r="S129" s="192"/>
      <c r="T129" s="193"/>
      <c r="AT129" s="187" t="s">
        <v>186</v>
      </c>
      <c r="AU129" s="187" t="s">
        <v>83</v>
      </c>
      <c r="AV129" s="11" t="s">
        <v>83</v>
      </c>
      <c r="AW129" s="11" t="s">
        <v>37</v>
      </c>
      <c r="AX129" s="11" t="s">
        <v>73</v>
      </c>
      <c r="AY129" s="187" t="s">
        <v>178</v>
      </c>
    </row>
    <row r="130" spans="2:51" s="11" customFormat="1" ht="40.5">
      <c r="B130" s="185"/>
      <c r="D130" s="186" t="s">
        <v>186</v>
      </c>
      <c r="E130" s="187" t="s">
        <v>5</v>
      </c>
      <c r="F130" s="188" t="s">
        <v>250</v>
      </c>
      <c r="H130" s="189">
        <v>-244.401</v>
      </c>
      <c r="I130" s="190"/>
      <c r="L130" s="185"/>
      <c r="M130" s="191"/>
      <c r="N130" s="192"/>
      <c r="O130" s="192"/>
      <c r="P130" s="192"/>
      <c r="Q130" s="192"/>
      <c r="R130" s="192"/>
      <c r="S130" s="192"/>
      <c r="T130" s="193"/>
      <c r="AT130" s="187" t="s">
        <v>186</v>
      </c>
      <c r="AU130" s="187" t="s">
        <v>83</v>
      </c>
      <c r="AV130" s="11" t="s">
        <v>83</v>
      </c>
      <c r="AW130" s="11" t="s">
        <v>37</v>
      </c>
      <c r="AX130" s="11" t="s">
        <v>73</v>
      </c>
      <c r="AY130" s="187" t="s">
        <v>178</v>
      </c>
    </row>
    <row r="131" spans="2:51" s="12" customFormat="1" ht="13.5">
      <c r="B131" s="194"/>
      <c r="D131" s="186" t="s">
        <v>186</v>
      </c>
      <c r="E131" s="195" t="s">
        <v>5</v>
      </c>
      <c r="F131" s="196" t="s">
        <v>188</v>
      </c>
      <c r="H131" s="197">
        <v>1052.086</v>
      </c>
      <c r="I131" s="198"/>
      <c r="L131" s="194"/>
      <c r="M131" s="199"/>
      <c r="N131" s="200"/>
      <c r="O131" s="200"/>
      <c r="P131" s="200"/>
      <c r="Q131" s="200"/>
      <c r="R131" s="200"/>
      <c r="S131" s="200"/>
      <c r="T131" s="201"/>
      <c r="AT131" s="195" t="s">
        <v>186</v>
      </c>
      <c r="AU131" s="195" t="s">
        <v>83</v>
      </c>
      <c r="AV131" s="12" t="s">
        <v>185</v>
      </c>
      <c r="AW131" s="12" t="s">
        <v>37</v>
      </c>
      <c r="AX131" s="12" t="s">
        <v>81</v>
      </c>
      <c r="AY131" s="195" t="s">
        <v>178</v>
      </c>
    </row>
    <row r="132" spans="2:65" s="1" customFormat="1" ht="16.5" customHeight="1">
      <c r="B132" s="172"/>
      <c r="C132" s="173" t="s">
        <v>11</v>
      </c>
      <c r="D132" s="173" t="s">
        <v>180</v>
      </c>
      <c r="E132" s="174" t="s">
        <v>251</v>
      </c>
      <c r="F132" s="175" t="s">
        <v>252</v>
      </c>
      <c r="G132" s="176" t="s">
        <v>183</v>
      </c>
      <c r="H132" s="177">
        <v>357.3</v>
      </c>
      <c r="I132" s="178"/>
      <c r="J132" s="179">
        <f>ROUND(I132*H132,2)</f>
        <v>0</v>
      </c>
      <c r="K132" s="175" t="s">
        <v>5</v>
      </c>
      <c r="L132" s="39"/>
      <c r="M132" s="180" t="s">
        <v>5</v>
      </c>
      <c r="N132" s="181" t="s">
        <v>44</v>
      </c>
      <c r="O132" s="40"/>
      <c r="P132" s="182">
        <f>O132*H132</f>
        <v>0</v>
      </c>
      <c r="Q132" s="182">
        <v>0</v>
      </c>
      <c r="R132" s="182">
        <f>Q132*H132</f>
        <v>0</v>
      </c>
      <c r="S132" s="182">
        <v>0</v>
      </c>
      <c r="T132" s="183">
        <f>S132*H132</f>
        <v>0</v>
      </c>
      <c r="AR132" s="22" t="s">
        <v>185</v>
      </c>
      <c r="AT132" s="22" t="s">
        <v>180</v>
      </c>
      <c r="AU132" s="22" t="s">
        <v>83</v>
      </c>
      <c r="AY132" s="22" t="s">
        <v>178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22" t="s">
        <v>81</v>
      </c>
      <c r="BK132" s="184">
        <f>ROUND(I132*H132,2)</f>
        <v>0</v>
      </c>
      <c r="BL132" s="22" t="s">
        <v>185</v>
      </c>
      <c r="BM132" s="22" t="s">
        <v>253</v>
      </c>
    </row>
    <row r="133" spans="2:65" s="1" customFormat="1" ht="25.5" customHeight="1">
      <c r="B133" s="172"/>
      <c r="C133" s="173" t="s">
        <v>218</v>
      </c>
      <c r="D133" s="173" t="s">
        <v>180</v>
      </c>
      <c r="E133" s="174" t="s">
        <v>254</v>
      </c>
      <c r="F133" s="175" t="s">
        <v>255</v>
      </c>
      <c r="G133" s="176" t="s">
        <v>183</v>
      </c>
      <c r="H133" s="177">
        <v>251.877</v>
      </c>
      <c r="I133" s="178"/>
      <c r="J133" s="179">
        <f>ROUND(I133*H133,2)</f>
        <v>0</v>
      </c>
      <c r="K133" s="175" t="s">
        <v>5</v>
      </c>
      <c r="L133" s="39"/>
      <c r="M133" s="180" t="s">
        <v>5</v>
      </c>
      <c r="N133" s="181" t="s">
        <v>44</v>
      </c>
      <c r="O133" s="40"/>
      <c r="P133" s="182">
        <f>O133*H133</f>
        <v>0</v>
      </c>
      <c r="Q133" s="182">
        <v>0</v>
      </c>
      <c r="R133" s="182">
        <f>Q133*H133</f>
        <v>0</v>
      </c>
      <c r="S133" s="182">
        <v>0</v>
      </c>
      <c r="T133" s="183">
        <f>S133*H133</f>
        <v>0</v>
      </c>
      <c r="AR133" s="22" t="s">
        <v>185</v>
      </c>
      <c r="AT133" s="22" t="s">
        <v>180</v>
      </c>
      <c r="AU133" s="22" t="s">
        <v>83</v>
      </c>
      <c r="AY133" s="22" t="s">
        <v>178</v>
      </c>
      <c r="BE133" s="184">
        <f>IF(N133="základní",J133,0)</f>
        <v>0</v>
      </c>
      <c r="BF133" s="184">
        <f>IF(N133="snížená",J133,0)</f>
        <v>0</v>
      </c>
      <c r="BG133" s="184">
        <f>IF(N133="zákl. přenesená",J133,0)</f>
        <v>0</v>
      </c>
      <c r="BH133" s="184">
        <f>IF(N133="sníž. přenesená",J133,0)</f>
        <v>0</v>
      </c>
      <c r="BI133" s="184">
        <f>IF(N133="nulová",J133,0)</f>
        <v>0</v>
      </c>
      <c r="BJ133" s="22" t="s">
        <v>81</v>
      </c>
      <c r="BK133" s="184">
        <f>ROUND(I133*H133,2)</f>
        <v>0</v>
      </c>
      <c r="BL133" s="22" t="s">
        <v>185</v>
      </c>
      <c r="BM133" s="22" t="s">
        <v>256</v>
      </c>
    </row>
    <row r="134" spans="2:51" s="11" customFormat="1" ht="13.5">
      <c r="B134" s="185"/>
      <c r="D134" s="186" t="s">
        <v>186</v>
      </c>
      <c r="E134" s="187" t="s">
        <v>5</v>
      </c>
      <c r="F134" s="188" t="s">
        <v>257</v>
      </c>
      <c r="H134" s="189">
        <v>61.68</v>
      </c>
      <c r="I134" s="190"/>
      <c r="L134" s="185"/>
      <c r="M134" s="191"/>
      <c r="N134" s="192"/>
      <c r="O134" s="192"/>
      <c r="P134" s="192"/>
      <c r="Q134" s="192"/>
      <c r="R134" s="192"/>
      <c r="S134" s="192"/>
      <c r="T134" s="193"/>
      <c r="AT134" s="187" t="s">
        <v>186</v>
      </c>
      <c r="AU134" s="187" t="s">
        <v>83</v>
      </c>
      <c r="AV134" s="11" t="s">
        <v>83</v>
      </c>
      <c r="AW134" s="11" t="s">
        <v>37</v>
      </c>
      <c r="AX134" s="11" t="s">
        <v>73</v>
      </c>
      <c r="AY134" s="187" t="s">
        <v>178</v>
      </c>
    </row>
    <row r="135" spans="2:51" s="11" customFormat="1" ht="27">
      <c r="B135" s="185"/>
      <c r="D135" s="186" t="s">
        <v>186</v>
      </c>
      <c r="E135" s="187" t="s">
        <v>5</v>
      </c>
      <c r="F135" s="188" t="s">
        <v>258</v>
      </c>
      <c r="H135" s="189">
        <v>188.775</v>
      </c>
      <c r="I135" s="190"/>
      <c r="L135" s="185"/>
      <c r="M135" s="191"/>
      <c r="N135" s="192"/>
      <c r="O135" s="192"/>
      <c r="P135" s="192"/>
      <c r="Q135" s="192"/>
      <c r="R135" s="192"/>
      <c r="S135" s="192"/>
      <c r="T135" s="193"/>
      <c r="AT135" s="187" t="s">
        <v>186</v>
      </c>
      <c r="AU135" s="187" t="s">
        <v>83</v>
      </c>
      <c r="AV135" s="11" t="s">
        <v>83</v>
      </c>
      <c r="AW135" s="11" t="s">
        <v>37</v>
      </c>
      <c r="AX135" s="11" t="s">
        <v>73</v>
      </c>
      <c r="AY135" s="187" t="s">
        <v>178</v>
      </c>
    </row>
    <row r="136" spans="2:51" s="11" customFormat="1" ht="13.5">
      <c r="B136" s="185"/>
      <c r="D136" s="186" t="s">
        <v>186</v>
      </c>
      <c r="E136" s="187" t="s">
        <v>5</v>
      </c>
      <c r="F136" s="188" t="s">
        <v>259</v>
      </c>
      <c r="H136" s="189">
        <v>1.422</v>
      </c>
      <c r="I136" s="190"/>
      <c r="L136" s="185"/>
      <c r="M136" s="191"/>
      <c r="N136" s="192"/>
      <c r="O136" s="192"/>
      <c r="P136" s="192"/>
      <c r="Q136" s="192"/>
      <c r="R136" s="192"/>
      <c r="S136" s="192"/>
      <c r="T136" s="193"/>
      <c r="AT136" s="187" t="s">
        <v>186</v>
      </c>
      <c r="AU136" s="187" t="s">
        <v>83</v>
      </c>
      <c r="AV136" s="11" t="s">
        <v>83</v>
      </c>
      <c r="AW136" s="11" t="s">
        <v>37</v>
      </c>
      <c r="AX136" s="11" t="s">
        <v>73</v>
      </c>
      <c r="AY136" s="187" t="s">
        <v>178</v>
      </c>
    </row>
    <row r="137" spans="2:51" s="12" customFormat="1" ht="13.5">
      <c r="B137" s="194"/>
      <c r="D137" s="186" t="s">
        <v>186</v>
      </c>
      <c r="E137" s="195" t="s">
        <v>5</v>
      </c>
      <c r="F137" s="196" t="s">
        <v>188</v>
      </c>
      <c r="H137" s="197">
        <v>251.877</v>
      </c>
      <c r="I137" s="198"/>
      <c r="L137" s="194"/>
      <c r="M137" s="199"/>
      <c r="N137" s="200"/>
      <c r="O137" s="200"/>
      <c r="P137" s="200"/>
      <c r="Q137" s="200"/>
      <c r="R137" s="200"/>
      <c r="S137" s="200"/>
      <c r="T137" s="201"/>
      <c r="AT137" s="195" t="s">
        <v>186</v>
      </c>
      <c r="AU137" s="195" t="s">
        <v>83</v>
      </c>
      <c r="AV137" s="12" t="s">
        <v>185</v>
      </c>
      <c r="AW137" s="12" t="s">
        <v>37</v>
      </c>
      <c r="AX137" s="12" t="s">
        <v>81</v>
      </c>
      <c r="AY137" s="195" t="s">
        <v>178</v>
      </c>
    </row>
    <row r="138" spans="2:65" s="1" customFormat="1" ht="16.5" customHeight="1">
      <c r="B138" s="172"/>
      <c r="C138" s="173" t="s">
        <v>260</v>
      </c>
      <c r="D138" s="173" t="s">
        <v>180</v>
      </c>
      <c r="E138" s="174" t="s">
        <v>261</v>
      </c>
      <c r="F138" s="175" t="s">
        <v>262</v>
      </c>
      <c r="G138" s="176" t="s">
        <v>183</v>
      </c>
      <c r="H138" s="177">
        <v>111.63</v>
      </c>
      <c r="I138" s="178"/>
      <c r="J138" s="179">
        <f>ROUND(I138*H138,2)</f>
        <v>0</v>
      </c>
      <c r="K138" s="175" t="s">
        <v>5</v>
      </c>
      <c r="L138" s="39"/>
      <c r="M138" s="180" t="s">
        <v>5</v>
      </c>
      <c r="N138" s="181" t="s">
        <v>44</v>
      </c>
      <c r="O138" s="40"/>
      <c r="P138" s="182">
        <f>O138*H138</f>
        <v>0</v>
      </c>
      <c r="Q138" s="182">
        <v>0</v>
      </c>
      <c r="R138" s="182">
        <f>Q138*H138</f>
        <v>0</v>
      </c>
      <c r="S138" s="182">
        <v>0</v>
      </c>
      <c r="T138" s="183">
        <f>S138*H138</f>
        <v>0</v>
      </c>
      <c r="AR138" s="22" t="s">
        <v>185</v>
      </c>
      <c r="AT138" s="22" t="s">
        <v>180</v>
      </c>
      <c r="AU138" s="22" t="s">
        <v>83</v>
      </c>
      <c r="AY138" s="22" t="s">
        <v>178</v>
      </c>
      <c r="BE138" s="184">
        <f>IF(N138="základní",J138,0)</f>
        <v>0</v>
      </c>
      <c r="BF138" s="184">
        <f>IF(N138="snížená",J138,0)</f>
        <v>0</v>
      </c>
      <c r="BG138" s="184">
        <f>IF(N138="zákl. přenesená",J138,0)</f>
        <v>0</v>
      </c>
      <c r="BH138" s="184">
        <f>IF(N138="sníž. přenesená",J138,0)</f>
        <v>0</v>
      </c>
      <c r="BI138" s="184">
        <f>IF(N138="nulová",J138,0)</f>
        <v>0</v>
      </c>
      <c r="BJ138" s="22" t="s">
        <v>81</v>
      </c>
      <c r="BK138" s="184">
        <f>ROUND(I138*H138,2)</f>
        <v>0</v>
      </c>
      <c r="BL138" s="22" t="s">
        <v>185</v>
      </c>
      <c r="BM138" s="22" t="s">
        <v>263</v>
      </c>
    </row>
    <row r="139" spans="2:51" s="11" customFormat="1" ht="13.5">
      <c r="B139" s="185"/>
      <c r="D139" s="186" t="s">
        <v>186</v>
      </c>
      <c r="E139" s="187" t="s">
        <v>5</v>
      </c>
      <c r="F139" s="188" t="s">
        <v>264</v>
      </c>
      <c r="H139" s="189">
        <v>111.63</v>
      </c>
      <c r="I139" s="190"/>
      <c r="L139" s="185"/>
      <c r="M139" s="191"/>
      <c r="N139" s="192"/>
      <c r="O139" s="192"/>
      <c r="P139" s="192"/>
      <c r="Q139" s="192"/>
      <c r="R139" s="192"/>
      <c r="S139" s="192"/>
      <c r="T139" s="193"/>
      <c r="AT139" s="187" t="s">
        <v>186</v>
      </c>
      <c r="AU139" s="187" t="s">
        <v>83</v>
      </c>
      <c r="AV139" s="11" t="s">
        <v>83</v>
      </c>
      <c r="AW139" s="11" t="s">
        <v>37</v>
      </c>
      <c r="AX139" s="11" t="s">
        <v>73</v>
      </c>
      <c r="AY139" s="187" t="s">
        <v>178</v>
      </c>
    </row>
    <row r="140" spans="2:51" s="12" customFormat="1" ht="13.5">
      <c r="B140" s="194"/>
      <c r="D140" s="186" t="s">
        <v>186</v>
      </c>
      <c r="E140" s="195" t="s">
        <v>5</v>
      </c>
      <c r="F140" s="196" t="s">
        <v>188</v>
      </c>
      <c r="H140" s="197">
        <v>111.63</v>
      </c>
      <c r="I140" s="198"/>
      <c r="L140" s="194"/>
      <c r="M140" s="199"/>
      <c r="N140" s="200"/>
      <c r="O140" s="200"/>
      <c r="P140" s="200"/>
      <c r="Q140" s="200"/>
      <c r="R140" s="200"/>
      <c r="S140" s="200"/>
      <c r="T140" s="201"/>
      <c r="AT140" s="195" t="s">
        <v>186</v>
      </c>
      <c r="AU140" s="195" t="s">
        <v>83</v>
      </c>
      <c r="AV140" s="12" t="s">
        <v>185</v>
      </c>
      <c r="AW140" s="12" t="s">
        <v>37</v>
      </c>
      <c r="AX140" s="12" t="s">
        <v>81</v>
      </c>
      <c r="AY140" s="195" t="s">
        <v>178</v>
      </c>
    </row>
    <row r="141" spans="2:65" s="1" customFormat="1" ht="25.5" customHeight="1">
      <c r="B141" s="172"/>
      <c r="C141" s="173" t="s">
        <v>224</v>
      </c>
      <c r="D141" s="173" t="s">
        <v>180</v>
      </c>
      <c r="E141" s="174" t="s">
        <v>265</v>
      </c>
      <c r="F141" s="175" t="s">
        <v>266</v>
      </c>
      <c r="G141" s="176" t="s">
        <v>183</v>
      </c>
      <c r="H141" s="177">
        <v>357.3</v>
      </c>
      <c r="I141" s="178"/>
      <c r="J141" s="179">
        <f>ROUND(I141*H141,2)</f>
        <v>0</v>
      </c>
      <c r="K141" s="175" t="s">
        <v>267</v>
      </c>
      <c r="L141" s="39"/>
      <c r="M141" s="180" t="s">
        <v>5</v>
      </c>
      <c r="N141" s="181" t="s">
        <v>44</v>
      </c>
      <c r="O141" s="40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AR141" s="22" t="s">
        <v>185</v>
      </c>
      <c r="AT141" s="22" t="s">
        <v>180</v>
      </c>
      <c r="AU141" s="22" t="s">
        <v>83</v>
      </c>
      <c r="AY141" s="22" t="s">
        <v>178</v>
      </c>
      <c r="BE141" s="184">
        <f>IF(N141="základní",J141,0)</f>
        <v>0</v>
      </c>
      <c r="BF141" s="184">
        <f>IF(N141="snížená",J141,0)</f>
        <v>0</v>
      </c>
      <c r="BG141" s="184">
        <f>IF(N141="zákl. přenesená",J141,0)</f>
        <v>0</v>
      </c>
      <c r="BH141" s="184">
        <f>IF(N141="sníž. přenesená",J141,0)</f>
        <v>0</v>
      </c>
      <c r="BI141" s="184">
        <f>IF(N141="nulová",J141,0)</f>
        <v>0</v>
      </c>
      <c r="BJ141" s="22" t="s">
        <v>81</v>
      </c>
      <c r="BK141" s="184">
        <f>ROUND(I141*H141,2)</f>
        <v>0</v>
      </c>
      <c r="BL141" s="22" t="s">
        <v>185</v>
      </c>
      <c r="BM141" s="22" t="s">
        <v>268</v>
      </c>
    </row>
    <row r="142" spans="2:51" s="11" customFormat="1" ht="13.5">
      <c r="B142" s="185"/>
      <c r="D142" s="186" t="s">
        <v>186</v>
      </c>
      <c r="E142" s="187" t="s">
        <v>5</v>
      </c>
      <c r="F142" s="188" t="s">
        <v>269</v>
      </c>
      <c r="H142" s="189">
        <v>357.3</v>
      </c>
      <c r="I142" s="190"/>
      <c r="L142" s="185"/>
      <c r="M142" s="191"/>
      <c r="N142" s="192"/>
      <c r="O142" s="192"/>
      <c r="P142" s="192"/>
      <c r="Q142" s="192"/>
      <c r="R142" s="192"/>
      <c r="S142" s="192"/>
      <c r="T142" s="193"/>
      <c r="AT142" s="187" t="s">
        <v>186</v>
      </c>
      <c r="AU142" s="187" t="s">
        <v>83</v>
      </c>
      <c r="AV142" s="11" t="s">
        <v>83</v>
      </c>
      <c r="AW142" s="11" t="s">
        <v>37</v>
      </c>
      <c r="AX142" s="11" t="s">
        <v>73</v>
      </c>
      <c r="AY142" s="187" t="s">
        <v>178</v>
      </c>
    </row>
    <row r="143" spans="2:51" s="12" customFormat="1" ht="13.5">
      <c r="B143" s="194"/>
      <c r="D143" s="186" t="s">
        <v>186</v>
      </c>
      <c r="E143" s="195" t="s">
        <v>5</v>
      </c>
      <c r="F143" s="196" t="s">
        <v>188</v>
      </c>
      <c r="H143" s="197">
        <v>357.3</v>
      </c>
      <c r="I143" s="198"/>
      <c r="L143" s="194"/>
      <c r="M143" s="199"/>
      <c r="N143" s="200"/>
      <c r="O143" s="200"/>
      <c r="P143" s="200"/>
      <c r="Q143" s="200"/>
      <c r="R143" s="200"/>
      <c r="S143" s="200"/>
      <c r="T143" s="201"/>
      <c r="AT143" s="195" t="s">
        <v>186</v>
      </c>
      <c r="AU143" s="195" t="s">
        <v>83</v>
      </c>
      <c r="AV143" s="12" t="s">
        <v>185</v>
      </c>
      <c r="AW143" s="12" t="s">
        <v>37</v>
      </c>
      <c r="AX143" s="12" t="s">
        <v>81</v>
      </c>
      <c r="AY143" s="195" t="s">
        <v>178</v>
      </c>
    </row>
    <row r="144" spans="2:65" s="1" customFormat="1" ht="51" customHeight="1">
      <c r="B144" s="172"/>
      <c r="C144" s="202" t="s">
        <v>270</v>
      </c>
      <c r="D144" s="202" t="s">
        <v>271</v>
      </c>
      <c r="E144" s="203" t="s">
        <v>272</v>
      </c>
      <c r="F144" s="204" t="s">
        <v>273</v>
      </c>
      <c r="G144" s="205" t="s">
        <v>183</v>
      </c>
      <c r="H144" s="206">
        <v>364.446</v>
      </c>
      <c r="I144" s="207"/>
      <c r="J144" s="208">
        <f>ROUND(I144*H144,2)</f>
        <v>0</v>
      </c>
      <c r="K144" s="204" t="s">
        <v>191</v>
      </c>
      <c r="L144" s="209"/>
      <c r="M144" s="210" t="s">
        <v>5</v>
      </c>
      <c r="N144" s="211" t="s">
        <v>44</v>
      </c>
      <c r="O144" s="40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AR144" s="22" t="s">
        <v>202</v>
      </c>
      <c r="AT144" s="22" t="s">
        <v>271</v>
      </c>
      <c r="AU144" s="22" t="s">
        <v>83</v>
      </c>
      <c r="AY144" s="22" t="s">
        <v>178</v>
      </c>
      <c r="BE144" s="184">
        <f>IF(N144="základní",J144,0)</f>
        <v>0</v>
      </c>
      <c r="BF144" s="184">
        <f>IF(N144="snížená",J144,0)</f>
        <v>0</v>
      </c>
      <c r="BG144" s="184">
        <f>IF(N144="zákl. přenesená",J144,0)</f>
        <v>0</v>
      </c>
      <c r="BH144" s="184">
        <f>IF(N144="sníž. přenesená",J144,0)</f>
        <v>0</v>
      </c>
      <c r="BI144" s="184">
        <f>IF(N144="nulová",J144,0)</f>
        <v>0</v>
      </c>
      <c r="BJ144" s="22" t="s">
        <v>81</v>
      </c>
      <c r="BK144" s="184">
        <f>ROUND(I144*H144,2)</f>
        <v>0</v>
      </c>
      <c r="BL144" s="22" t="s">
        <v>185</v>
      </c>
      <c r="BM144" s="22" t="s">
        <v>274</v>
      </c>
    </row>
    <row r="145" spans="2:51" s="11" customFormat="1" ht="13.5">
      <c r="B145" s="185"/>
      <c r="D145" s="186" t="s">
        <v>186</v>
      </c>
      <c r="E145" s="187" t="s">
        <v>5</v>
      </c>
      <c r="F145" s="188" t="s">
        <v>275</v>
      </c>
      <c r="H145" s="189">
        <v>364.446</v>
      </c>
      <c r="I145" s="190"/>
      <c r="L145" s="185"/>
      <c r="M145" s="191"/>
      <c r="N145" s="192"/>
      <c r="O145" s="192"/>
      <c r="P145" s="192"/>
      <c r="Q145" s="192"/>
      <c r="R145" s="192"/>
      <c r="S145" s="192"/>
      <c r="T145" s="193"/>
      <c r="AT145" s="187" t="s">
        <v>186</v>
      </c>
      <c r="AU145" s="187" t="s">
        <v>83</v>
      </c>
      <c r="AV145" s="11" t="s">
        <v>83</v>
      </c>
      <c r="AW145" s="11" t="s">
        <v>37</v>
      </c>
      <c r="AX145" s="11" t="s">
        <v>73</v>
      </c>
      <c r="AY145" s="187" t="s">
        <v>178</v>
      </c>
    </row>
    <row r="146" spans="2:51" s="12" customFormat="1" ht="13.5">
      <c r="B146" s="194"/>
      <c r="D146" s="186" t="s">
        <v>186</v>
      </c>
      <c r="E146" s="195" t="s">
        <v>5</v>
      </c>
      <c r="F146" s="196" t="s">
        <v>188</v>
      </c>
      <c r="H146" s="197">
        <v>364.446</v>
      </c>
      <c r="I146" s="198"/>
      <c r="L146" s="194"/>
      <c r="M146" s="199"/>
      <c r="N146" s="200"/>
      <c r="O146" s="200"/>
      <c r="P146" s="200"/>
      <c r="Q146" s="200"/>
      <c r="R146" s="200"/>
      <c r="S146" s="200"/>
      <c r="T146" s="201"/>
      <c r="AT146" s="195" t="s">
        <v>186</v>
      </c>
      <c r="AU146" s="195" t="s">
        <v>83</v>
      </c>
      <c r="AV146" s="12" t="s">
        <v>185</v>
      </c>
      <c r="AW146" s="12" t="s">
        <v>37</v>
      </c>
      <c r="AX146" s="12" t="s">
        <v>81</v>
      </c>
      <c r="AY146" s="195" t="s">
        <v>178</v>
      </c>
    </row>
    <row r="147" spans="2:65" s="1" customFormat="1" ht="16.5" customHeight="1">
      <c r="B147" s="172"/>
      <c r="C147" s="173" t="s">
        <v>228</v>
      </c>
      <c r="D147" s="173" t="s">
        <v>180</v>
      </c>
      <c r="E147" s="174" t="s">
        <v>276</v>
      </c>
      <c r="F147" s="175" t="s">
        <v>277</v>
      </c>
      <c r="G147" s="176" t="s">
        <v>183</v>
      </c>
      <c r="H147" s="177">
        <v>357.3</v>
      </c>
      <c r="I147" s="178"/>
      <c r="J147" s="179">
        <f>ROUND(I147*H147,2)</f>
        <v>0</v>
      </c>
      <c r="K147" s="175" t="s">
        <v>5</v>
      </c>
      <c r="L147" s="39"/>
      <c r="M147" s="180" t="s">
        <v>5</v>
      </c>
      <c r="N147" s="181" t="s">
        <v>44</v>
      </c>
      <c r="O147" s="40"/>
      <c r="P147" s="182">
        <f>O147*H147</f>
        <v>0</v>
      </c>
      <c r="Q147" s="182">
        <v>0</v>
      </c>
      <c r="R147" s="182">
        <f>Q147*H147</f>
        <v>0</v>
      </c>
      <c r="S147" s="182">
        <v>0</v>
      </c>
      <c r="T147" s="183">
        <f>S147*H147</f>
        <v>0</v>
      </c>
      <c r="AR147" s="22" t="s">
        <v>185</v>
      </c>
      <c r="AT147" s="22" t="s">
        <v>180</v>
      </c>
      <c r="AU147" s="22" t="s">
        <v>83</v>
      </c>
      <c r="AY147" s="22" t="s">
        <v>178</v>
      </c>
      <c r="BE147" s="184">
        <f>IF(N147="základní",J147,0)</f>
        <v>0</v>
      </c>
      <c r="BF147" s="184">
        <f>IF(N147="snížená",J147,0)</f>
        <v>0</v>
      </c>
      <c r="BG147" s="184">
        <f>IF(N147="zákl. přenesená",J147,0)</f>
        <v>0</v>
      </c>
      <c r="BH147" s="184">
        <f>IF(N147="sníž. přenesená",J147,0)</f>
        <v>0</v>
      </c>
      <c r="BI147" s="184">
        <f>IF(N147="nulová",J147,0)</f>
        <v>0</v>
      </c>
      <c r="BJ147" s="22" t="s">
        <v>81</v>
      </c>
      <c r="BK147" s="184">
        <f>ROUND(I147*H147,2)</f>
        <v>0</v>
      </c>
      <c r="BL147" s="22" t="s">
        <v>185</v>
      </c>
      <c r="BM147" s="22" t="s">
        <v>278</v>
      </c>
    </row>
    <row r="148" spans="2:65" s="1" customFormat="1" ht="16.5" customHeight="1">
      <c r="B148" s="172"/>
      <c r="C148" s="173" t="s">
        <v>10</v>
      </c>
      <c r="D148" s="173" t="s">
        <v>180</v>
      </c>
      <c r="E148" s="174" t="s">
        <v>279</v>
      </c>
      <c r="F148" s="175" t="s">
        <v>280</v>
      </c>
      <c r="G148" s="176" t="s">
        <v>281</v>
      </c>
      <c r="H148" s="177">
        <v>1</v>
      </c>
      <c r="I148" s="178"/>
      <c r="J148" s="179">
        <f>ROUND(I148*H148,2)</f>
        <v>0</v>
      </c>
      <c r="K148" s="175" t="s">
        <v>5</v>
      </c>
      <c r="L148" s="39"/>
      <c r="M148" s="180" t="s">
        <v>5</v>
      </c>
      <c r="N148" s="181" t="s">
        <v>44</v>
      </c>
      <c r="O148" s="40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AR148" s="22" t="s">
        <v>185</v>
      </c>
      <c r="AT148" s="22" t="s">
        <v>180</v>
      </c>
      <c r="AU148" s="22" t="s">
        <v>83</v>
      </c>
      <c r="AY148" s="22" t="s">
        <v>178</v>
      </c>
      <c r="BE148" s="184">
        <f>IF(N148="základní",J148,0)</f>
        <v>0</v>
      </c>
      <c r="BF148" s="184">
        <f>IF(N148="snížená",J148,0)</f>
        <v>0</v>
      </c>
      <c r="BG148" s="184">
        <f>IF(N148="zákl. přenesená",J148,0)</f>
        <v>0</v>
      </c>
      <c r="BH148" s="184">
        <f>IF(N148="sníž. přenesená",J148,0)</f>
        <v>0</v>
      </c>
      <c r="BI148" s="184">
        <f>IF(N148="nulová",J148,0)</f>
        <v>0</v>
      </c>
      <c r="BJ148" s="22" t="s">
        <v>81</v>
      </c>
      <c r="BK148" s="184">
        <f>ROUND(I148*H148,2)</f>
        <v>0</v>
      </c>
      <c r="BL148" s="22" t="s">
        <v>185</v>
      </c>
      <c r="BM148" s="22" t="s">
        <v>282</v>
      </c>
    </row>
    <row r="149" spans="2:65" s="1" customFormat="1" ht="25.5" customHeight="1">
      <c r="B149" s="172"/>
      <c r="C149" s="173" t="s">
        <v>233</v>
      </c>
      <c r="D149" s="173" t="s">
        <v>180</v>
      </c>
      <c r="E149" s="174" t="s">
        <v>283</v>
      </c>
      <c r="F149" s="175" t="s">
        <v>284</v>
      </c>
      <c r="G149" s="176" t="s">
        <v>183</v>
      </c>
      <c r="H149" s="177">
        <v>29.42</v>
      </c>
      <c r="I149" s="178"/>
      <c r="J149" s="179">
        <f>ROUND(I149*H149,2)</f>
        <v>0</v>
      </c>
      <c r="K149" s="175" t="s">
        <v>267</v>
      </c>
      <c r="L149" s="39"/>
      <c r="M149" s="180" t="s">
        <v>5</v>
      </c>
      <c r="N149" s="181" t="s">
        <v>44</v>
      </c>
      <c r="O149" s="40"/>
      <c r="P149" s="182">
        <f>O149*H149</f>
        <v>0</v>
      </c>
      <c r="Q149" s="182">
        <v>0</v>
      </c>
      <c r="R149" s="182">
        <f>Q149*H149</f>
        <v>0</v>
      </c>
      <c r="S149" s="182">
        <v>0</v>
      </c>
      <c r="T149" s="183">
        <f>S149*H149</f>
        <v>0</v>
      </c>
      <c r="AR149" s="22" t="s">
        <v>185</v>
      </c>
      <c r="AT149" s="22" t="s">
        <v>180</v>
      </c>
      <c r="AU149" s="22" t="s">
        <v>83</v>
      </c>
      <c r="AY149" s="22" t="s">
        <v>178</v>
      </c>
      <c r="BE149" s="184">
        <f>IF(N149="základní",J149,0)</f>
        <v>0</v>
      </c>
      <c r="BF149" s="184">
        <f>IF(N149="snížená",J149,0)</f>
        <v>0</v>
      </c>
      <c r="BG149" s="184">
        <f>IF(N149="zákl. přenesená",J149,0)</f>
        <v>0</v>
      </c>
      <c r="BH149" s="184">
        <f>IF(N149="sníž. přenesená",J149,0)</f>
        <v>0</v>
      </c>
      <c r="BI149" s="184">
        <f>IF(N149="nulová",J149,0)</f>
        <v>0</v>
      </c>
      <c r="BJ149" s="22" t="s">
        <v>81</v>
      </c>
      <c r="BK149" s="184">
        <f>ROUND(I149*H149,2)</f>
        <v>0</v>
      </c>
      <c r="BL149" s="22" t="s">
        <v>185</v>
      </c>
      <c r="BM149" s="22" t="s">
        <v>285</v>
      </c>
    </row>
    <row r="150" spans="2:51" s="11" customFormat="1" ht="13.5">
      <c r="B150" s="185"/>
      <c r="D150" s="186" t="s">
        <v>186</v>
      </c>
      <c r="E150" s="187" t="s">
        <v>5</v>
      </c>
      <c r="F150" s="188" t="s">
        <v>286</v>
      </c>
      <c r="H150" s="189">
        <v>29.42</v>
      </c>
      <c r="I150" s="190"/>
      <c r="L150" s="185"/>
      <c r="M150" s="191"/>
      <c r="N150" s="192"/>
      <c r="O150" s="192"/>
      <c r="P150" s="192"/>
      <c r="Q150" s="192"/>
      <c r="R150" s="192"/>
      <c r="S150" s="192"/>
      <c r="T150" s="193"/>
      <c r="AT150" s="187" t="s">
        <v>186</v>
      </c>
      <c r="AU150" s="187" t="s">
        <v>83</v>
      </c>
      <c r="AV150" s="11" t="s">
        <v>83</v>
      </c>
      <c r="AW150" s="11" t="s">
        <v>37</v>
      </c>
      <c r="AX150" s="11" t="s">
        <v>73</v>
      </c>
      <c r="AY150" s="187" t="s">
        <v>178</v>
      </c>
    </row>
    <row r="151" spans="2:51" s="12" customFormat="1" ht="13.5">
      <c r="B151" s="194"/>
      <c r="D151" s="186" t="s">
        <v>186</v>
      </c>
      <c r="E151" s="195" t="s">
        <v>5</v>
      </c>
      <c r="F151" s="196" t="s">
        <v>188</v>
      </c>
      <c r="H151" s="197">
        <v>29.42</v>
      </c>
      <c r="I151" s="198"/>
      <c r="L151" s="194"/>
      <c r="M151" s="199"/>
      <c r="N151" s="200"/>
      <c r="O151" s="200"/>
      <c r="P151" s="200"/>
      <c r="Q151" s="200"/>
      <c r="R151" s="200"/>
      <c r="S151" s="200"/>
      <c r="T151" s="201"/>
      <c r="AT151" s="195" t="s">
        <v>186</v>
      </c>
      <c r="AU151" s="195" t="s">
        <v>83</v>
      </c>
      <c r="AV151" s="12" t="s">
        <v>185</v>
      </c>
      <c r="AW151" s="12" t="s">
        <v>37</v>
      </c>
      <c r="AX151" s="12" t="s">
        <v>81</v>
      </c>
      <c r="AY151" s="195" t="s">
        <v>178</v>
      </c>
    </row>
    <row r="152" spans="2:65" s="1" customFormat="1" ht="16.5" customHeight="1">
      <c r="B152" s="172"/>
      <c r="C152" s="173" t="s">
        <v>287</v>
      </c>
      <c r="D152" s="173" t="s">
        <v>180</v>
      </c>
      <c r="E152" s="174" t="s">
        <v>288</v>
      </c>
      <c r="F152" s="175" t="s">
        <v>289</v>
      </c>
      <c r="G152" s="176" t="s">
        <v>290</v>
      </c>
      <c r="H152" s="177">
        <v>115.25</v>
      </c>
      <c r="I152" s="178"/>
      <c r="J152" s="179">
        <f>ROUND(I152*H152,2)</f>
        <v>0</v>
      </c>
      <c r="K152" s="175" t="s">
        <v>197</v>
      </c>
      <c r="L152" s="39"/>
      <c r="M152" s="180" t="s">
        <v>5</v>
      </c>
      <c r="N152" s="181" t="s">
        <v>44</v>
      </c>
      <c r="O152" s="40"/>
      <c r="P152" s="182">
        <f>O152*H152</f>
        <v>0</v>
      </c>
      <c r="Q152" s="182">
        <v>0</v>
      </c>
      <c r="R152" s="182">
        <f>Q152*H152</f>
        <v>0</v>
      </c>
      <c r="S152" s="182">
        <v>0</v>
      </c>
      <c r="T152" s="183">
        <f>S152*H152</f>
        <v>0</v>
      </c>
      <c r="AR152" s="22" t="s">
        <v>185</v>
      </c>
      <c r="AT152" s="22" t="s">
        <v>180</v>
      </c>
      <c r="AU152" s="22" t="s">
        <v>83</v>
      </c>
      <c r="AY152" s="22" t="s">
        <v>178</v>
      </c>
      <c r="BE152" s="184">
        <f>IF(N152="základní",J152,0)</f>
        <v>0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22" t="s">
        <v>81</v>
      </c>
      <c r="BK152" s="184">
        <f>ROUND(I152*H152,2)</f>
        <v>0</v>
      </c>
      <c r="BL152" s="22" t="s">
        <v>185</v>
      </c>
      <c r="BM152" s="22" t="s">
        <v>291</v>
      </c>
    </row>
    <row r="153" spans="2:65" s="1" customFormat="1" ht="25.5" customHeight="1">
      <c r="B153" s="172"/>
      <c r="C153" s="202" t="s">
        <v>237</v>
      </c>
      <c r="D153" s="202" t="s">
        <v>271</v>
      </c>
      <c r="E153" s="203" t="s">
        <v>292</v>
      </c>
      <c r="F153" s="204" t="s">
        <v>293</v>
      </c>
      <c r="G153" s="205" t="s">
        <v>290</v>
      </c>
      <c r="H153" s="206">
        <v>115.25</v>
      </c>
      <c r="I153" s="207"/>
      <c r="J153" s="208">
        <f>ROUND(I153*H153,2)</f>
        <v>0</v>
      </c>
      <c r="K153" s="204" t="s">
        <v>5</v>
      </c>
      <c r="L153" s="209"/>
      <c r="M153" s="210" t="s">
        <v>5</v>
      </c>
      <c r="N153" s="211" t="s">
        <v>44</v>
      </c>
      <c r="O153" s="40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AR153" s="22" t="s">
        <v>202</v>
      </c>
      <c r="AT153" s="22" t="s">
        <v>271</v>
      </c>
      <c r="AU153" s="22" t="s">
        <v>83</v>
      </c>
      <c r="AY153" s="22" t="s">
        <v>178</v>
      </c>
      <c r="BE153" s="184">
        <f>IF(N153="základní",J153,0)</f>
        <v>0</v>
      </c>
      <c r="BF153" s="184">
        <f>IF(N153="snížená",J153,0)</f>
        <v>0</v>
      </c>
      <c r="BG153" s="184">
        <f>IF(N153="zákl. přenesená",J153,0)</f>
        <v>0</v>
      </c>
      <c r="BH153" s="184">
        <f>IF(N153="sníž. přenesená",J153,0)</f>
        <v>0</v>
      </c>
      <c r="BI153" s="184">
        <f>IF(N153="nulová",J153,0)</f>
        <v>0</v>
      </c>
      <c r="BJ153" s="22" t="s">
        <v>81</v>
      </c>
      <c r="BK153" s="184">
        <f>ROUND(I153*H153,2)</f>
        <v>0</v>
      </c>
      <c r="BL153" s="22" t="s">
        <v>185</v>
      </c>
      <c r="BM153" s="22" t="s">
        <v>294</v>
      </c>
    </row>
    <row r="154" spans="2:51" s="11" customFormat="1" ht="13.5">
      <c r="B154" s="185"/>
      <c r="D154" s="186" t="s">
        <v>186</v>
      </c>
      <c r="E154" s="187" t="s">
        <v>5</v>
      </c>
      <c r="F154" s="188" t="s">
        <v>295</v>
      </c>
      <c r="H154" s="189">
        <v>115.25</v>
      </c>
      <c r="I154" s="190"/>
      <c r="L154" s="185"/>
      <c r="M154" s="191"/>
      <c r="N154" s="192"/>
      <c r="O154" s="192"/>
      <c r="P154" s="192"/>
      <c r="Q154" s="192"/>
      <c r="R154" s="192"/>
      <c r="S154" s="192"/>
      <c r="T154" s="193"/>
      <c r="AT154" s="187" t="s">
        <v>186</v>
      </c>
      <c r="AU154" s="187" t="s">
        <v>83</v>
      </c>
      <c r="AV154" s="11" t="s">
        <v>83</v>
      </c>
      <c r="AW154" s="11" t="s">
        <v>37</v>
      </c>
      <c r="AX154" s="11" t="s">
        <v>73</v>
      </c>
      <c r="AY154" s="187" t="s">
        <v>178</v>
      </c>
    </row>
    <row r="155" spans="2:51" s="12" customFormat="1" ht="13.5">
      <c r="B155" s="194"/>
      <c r="D155" s="186" t="s">
        <v>186</v>
      </c>
      <c r="E155" s="195" t="s">
        <v>5</v>
      </c>
      <c r="F155" s="196" t="s">
        <v>188</v>
      </c>
      <c r="H155" s="197">
        <v>115.25</v>
      </c>
      <c r="I155" s="198"/>
      <c r="L155" s="194"/>
      <c r="M155" s="199"/>
      <c r="N155" s="200"/>
      <c r="O155" s="200"/>
      <c r="P155" s="200"/>
      <c r="Q155" s="200"/>
      <c r="R155" s="200"/>
      <c r="S155" s="200"/>
      <c r="T155" s="201"/>
      <c r="AT155" s="195" t="s">
        <v>186</v>
      </c>
      <c r="AU155" s="195" t="s">
        <v>83</v>
      </c>
      <c r="AV155" s="12" t="s">
        <v>185</v>
      </c>
      <c r="AW155" s="12" t="s">
        <v>37</v>
      </c>
      <c r="AX155" s="12" t="s">
        <v>81</v>
      </c>
      <c r="AY155" s="195" t="s">
        <v>178</v>
      </c>
    </row>
    <row r="156" spans="2:65" s="1" customFormat="1" ht="16.5" customHeight="1">
      <c r="B156" s="172"/>
      <c r="C156" s="202" t="s">
        <v>296</v>
      </c>
      <c r="D156" s="202" t="s">
        <v>271</v>
      </c>
      <c r="E156" s="203" t="s">
        <v>297</v>
      </c>
      <c r="F156" s="204" t="s">
        <v>298</v>
      </c>
      <c r="G156" s="205" t="s">
        <v>299</v>
      </c>
      <c r="H156" s="206">
        <v>345.75</v>
      </c>
      <c r="I156" s="207"/>
      <c r="J156" s="208">
        <f>ROUND(I156*H156,2)</f>
        <v>0</v>
      </c>
      <c r="K156" s="204" t="s">
        <v>197</v>
      </c>
      <c r="L156" s="209"/>
      <c r="M156" s="210" t="s">
        <v>5</v>
      </c>
      <c r="N156" s="211" t="s">
        <v>44</v>
      </c>
      <c r="O156" s="40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AR156" s="22" t="s">
        <v>202</v>
      </c>
      <c r="AT156" s="22" t="s">
        <v>271</v>
      </c>
      <c r="AU156" s="22" t="s">
        <v>83</v>
      </c>
      <c r="AY156" s="22" t="s">
        <v>178</v>
      </c>
      <c r="BE156" s="184">
        <f>IF(N156="základní",J156,0)</f>
        <v>0</v>
      </c>
      <c r="BF156" s="184">
        <f>IF(N156="snížená",J156,0)</f>
        <v>0</v>
      </c>
      <c r="BG156" s="184">
        <f>IF(N156="zákl. přenesená",J156,0)</f>
        <v>0</v>
      </c>
      <c r="BH156" s="184">
        <f>IF(N156="sníž. přenesená",J156,0)</f>
        <v>0</v>
      </c>
      <c r="BI156" s="184">
        <f>IF(N156="nulová",J156,0)</f>
        <v>0</v>
      </c>
      <c r="BJ156" s="22" t="s">
        <v>81</v>
      </c>
      <c r="BK156" s="184">
        <f>ROUND(I156*H156,2)</f>
        <v>0</v>
      </c>
      <c r="BL156" s="22" t="s">
        <v>185</v>
      </c>
      <c r="BM156" s="22" t="s">
        <v>300</v>
      </c>
    </row>
    <row r="157" spans="2:51" s="11" customFormat="1" ht="13.5">
      <c r="B157" s="185"/>
      <c r="D157" s="186" t="s">
        <v>186</v>
      </c>
      <c r="E157" s="187" t="s">
        <v>5</v>
      </c>
      <c r="F157" s="188" t="s">
        <v>301</v>
      </c>
      <c r="H157" s="189">
        <v>345.75</v>
      </c>
      <c r="I157" s="190"/>
      <c r="L157" s="185"/>
      <c r="M157" s="191"/>
      <c r="N157" s="192"/>
      <c r="O157" s="192"/>
      <c r="P157" s="192"/>
      <c r="Q157" s="192"/>
      <c r="R157" s="192"/>
      <c r="S157" s="192"/>
      <c r="T157" s="193"/>
      <c r="AT157" s="187" t="s">
        <v>186</v>
      </c>
      <c r="AU157" s="187" t="s">
        <v>83</v>
      </c>
      <c r="AV157" s="11" t="s">
        <v>83</v>
      </c>
      <c r="AW157" s="11" t="s">
        <v>37</v>
      </c>
      <c r="AX157" s="11" t="s">
        <v>73</v>
      </c>
      <c r="AY157" s="187" t="s">
        <v>178</v>
      </c>
    </row>
    <row r="158" spans="2:51" s="12" customFormat="1" ht="13.5">
      <c r="B158" s="194"/>
      <c r="D158" s="186" t="s">
        <v>186</v>
      </c>
      <c r="E158" s="195" t="s">
        <v>5</v>
      </c>
      <c r="F158" s="196" t="s">
        <v>188</v>
      </c>
      <c r="H158" s="197">
        <v>345.75</v>
      </c>
      <c r="I158" s="198"/>
      <c r="L158" s="194"/>
      <c r="M158" s="199"/>
      <c r="N158" s="200"/>
      <c r="O158" s="200"/>
      <c r="P158" s="200"/>
      <c r="Q158" s="200"/>
      <c r="R158" s="200"/>
      <c r="S158" s="200"/>
      <c r="T158" s="201"/>
      <c r="AT158" s="195" t="s">
        <v>186</v>
      </c>
      <c r="AU158" s="195" t="s">
        <v>83</v>
      </c>
      <c r="AV158" s="12" t="s">
        <v>185</v>
      </c>
      <c r="AW158" s="12" t="s">
        <v>37</v>
      </c>
      <c r="AX158" s="12" t="s">
        <v>81</v>
      </c>
      <c r="AY158" s="195" t="s">
        <v>178</v>
      </c>
    </row>
    <row r="159" spans="2:65" s="1" customFormat="1" ht="25.5" customHeight="1">
      <c r="B159" s="172"/>
      <c r="C159" s="202" t="s">
        <v>243</v>
      </c>
      <c r="D159" s="202" t="s">
        <v>271</v>
      </c>
      <c r="E159" s="203" t="s">
        <v>302</v>
      </c>
      <c r="F159" s="204" t="s">
        <v>303</v>
      </c>
      <c r="G159" s="205" t="s">
        <v>299</v>
      </c>
      <c r="H159" s="206">
        <v>115.25</v>
      </c>
      <c r="I159" s="207"/>
      <c r="J159" s="208">
        <f>ROUND(I159*H159,2)</f>
        <v>0</v>
      </c>
      <c r="K159" s="204" t="s">
        <v>184</v>
      </c>
      <c r="L159" s="209"/>
      <c r="M159" s="210" t="s">
        <v>5</v>
      </c>
      <c r="N159" s="211" t="s">
        <v>44</v>
      </c>
      <c r="O159" s="40"/>
      <c r="P159" s="182">
        <f>O159*H159</f>
        <v>0</v>
      </c>
      <c r="Q159" s="182">
        <v>0</v>
      </c>
      <c r="R159" s="182">
        <f>Q159*H159</f>
        <v>0</v>
      </c>
      <c r="S159" s="182">
        <v>0</v>
      </c>
      <c r="T159" s="183">
        <f>S159*H159</f>
        <v>0</v>
      </c>
      <c r="AR159" s="22" t="s">
        <v>202</v>
      </c>
      <c r="AT159" s="22" t="s">
        <v>271</v>
      </c>
      <c r="AU159" s="22" t="s">
        <v>83</v>
      </c>
      <c r="AY159" s="22" t="s">
        <v>178</v>
      </c>
      <c r="BE159" s="184">
        <f>IF(N159="základní",J159,0)</f>
        <v>0</v>
      </c>
      <c r="BF159" s="184">
        <f>IF(N159="snížená",J159,0)</f>
        <v>0</v>
      </c>
      <c r="BG159" s="184">
        <f>IF(N159="zákl. přenesená",J159,0)</f>
        <v>0</v>
      </c>
      <c r="BH159" s="184">
        <f>IF(N159="sníž. přenesená",J159,0)</f>
        <v>0</v>
      </c>
      <c r="BI159" s="184">
        <f>IF(N159="nulová",J159,0)</f>
        <v>0</v>
      </c>
      <c r="BJ159" s="22" t="s">
        <v>81</v>
      </c>
      <c r="BK159" s="184">
        <f>ROUND(I159*H159,2)</f>
        <v>0</v>
      </c>
      <c r="BL159" s="22" t="s">
        <v>185</v>
      </c>
      <c r="BM159" s="22" t="s">
        <v>304</v>
      </c>
    </row>
    <row r="160" spans="2:65" s="1" customFormat="1" ht="25.5" customHeight="1">
      <c r="B160" s="172"/>
      <c r="C160" s="202" t="s">
        <v>305</v>
      </c>
      <c r="D160" s="202" t="s">
        <v>271</v>
      </c>
      <c r="E160" s="203" t="s">
        <v>306</v>
      </c>
      <c r="F160" s="204" t="s">
        <v>307</v>
      </c>
      <c r="G160" s="205" t="s">
        <v>299</v>
      </c>
      <c r="H160" s="206">
        <v>345.75</v>
      </c>
      <c r="I160" s="207"/>
      <c r="J160" s="208">
        <f>ROUND(I160*H160,2)</f>
        <v>0</v>
      </c>
      <c r="K160" s="204" t="s">
        <v>184</v>
      </c>
      <c r="L160" s="209"/>
      <c r="M160" s="210" t="s">
        <v>5</v>
      </c>
      <c r="N160" s="211" t="s">
        <v>44</v>
      </c>
      <c r="O160" s="40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AR160" s="22" t="s">
        <v>202</v>
      </c>
      <c r="AT160" s="22" t="s">
        <v>271</v>
      </c>
      <c r="AU160" s="22" t="s">
        <v>83</v>
      </c>
      <c r="AY160" s="22" t="s">
        <v>178</v>
      </c>
      <c r="BE160" s="184">
        <f>IF(N160="základní",J160,0)</f>
        <v>0</v>
      </c>
      <c r="BF160" s="184">
        <f>IF(N160="snížená",J160,0)</f>
        <v>0</v>
      </c>
      <c r="BG160" s="184">
        <f>IF(N160="zákl. přenesená",J160,0)</f>
        <v>0</v>
      </c>
      <c r="BH160" s="184">
        <f>IF(N160="sníž. přenesená",J160,0)</f>
        <v>0</v>
      </c>
      <c r="BI160" s="184">
        <f>IF(N160="nulová",J160,0)</f>
        <v>0</v>
      </c>
      <c r="BJ160" s="22" t="s">
        <v>81</v>
      </c>
      <c r="BK160" s="184">
        <f>ROUND(I160*H160,2)</f>
        <v>0</v>
      </c>
      <c r="BL160" s="22" t="s">
        <v>185</v>
      </c>
      <c r="BM160" s="22" t="s">
        <v>308</v>
      </c>
    </row>
    <row r="161" spans="2:51" s="11" customFormat="1" ht="13.5">
      <c r="B161" s="185"/>
      <c r="D161" s="186" t="s">
        <v>186</v>
      </c>
      <c r="E161" s="187" t="s">
        <v>5</v>
      </c>
      <c r="F161" s="188" t="s">
        <v>301</v>
      </c>
      <c r="H161" s="189">
        <v>345.75</v>
      </c>
      <c r="I161" s="190"/>
      <c r="L161" s="185"/>
      <c r="M161" s="191"/>
      <c r="N161" s="192"/>
      <c r="O161" s="192"/>
      <c r="P161" s="192"/>
      <c r="Q161" s="192"/>
      <c r="R161" s="192"/>
      <c r="S161" s="192"/>
      <c r="T161" s="193"/>
      <c r="AT161" s="187" t="s">
        <v>186</v>
      </c>
      <c r="AU161" s="187" t="s">
        <v>83</v>
      </c>
      <c r="AV161" s="11" t="s">
        <v>83</v>
      </c>
      <c r="AW161" s="11" t="s">
        <v>37</v>
      </c>
      <c r="AX161" s="11" t="s">
        <v>73</v>
      </c>
      <c r="AY161" s="187" t="s">
        <v>178</v>
      </c>
    </row>
    <row r="162" spans="2:51" s="12" customFormat="1" ht="13.5">
      <c r="B162" s="194"/>
      <c r="D162" s="186" t="s">
        <v>186</v>
      </c>
      <c r="E162" s="195" t="s">
        <v>5</v>
      </c>
      <c r="F162" s="196" t="s">
        <v>188</v>
      </c>
      <c r="H162" s="197">
        <v>345.75</v>
      </c>
      <c r="I162" s="198"/>
      <c r="L162" s="194"/>
      <c r="M162" s="199"/>
      <c r="N162" s="200"/>
      <c r="O162" s="200"/>
      <c r="P162" s="200"/>
      <c r="Q162" s="200"/>
      <c r="R162" s="200"/>
      <c r="S162" s="200"/>
      <c r="T162" s="201"/>
      <c r="AT162" s="195" t="s">
        <v>186</v>
      </c>
      <c r="AU162" s="195" t="s">
        <v>83</v>
      </c>
      <c r="AV162" s="12" t="s">
        <v>185</v>
      </c>
      <c r="AW162" s="12" t="s">
        <v>37</v>
      </c>
      <c r="AX162" s="12" t="s">
        <v>81</v>
      </c>
      <c r="AY162" s="195" t="s">
        <v>178</v>
      </c>
    </row>
    <row r="163" spans="2:65" s="1" customFormat="1" ht="16.5" customHeight="1">
      <c r="B163" s="172"/>
      <c r="C163" s="173" t="s">
        <v>247</v>
      </c>
      <c r="D163" s="173" t="s">
        <v>180</v>
      </c>
      <c r="E163" s="174" t="s">
        <v>309</v>
      </c>
      <c r="F163" s="175" t="s">
        <v>310</v>
      </c>
      <c r="G163" s="176" t="s">
        <v>290</v>
      </c>
      <c r="H163" s="177">
        <v>1272.04</v>
      </c>
      <c r="I163" s="178"/>
      <c r="J163" s="179">
        <f>ROUND(I163*H163,2)</f>
        <v>0</v>
      </c>
      <c r="K163" s="175" t="s">
        <v>197</v>
      </c>
      <c r="L163" s="39"/>
      <c r="M163" s="180" t="s">
        <v>5</v>
      </c>
      <c r="N163" s="181" t="s">
        <v>44</v>
      </c>
      <c r="O163" s="40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AR163" s="22" t="s">
        <v>185</v>
      </c>
      <c r="AT163" s="22" t="s">
        <v>180</v>
      </c>
      <c r="AU163" s="22" t="s">
        <v>83</v>
      </c>
      <c r="AY163" s="22" t="s">
        <v>178</v>
      </c>
      <c r="BE163" s="184">
        <f>IF(N163="základní",J163,0)</f>
        <v>0</v>
      </c>
      <c r="BF163" s="184">
        <f>IF(N163="snížená",J163,0)</f>
        <v>0</v>
      </c>
      <c r="BG163" s="184">
        <f>IF(N163="zákl. přenesená",J163,0)</f>
        <v>0</v>
      </c>
      <c r="BH163" s="184">
        <f>IF(N163="sníž. přenesená",J163,0)</f>
        <v>0</v>
      </c>
      <c r="BI163" s="184">
        <f>IF(N163="nulová",J163,0)</f>
        <v>0</v>
      </c>
      <c r="BJ163" s="22" t="s">
        <v>81</v>
      </c>
      <c r="BK163" s="184">
        <f>ROUND(I163*H163,2)</f>
        <v>0</v>
      </c>
      <c r="BL163" s="22" t="s">
        <v>185</v>
      </c>
      <c r="BM163" s="22" t="s">
        <v>311</v>
      </c>
    </row>
    <row r="164" spans="2:51" s="11" customFormat="1" ht="13.5">
      <c r="B164" s="185"/>
      <c r="D164" s="186" t="s">
        <v>186</v>
      </c>
      <c r="E164" s="187" t="s">
        <v>5</v>
      </c>
      <c r="F164" s="188" t="s">
        <v>312</v>
      </c>
      <c r="H164" s="189">
        <v>1272.04</v>
      </c>
      <c r="I164" s="190"/>
      <c r="L164" s="185"/>
      <c r="M164" s="191"/>
      <c r="N164" s="192"/>
      <c r="O164" s="192"/>
      <c r="P164" s="192"/>
      <c r="Q164" s="192"/>
      <c r="R164" s="192"/>
      <c r="S164" s="192"/>
      <c r="T164" s="193"/>
      <c r="AT164" s="187" t="s">
        <v>186</v>
      </c>
      <c r="AU164" s="187" t="s">
        <v>83</v>
      </c>
      <c r="AV164" s="11" t="s">
        <v>83</v>
      </c>
      <c r="AW164" s="11" t="s">
        <v>37</v>
      </c>
      <c r="AX164" s="11" t="s">
        <v>73</v>
      </c>
      <c r="AY164" s="187" t="s">
        <v>178</v>
      </c>
    </row>
    <row r="165" spans="2:51" s="12" customFormat="1" ht="13.5">
      <c r="B165" s="194"/>
      <c r="D165" s="186" t="s">
        <v>186</v>
      </c>
      <c r="E165" s="195" t="s">
        <v>5</v>
      </c>
      <c r="F165" s="196" t="s">
        <v>188</v>
      </c>
      <c r="H165" s="197">
        <v>1272.04</v>
      </c>
      <c r="I165" s="198"/>
      <c r="L165" s="194"/>
      <c r="M165" s="199"/>
      <c r="N165" s="200"/>
      <c r="O165" s="200"/>
      <c r="P165" s="200"/>
      <c r="Q165" s="200"/>
      <c r="R165" s="200"/>
      <c r="S165" s="200"/>
      <c r="T165" s="201"/>
      <c r="AT165" s="195" t="s">
        <v>186</v>
      </c>
      <c r="AU165" s="195" t="s">
        <v>83</v>
      </c>
      <c r="AV165" s="12" t="s">
        <v>185</v>
      </c>
      <c r="AW165" s="12" t="s">
        <v>37</v>
      </c>
      <c r="AX165" s="12" t="s">
        <v>81</v>
      </c>
      <c r="AY165" s="195" t="s">
        <v>178</v>
      </c>
    </row>
    <row r="166" spans="2:65" s="1" customFormat="1" ht="16.5" customHeight="1">
      <c r="B166" s="172"/>
      <c r="C166" s="202" t="s">
        <v>313</v>
      </c>
      <c r="D166" s="202" t="s">
        <v>271</v>
      </c>
      <c r="E166" s="203" t="s">
        <v>314</v>
      </c>
      <c r="F166" s="204" t="s">
        <v>315</v>
      </c>
      <c r="G166" s="205" t="s">
        <v>290</v>
      </c>
      <c r="H166" s="206">
        <v>429.177</v>
      </c>
      <c r="I166" s="207"/>
      <c r="J166" s="208">
        <f>ROUND(I166*H166,2)</f>
        <v>0</v>
      </c>
      <c r="K166" s="204" t="s">
        <v>197</v>
      </c>
      <c r="L166" s="209"/>
      <c r="M166" s="210" t="s">
        <v>5</v>
      </c>
      <c r="N166" s="211" t="s">
        <v>44</v>
      </c>
      <c r="O166" s="40"/>
      <c r="P166" s="182">
        <f>O166*H166</f>
        <v>0</v>
      </c>
      <c r="Q166" s="182">
        <v>0</v>
      </c>
      <c r="R166" s="182">
        <f>Q166*H166</f>
        <v>0</v>
      </c>
      <c r="S166" s="182">
        <v>0</v>
      </c>
      <c r="T166" s="183">
        <f>S166*H166</f>
        <v>0</v>
      </c>
      <c r="AR166" s="22" t="s">
        <v>202</v>
      </c>
      <c r="AT166" s="22" t="s">
        <v>271</v>
      </c>
      <c r="AU166" s="22" t="s">
        <v>83</v>
      </c>
      <c r="AY166" s="22" t="s">
        <v>178</v>
      </c>
      <c r="BE166" s="184">
        <f>IF(N166="základní",J166,0)</f>
        <v>0</v>
      </c>
      <c r="BF166" s="184">
        <f>IF(N166="snížená",J166,0)</f>
        <v>0</v>
      </c>
      <c r="BG166" s="184">
        <f>IF(N166="zákl. přenesená",J166,0)</f>
        <v>0</v>
      </c>
      <c r="BH166" s="184">
        <f>IF(N166="sníž. přenesená",J166,0)</f>
        <v>0</v>
      </c>
      <c r="BI166" s="184">
        <f>IF(N166="nulová",J166,0)</f>
        <v>0</v>
      </c>
      <c r="BJ166" s="22" t="s">
        <v>81</v>
      </c>
      <c r="BK166" s="184">
        <f>ROUND(I166*H166,2)</f>
        <v>0</v>
      </c>
      <c r="BL166" s="22" t="s">
        <v>185</v>
      </c>
      <c r="BM166" s="22" t="s">
        <v>316</v>
      </c>
    </row>
    <row r="167" spans="2:51" s="11" customFormat="1" ht="13.5">
      <c r="B167" s="185"/>
      <c r="D167" s="186" t="s">
        <v>186</v>
      </c>
      <c r="E167" s="187" t="s">
        <v>5</v>
      </c>
      <c r="F167" s="188" t="s">
        <v>317</v>
      </c>
      <c r="H167" s="189">
        <v>185.2</v>
      </c>
      <c r="I167" s="190"/>
      <c r="L167" s="185"/>
      <c r="M167" s="191"/>
      <c r="N167" s="192"/>
      <c r="O167" s="192"/>
      <c r="P167" s="192"/>
      <c r="Q167" s="192"/>
      <c r="R167" s="192"/>
      <c r="S167" s="192"/>
      <c r="T167" s="193"/>
      <c r="AT167" s="187" t="s">
        <v>186</v>
      </c>
      <c r="AU167" s="187" t="s">
        <v>83</v>
      </c>
      <c r="AV167" s="11" t="s">
        <v>83</v>
      </c>
      <c r="AW167" s="11" t="s">
        <v>37</v>
      </c>
      <c r="AX167" s="11" t="s">
        <v>73</v>
      </c>
      <c r="AY167" s="187" t="s">
        <v>178</v>
      </c>
    </row>
    <row r="168" spans="2:51" s="11" customFormat="1" ht="13.5">
      <c r="B168" s="185"/>
      <c r="D168" s="186" t="s">
        <v>186</v>
      </c>
      <c r="E168" s="187" t="s">
        <v>5</v>
      </c>
      <c r="F168" s="188" t="s">
        <v>318</v>
      </c>
      <c r="H168" s="189">
        <v>0.8</v>
      </c>
      <c r="I168" s="190"/>
      <c r="L168" s="185"/>
      <c r="M168" s="191"/>
      <c r="N168" s="192"/>
      <c r="O168" s="192"/>
      <c r="P168" s="192"/>
      <c r="Q168" s="192"/>
      <c r="R168" s="192"/>
      <c r="S168" s="192"/>
      <c r="T168" s="193"/>
      <c r="AT168" s="187" t="s">
        <v>186</v>
      </c>
      <c r="AU168" s="187" t="s">
        <v>83</v>
      </c>
      <c r="AV168" s="11" t="s">
        <v>83</v>
      </c>
      <c r="AW168" s="11" t="s">
        <v>37</v>
      </c>
      <c r="AX168" s="11" t="s">
        <v>73</v>
      </c>
      <c r="AY168" s="187" t="s">
        <v>178</v>
      </c>
    </row>
    <row r="169" spans="2:51" s="11" customFormat="1" ht="13.5">
      <c r="B169" s="185"/>
      <c r="D169" s="186" t="s">
        <v>186</v>
      </c>
      <c r="E169" s="187" t="s">
        <v>5</v>
      </c>
      <c r="F169" s="188" t="s">
        <v>319</v>
      </c>
      <c r="H169" s="189">
        <v>222.74</v>
      </c>
      <c r="I169" s="190"/>
      <c r="L169" s="185"/>
      <c r="M169" s="191"/>
      <c r="N169" s="192"/>
      <c r="O169" s="192"/>
      <c r="P169" s="192"/>
      <c r="Q169" s="192"/>
      <c r="R169" s="192"/>
      <c r="S169" s="192"/>
      <c r="T169" s="193"/>
      <c r="AT169" s="187" t="s">
        <v>186</v>
      </c>
      <c r="AU169" s="187" t="s">
        <v>83</v>
      </c>
      <c r="AV169" s="11" t="s">
        <v>83</v>
      </c>
      <c r="AW169" s="11" t="s">
        <v>37</v>
      </c>
      <c r="AX169" s="11" t="s">
        <v>73</v>
      </c>
      <c r="AY169" s="187" t="s">
        <v>178</v>
      </c>
    </row>
    <row r="170" spans="2:51" s="12" customFormat="1" ht="13.5">
      <c r="B170" s="194"/>
      <c r="D170" s="186" t="s">
        <v>186</v>
      </c>
      <c r="E170" s="195" t="s">
        <v>5</v>
      </c>
      <c r="F170" s="196" t="s">
        <v>188</v>
      </c>
      <c r="H170" s="197">
        <v>408.74</v>
      </c>
      <c r="I170" s="198"/>
      <c r="L170" s="194"/>
      <c r="M170" s="199"/>
      <c r="N170" s="200"/>
      <c r="O170" s="200"/>
      <c r="P170" s="200"/>
      <c r="Q170" s="200"/>
      <c r="R170" s="200"/>
      <c r="S170" s="200"/>
      <c r="T170" s="201"/>
      <c r="AT170" s="195" t="s">
        <v>186</v>
      </c>
      <c r="AU170" s="195" t="s">
        <v>83</v>
      </c>
      <c r="AV170" s="12" t="s">
        <v>185</v>
      </c>
      <c r="AW170" s="12" t="s">
        <v>37</v>
      </c>
      <c r="AX170" s="12" t="s">
        <v>73</v>
      </c>
      <c r="AY170" s="195" t="s">
        <v>178</v>
      </c>
    </row>
    <row r="171" spans="2:51" s="11" customFormat="1" ht="13.5">
      <c r="B171" s="185"/>
      <c r="D171" s="186" t="s">
        <v>186</v>
      </c>
      <c r="E171" s="187" t="s">
        <v>5</v>
      </c>
      <c r="F171" s="188" t="s">
        <v>320</v>
      </c>
      <c r="H171" s="189">
        <v>429.177</v>
      </c>
      <c r="I171" s="190"/>
      <c r="L171" s="185"/>
      <c r="M171" s="191"/>
      <c r="N171" s="192"/>
      <c r="O171" s="192"/>
      <c r="P171" s="192"/>
      <c r="Q171" s="192"/>
      <c r="R171" s="192"/>
      <c r="S171" s="192"/>
      <c r="T171" s="193"/>
      <c r="AT171" s="187" t="s">
        <v>186</v>
      </c>
      <c r="AU171" s="187" t="s">
        <v>83</v>
      </c>
      <c r="AV171" s="11" t="s">
        <v>83</v>
      </c>
      <c r="AW171" s="11" t="s">
        <v>37</v>
      </c>
      <c r="AX171" s="11" t="s">
        <v>73</v>
      </c>
      <c r="AY171" s="187" t="s">
        <v>178</v>
      </c>
    </row>
    <row r="172" spans="2:51" s="12" customFormat="1" ht="13.5">
      <c r="B172" s="194"/>
      <c r="D172" s="186" t="s">
        <v>186</v>
      </c>
      <c r="E172" s="195" t="s">
        <v>5</v>
      </c>
      <c r="F172" s="196" t="s">
        <v>188</v>
      </c>
      <c r="H172" s="197">
        <v>429.177</v>
      </c>
      <c r="I172" s="198"/>
      <c r="L172" s="194"/>
      <c r="M172" s="199"/>
      <c r="N172" s="200"/>
      <c r="O172" s="200"/>
      <c r="P172" s="200"/>
      <c r="Q172" s="200"/>
      <c r="R172" s="200"/>
      <c r="S172" s="200"/>
      <c r="T172" s="201"/>
      <c r="AT172" s="195" t="s">
        <v>186</v>
      </c>
      <c r="AU172" s="195" t="s">
        <v>83</v>
      </c>
      <c r="AV172" s="12" t="s">
        <v>185</v>
      </c>
      <c r="AW172" s="12" t="s">
        <v>37</v>
      </c>
      <c r="AX172" s="12" t="s">
        <v>81</v>
      </c>
      <c r="AY172" s="195" t="s">
        <v>178</v>
      </c>
    </row>
    <row r="173" spans="2:65" s="1" customFormat="1" ht="16.5" customHeight="1">
      <c r="B173" s="172"/>
      <c r="C173" s="202" t="s">
        <v>253</v>
      </c>
      <c r="D173" s="202" t="s">
        <v>271</v>
      </c>
      <c r="E173" s="203" t="s">
        <v>321</v>
      </c>
      <c r="F173" s="204" t="s">
        <v>322</v>
      </c>
      <c r="G173" s="205" t="s">
        <v>290</v>
      </c>
      <c r="H173" s="206">
        <v>194.46</v>
      </c>
      <c r="I173" s="207"/>
      <c r="J173" s="208">
        <f>ROUND(I173*H173,2)</f>
        <v>0</v>
      </c>
      <c r="K173" s="204" t="s">
        <v>197</v>
      </c>
      <c r="L173" s="209"/>
      <c r="M173" s="210" t="s">
        <v>5</v>
      </c>
      <c r="N173" s="211" t="s">
        <v>44</v>
      </c>
      <c r="O173" s="40"/>
      <c r="P173" s="182">
        <f>O173*H173</f>
        <v>0</v>
      </c>
      <c r="Q173" s="182">
        <v>0</v>
      </c>
      <c r="R173" s="182">
        <f>Q173*H173</f>
        <v>0</v>
      </c>
      <c r="S173" s="182">
        <v>0</v>
      </c>
      <c r="T173" s="183">
        <f>S173*H173</f>
        <v>0</v>
      </c>
      <c r="AR173" s="22" t="s">
        <v>202</v>
      </c>
      <c r="AT173" s="22" t="s">
        <v>271</v>
      </c>
      <c r="AU173" s="22" t="s">
        <v>83</v>
      </c>
      <c r="AY173" s="22" t="s">
        <v>178</v>
      </c>
      <c r="BE173" s="184">
        <f>IF(N173="základní",J173,0)</f>
        <v>0</v>
      </c>
      <c r="BF173" s="184">
        <f>IF(N173="snížená",J173,0)</f>
        <v>0</v>
      </c>
      <c r="BG173" s="184">
        <f>IF(N173="zákl. přenesená",J173,0)</f>
        <v>0</v>
      </c>
      <c r="BH173" s="184">
        <f>IF(N173="sníž. přenesená",J173,0)</f>
        <v>0</v>
      </c>
      <c r="BI173" s="184">
        <f>IF(N173="nulová",J173,0)</f>
        <v>0</v>
      </c>
      <c r="BJ173" s="22" t="s">
        <v>81</v>
      </c>
      <c r="BK173" s="184">
        <f>ROUND(I173*H173,2)</f>
        <v>0</v>
      </c>
      <c r="BL173" s="22" t="s">
        <v>185</v>
      </c>
      <c r="BM173" s="22" t="s">
        <v>323</v>
      </c>
    </row>
    <row r="174" spans="2:65" s="1" customFormat="1" ht="16.5" customHeight="1">
      <c r="B174" s="172"/>
      <c r="C174" s="202" t="s">
        <v>324</v>
      </c>
      <c r="D174" s="202" t="s">
        <v>271</v>
      </c>
      <c r="E174" s="203" t="s">
        <v>325</v>
      </c>
      <c r="F174" s="204" t="s">
        <v>326</v>
      </c>
      <c r="G174" s="205" t="s">
        <v>290</v>
      </c>
      <c r="H174" s="206">
        <v>326.97</v>
      </c>
      <c r="I174" s="207"/>
      <c r="J174" s="208">
        <f>ROUND(I174*H174,2)</f>
        <v>0</v>
      </c>
      <c r="K174" s="204" t="s">
        <v>197</v>
      </c>
      <c r="L174" s="209"/>
      <c r="M174" s="210" t="s">
        <v>5</v>
      </c>
      <c r="N174" s="211" t="s">
        <v>44</v>
      </c>
      <c r="O174" s="40"/>
      <c r="P174" s="182">
        <f>O174*H174</f>
        <v>0</v>
      </c>
      <c r="Q174" s="182">
        <v>0</v>
      </c>
      <c r="R174" s="182">
        <f>Q174*H174</f>
        <v>0</v>
      </c>
      <c r="S174" s="182">
        <v>0</v>
      </c>
      <c r="T174" s="183">
        <f>S174*H174</f>
        <v>0</v>
      </c>
      <c r="AR174" s="22" t="s">
        <v>202</v>
      </c>
      <c r="AT174" s="22" t="s">
        <v>271</v>
      </c>
      <c r="AU174" s="22" t="s">
        <v>83</v>
      </c>
      <c r="AY174" s="22" t="s">
        <v>178</v>
      </c>
      <c r="BE174" s="184">
        <f>IF(N174="základní",J174,0)</f>
        <v>0</v>
      </c>
      <c r="BF174" s="184">
        <f>IF(N174="snížená",J174,0)</f>
        <v>0</v>
      </c>
      <c r="BG174" s="184">
        <f>IF(N174="zákl. přenesená",J174,0)</f>
        <v>0</v>
      </c>
      <c r="BH174" s="184">
        <f>IF(N174="sníž. přenesená",J174,0)</f>
        <v>0</v>
      </c>
      <c r="BI174" s="184">
        <f>IF(N174="nulová",J174,0)</f>
        <v>0</v>
      </c>
      <c r="BJ174" s="22" t="s">
        <v>81</v>
      </c>
      <c r="BK174" s="184">
        <f>ROUND(I174*H174,2)</f>
        <v>0</v>
      </c>
      <c r="BL174" s="22" t="s">
        <v>185</v>
      </c>
      <c r="BM174" s="22" t="s">
        <v>327</v>
      </c>
    </row>
    <row r="175" spans="2:65" s="1" customFormat="1" ht="16.5" customHeight="1">
      <c r="B175" s="172"/>
      <c r="C175" s="202" t="s">
        <v>256</v>
      </c>
      <c r="D175" s="202" t="s">
        <v>271</v>
      </c>
      <c r="E175" s="203" t="s">
        <v>328</v>
      </c>
      <c r="F175" s="204" t="s">
        <v>329</v>
      </c>
      <c r="G175" s="205" t="s">
        <v>290</v>
      </c>
      <c r="H175" s="206">
        <v>311.4</v>
      </c>
      <c r="I175" s="207"/>
      <c r="J175" s="208">
        <f>ROUND(I175*H175,2)</f>
        <v>0</v>
      </c>
      <c r="K175" s="204" t="s">
        <v>197</v>
      </c>
      <c r="L175" s="209"/>
      <c r="M175" s="210" t="s">
        <v>5</v>
      </c>
      <c r="N175" s="211" t="s">
        <v>44</v>
      </c>
      <c r="O175" s="40"/>
      <c r="P175" s="182">
        <f>O175*H175</f>
        <v>0</v>
      </c>
      <c r="Q175" s="182">
        <v>0</v>
      </c>
      <c r="R175" s="182">
        <f>Q175*H175</f>
        <v>0</v>
      </c>
      <c r="S175" s="182">
        <v>0</v>
      </c>
      <c r="T175" s="183">
        <f>S175*H175</f>
        <v>0</v>
      </c>
      <c r="AR175" s="22" t="s">
        <v>202</v>
      </c>
      <c r="AT175" s="22" t="s">
        <v>271</v>
      </c>
      <c r="AU175" s="22" t="s">
        <v>83</v>
      </c>
      <c r="AY175" s="22" t="s">
        <v>178</v>
      </c>
      <c r="BE175" s="184">
        <f>IF(N175="základní",J175,0)</f>
        <v>0</v>
      </c>
      <c r="BF175" s="184">
        <f>IF(N175="snížená",J175,0)</f>
        <v>0</v>
      </c>
      <c r="BG175" s="184">
        <f>IF(N175="zákl. přenesená",J175,0)</f>
        <v>0</v>
      </c>
      <c r="BH175" s="184">
        <f>IF(N175="sníž. přenesená",J175,0)</f>
        <v>0</v>
      </c>
      <c r="BI175" s="184">
        <f>IF(N175="nulová",J175,0)</f>
        <v>0</v>
      </c>
      <c r="BJ175" s="22" t="s">
        <v>81</v>
      </c>
      <c r="BK175" s="184">
        <f>ROUND(I175*H175,2)</f>
        <v>0</v>
      </c>
      <c r="BL175" s="22" t="s">
        <v>185</v>
      </c>
      <c r="BM175" s="22" t="s">
        <v>330</v>
      </c>
    </row>
    <row r="176" spans="2:51" s="11" customFormat="1" ht="13.5">
      <c r="B176" s="185"/>
      <c r="D176" s="186" t="s">
        <v>186</v>
      </c>
      <c r="E176" s="187" t="s">
        <v>5</v>
      </c>
      <c r="F176" s="188" t="s">
        <v>331</v>
      </c>
      <c r="H176" s="189">
        <v>311.4</v>
      </c>
      <c r="I176" s="190"/>
      <c r="L176" s="185"/>
      <c r="M176" s="191"/>
      <c r="N176" s="192"/>
      <c r="O176" s="192"/>
      <c r="P176" s="192"/>
      <c r="Q176" s="192"/>
      <c r="R176" s="192"/>
      <c r="S176" s="192"/>
      <c r="T176" s="193"/>
      <c r="AT176" s="187" t="s">
        <v>186</v>
      </c>
      <c r="AU176" s="187" t="s">
        <v>83</v>
      </c>
      <c r="AV176" s="11" t="s">
        <v>83</v>
      </c>
      <c r="AW176" s="11" t="s">
        <v>37</v>
      </c>
      <c r="AX176" s="11" t="s">
        <v>73</v>
      </c>
      <c r="AY176" s="187" t="s">
        <v>178</v>
      </c>
    </row>
    <row r="177" spans="2:51" s="12" customFormat="1" ht="13.5">
      <c r="B177" s="194"/>
      <c r="D177" s="186" t="s">
        <v>186</v>
      </c>
      <c r="E177" s="195" t="s">
        <v>5</v>
      </c>
      <c r="F177" s="196" t="s">
        <v>188</v>
      </c>
      <c r="H177" s="197">
        <v>311.4</v>
      </c>
      <c r="I177" s="198"/>
      <c r="L177" s="194"/>
      <c r="M177" s="199"/>
      <c r="N177" s="200"/>
      <c r="O177" s="200"/>
      <c r="P177" s="200"/>
      <c r="Q177" s="200"/>
      <c r="R177" s="200"/>
      <c r="S177" s="200"/>
      <c r="T177" s="201"/>
      <c r="AT177" s="195" t="s">
        <v>186</v>
      </c>
      <c r="AU177" s="195" t="s">
        <v>83</v>
      </c>
      <c r="AV177" s="12" t="s">
        <v>185</v>
      </c>
      <c r="AW177" s="12" t="s">
        <v>37</v>
      </c>
      <c r="AX177" s="12" t="s">
        <v>81</v>
      </c>
      <c r="AY177" s="195" t="s">
        <v>178</v>
      </c>
    </row>
    <row r="178" spans="2:65" s="1" customFormat="1" ht="16.5" customHeight="1">
      <c r="B178" s="172"/>
      <c r="C178" s="202" t="s">
        <v>332</v>
      </c>
      <c r="D178" s="202" t="s">
        <v>271</v>
      </c>
      <c r="E178" s="203" t="s">
        <v>333</v>
      </c>
      <c r="F178" s="204" t="s">
        <v>334</v>
      </c>
      <c r="G178" s="205" t="s">
        <v>290</v>
      </c>
      <c r="H178" s="206">
        <v>44.48</v>
      </c>
      <c r="I178" s="207"/>
      <c r="J178" s="208">
        <f>ROUND(I178*H178,2)</f>
        <v>0</v>
      </c>
      <c r="K178" s="204" t="s">
        <v>197</v>
      </c>
      <c r="L178" s="209"/>
      <c r="M178" s="210" t="s">
        <v>5</v>
      </c>
      <c r="N178" s="211" t="s">
        <v>44</v>
      </c>
      <c r="O178" s="40"/>
      <c r="P178" s="182">
        <f>O178*H178</f>
        <v>0</v>
      </c>
      <c r="Q178" s="182">
        <v>0</v>
      </c>
      <c r="R178" s="182">
        <f>Q178*H178</f>
        <v>0</v>
      </c>
      <c r="S178" s="182">
        <v>0</v>
      </c>
      <c r="T178" s="183">
        <f>S178*H178</f>
        <v>0</v>
      </c>
      <c r="AR178" s="22" t="s">
        <v>202</v>
      </c>
      <c r="AT178" s="22" t="s">
        <v>271</v>
      </c>
      <c r="AU178" s="22" t="s">
        <v>83</v>
      </c>
      <c r="AY178" s="22" t="s">
        <v>178</v>
      </c>
      <c r="BE178" s="184">
        <f>IF(N178="základní",J178,0)</f>
        <v>0</v>
      </c>
      <c r="BF178" s="184">
        <f>IF(N178="snížená",J178,0)</f>
        <v>0</v>
      </c>
      <c r="BG178" s="184">
        <f>IF(N178="zákl. přenesená",J178,0)</f>
        <v>0</v>
      </c>
      <c r="BH178" s="184">
        <f>IF(N178="sníž. přenesená",J178,0)</f>
        <v>0</v>
      </c>
      <c r="BI178" s="184">
        <f>IF(N178="nulová",J178,0)</f>
        <v>0</v>
      </c>
      <c r="BJ178" s="22" t="s">
        <v>81</v>
      </c>
      <c r="BK178" s="184">
        <f>ROUND(I178*H178,2)</f>
        <v>0</v>
      </c>
      <c r="BL178" s="22" t="s">
        <v>185</v>
      </c>
      <c r="BM178" s="22" t="s">
        <v>335</v>
      </c>
    </row>
    <row r="179" spans="2:51" s="11" customFormat="1" ht="13.5">
      <c r="B179" s="185"/>
      <c r="D179" s="186" t="s">
        <v>186</v>
      </c>
      <c r="E179" s="187" t="s">
        <v>5</v>
      </c>
      <c r="F179" s="188" t="s">
        <v>336</v>
      </c>
      <c r="H179" s="189">
        <v>44.48</v>
      </c>
      <c r="I179" s="190"/>
      <c r="L179" s="185"/>
      <c r="M179" s="191"/>
      <c r="N179" s="192"/>
      <c r="O179" s="192"/>
      <c r="P179" s="192"/>
      <c r="Q179" s="192"/>
      <c r="R179" s="192"/>
      <c r="S179" s="192"/>
      <c r="T179" s="193"/>
      <c r="AT179" s="187" t="s">
        <v>186</v>
      </c>
      <c r="AU179" s="187" t="s">
        <v>83</v>
      </c>
      <c r="AV179" s="11" t="s">
        <v>83</v>
      </c>
      <c r="AW179" s="11" t="s">
        <v>37</v>
      </c>
      <c r="AX179" s="11" t="s">
        <v>73</v>
      </c>
      <c r="AY179" s="187" t="s">
        <v>178</v>
      </c>
    </row>
    <row r="180" spans="2:51" s="12" customFormat="1" ht="13.5">
      <c r="B180" s="194"/>
      <c r="D180" s="186" t="s">
        <v>186</v>
      </c>
      <c r="E180" s="195" t="s">
        <v>5</v>
      </c>
      <c r="F180" s="196" t="s">
        <v>188</v>
      </c>
      <c r="H180" s="197">
        <v>44.48</v>
      </c>
      <c r="I180" s="198"/>
      <c r="L180" s="194"/>
      <c r="M180" s="199"/>
      <c r="N180" s="200"/>
      <c r="O180" s="200"/>
      <c r="P180" s="200"/>
      <c r="Q180" s="200"/>
      <c r="R180" s="200"/>
      <c r="S180" s="200"/>
      <c r="T180" s="201"/>
      <c r="AT180" s="195" t="s">
        <v>186</v>
      </c>
      <c r="AU180" s="195" t="s">
        <v>83</v>
      </c>
      <c r="AV180" s="12" t="s">
        <v>185</v>
      </c>
      <c r="AW180" s="12" t="s">
        <v>37</v>
      </c>
      <c r="AX180" s="12" t="s">
        <v>81</v>
      </c>
      <c r="AY180" s="195" t="s">
        <v>178</v>
      </c>
    </row>
    <row r="181" spans="2:65" s="1" customFormat="1" ht="25.5" customHeight="1">
      <c r="B181" s="172"/>
      <c r="C181" s="202" t="s">
        <v>263</v>
      </c>
      <c r="D181" s="202" t="s">
        <v>271</v>
      </c>
      <c r="E181" s="203" t="s">
        <v>337</v>
      </c>
      <c r="F181" s="204" t="s">
        <v>338</v>
      </c>
      <c r="G181" s="205" t="s">
        <v>290</v>
      </c>
      <c r="H181" s="206">
        <v>10.82</v>
      </c>
      <c r="I181" s="207"/>
      <c r="J181" s="208">
        <f>ROUND(I181*H181,2)</f>
        <v>0</v>
      </c>
      <c r="K181" s="204" t="s">
        <v>184</v>
      </c>
      <c r="L181" s="209"/>
      <c r="M181" s="210" t="s">
        <v>5</v>
      </c>
      <c r="N181" s="211" t="s">
        <v>44</v>
      </c>
      <c r="O181" s="40"/>
      <c r="P181" s="182">
        <f>O181*H181</f>
        <v>0</v>
      </c>
      <c r="Q181" s="182">
        <v>0</v>
      </c>
      <c r="R181" s="182">
        <f>Q181*H181</f>
        <v>0</v>
      </c>
      <c r="S181" s="182">
        <v>0</v>
      </c>
      <c r="T181" s="183">
        <f>S181*H181</f>
        <v>0</v>
      </c>
      <c r="AR181" s="22" t="s">
        <v>202</v>
      </c>
      <c r="AT181" s="22" t="s">
        <v>271</v>
      </c>
      <c r="AU181" s="22" t="s">
        <v>83</v>
      </c>
      <c r="AY181" s="22" t="s">
        <v>178</v>
      </c>
      <c r="BE181" s="184">
        <f>IF(N181="základní",J181,0)</f>
        <v>0</v>
      </c>
      <c r="BF181" s="184">
        <f>IF(N181="snížená",J181,0)</f>
        <v>0</v>
      </c>
      <c r="BG181" s="184">
        <f>IF(N181="zákl. přenesená",J181,0)</f>
        <v>0</v>
      </c>
      <c r="BH181" s="184">
        <f>IF(N181="sníž. přenesená",J181,0)</f>
        <v>0</v>
      </c>
      <c r="BI181" s="184">
        <f>IF(N181="nulová",J181,0)</f>
        <v>0</v>
      </c>
      <c r="BJ181" s="22" t="s">
        <v>81</v>
      </c>
      <c r="BK181" s="184">
        <f>ROUND(I181*H181,2)</f>
        <v>0</v>
      </c>
      <c r="BL181" s="22" t="s">
        <v>185</v>
      </c>
      <c r="BM181" s="22" t="s">
        <v>339</v>
      </c>
    </row>
    <row r="182" spans="2:51" s="11" customFormat="1" ht="13.5">
      <c r="B182" s="185"/>
      <c r="D182" s="186" t="s">
        <v>186</v>
      </c>
      <c r="E182" s="187" t="s">
        <v>5</v>
      </c>
      <c r="F182" s="188" t="s">
        <v>340</v>
      </c>
      <c r="H182" s="189">
        <v>10.82</v>
      </c>
      <c r="I182" s="190"/>
      <c r="L182" s="185"/>
      <c r="M182" s="191"/>
      <c r="N182" s="192"/>
      <c r="O182" s="192"/>
      <c r="P182" s="192"/>
      <c r="Q182" s="192"/>
      <c r="R182" s="192"/>
      <c r="S182" s="192"/>
      <c r="T182" s="193"/>
      <c r="AT182" s="187" t="s">
        <v>186</v>
      </c>
      <c r="AU182" s="187" t="s">
        <v>83</v>
      </c>
      <c r="AV182" s="11" t="s">
        <v>83</v>
      </c>
      <c r="AW182" s="11" t="s">
        <v>37</v>
      </c>
      <c r="AX182" s="11" t="s">
        <v>73</v>
      </c>
      <c r="AY182" s="187" t="s">
        <v>178</v>
      </c>
    </row>
    <row r="183" spans="2:51" s="12" customFormat="1" ht="13.5">
      <c r="B183" s="194"/>
      <c r="D183" s="186" t="s">
        <v>186</v>
      </c>
      <c r="E183" s="195" t="s">
        <v>5</v>
      </c>
      <c r="F183" s="196" t="s">
        <v>188</v>
      </c>
      <c r="H183" s="197">
        <v>10.82</v>
      </c>
      <c r="I183" s="198"/>
      <c r="L183" s="194"/>
      <c r="M183" s="199"/>
      <c r="N183" s="200"/>
      <c r="O183" s="200"/>
      <c r="P183" s="200"/>
      <c r="Q183" s="200"/>
      <c r="R183" s="200"/>
      <c r="S183" s="200"/>
      <c r="T183" s="201"/>
      <c r="AT183" s="195" t="s">
        <v>186</v>
      </c>
      <c r="AU183" s="195" t="s">
        <v>83</v>
      </c>
      <c r="AV183" s="12" t="s">
        <v>185</v>
      </c>
      <c r="AW183" s="12" t="s">
        <v>37</v>
      </c>
      <c r="AX183" s="12" t="s">
        <v>81</v>
      </c>
      <c r="AY183" s="195" t="s">
        <v>178</v>
      </c>
    </row>
    <row r="184" spans="2:65" s="1" customFormat="1" ht="25.5" customHeight="1">
      <c r="B184" s="172"/>
      <c r="C184" s="173" t="s">
        <v>341</v>
      </c>
      <c r="D184" s="173" t="s">
        <v>180</v>
      </c>
      <c r="E184" s="174" t="s">
        <v>342</v>
      </c>
      <c r="F184" s="175" t="s">
        <v>343</v>
      </c>
      <c r="G184" s="176" t="s">
        <v>183</v>
      </c>
      <c r="H184" s="177">
        <v>43.51</v>
      </c>
      <c r="I184" s="178"/>
      <c r="J184" s="179">
        <f>ROUND(I184*H184,2)</f>
        <v>0</v>
      </c>
      <c r="K184" s="175" t="s">
        <v>344</v>
      </c>
      <c r="L184" s="39"/>
      <c r="M184" s="180" t="s">
        <v>5</v>
      </c>
      <c r="N184" s="181" t="s">
        <v>44</v>
      </c>
      <c r="O184" s="40"/>
      <c r="P184" s="182">
        <f>O184*H184</f>
        <v>0</v>
      </c>
      <c r="Q184" s="182">
        <v>0</v>
      </c>
      <c r="R184" s="182">
        <f>Q184*H184</f>
        <v>0</v>
      </c>
      <c r="S184" s="182">
        <v>0</v>
      </c>
      <c r="T184" s="183">
        <f>S184*H184</f>
        <v>0</v>
      </c>
      <c r="AR184" s="22" t="s">
        <v>185</v>
      </c>
      <c r="AT184" s="22" t="s">
        <v>180</v>
      </c>
      <c r="AU184" s="22" t="s">
        <v>83</v>
      </c>
      <c r="AY184" s="22" t="s">
        <v>178</v>
      </c>
      <c r="BE184" s="184">
        <f>IF(N184="základní",J184,0)</f>
        <v>0</v>
      </c>
      <c r="BF184" s="184">
        <f>IF(N184="snížená",J184,0)</f>
        <v>0</v>
      </c>
      <c r="BG184" s="184">
        <f>IF(N184="zákl. přenesená",J184,0)</f>
        <v>0</v>
      </c>
      <c r="BH184" s="184">
        <f>IF(N184="sníž. přenesená",J184,0)</f>
        <v>0</v>
      </c>
      <c r="BI184" s="184">
        <f>IF(N184="nulová",J184,0)</f>
        <v>0</v>
      </c>
      <c r="BJ184" s="22" t="s">
        <v>81</v>
      </c>
      <c r="BK184" s="184">
        <f>ROUND(I184*H184,2)</f>
        <v>0</v>
      </c>
      <c r="BL184" s="22" t="s">
        <v>185</v>
      </c>
      <c r="BM184" s="22" t="s">
        <v>345</v>
      </c>
    </row>
    <row r="185" spans="2:51" s="11" customFormat="1" ht="13.5">
      <c r="B185" s="185"/>
      <c r="D185" s="186" t="s">
        <v>186</v>
      </c>
      <c r="E185" s="187" t="s">
        <v>5</v>
      </c>
      <c r="F185" s="188" t="s">
        <v>346</v>
      </c>
      <c r="H185" s="189">
        <v>43.51</v>
      </c>
      <c r="I185" s="190"/>
      <c r="L185" s="185"/>
      <c r="M185" s="191"/>
      <c r="N185" s="192"/>
      <c r="O185" s="192"/>
      <c r="P185" s="192"/>
      <c r="Q185" s="192"/>
      <c r="R185" s="192"/>
      <c r="S185" s="192"/>
      <c r="T185" s="193"/>
      <c r="AT185" s="187" t="s">
        <v>186</v>
      </c>
      <c r="AU185" s="187" t="s">
        <v>83</v>
      </c>
      <c r="AV185" s="11" t="s">
        <v>83</v>
      </c>
      <c r="AW185" s="11" t="s">
        <v>37</v>
      </c>
      <c r="AX185" s="11" t="s">
        <v>73</v>
      </c>
      <c r="AY185" s="187" t="s">
        <v>178</v>
      </c>
    </row>
    <row r="186" spans="2:51" s="12" customFormat="1" ht="13.5">
      <c r="B186" s="194"/>
      <c r="D186" s="186" t="s">
        <v>186</v>
      </c>
      <c r="E186" s="195" t="s">
        <v>5</v>
      </c>
      <c r="F186" s="196" t="s">
        <v>188</v>
      </c>
      <c r="H186" s="197">
        <v>43.51</v>
      </c>
      <c r="I186" s="198"/>
      <c r="L186" s="194"/>
      <c r="M186" s="199"/>
      <c r="N186" s="200"/>
      <c r="O186" s="200"/>
      <c r="P186" s="200"/>
      <c r="Q186" s="200"/>
      <c r="R186" s="200"/>
      <c r="S186" s="200"/>
      <c r="T186" s="201"/>
      <c r="AT186" s="195" t="s">
        <v>186</v>
      </c>
      <c r="AU186" s="195" t="s">
        <v>83</v>
      </c>
      <c r="AV186" s="12" t="s">
        <v>185</v>
      </c>
      <c r="AW186" s="12" t="s">
        <v>37</v>
      </c>
      <c r="AX186" s="12" t="s">
        <v>81</v>
      </c>
      <c r="AY186" s="195" t="s">
        <v>178</v>
      </c>
    </row>
    <row r="187" spans="2:65" s="1" customFormat="1" ht="25.5" customHeight="1">
      <c r="B187" s="172"/>
      <c r="C187" s="202" t="s">
        <v>268</v>
      </c>
      <c r="D187" s="202" t="s">
        <v>271</v>
      </c>
      <c r="E187" s="203" t="s">
        <v>347</v>
      </c>
      <c r="F187" s="204" t="s">
        <v>348</v>
      </c>
      <c r="G187" s="205" t="s">
        <v>196</v>
      </c>
      <c r="H187" s="206">
        <v>1.331</v>
      </c>
      <c r="I187" s="207"/>
      <c r="J187" s="208">
        <f>ROUND(I187*H187,2)</f>
        <v>0</v>
      </c>
      <c r="K187" s="204" t="s">
        <v>191</v>
      </c>
      <c r="L187" s="209"/>
      <c r="M187" s="210" t="s">
        <v>5</v>
      </c>
      <c r="N187" s="211" t="s">
        <v>44</v>
      </c>
      <c r="O187" s="40"/>
      <c r="P187" s="182">
        <f>O187*H187</f>
        <v>0</v>
      </c>
      <c r="Q187" s="182">
        <v>0</v>
      </c>
      <c r="R187" s="182">
        <f>Q187*H187</f>
        <v>0</v>
      </c>
      <c r="S187" s="182">
        <v>0</v>
      </c>
      <c r="T187" s="183">
        <f>S187*H187</f>
        <v>0</v>
      </c>
      <c r="AR187" s="22" t="s">
        <v>202</v>
      </c>
      <c r="AT187" s="22" t="s">
        <v>271</v>
      </c>
      <c r="AU187" s="22" t="s">
        <v>83</v>
      </c>
      <c r="AY187" s="22" t="s">
        <v>178</v>
      </c>
      <c r="BE187" s="184">
        <f>IF(N187="základní",J187,0)</f>
        <v>0</v>
      </c>
      <c r="BF187" s="184">
        <f>IF(N187="snížená",J187,0)</f>
        <v>0</v>
      </c>
      <c r="BG187" s="184">
        <f>IF(N187="zákl. přenesená",J187,0)</f>
        <v>0</v>
      </c>
      <c r="BH187" s="184">
        <f>IF(N187="sníž. přenesená",J187,0)</f>
        <v>0</v>
      </c>
      <c r="BI187" s="184">
        <f>IF(N187="nulová",J187,0)</f>
        <v>0</v>
      </c>
      <c r="BJ187" s="22" t="s">
        <v>81</v>
      </c>
      <c r="BK187" s="184">
        <f>ROUND(I187*H187,2)</f>
        <v>0</v>
      </c>
      <c r="BL187" s="22" t="s">
        <v>185</v>
      </c>
      <c r="BM187" s="22" t="s">
        <v>349</v>
      </c>
    </row>
    <row r="188" spans="2:65" s="1" customFormat="1" ht="25.5" customHeight="1">
      <c r="B188" s="172"/>
      <c r="C188" s="173" t="s">
        <v>350</v>
      </c>
      <c r="D188" s="173" t="s">
        <v>180</v>
      </c>
      <c r="E188" s="174" t="s">
        <v>351</v>
      </c>
      <c r="F188" s="175" t="s">
        <v>352</v>
      </c>
      <c r="G188" s="176" t="s">
        <v>183</v>
      </c>
      <c r="H188" s="177">
        <v>880.01</v>
      </c>
      <c r="I188" s="178"/>
      <c r="J188" s="179">
        <f>ROUND(I188*H188,2)</f>
        <v>0</v>
      </c>
      <c r="K188" s="175" t="s">
        <v>267</v>
      </c>
      <c r="L188" s="39"/>
      <c r="M188" s="180" t="s">
        <v>5</v>
      </c>
      <c r="N188" s="181" t="s">
        <v>44</v>
      </c>
      <c r="O188" s="40"/>
      <c r="P188" s="182">
        <f>O188*H188</f>
        <v>0</v>
      </c>
      <c r="Q188" s="182">
        <v>0</v>
      </c>
      <c r="R188" s="182">
        <f>Q188*H188</f>
        <v>0</v>
      </c>
      <c r="S188" s="182">
        <v>0</v>
      </c>
      <c r="T188" s="183">
        <f>S188*H188</f>
        <v>0</v>
      </c>
      <c r="AR188" s="22" t="s">
        <v>185</v>
      </c>
      <c r="AT188" s="22" t="s">
        <v>180</v>
      </c>
      <c r="AU188" s="22" t="s">
        <v>83</v>
      </c>
      <c r="AY188" s="22" t="s">
        <v>178</v>
      </c>
      <c r="BE188" s="184">
        <f>IF(N188="základní",J188,0)</f>
        <v>0</v>
      </c>
      <c r="BF188" s="184">
        <f>IF(N188="snížená",J188,0)</f>
        <v>0</v>
      </c>
      <c r="BG188" s="184">
        <f>IF(N188="zákl. přenesená",J188,0)</f>
        <v>0</v>
      </c>
      <c r="BH188" s="184">
        <f>IF(N188="sníž. přenesená",J188,0)</f>
        <v>0</v>
      </c>
      <c r="BI188" s="184">
        <f>IF(N188="nulová",J188,0)</f>
        <v>0</v>
      </c>
      <c r="BJ188" s="22" t="s">
        <v>81</v>
      </c>
      <c r="BK188" s="184">
        <f>ROUND(I188*H188,2)</f>
        <v>0</v>
      </c>
      <c r="BL188" s="22" t="s">
        <v>185</v>
      </c>
      <c r="BM188" s="22" t="s">
        <v>353</v>
      </c>
    </row>
    <row r="189" spans="2:51" s="11" customFormat="1" ht="13.5">
      <c r="B189" s="185"/>
      <c r="D189" s="186" t="s">
        <v>186</v>
      </c>
      <c r="E189" s="187" t="s">
        <v>5</v>
      </c>
      <c r="F189" s="188" t="s">
        <v>354</v>
      </c>
      <c r="H189" s="189">
        <v>880.01</v>
      </c>
      <c r="I189" s="190"/>
      <c r="L189" s="185"/>
      <c r="M189" s="191"/>
      <c r="N189" s="192"/>
      <c r="O189" s="192"/>
      <c r="P189" s="192"/>
      <c r="Q189" s="192"/>
      <c r="R189" s="192"/>
      <c r="S189" s="192"/>
      <c r="T189" s="193"/>
      <c r="AT189" s="187" t="s">
        <v>186</v>
      </c>
      <c r="AU189" s="187" t="s">
        <v>83</v>
      </c>
      <c r="AV189" s="11" t="s">
        <v>83</v>
      </c>
      <c r="AW189" s="11" t="s">
        <v>37</v>
      </c>
      <c r="AX189" s="11" t="s">
        <v>73</v>
      </c>
      <c r="AY189" s="187" t="s">
        <v>178</v>
      </c>
    </row>
    <row r="190" spans="2:51" s="12" customFormat="1" ht="13.5">
      <c r="B190" s="194"/>
      <c r="D190" s="186" t="s">
        <v>186</v>
      </c>
      <c r="E190" s="195" t="s">
        <v>5</v>
      </c>
      <c r="F190" s="196" t="s">
        <v>188</v>
      </c>
      <c r="H190" s="197">
        <v>880.01</v>
      </c>
      <c r="I190" s="198"/>
      <c r="L190" s="194"/>
      <c r="M190" s="199"/>
      <c r="N190" s="200"/>
      <c r="O190" s="200"/>
      <c r="P190" s="200"/>
      <c r="Q190" s="200"/>
      <c r="R190" s="200"/>
      <c r="S190" s="200"/>
      <c r="T190" s="201"/>
      <c r="AT190" s="195" t="s">
        <v>186</v>
      </c>
      <c r="AU190" s="195" t="s">
        <v>83</v>
      </c>
      <c r="AV190" s="12" t="s">
        <v>185</v>
      </c>
      <c r="AW190" s="12" t="s">
        <v>37</v>
      </c>
      <c r="AX190" s="12" t="s">
        <v>81</v>
      </c>
      <c r="AY190" s="195" t="s">
        <v>178</v>
      </c>
    </row>
    <row r="191" spans="2:65" s="1" customFormat="1" ht="16.5" customHeight="1">
      <c r="B191" s="172"/>
      <c r="C191" s="202" t="s">
        <v>274</v>
      </c>
      <c r="D191" s="202" t="s">
        <v>271</v>
      </c>
      <c r="E191" s="203" t="s">
        <v>355</v>
      </c>
      <c r="F191" s="204" t="s">
        <v>356</v>
      </c>
      <c r="G191" s="205" t="s">
        <v>183</v>
      </c>
      <c r="H191" s="206">
        <v>778.28</v>
      </c>
      <c r="I191" s="207"/>
      <c r="J191" s="208">
        <f>ROUND(I191*H191,2)</f>
        <v>0</v>
      </c>
      <c r="K191" s="204" t="s">
        <v>267</v>
      </c>
      <c r="L191" s="209"/>
      <c r="M191" s="210" t="s">
        <v>5</v>
      </c>
      <c r="N191" s="211" t="s">
        <v>44</v>
      </c>
      <c r="O191" s="40"/>
      <c r="P191" s="182">
        <f>O191*H191</f>
        <v>0</v>
      </c>
      <c r="Q191" s="182">
        <v>0</v>
      </c>
      <c r="R191" s="182">
        <f>Q191*H191</f>
        <v>0</v>
      </c>
      <c r="S191" s="182">
        <v>0</v>
      </c>
      <c r="T191" s="183">
        <f>S191*H191</f>
        <v>0</v>
      </c>
      <c r="AR191" s="22" t="s">
        <v>202</v>
      </c>
      <c r="AT191" s="22" t="s">
        <v>271</v>
      </c>
      <c r="AU191" s="22" t="s">
        <v>83</v>
      </c>
      <c r="AY191" s="22" t="s">
        <v>178</v>
      </c>
      <c r="BE191" s="184">
        <f>IF(N191="základní",J191,0)</f>
        <v>0</v>
      </c>
      <c r="BF191" s="184">
        <f>IF(N191="snížená",J191,0)</f>
        <v>0</v>
      </c>
      <c r="BG191" s="184">
        <f>IF(N191="zákl. přenesená",J191,0)</f>
        <v>0</v>
      </c>
      <c r="BH191" s="184">
        <f>IF(N191="sníž. přenesená",J191,0)</f>
        <v>0</v>
      </c>
      <c r="BI191" s="184">
        <f>IF(N191="nulová",J191,0)</f>
        <v>0</v>
      </c>
      <c r="BJ191" s="22" t="s">
        <v>81</v>
      </c>
      <c r="BK191" s="184">
        <f>ROUND(I191*H191,2)</f>
        <v>0</v>
      </c>
      <c r="BL191" s="22" t="s">
        <v>185</v>
      </c>
      <c r="BM191" s="22" t="s">
        <v>357</v>
      </c>
    </row>
    <row r="192" spans="2:65" s="1" customFormat="1" ht="25.5" customHeight="1">
      <c r="B192" s="172"/>
      <c r="C192" s="202" t="s">
        <v>358</v>
      </c>
      <c r="D192" s="202" t="s">
        <v>271</v>
      </c>
      <c r="E192" s="203" t="s">
        <v>347</v>
      </c>
      <c r="F192" s="204" t="s">
        <v>348</v>
      </c>
      <c r="G192" s="205" t="s">
        <v>196</v>
      </c>
      <c r="H192" s="206">
        <v>21.058</v>
      </c>
      <c r="I192" s="207"/>
      <c r="J192" s="208">
        <f>ROUND(I192*H192,2)</f>
        <v>0</v>
      </c>
      <c r="K192" s="204" t="s">
        <v>191</v>
      </c>
      <c r="L192" s="209"/>
      <c r="M192" s="210" t="s">
        <v>5</v>
      </c>
      <c r="N192" s="211" t="s">
        <v>44</v>
      </c>
      <c r="O192" s="40"/>
      <c r="P192" s="182">
        <f>O192*H192</f>
        <v>0</v>
      </c>
      <c r="Q192" s="182">
        <v>0</v>
      </c>
      <c r="R192" s="182">
        <f>Q192*H192</f>
        <v>0</v>
      </c>
      <c r="S192" s="182">
        <v>0</v>
      </c>
      <c r="T192" s="183">
        <f>S192*H192</f>
        <v>0</v>
      </c>
      <c r="AR192" s="22" t="s">
        <v>202</v>
      </c>
      <c r="AT192" s="22" t="s">
        <v>271</v>
      </c>
      <c r="AU192" s="22" t="s">
        <v>83</v>
      </c>
      <c r="AY192" s="22" t="s">
        <v>178</v>
      </c>
      <c r="BE192" s="184">
        <f>IF(N192="základní",J192,0)</f>
        <v>0</v>
      </c>
      <c r="BF192" s="184">
        <f>IF(N192="snížená",J192,0)</f>
        <v>0</v>
      </c>
      <c r="BG192" s="184">
        <f>IF(N192="zákl. přenesená",J192,0)</f>
        <v>0</v>
      </c>
      <c r="BH192" s="184">
        <f>IF(N192="sníž. přenesená",J192,0)</f>
        <v>0</v>
      </c>
      <c r="BI192" s="184">
        <f>IF(N192="nulová",J192,0)</f>
        <v>0</v>
      </c>
      <c r="BJ192" s="22" t="s">
        <v>81</v>
      </c>
      <c r="BK192" s="184">
        <f>ROUND(I192*H192,2)</f>
        <v>0</v>
      </c>
      <c r="BL192" s="22" t="s">
        <v>185</v>
      </c>
      <c r="BM192" s="22" t="s">
        <v>359</v>
      </c>
    </row>
    <row r="193" spans="2:51" s="11" customFormat="1" ht="13.5">
      <c r="B193" s="185"/>
      <c r="D193" s="186" t="s">
        <v>186</v>
      </c>
      <c r="E193" s="187" t="s">
        <v>5</v>
      </c>
      <c r="F193" s="188" t="s">
        <v>360</v>
      </c>
      <c r="H193" s="189">
        <v>4.496</v>
      </c>
      <c r="I193" s="190"/>
      <c r="L193" s="185"/>
      <c r="M193" s="191"/>
      <c r="N193" s="192"/>
      <c r="O193" s="192"/>
      <c r="P193" s="192"/>
      <c r="Q193" s="192"/>
      <c r="R193" s="192"/>
      <c r="S193" s="192"/>
      <c r="T193" s="193"/>
      <c r="AT193" s="187" t="s">
        <v>186</v>
      </c>
      <c r="AU193" s="187" t="s">
        <v>83</v>
      </c>
      <c r="AV193" s="11" t="s">
        <v>83</v>
      </c>
      <c r="AW193" s="11" t="s">
        <v>37</v>
      </c>
      <c r="AX193" s="11" t="s">
        <v>73</v>
      </c>
      <c r="AY193" s="187" t="s">
        <v>178</v>
      </c>
    </row>
    <row r="194" spans="2:51" s="11" customFormat="1" ht="13.5">
      <c r="B194" s="185"/>
      <c r="D194" s="186" t="s">
        <v>186</v>
      </c>
      <c r="E194" s="187" t="s">
        <v>5</v>
      </c>
      <c r="F194" s="188" t="s">
        <v>361</v>
      </c>
      <c r="H194" s="189">
        <v>16.562</v>
      </c>
      <c r="I194" s="190"/>
      <c r="L194" s="185"/>
      <c r="M194" s="191"/>
      <c r="N194" s="192"/>
      <c r="O194" s="192"/>
      <c r="P194" s="192"/>
      <c r="Q194" s="192"/>
      <c r="R194" s="192"/>
      <c r="S194" s="192"/>
      <c r="T194" s="193"/>
      <c r="AT194" s="187" t="s">
        <v>186</v>
      </c>
      <c r="AU194" s="187" t="s">
        <v>83</v>
      </c>
      <c r="AV194" s="11" t="s">
        <v>83</v>
      </c>
      <c r="AW194" s="11" t="s">
        <v>37</v>
      </c>
      <c r="AX194" s="11" t="s">
        <v>73</v>
      </c>
      <c r="AY194" s="187" t="s">
        <v>178</v>
      </c>
    </row>
    <row r="195" spans="2:51" s="12" customFormat="1" ht="13.5">
      <c r="B195" s="194"/>
      <c r="D195" s="186" t="s">
        <v>186</v>
      </c>
      <c r="E195" s="195" t="s">
        <v>5</v>
      </c>
      <c r="F195" s="196" t="s">
        <v>188</v>
      </c>
      <c r="H195" s="197">
        <v>21.058</v>
      </c>
      <c r="I195" s="198"/>
      <c r="L195" s="194"/>
      <c r="M195" s="199"/>
      <c r="N195" s="200"/>
      <c r="O195" s="200"/>
      <c r="P195" s="200"/>
      <c r="Q195" s="200"/>
      <c r="R195" s="200"/>
      <c r="S195" s="200"/>
      <c r="T195" s="201"/>
      <c r="AT195" s="195" t="s">
        <v>186</v>
      </c>
      <c r="AU195" s="195" t="s">
        <v>83</v>
      </c>
      <c r="AV195" s="12" t="s">
        <v>185</v>
      </c>
      <c r="AW195" s="12" t="s">
        <v>37</v>
      </c>
      <c r="AX195" s="12" t="s">
        <v>81</v>
      </c>
      <c r="AY195" s="195" t="s">
        <v>178</v>
      </c>
    </row>
    <row r="196" spans="2:65" s="1" customFormat="1" ht="25.5" customHeight="1">
      <c r="B196" s="172"/>
      <c r="C196" s="173" t="s">
        <v>278</v>
      </c>
      <c r="D196" s="173" t="s">
        <v>180</v>
      </c>
      <c r="E196" s="174" t="s">
        <v>362</v>
      </c>
      <c r="F196" s="175" t="s">
        <v>363</v>
      </c>
      <c r="G196" s="176" t="s">
        <v>183</v>
      </c>
      <c r="H196" s="177">
        <v>3.4</v>
      </c>
      <c r="I196" s="178"/>
      <c r="J196" s="179">
        <f>ROUND(I196*H196,2)</f>
        <v>0</v>
      </c>
      <c r="K196" s="175" t="s">
        <v>191</v>
      </c>
      <c r="L196" s="39"/>
      <c r="M196" s="180" t="s">
        <v>5</v>
      </c>
      <c r="N196" s="181" t="s">
        <v>44</v>
      </c>
      <c r="O196" s="40"/>
      <c r="P196" s="182">
        <f>O196*H196</f>
        <v>0</v>
      </c>
      <c r="Q196" s="182">
        <v>0</v>
      </c>
      <c r="R196" s="182">
        <f>Q196*H196</f>
        <v>0</v>
      </c>
      <c r="S196" s="182">
        <v>0</v>
      </c>
      <c r="T196" s="183">
        <f>S196*H196</f>
        <v>0</v>
      </c>
      <c r="AR196" s="22" t="s">
        <v>185</v>
      </c>
      <c r="AT196" s="22" t="s">
        <v>180</v>
      </c>
      <c r="AU196" s="22" t="s">
        <v>83</v>
      </c>
      <c r="AY196" s="22" t="s">
        <v>178</v>
      </c>
      <c r="BE196" s="184">
        <f>IF(N196="základní",J196,0)</f>
        <v>0</v>
      </c>
      <c r="BF196" s="184">
        <f>IF(N196="snížená",J196,0)</f>
        <v>0</v>
      </c>
      <c r="BG196" s="184">
        <f>IF(N196="zákl. přenesená",J196,0)</f>
        <v>0</v>
      </c>
      <c r="BH196" s="184">
        <f>IF(N196="sníž. přenesená",J196,0)</f>
        <v>0</v>
      </c>
      <c r="BI196" s="184">
        <f>IF(N196="nulová",J196,0)</f>
        <v>0</v>
      </c>
      <c r="BJ196" s="22" t="s">
        <v>81</v>
      </c>
      <c r="BK196" s="184">
        <f>ROUND(I196*H196,2)</f>
        <v>0</v>
      </c>
      <c r="BL196" s="22" t="s">
        <v>185</v>
      </c>
      <c r="BM196" s="22" t="s">
        <v>364</v>
      </c>
    </row>
    <row r="197" spans="2:51" s="11" customFormat="1" ht="13.5">
      <c r="B197" s="185"/>
      <c r="D197" s="186" t="s">
        <v>186</v>
      </c>
      <c r="E197" s="187" t="s">
        <v>5</v>
      </c>
      <c r="F197" s="188" t="s">
        <v>365</v>
      </c>
      <c r="H197" s="189">
        <v>3.4</v>
      </c>
      <c r="I197" s="190"/>
      <c r="L197" s="185"/>
      <c r="M197" s="191"/>
      <c r="N197" s="192"/>
      <c r="O197" s="192"/>
      <c r="P197" s="192"/>
      <c r="Q197" s="192"/>
      <c r="R197" s="192"/>
      <c r="S197" s="192"/>
      <c r="T197" s="193"/>
      <c r="AT197" s="187" t="s">
        <v>186</v>
      </c>
      <c r="AU197" s="187" t="s">
        <v>83</v>
      </c>
      <c r="AV197" s="11" t="s">
        <v>83</v>
      </c>
      <c r="AW197" s="11" t="s">
        <v>37</v>
      </c>
      <c r="AX197" s="11" t="s">
        <v>73</v>
      </c>
      <c r="AY197" s="187" t="s">
        <v>178</v>
      </c>
    </row>
    <row r="198" spans="2:51" s="12" customFormat="1" ht="13.5">
      <c r="B198" s="194"/>
      <c r="D198" s="186" t="s">
        <v>186</v>
      </c>
      <c r="E198" s="195" t="s">
        <v>5</v>
      </c>
      <c r="F198" s="196" t="s">
        <v>188</v>
      </c>
      <c r="H198" s="197">
        <v>3.4</v>
      </c>
      <c r="I198" s="198"/>
      <c r="L198" s="194"/>
      <c r="M198" s="199"/>
      <c r="N198" s="200"/>
      <c r="O198" s="200"/>
      <c r="P198" s="200"/>
      <c r="Q198" s="200"/>
      <c r="R198" s="200"/>
      <c r="S198" s="200"/>
      <c r="T198" s="201"/>
      <c r="AT198" s="195" t="s">
        <v>186</v>
      </c>
      <c r="AU198" s="195" t="s">
        <v>83</v>
      </c>
      <c r="AV198" s="12" t="s">
        <v>185</v>
      </c>
      <c r="AW198" s="12" t="s">
        <v>37</v>
      </c>
      <c r="AX198" s="12" t="s">
        <v>81</v>
      </c>
      <c r="AY198" s="195" t="s">
        <v>178</v>
      </c>
    </row>
    <row r="199" spans="2:65" s="1" customFormat="1" ht="38.25" customHeight="1">
      <c r="B199" s="172"/>
      <c r="C199" s="202" t="s">
        <v>366</v>
      </c>
      <c r="D199" s="202" t="s">
        <v>271</v>
      </c>
      <c r="E199" s="203" t="s">
        <v>367</v>
      </c>
      <c r="F199" s="204" t="s">
        <v>368</v>
      </c>
      <c r="G199" s="205" t="s">
        <v>183</v>
      </c>
      <c r="H199" s="206">
        <v>3.468</v>
      </c>
      <c r="I199" s="207"/>
      <c r="J199" s="208">
        <f>ROUND(I199*H199,2)</f>
        <v>0</v>
      </c>
      <c r="K199" s="204" t="s">
        <v>191</v>
      </c>
      <c r="L199" s="209"/>
      <c r="M199" s="210" t="s">
        <v>5</v>
      </c>
      <c r="N199" s="211" t="s">
        <v>44</v>
      </c>
      <c r="O199" s="40"/>
      <c r="P199" s="182">
        <f>O199*H199</f>
        <v>0</v>
      </c>
      <c r="Q199" s="182">
        <v>0</v>
      </c>
      <c r="R199" s="182">
        <f>Q199*H199</f>
        <v>0</v>
      </c>
      <c r="S199" s="182">
        <v>0</v>
      </c>
      <c r="T199" s="183">
        <f>S199*H199</f>
        <v>0</v>
      </c>
      <c r="AR199" s="22" t="s">
        <v>202</v>
      </c>
      <c r="AT199" s="22" t="s">
        <v>271</v>
      </c>
      <c r="AU199" s="22" t="s">
        <v>83</v>
      </c>
      <c r="AY199" s="22" t="s">
        <v>178</v>
      </c>
      <c r="BE199" s="184">
        <f>IF(N199="základní",J199,0)</f>
        <v>0</v>
      </c>
      <c r="BF199" s="184">
        <f>IF(N199="snížená",J199,0)</f>
        <v>0</v>
      </c>
      <c r="BG199" s="184">
        <f>IF(N199="zákl. přenesená",J199,0)</f>
        <v>0</v>
      </c>
      <c r="BH199" s="184">
        <f>IF(N199="sníž. přenesená",J199,0)</f>
        <v>0</v>
      </c>
      <c r="BI199" s="184">
        <f>IF(N199="nulová",J199,0)</f>
        <v>0</v>
      </c>
      <c r="BJ199" s="22" t="s">
        <v>81</v>
      </c>
      <c r="BK199" s="184">
        <f>ROUND(I199*H199,2)</f>
        <v>0</v>
      </c>
      <c r="BL199" s="22" t="s">
        <v>185</v>
      </c>
      <c r="BM199" s="22" t="s">
        <v>369</v>
      </c>
    </row>
    <row r="200" spans="2:51" s="11" customFormat="1" ht="13.5">
      <c r="B200" s="185"/>
      <c r="D200" s="186" t="s">
        <v>186</v>
      </c>
      <c r="E200" s="187" t="s">
        <v>5</v>
      </c>
      <c r="F200" s="188" t="s">
        <v>370</v>
      </c>
      <c r="H200" s="189">
        <v>3.468</v>
      </c>
      <c r="I200" s="190"/>
      <c r="L200" s="185"/>
      <c r="M200" s="191"/>
      <c r="N200" s="192"/>
      <c r="O200" s="192"/>
      <c r="P200" s="192"/>
      <c r="Q200" s="192"/>
      <c r="R200" s="192"/>
      <c r="S200" s="192"/>
      <c r="T200" s="193"/>
      <c r="AT200" s="187" t="s">
        <v>186</v>
      </c>
      <c r="AU200" s="187" t="s">
        <v>83</v>
      </c>
      <c r="AV200" s="11" t="s">
        <v>83</v>
      </c>
      <c r="AW200" s="11" t="s">
        <v>37</v>
      </c>
      <c r="AX200" s="11" t="s">
        <v>73</v>
      </c>
      <c r="AY200" s="187" t="s">
        <v>178</v>
      </c>
    </row>
    <row r="201" spans="2:51" s="12" customFormat="1" ht="13.5">
      <c r="B201" s="194"/>
      <c r="D201" s="186" t="s">
        <v>186</v>
      </c>
      <c r="E201" s="195" t="s">
        <v>5</v>
      </c>
      <c r="F201" s="196" t="s">
        <v>188</v>
      </c>
      <c r="H201" s="197">
        <v>3.468</v>
      </c>
      <c r="I201" s="198"/>
      <c r="L201" s="194"/>
      <c r="M201" s="199"/>
      <c r="N201" s="200"/>
      <c r="O201" s="200"/>
      <c r="P201" s="200"/>
      <c r="Q201" s="200"/>
      <c r="R201" s="200"/>
      <c r="S201" s="200"/>
      <c r="T201" s="201"/>
      <c r="AT201" s="195" t="s">
        <v>186</v>
      </c>
      <c r="AU201" s="195" t="s">
        <v>83</v>
      </c>
      <c r="AV201" s="12" t="s">
        <v>185</v>
      </c>
      <c r="AW201" s="12" t="s">
        <v>37</v>
      </c>
      <c r="AX201" s="12" t="s">
        <v>81</v>
      </c>
      <c r="AY201" s="195" t="s">
        <v>178</v>
      </c>
    </row>
    <row r="202" spans="2:65" s="1" customFormat="1" ht="25.5" customHeight="1">
      <c r="B202" s="172"/>
      <c r="C202" s="173" t="s">
        <v>282</v>
      </c>
      <c r="D202" s="173" t="s">
        <v>180</v>
      </c>
      <c r="E202" s="174" t="s">
        <v>371</v>
      </c>
      <c r="F202" s="175" t="s">
        <v>372</v>
      </c>
      <c r="G202" s="176" t="s">
        <v>183</v>
      </c>
      <c r="H202" s="177">
        <v>18.85</v>
      </c>
      <c r="I202" s="178"/>
      <c r="J202" s="179">
        <f>ROUND(I202*H202,2)</f>
        <v>0</v>
      </c>
      <c r="K202" s="175" t="s">
        <v>267</v>
      </c>
      <c r="L202" s="39"/>
      <c r="M202" s="180" t="s">
        <v>5</v>
      </c>
      <c r="N202" s="181" t="s">
        <v>44</v>
      </c>
      <c r="O202" s="40"/>
      <c r="P202" s="182">
        <f>O202*H202</f>
        <v>0</v>
      </c>
      <c r="Q202" s="182">
        <v>0</v>
      </c>
      <c r="R202" s="182">
        <f>Q202*H202</f>
        <v>0</v>
      </c>
      <c r="S202" s="182">
        <v>0</v>
      </c>
      <c r="T202" s="183">
        <f>S202*H202</f>
        <v>0</v>
      </c>
      <c r="AR202" s="22" t="s">
        <v>185</v>
      </c>
      <c r="AT202" s="22" t="s">
        <v>180</v>
      </c>
      <c r="AU202" s="22" t="s">
        <v>83</v>
      </c>
      <c r="AY202" s="22" t="s">
        <v>178</v>
      </c>
      <c r="BE202" s="184">
        <f>IF(N202="základní",J202,0)</f>
        <v>0</v>
      </c>
      <c r="BF202" s="184">
        <f>IF(N202="snížená",J202,0)</f>
        <v>0</v>
      </c>
      <c r="BG202" s="184">
        <f>IF(N202="zákl. přenesená",J202,0)</f>
        <v>0</v>
      </c>
      <c r="BH202" s="184">
        <f>IF(N202="sníž. přenesená",J202,0)</f>
        <v>0</v>
      </c>
      <c r="BI202" s="184">
        <f>IF(N202="nulová",J202,0)</f>
        <v>0</v>
      </c>
      <c r="BJ202" s="22" t="s">
        <v>81</v>
      </c>
      <c r="BK202" s="184">
        <f>ROUND(I202*H202,2)</f>
        <v>0</v>
      </c>
      <c r="BL202" s="22" t="s">
        <v>185</v>
      </c>
      <c r="BM202" s="22" t="s">
        <v>373</v>
      </c>
    </row>
    <row r="203" spans="2:65" s="1" customFormat="1" ht="16.5" customHeight="1">
      <c r="B203" s="172"/>
      <c r="C203" s="202" t="s">
        <v>374</v>
      </c>
      <c r="D203" s="202" t="s">
        <v>271</v>
      </c>
      <c r="E203" s="203" t="s">
        <v>375</v>
      </c>
      <c r="F203" s="204" t="s">
        <v>376</v>
      </c>
      <c r="G203" s="205" t="s">
        <v>183</v>
      </c>
      <c r="H203" s="206">
        <v>19.227</v>
      </c>
      <c r="I203" s="207"/>
      <c r="J203" s="208">
        <f>ROUND(I203*H203,2)</f>
        <v>0</v>
      </c>
      <c r="K203" s="204" t="s">
        <v>267</v>
      </c>
      <c r="L203" s="209"/>
      <c r="M203" s="210" t="s">
        <v>5</v>
      </c>
      <c r="N203" s="211" t="s">
        <v>44</v>
      </c>
      <c r="O203" s="40"/>
      <c r="P203" s="182">
        <f>O203*H203</f>
        <v>0</v>
      </c>
      <c r="Q203" s="182">
        <v>0</v>
      </c>
      <c r="R203" s="182">
        <f>Q203*H203</f>
        <v>0</v>
      </c>
      <c r="S203" s="182">
        <v>0</v>
      </c>
      <c r="T203" s="183">
        <f>S203*H203</f>
        <v>0</v>
      </c>
      <c r="AR203" s="22" t="s">
        <v>202</v>
      </c>
      <c r="AT203" s="22" t="s">
        <v>271</v>
      </c>
      <c r="AU203" s="22" t="s">
        <v>83</v>
      </c>
      <c r="AY203" s="22" t="s">
        <v>178</v>
      </c>
      <c r="BE203" s="184">
        <f>IF(N203="základní",J203,0)</f>
        <v>0</v>
      </c>
      <c r="BF203" s="184">
        <f>IF(N203="snížená",J203,0)</f>
        <v>0</v>
      </c>
      <c r="BG203" s="184">
        <f>IF(N203="zákl. přenesená",J203,0)</f>
        <v>0</v>
      </c>
      <c r="BH203" s="184">
        <f>IF(N203="sníž. přenesená",J203,0)</f>
        <v>0</v>
      </c>
      <c r="BI203" s="184">
        <f>IF(N203="nulová",J203,0)</f>
        <v>0</v>
      </c>
      <c r="BJ203" s="22" t="s">
        <v>81</v>
      </c>
      <c r="BK203" s="184">
        <f>ROUND(I203*H203,2)</f>
        <v>0</v>
      </c>
      <c r="BL203" s="22" t="s">
        <v>185</v>
      </c>
      <c r="BM203" s="22" t="s">
        <v>377</v>
      </c>
    </row>
    <row r="204" spans="2:51" s="11" customFormat="1" ht="13.5">
      <c r="B204" s="185"/>
      <c r="D204" s="186" t="s">
        <v>186</v>
      </c>
      <c r="E204" s="187" t="s">
        <v>5</v>
      </c>
      <c r="F204" s="188" t="s">
        <v>378</v>
      </c>
      <c r="H204" s="189">
        <v>19.227</v>
      </c>
      <c r="I204" s="190"/>
      <c r="L204" s="185"/>
      <c r="M204" s="191"/>
      <c r="N204" s="192"/>
      <c r="O204" s="192"/>
      <c r="P204" s="192"/>
      <c r="Q204" s="192"/>
      <c r="R204" s="192"/>
      <c r="S204" s="192"/>
      <c r="T204" s="193"/>
      <c r="AT204" s="187" t="s">
        <v>186</v>
      </c>
      <c r="AU204" s="187" t="s">
        <v>83</v>
      </c>
      <c r="AV204" s="11" t="s">
        <v>83</v>
      </c>
      <c r="AW204" s="11" t="s">
        <v>37</v>
      </c>
      <c r="AX204" s="11" t="s">
        <v>73</v>
      </c>
      <c r="AY204" s="187" t="s">
        <v>178</v>
      </c>
    </row>
    <row r="205" spans="2:51" s="12" customFormat="1" ht="13.5">
      <c r="B205" s="194"/>
      <c r="D205" s="186" t="s">
        <v>186</v>
      </c>
      <c r="E205" s="195" t="s">
        <v>5</v>
      </c>
      <c r="F205" s="196" t="s">
        <v>188</v>
      </c>
      <c r="H205" s="197">
        <v>19.227</v>
      </c>
      <c r="I205" s="198"/>
      <c r="L205" s="194"/>
      <c r="M205" s="199"/>
      <c r="N205" s="200"/>
      <c r="O205" s="200"/>
      <c r="P205" s="200"/>
      <c r="Q205" s="200"/>
      <c r="R205" s="200"/>
      <c r="S205" s="200"/>
      <c r="T205" s="201"/>
      <c r="AT205" s="195" t="s">
        <v>186</v>
      </c>
      <c r="AU205" s="195" t="s">
        <v>83</v>
      </c>
      <c r="AV205" s="12" t="s">
        <v>185</v>
      </c>
      <c r="AW205" s="12" t="s">
        <v>37</v>
      </c>
      <c r="AX205" s="12" t="s">
        <v>81</v>
      </c>
      <c r="AY205" s="195" t="s">
        <v>178</v>
      </c>
    </row>
    <row r="206" spans="2:65" s="1" customFormat="1" ht="25.5" customHeight="1">
      <c r="B206" s="172"/>
      <c r="C206" s="173" t="s">
        <v>285</v>
      </c>
      <c r="D206" s="173" t="s">
        <v>180</v>
      </c>
      <c r="E206" s="174" t="s">
        <v>379</v>
      </c>
      <c r="F206" s="175" t="s">
        <v>380</v>
      </c>
      <c r="G206" s="176" t="s">
        <v>183</v>
      </c>
      <c r="H206" s="177">
        <v>195.963</v>
      </c>
      <c r="I206" s="178"/>
      <c r="J206" s="179">
        <f>ROUND(I206*H206,2)</f>
        <v>0</v>
      </c>
      <c r="K206" s="175" t="s">
        <v>191</v>
      </c>
      <c r="L206" s="39"/>
      <c r="M206" s="180" t="s">
        <v>5</v>
      </c>
      <c r="N206" s="181" t="s">
        <v>44</v>
      </c>
      <c r="O206" s="40"/>
      <c r="P206" s="182">
        <f>O206*H206</f>
        <v>0</v>
      </c>
      <c r="Q206" s="182">
        <v>0</v>
      </c>
      <c r="R206" s="182">
        <f>Q206*H206</f>
        <v>0</v>
      </c>
      <c r="S206" s="182">
        <v>0</v>
      </c>
      <c r="T206" s="183">
        <f>S206*H206</f>
        <v>0</v>
      </c>
      <c r="AR206" s="22" t="s">
        <v>185</v>
      </c>
      <c r="AT206" s="22" t="s">
        <v>180</v>
      </c>
      <c r="AU206" s="22" t="s">
        <v>83</v>
      </c>
      <c r="AY206" s="22" t="s">
        <v>178</v>
      </c>
      <c r="BE206" s="184">
        <f>IF(N206="základní",J206,0)</f>
        <v>0</v>
      </c>
      <c r="BF206" s="184">
        <f>IF(N206="snížená",J206,0)</f>
        <v>0</v>
      </c>
      <c r="BG206" s="184">
        <f>IF(N206="zákl. přenesená",J206,0)</f>
        <v>0</v>
      </c>
      <c r="BH206" s="184">
        <f>IF(N206="sníž. přenesená",J206,0)</f>
        <v>0</v>
      </c>
      <c r="BI206" s="184">
        <f>IF(N206="nulová",J206,0)</f>
        <v>0</v>
      </c>
      <c r="BJ206" s="22" t="s">
        <v>81</v>
      </c>
      <c r="BK206" s="184">
        <f>ROUND(I206*H206,2)</f>
        <v>0</v>
      </c>
      <c r="BL206" s="22" t="s">
        <v>185</v>
      </c>
      <c r="BM206" s="22" t="s">
        <v>381</v>
      </c>
    </row>
    <row r="207" spans="2:51" s="11" customFormat="1" ht="13.5">
      <c r="B207" s="185"/>
      <c r="D207" s="186" t="s">
        <v>186</v>
      </c>
      <c r="E207" s="187" t="s">
        <v>5</v>
      </c>
      <c r="F207" s="188" t="s">
        <v>382</v>
      </c>
      <c r="H207" s="189">
        <v>69.42</v>
      </c>
      <c r="I207" s="190"/>
      <c r="L207" s="185"/>
      <c r="M207" s="191"/>
      <c r="N207" s="192"/>
      <c r="O207" s="192"/>
      <c r="P207" s="192"/>
      <c r="Q207" s="192"/>
      <c r="R207" s="192"/>
      <c r="S207" s="192"/>
      <c r="T207" s="193"/>
      <c r="AT207" s="187" t="s">
        <v>186</v>
      </c>
      <c r="AU207" s="187" t="s">
        <v>83</v>
      </c>
      <c r="AV207" s="11" t="s">
        <v>83</v>
      </c>
      <c r="AW207" s="11" t="s">
        <v>37</v>
      </c>
      <c r="AX207" s="11" t="s">
        <v>73</v>
      </c>
      <c r="AY207" s="187" t="s">
        <v>178</v>
      </c>
    </row>
    <row r="208" spans="2:51" s="11" customFormat="1" ht="13.5">
      <c r="B208" s="185"/>
      <c r="D208" s="186" t="s">
        <v>186</v>
      </c>
      <c r="E208" s="187" t="s">
        <v>5</v>
      </c>
      <c r="F208" s="188" t="s">
        <v>383</v>
      </c>
      <c r="H208" s="189">
        <v>126.543</v>
      </c>
      <c r="I208" s="190"/>
      <c r="L208" s="185"/>
      <c r="M208" s="191"/>
      <c r="N208" s="192"/>
      <c r="O208" s="192"/>
      <c r="P208" s="192"/>
      <c r="Q208" s="192"/>
      <c r="R208" s="192"/>
      <c r="S208" s="192"/>
      <c r="T208" s="193"/>
      <c r="AT208" s="187" t="s">
        <v>186</v>
      </c>
      <c r="AU208" s="187" t="s">
        <v>83</v>
      </c>
      <c r="AV208" s="11" t="s">
        <v>83</v>
      </c>
      <c r="AW208" s="11" t="s">
        <v>37</v>
      </c>
      <c r="AX208" s="11" t="s">
        <v>73</v>
      </c>
      <c r="AY208" s="187" t="s">
        <v>178</v>
      </c>
    </row>
    <row r="209" spans="2:51" s="12" customFormat="1" ht="13.5">
      <c r="B209" s="194"/>
      <c r="D209" s="186" t="s">
        <v>186</v>
      </c>
      <c r="E209" s="195" t="s">
        <v>5</v>
      </c>
      <c r="F209" s="196" t="s">
        <v>188</v>
      </c>
      <c r="H209" s="197">
        <v>195.963</v>
      </c>
      <c r="I209" s="198"/>
      <c r="L209" s="194"/>
      <c r="M209" s="199"/>
      <c r="N209" s="200"/>
      <c r="O209" s="200"/>
      <c r="P209" s="200"/>
      <c r="Q209" s="200"/>
      <c r="R209" s="200"/>
      <c r="S209" s="200"/>
      <c r="T209" s="201"/>
      <c r="AT209" s="195" t="s">
        <v>186</v>
      </c>
      <c r="AU209" s="195" t="s">
        <v>83</v>
      </c>
      <c r="AV209" s="12" t="s">
        <v>185</v>
      </c>
      <c r="AW209" s="12" t="s">
        <v>37</v>
      </c>
      <c r="AX209" s="12" t="s">
        <v>81</v>
      </c>
      <c r="AY209" s="195" t="s">
        <v>178</v>
      </c>
    </row>
    <row r="210" spans="2:65" s="1" customFormat="1" ht="25.5" customHeight="1">
      <c r="B210" s="172"/>
      <c r="C210" s="173" t="s">
        <v>384</v>
      </c>
      <c r="D210" s="173" t="s">
        <v>180</v>
      </c>
      <c r="E210" s="174" t="s">
        <v>385</v>
      </c>
      <c r="F210" s="175" t="s">
        <v>386</v>
      </c>
      <c r="G210" s="176" t="s">
        <v>183</v>
      </c>
      <c r="H210" s="177">
        <v>1052.086</v>
      </c>
      <c r="I210" s="178"/>
      <c r="J210" s="179">
        <f>ROUND(I210*H210,2)</f>
        <v>0</v>
      </c>
      <c r="K210" s="175" t="s">
        <v>184</v>
      </c>
      <c r="L210" s="39"/>
      <c r="M210" s="180" t="s">
        <v>5</v>
      </c>
      <c r="N210" s="181" t="s">
        <v>44</v>
      </c>
      <c r="O210" s="40"/>
      <c r="P210" s="182">
        <f>O210*H210</f>
        <v>0</v>
      </c>
      <c r="Q210" s="182">
        <v>0</v>
      </c>
      <c r="R210" s="182">
        <f>Q210*H210</f>
        <v>0</v>
      </c>
      <c r="S210" s="182">
        <v>0</v>
      </c>
      <c r="T210" s="183">
        <f>S210*H210</f>
        <v>0</v>
      </c>
      <c r="AR210" s="22" t="s">
        <v>185</v>
      </c>
      <c r="AT210" s="22" t="s">
        <v>180</v>
      </c>
      <c r="AU210" s="22" t="s">
        <v>83</v>
      </c>
      <c r="AY210" s="22" t="s">
        <v>178</v>
      </c>
      <c r="BE210" s="184">
        <f>IF(N210="základní",J210,0)</f>
        <v>0</v>
      </c>
      <c r="BF210" s="184">
        <f>IF(N210="snížená",J210,0)</f>
        <v>0</v>
      </c>
      <c r="BG210" s="184">
        <f>IF(N210="zákl. přenesená",J210,0)</f>
        <v>0</v>
      </c>
      <c r="BH210" s="184">
        <f>IF(N210="sníž. přenesená",J210,0)</f>
        <v>0</v>
      </c>
      <c r="BI210" s="184">
        <f>IF(N210="nulová",J210,0)</f>
        <v>0</v>
      </c>
      <c r="BJ210" s="22" t="s">
        <v>81</v>
      </c>
      <c r="BK210" s="184">
        <f>ROUND(I210*H210,2)</f>
        <v>0</v>
      </c>
      <c r="BL210" s="22" t="s">
        <v>185</v>
      </c>
      <c r="BM210" s="22" t="s">
        <v>387</v>
      </c>
    </row>
    <row r="211" spans="2:65" s="1" customFormat="1" ht="25.5" customHeight="1">
      <c r="B211" s="172"/>
      <c r="C211" s="173" t="s">
        <v>291</v>
      </c>
      <c r="D211" s="173" t="s">
        <v>180</v>
      </c>
      <c r="E211" s="174" t="s">
        <v>388</v>
      </c>
      <c r="F211" s="175" t="s">
        <v>389</v>
      </c>
      <c r="G211" s="176" t="s">
        <v>183</v>
      </c>
      <c r="H211" s="177">
        <v>1241.41</v>
      </c>
      <c r="I211" s="178"/>
      <c r="J211" s="179">
        <f>ROUND(I211*H211,2)</f>
        <v>0</v>
      </c>
      <c r="K211" s="175" t="s">
        <v>344</v>
      </c>
      <c r="L211" s="39"/>
      <c r="M211" s="180" t="s">
        <v>5</v>
      </c>
      <c r="N211" s="181" t="s">
        <v>44</v>
      </c>
      <c r="O211" s="40"/>
      <c r="P211" s="182">
        <f>O211*H211</f>
        <v>0</v>
      </c>
      <c r="Q211" s="182">
        <v>0</v>
      </c>
      <c r="R211" s="182">
        <f>Q211*H211</f>
        <v>0</v>
      </c>
      <c r="S211" s="182">
        <v>0</v>
      </c>
      <c r="T211" s="183">
        <f>S211*H211</f>
        <v>0</v>
      </c>
      <c r="AR211" s="22" t="s">
        <v>185</v>
      </c>
      <c r="AT211" s="22" t="s">
        <v>180</v>
      </c>
      <c r="AU211" s="22" t="s">
        <v>83</v>
      </c>
      <c r="AY211" s="22" t="s">
        <v>178</v>
      </c>
      <c r="BE211" s="184">
        <f>IF(N211="základní",J211,0)</f>
        <v>0</v>
      </c>
      <c r="BF211" s="184">
        <f>IF(N211="snížená",J211,0)</f>
        <v>0</v>
      </c>
      <c r="BG211" s="184">
        <f>IF(N211="zákl. přenesená",J211,0)</f>
        <v>0</v>
      </c>
      <c r="BH211" s="184">
        <f>IF(N211="sníž. přenesená",J211,0)</f>
        <v>0</v>
      </c>
      <c r="BI211" s="184">
        <f>IF(N211="nulová",J211,0)</f>
        <v>0</v>
      </c>
      <c r="BJ211" s="22" t="s">
        <v>81</v>
      </c>
      <c r="BK211" s="184">
        <f>ROUND(I211*H211,2)</f>
        <v>0</v>
      </c>
      <c r="BL211" s="22" t="s">
        <v>185</v>
      </c>
      <c r="BM211" s="22" t="s">
        <v>390</v>
      </c>
    </row>
    <row r="212" spans="2:51" s="11" customFormat="1" ht="13.5">
      <c r="B212" s="185"/>
      <c r="D212" s="186" t="s">
        <v>186</v>
      </c>
      <c r="E212" s="187" t="s">
        <v>5</v>
      </c>
      <c r="F212" s="188" t="s">
        <v>391</v>
      </c>
      <c r="H212" s="189">
        <v>1241.41</v>
      </c>
      <c r="I212" s="190"/>
      <c r="L212" s="185"/>
      <c r="M212" s="191"/>
      <c r="N212" s="192"/>
      <c r="O212" s="192"/>
      <c r="P212" s="192"/>
      <c r="Q212" s="192"/>
      <c r="R212" s="192"/>
      <c r="S212" s="192"/>
      <c r="T212" s="193"/>
      <c r="AT212" s="187" t="s">
        <v>186</v>
      </c>
      <c r="AU212" s="187" t="s">
        <v>83</v>
      </c>
      <c r="AV212" s="11" t="s">
        <v>83</v>
      </c>
      <c r="AW212" s="11" t="s">
        <v>37</v>
      </c>
      <c r="AX212" s="11" t="s">
        <v>73</v>
      </c>
      <c r="AY212" s="187" t="s">
        <v>178</v>
      </c>
    </row>
    <row r="213" spans="2:51" s="12" customFormat="1" ht="13.5">
      <c r="B213" s="194"/>
      <c r="D213" s="186" t="s">
        <v>186</v>
      </c>
      <c r="E213" s="195" t="s">
        <v>5</v>
      </c>
      <c r="F213" s="196" t="s">
        <v>188</v>
      </c>
      <c r="H213" s="197">
        <v>1241.41</v>
      </c>
      <c r="I213" s="198"/>
      <c r="L213" s="194"/>
      <c r="M213" s="199"/>
      <c r="N213" s="200"/>
      <c r="O213" s="200"/>
      <c r="P213" s="200"/>
      <c r="Q213" s="200"/>
      <c r="R213" s="200"/>
      <c r="S213" s="200"/>
      <c r="T213" s="201"/>
      <c r="AT213" s="195" t="s">
        <v>186</v>
      </c>
      <c r="AU213" s="195" t="s">
        <v>83</v>
      </c>
      <c r="AV213" s="12" t="s">
        <v>185</v>
      </c>
      <c r="AW213" s="12" t="s">
        <v>37</v>
      </c>
      <c r="AX213" s="12" t="s">
        <v>81</v>
      </c>
      <c r="AY213" s="195" t="s">
        <v>178</v>
      </c>
    </row>
    <row r="214" spans="2:65" s="1" customFormat="1" ht="25.5" customHeight="1">
      <c r="B214" s="172"/>
      <c r="C214" s="173" t="s">
        <v>392</v>
      </c>
      <c r="D214" s="173" t="s">
        <v>180</v>
      </c>
      <c r="E214" s="174" t="s">
        <v>393</v>
      </c>
      <c r="F214" s="175" t="s">
        <v>394</v>
      </c>
      <c r="G214" s="176" t="s">
        <v>183</v>
      </c>
      <c r="H214" s="177">
        <v>25.5</v>
      </c>
      <c r="I214" s="178"/>
      <c r="J214" s="179">
        <f>ROUND(I214*H214,2)</f>
        <v>0</v>
      </c>
      <c r="K214" s="175" t="s">
        <v>344</v>
      </c>
      <c r="L214" s="39"/>
      <c r="M214" s="180" t="s">
        <v>5</v>
      </c>
      <c r="N214" s="181" t="s">
        <v>44</v>
      </c>
      <c r="O214" s="40"/>
      <c r="P214" s="182">
        <f>O214*H214</f>
        <v>0</v>
      </c>
      <c r="Q214" s="182">
        <v>0</v>
      </c>
      <c r="R214" s="182">
        <f>Q214*H214</f>
        <v>0</v>
      </c>
      <c r="S214" s="182">
        <v>0</v>
      </c>
      <c r="T214" s="183">
        <f>S214*H214</f>
        <v>0</v>
      </c>
      <c r="AR214" s="22" t="s">
        <v>185</v>
      </c>
      <c r="AT214" s="22" t="s">
        <v>180</v>
      </c>
      <c r="AU214" s="22" t="s">
        <v>83</v>
      </c>
      <c r="AY214" s="22" t="s">
        <v>178</v>
      </c>
      <c r="BE214" s="184">
        <f>IF(N214="základní",J214,0)</f>
        <v>0</v>
      </c>
      <c r="BF214" s="184">
        <f>IF(N214="snížená",J214,0)</f>
        <v>0</v>
      </c>
      <c r="BG214" s="184">
        <f>IF(N214="zákl. přenesená",J214,0)</f>
        <v>0</v>
      </c>
      <c r="BH214" s="184">
        <f>IF(N214="sníž. přenesená",J214,0)</f>
        <v>0</v>
      </c>
      <c r="BI214" s="184">
        <f>IF(N214="nulová",J214,0)</f>
        <v>0</v>
      </c>
      <c r="BJ214" s="22" t="s">
        <v>81</v>
      </c>
      <c r="BK214" s="184">
        <f>ROUND(I214*H214,2)</f>
        <v>0</v>
      </c>
      <c r="BL214" s="22" t="s">
        <v>185</v>
      </c>
      <c r="BM214" s="22" t="s">
        <v>395</v>
      </c>
    </row>
    <row r="215" spans="2:51" s="11" customFormat="1" ht="13.5">
      <c r="B215" s="185"/>
      <c r="D215" s="186" t="s">
        <v>186</v>
      </c>
      <c r="E215" s="187" t="s">
        <v>5</v>
      </c>
      <c r="F215" s="188" t="s">
        <v>396</v>
      </c>
      <c r="H215" s="189">
        <v>25.5</v>
      </c>
      <c r="I215" s="190"/>
      <c r="L215" s="185"/>
      <c r="M215" s="191"/>
      <c r="N215" s="192"/>
      <c r="O215" s="192"/>
      <c r="P215" s="192"/>
      <c r="Q215" s="192"/>
      <c r="R215" s="192"/>
      <c r="S215" s="192"/>
      <c r="T215" s="193"/>
      <c r="AT215" s="187" t="s">
        <v>186</v>
      </c>
      <c r="AU215" s="187" t="s">
        <v>83</v>
      </c>
      <c r="AV215" s="11" t="s">
        <v>83</v>
      </c>
      <c r="AW215" s="11" t="s">
        <v>37</v>
      </c>
      <c r="AX215" s="11" t="s">
        <v>73</v>
      </c>
      <c r="AY215" s="187" t="s">
        <v>178</v>
      </c>
    </row>
    <row r="216" spans="2:51" s="12" customFormat="1" ht="13.5">
      <c r="B216" s="194"/>
      <c r="D216" s="186" t="s">
        <v>186</v>
      </c>
      <c r="E216" s="195" t="s">
        <v>5</v>
      </c>
      <c r="F216" s="196" t="s">
        <v>188</v>
      </c>
      <c r="H216" s="197">
        <v>25.5</v>
      </c>
      <c r="I216" s="198"/>
      <c r="L216" s="194"/>
      <c r="M216" s="199"/>
      <c r="N216" s="200"/>
      <c r="O216" s="200"/>
      <c r="P216" s="200"/>
      <c r="Q216" s="200"/>
      <c r="R216" s="200"/>
      <c r="S216" s="200"/>
      <c r="T216" s="201"/>
      <c r="AT216" s="195" t="s">
        <v>186</v>
      </c>
      <c r="AU216" s="195" t="s">
        <v>83</v>
      </c>
      <c r="AV216" s="12" t="s">
        <v>185</v>
      </c>
      <c r="AW216" s="12" t="s">
        <v>37</v>
      </c>
      <c r="AX216" s="12" t="s">
        <v>81</v>
      </c>
      <c r="AY216" s="195" t="s">
        <v>178</v>
      </c>
    </row>
    <row r="217" spans="2:65" s="1" customFormat="1" ht="16.5" customHeight="1">
      <c r="B217" s="172"/>
      <c r="C217" s="173" t="s">
        <v>294</v>
      </c>
      <c r="D217" s="173" t="s">
        <v>180</v>
      </c>
      <c r="E217" s="174" t="s">
        <v>397</v>
      </c>
      <c r="F217" s="175" t="s">
        <v>398</v>
      </c>
      <c r="G217" s="176" t="s">
        <v>183</v>
      </c>
      <c r="H217" s="177">
        <v>244.401</v>
      </c>
      <c r="I217" s="178"/>
      <c r="J217" s="179">
        <f>ROUND(I217*H217,2)</f>
        <v>0</v>
      </c>
      <c r="K217" s="175" t="s">
        <v>197</v>
      </c>
      <c r="L217" s="39"/>
      <c r="M217" s="180" t="s">
        <v>5</v>
      </c>
      <c r="N217" s="181" t="s">
        <v>44</v>
      </c>
      <c r="O217" s="40"/>
      <c r="P217" s="182">
        <f>O217*H217</f>
        <v>0</v>
      </c>
      <c r="Q217" s="182">
        <v>0</v>
      </c>
      <c r="R217" s="182">
        <f>Q217*H217</f>
        <v>0</v>
      </c>
      <c r="S217" s="182">
        <v>0</v>
      </c>
      <c r="T217" s="183">
        <f>S217*H217</f>
        <v>0</v>
      </c>
      <c r="AR217" s="22" t="s">
        <v>185</v>
      </c>
      <c r="AT217" s="22" t="s">
        <v>180</v>
      </c>
      <c r="AU217" s="22" t="s">
        <v>83</v>
      </c>
      <c r="AY217" s="22" t="s">
        <v>178</v>
      </c>
      <c r="BE217" s="184">
        <f>IF(N217="základní",J217,0)</f>
        <v>0</v>
      </c>
      <c r="BF217" s="184">
        <f>IF(N217="snížená",J217,0)</f>
        <v>0</v>
      </c>
      <c r="BG217" s="184">
        <f>IF(N217="zákl. přenesená",J217,0)</f>
        <v>0</v>
      </c>
      <c r="BH217" s="184">
        <f>IF(N217="sníž. přenesená",J217,0)</f>
        <v>0</v>
      </c>
      <c r="BI217" s="184">
        <f>IF(N217="nulová",J217,0)</f>
        <v>0</v>
      </c>
      <c r="BJ217" s="22" t="s">
        <v>81</v>
      </c>
      <c r="BK217" s="184">
        <f>ROUND(I217*H217,2)</f>
        <v>0</v>
      </c>
      <c r="BL217" s="22" t="s">
        <v>185</v>
      </c>
      <c r="BM217" s="22" t="s">
        <v>399</v>
      </c>
    </row>
    <row r="218" spans="2:51" s="11" customFormat="1" ht="27">
      <c r="B218" s="185"/>
      <c r="D218" s="186" t="s">
        <v>186</v>
      </c>
      <c r="E218" s="187" t="s">
        <v>5</v>
      </c>
      <c r="F218" s="188" t="s">
        <v>400</v>
      </c>
      <c r="H218" s="189">
        <v>244.401</v>
      </c>
      <c r="I218" s="190"/>
      <c r="L218" s="185"/>
      <c r="M218" s="191"/>
      <c r="N218" s="192"/>
      <c r="O218" s="192"/>
      <c r="P218" s="192"/>
      <c r="Q218" s="192"/>
      <c r="R218" s="192"/>
      <c r="S218" s="192"/>
      <c r="T218" s="193"/>
      <c r="AT218" s="187" t="s">
        <v>186</v>
      </c>
      <c r="AU218" s="187" t="s">
        <v>83</v>
      </c>
      <c r="AV218" s="11" t="s">
        <v>83</v>
      </c>
      <c r="AW218" s="11" t="s">
        <v>37</v>
      </c>
      <c r="AX218" s="11" t="s">
        <v>73</v>
      </c>
      <c r="AY218" s="187" t="s">
        <v>178</v>
      </c>
    </row>
    <row r="219" spans="2:51" s="12" customFormat="1" ht="13.5">
      <c r="B219" s="194"/>
      <c r="D219" s="186" t="s">
        <v>186</v>
      </c>
      <c r="E219" s="195" t="s">
        <v>5</v>
      </c>
      <c r="F219" s="196" t="s">
        <v>188</v>
      </c>
      <c r="H219" s="197">
        <v>244.401</v>
      </c>
      <c r="I219" s="198"/>
      <c r="L219" s="194"/>
      <c r="M219" s="199"/>
      <c r="N219" s="200"/>
      <c r="O219" s="200"/>
      <c r="P219" s="200"/>
      <c r="Q219" s="200"/>
      <c r="R219" s="200"/>
      <c r="S219" s="200"/>
      <c r="T219" s="201"/>
      <c r="AT219" s="195" t="s">
        <v>186</v>
      </c>
      <c r="AU219" s="195" t="s">
        <v>83</v>
      </c>
      <c r="AV219" s="12" t="s">
        <v>185</v>
      </c>
      <c r="AW219" s="12" t="s">
        <v>37</v>
      </c>
      <c r="AX219" s="12" t="s">
        <v>81</v>
      </c>
      <c r="AY219" s="195" t="s">
        <v>178</v>
      </c>
    </row>
    <row r="220" spans="2:65" s="1" customFormat="1" ht="16.5" customHeight="1">
      <c r="B220" s="172"/>
      <c r="C220" s="173" t="s">
        <v>401</v>
      </c>
      <c r="D220" s="173" t="s">
        <v>180</v>
      </c>
      <c r="E220" s="174" t="s">
        <v>402</v>
      </c>
      <c r="F220" s="175" t="s">
        <v>403</v>
      </c>
      <c r="G220" s="176" t="s">
        <v>183</v>
      </c>
      <c r="H220" s="177">
        <v>93.315</v>
      </c>
      <c r="I220" s="178"/>
      <c r="J220" s="179">
        <f>ROUND(I220*H220,2)</f>
        <v>0</v>
      </c>
      <c r="K220" s="175" t="s">
        <v>191</v>
      </c>
      <c r="L220" s="39"/>
      <c r="M220" s="180" t="s">
        <v>5</v>
      </c>
      <c r="N220" s="181" t="s">
        <v>44</v>
      </c>
      <c r="O220" s="40"/>
      <c r="P220" s="182">
        <f>O220*H220</f>
        <v>0</v>
      </c>
      <c r="Q220" s="182">
        <v>0</v>
      </c>
      <c r="R220" s="182">
        <f>Q220*H220</f>
        <v>0</v>
      </c>
      <c r="S220" s="182">
        <v>0</v>
      </c>
      <c r="T220" s="183">
        <f>S220*H220</f>
        <v>0</v>
      </c>
      <c r="AR220" s="22" t="s">
        <v>185</v>
      </c>
      <c r="AT220" s="22" t="s">
        <v>180</v>
      </c>
      <c r="AU220" s="22" t="s">
        <v>83</v>
      </c>
      <c r="AY220" s="22" t="s">
        <v>178</v>
      </c>
      <c r="BE220" s="184">
        <f>IF(N220="základní",J220,0)</f>
        <v>0</v>
      </c>
      <c r="BF220" s="184">
        <f>IF(N220="snížená",J220,0)</f>
        <v>0</v>
      </c>
      <c r="BG220" s="184">
        <f>IF(N220="zákl. přenesená",J220,0)</f>
        <v>0</v>
      </c>
      <c r="BH220" s="184">
        <f>IF(N220="sníž. přenesená",J220,0)</f>
        <v>0</v>
      </c>
      <c r="BI220" s="184">
        <f>IF(N220="nulová",J220,0)</f>
        <v>0</v>
      </c>
      <c r="BJ220" s="22" t="s">
        <v>81</v>
      </c>
      <c r="BK220" s="184">
        <f>ROUND(I220*H220,2)</f>
        <v>0</v>
      </c>
      <c r="BL220" s="22" t="s">
        <v>185</v>
      </c>
      <c r="BM220" s="22" t="s">
        <v>404</v>
      </c>
    </row>
    <row r="221" spans="2:51" s="11" customFormat="1" ht="13.5">
      <c r="B221" s="185"/>
      <c r="D221" s="186" t="s">
        <v>186</v>
      </c>
      <c r="E221" s="187" t="s">
        <v>5</v>
      </c>
      <c r="F221" s="188" t="s">
        <v>405</v>
      </c>
      <c r="H221" s="189">
        <v>93.315</v>
      </c>
      <c r="I221" s="190"/>
      <c r="L221" s="185"/>
      <c r="M221" s="191"/>
      <c r="N221" s="192"/>
      <c r="O221" s="192"/>
      <c r="P221" s="192"/>
      <c r="Q221" s="192"/>
      <c r="R221" s="192"/>
      <c r="S221" s="192"/>
      <c r="T221" s="193"/>
      <c r="AT221" s="187" t="s">
        <v>186</v>
      </c>
      <c r="AU221" s="187" t="s">
        <v>83</v>
      </c>
      <c r="AV221" s="11" t="s">
        <v>83</v>
      </c>
      <c r="AW221" s="11" t="s">
        <v>37</v>
      </c>
      <c r="AX221" s="11" t="s">
        <v>73</v>
      </c>
      <c r="AY221" s="187" t="s">
        <v>178</v>
      </c>
    </row>
    <row r="222" spans="2:51" s="12" customFormat="1" ht="13.5">
      <c r="B222" s="194"/>
      <c r="D222" s="186" t="s">
        <v>186</v>
      </c>
      <c r="E222" s="195" t="s">
        <v>5</v>
      </c>
      <c r="F222" s="196" t="s">
        <v>188</v>
      </c>
      <c r="H222" s="197">
        <v>93.315</v>
      </c>
      <c r="I222" s="198"/>
      <c r="L222" s="194"/>
      <c r="M222" s="199"/>
      <c r="N222" s="200"/>
      <c r="O222" s="200"/>
      <c r="P222" s="200"/>
      <c r="Q222" s="200"/>
      <c r="R222" s="200"/>
      <c r="S222" s="200"/>
      <c r="T222" s="201"/>
      <c r="AT222" s="195" t="s">
        <v>186</v>
      </c>
      <c r="AU222" s="195" t="s">
        <v>83</v>
      </c>
      <c r="AV222" s="12" t="s">
        <v>185</v>
      </c>
      <c r="AW222" s="12" t="s">
        <v>37</v>
      </c>
      <c r="AX222" s="12" t="s">
        <v>81</v>
      </c>
      <c r="AY222" s="195" t="s">
        <v>178</v>
      </c>
    </row>
    <row r="223" spans="2:65" s="1" customFormat="1" ht="25.5" customHeight="1">
      <c r="B223" s="172"/>
      <c r="C223" s="173" t="s">
        <v>300</v>
      </c>
      <c r="D223" s="173" t="s">
        <v>180</v>
      </c>
      <c r="E223" s="174" t="s">
        <v>406</v>
      </c>
      <c r="F223" s="175" t="s">
        <v>407</v>
      </c>
      <c r="G223" s="176" t="s">
        <v>290</v>
      </c>
      <c r="H223" s="177">
        <v>1.5</v>
      </c>
      <c r="I223" s="178"/>
      <c r="J223" s="179">
        <f>ROUND(I223*H223,2)</f>
        <v>0</v>
      </c>
      <c r="K223" s="175" t="s">
        <v>5</v>
      </c>
      <c r="L223" s="39"/>
      <c r="M223" s="180" t="s">
        <v>5</v>
      </c>
      <c r="N223" s="181" t="s">
        <v>44</v>
      </c>
      <c r="O223" s="40"/>
      <c r="P223" s="182">
        <f>O223*H223</f>
        <v>0</v>
      </c>
      <c r="Q223" s="182">
        <v>0</v>
      </c>
      <c r="R223" s="182">
        <f>Q223*H223</f>
        <v>0</v>
      </c>
      <c r="S223" s="182">
        <v>0</v>
      </c>
      <c r="T223" s="183">
        <f>S223*H223</f>
        <v>0</v>
      </c>
      <c r="AR223" s="22" t="s">
        <v>185</v>
      </c>
      <c r="AT223" s="22" t="s">
        <v>180</v>
      </c>
      <c r="AU223" s="22" t="s">
        <v>83</v>
      </c>
      <c r="AY223" s="22" t="s">
        <v>178</v>
      </c>
      <c r="BE223" s="184">
        <f>IF(N223="základní",J223,0)</f>
        <v>0</v>
      </c>
      <c r="BF223" s="184">
        <f>IF(N223="snížená",J223,0)</f>
        <v>0</v>
      </c>
      <c r="BG223" s="184">
        <f>IF(N223="zákl. přenesená",J223,0)</f>
        <v>0</v>
      </c>
      <c r="BH223" s="184">
        <f>IF(N223="sníž. přenesená",J223,0)</f>
        <v>0</v>
      </c>
      <c r="BI223" s="184">
        <f>IF(N223="nulová",J223,0)</f>
        <v>0</v>
      </c>
      <c r="BJ223" s="22" t="s">
        <v>81</v>
      </c>
      <c r="BK223" s="184">
        <f>ROUND(I223*H223,2)</f>
        <v>0</v>
      </c>
      <c r="BL223" s="22" t="s">
        <v>185</v>
      </c>
      <c r="BM223" s="22" t="s">
        <v>408</v>
      </c>
    </row>
    <row r="224" spans="2:51" s="11" customFormat="1" ht="13.5">
      <c r="B224" s="185"/>
      <c r="D224" s="186" t="s">
        <v>186</v>
      </c>
      <c r="E224" s="187" t="s">
        <v>5</v>
      </c>
      <c r="F224" s="188" t="s">
        <v>409</v>
      </c>
      <c r="H224" s="189">
        <v>1.5</v>
      </c>
      <c r="I224" s="190"/>
      <c r="L224" s="185"/>
      <c r="M224" s="191"/>
      <c r="N224" s="192"/>
      <c r="O224" s="192"/>
      <c r="P224" s="192"/>
      <c r="Q224" s="192"/>
      <c r="R224" s="192"/>
      <c r="S224" s="192"/>
      <c r="T224" s="193"/>
      <c r="AT224" s="187" t="s">
        <v>186</v>
      </c>
      <c r="AU224" s="187" t="s">
        <v>83</v>
      </c>
      <c r="AV224" s="11" t="s">
        <v>83</v>
      </c>
      <c r="AW224" s="11" t="s">
        <v>37</v>
      </c>
      <c r="AX224" s="11" t="s">
        <v>73</v>
      </c>
      <c r="AY224" s="187" t="s">
        <v>178</v>
      </c>
    </row>
    <row r="225" spans="2:51" s="12" customFormat="1" ht="13.5">
      <c r="B225" s="194"/>
      <c r="D225" s="186" t="s">
        <v>186</v>
      </c>
      <c r="E225" s="195" t="s">
        <v>5</v>
      </c>
      <c r="F225" s="196" t="s">
        <v>188</v>
      </c>
      <c r="H225" s="197">
        <v>1.5</v>
      </c>
      <c r="I225" s="198"/>
      <c r="L225" s="194"/>
      <c r="M225" s="199"/>
      <c r="N225" s="200"/>
      <c r="O225" s="200"/>
      <c r="P225" s="200"/>
      <c r="Q225" s="200"/>
      <c r="R225" s="200"/>
      <c r="S225" s="200"/>
      <c r="T225" s="201"/>
      <c r="AT225" s="195" t="s">
        <v>186</v>
      </c>
      <c r="AU225" s="195" t="s">
        <v>83</v>
      </c>
      <c r="AV225" s="12" t="s">
        <v>185</v>
      </c>
      <c r="AW225" s="12" t="s">
        <v>37</v>
      </c>
      <c r="AX225" s="12" t="s">
        <v>81</v>
      </c>
      <c r="AY225" s="195" t="s">
        <v>178</v>
      </c>
    </row>
    <row r="226" spans="2:65" s="1" customFormat="1" ht="25.5" customHeight="1">
      <c r="B226" s="172"/>
      <c r="C226" s="173" t="s">
        <v>410</v>
      </c>
      <c r="D226" s="173" t="s">
        <v>180</v>
      </c>
      <c r="E226" s="174" t="s">
        <v>411</v>
      </c>
      <c r="F226" s="175" t="s">
        <v>412</v>
      </c>
      <c r="G226" s="176" t="s">
        <v>183</v>
      </c>
      <c r="H226" s="177">
        <v>37.075</v>
      </c>
      <c r="I226" s="178"/>
      <c r="J226" s="179">
        <f>ROUND(I226*H226,2)</f>
        <v>0</v>
      </c>
      <c r="K226" s="175" t="s">
        <v>184</v>
      </c>
      <c r="L226" s="39"/>
      <c r="M226" s="180" t="s">
        <v>5</v>
      </c>
      <c r="N226" s="181" t="s">
        <v>44</v>
      </c>
      <c r="O226" s="40"/>
      <c r="P226" s="182">
        <f>O226*H226</f>
        <v>0</v>
      </c>
      <c r="Q226" s="182">
        <v>0</v>
      </c>
      <c r="R226" s="182">
        <f>Q226*H226</f>
        <v>0</v>
      </c>
      <c r="S226" s="182">
        <v>0</v>
      </c>
      <c r="T226" s="183">
        <f>S226*H226</f>
        <v>0</v>
      </c>
      <c r="AR226" s="22" t="s">
        <v>185</v>
      </c>
      <c r="AT226" s="22" t="s">
        <v>180</v>
      </c>
      <c r="AU226" s="22" t="s">
        <v>83</v>
      </c>
      <c r="AY226" s="22" t="s">
        <v>178</v>
      </c>
      <c r="BE226" s="184">
        <f>IF(N226="základní",J226,0)</f>
        <v>0</v>
      </c>
      <c r="BF226" s="184">
        <f>IF(N226="snížená",J226,0)</f>
        <v>0</v>
      </c>
      <c r="BG226" s="184">
        <f>IF(N226="zákl. přenesená",J226,0)</f>
        <v>0</v>
      </c>
      <c r="BH226" s="184">
        <f>IF(N226="sníž. přenesená",J226,0)</f>
        <v>0</v>
      </c>
      <c r="BI226" s="184">
        <f>IF(N226="nulová",J226,0)</f>
        <v>0</v>
      </c>
      <c r="BJ226" s="22" t="s">
        <v>81</v>
      </c>
      <c r="BK226" s="184">
        <f>ROUND(I226*H226,2)</f>
        <v>0</v>
      </c>
      <c r="BL226" s="22" t="s">
        <v>185</v>
      </c>
      <c r="BM226" s="22" t="s">
        <v>413</v>
      </c>
    </row>
    <row r="227" spans="2:51" s="11" customFormat="1" ht="13.5">
      <c r="B227" s="185"/>
      <c r="D227" s="186" t="s">
        <v>186</v>
      </c>
      <c r="E227" s="187" t="s">
        <v>5</v>
      </c>
      <c r="F227" s="188" t="s">
        <v>414</v>
      </c>
      <c r="H227" s="189">
        <v>37.075</v>
      </c>
      <c r="I227" s="190"/>
      <c r="L227" s="185"/>
      <c r="M227" s="191"/>
      <c r="N227" s="192"/>
      <c r="O227" s="192"/>
      <c r="P227" s="192"/>
      <c r="Q227" s="192"/>
      <c r="R227" s="192"/>
      <c r="S227" s="192"/>
      <c r="T227" s="193"/>
      <c r="AT227" s="187" t="s">
        <v>186</v>
      </c>
      <c r="AU227" s="187" t="s">
        <v>83</v>
      </c>
      <c r="AV227" s="11" t="s">
        <v>83</v>
      </c>
      <c r="AW227" s="11" t="s">
        <v>37</v>
      </c>
      <c r="AX227" s="11" t="s">
        <v>73</v>
      </c>
      <c r="AY227" s="187" t="s">
        <v>178</v>
      </c>
    </row>
    <row r="228" spans="2:51" s="12" customFormat="1" ht="13.5">
      <c r="B228" s="194"/>
      <c r="D228" s="186" t="s">
        <v>186</v>
      </c>
      <c r="E228" s="195" t="s">
        <v>5</v>
      </c>
      <c r="F228" s="196" t="s">
        <v>188</v>
      </c>
      <c r="H228" s="197">
        <v>37.075</v>
      </c>
      <c r="I228" s="198"/>
      <c r="L228" s="194"/>
      <c r="M228" s="199"/>
      <c r="N228" s="200"/>
      <c r="O228" s="200"/>
      <c r="P228" s="200"/>
      <c r="Q228" s="200"/>
      <c r="R228" s="200"/>
      <c r="S228" s="200"/>
      <c r="T228" s="201"/>
      <c r="AT228" s="195" t="s">
        <v>186</v>
      </c>
      <c r="AU228" s="195" t="s">
        <v>83</v>
      </c>
      <c r="AV228" s="12" t="s">
        <v>185</v>
      </c>
      <c r="AW228" s="12" t="s">
        <v>37</v>
      </c>
      <c r="AX228" s="12" t="s">
        <v>81</v>
      </c>
      <c r="AY228" s="195" t="s">
        <v>178</v>
      </c>
    </row>
    <row r="229" spans="2:63" s="10" customFormat="1" ht="29.85" customHeight="1">
      <c r="B229" s="159"/>
      <c r="D229" s="160" t="s">
        <v>72</v>
      </c>
      <c r="E229" s="170" t="s">
        <v>220</v>
      </c>
      <c r="F229" s="170" t="s">
        <v>415</v>
      </c>
      <c r="I229" s="162"/>
      <c r="J229" s="171">
        <f>BK229</f>
        <v>0</v>
      </c>
      <c r="L229" s="159"/>
      <c r="M229" s="164"/>
      <c r="N229" s="165"/>
      <c r="O229" s="165"/>
      <c r="P229" s="166">
        <f>SUM(P230:P277)</f>
        <v>0</v>
      </c>
      <c r="Q229" s="165"/>
      <c r="R229" s="166">
        <f>SUM(R230:R277)</f>
        <v>0</v>
      </c>
      <c r="S229" s="165"/>
      <c r="T229" s="167">
        <f>SUM(T230:T277)</f>
        <v>0</v>
      </c>
      <c r="AR229" s="160" t="s">
        <v>81</v>
      </c>
      <c r="AT229" s="168" t="s">
        <v>72</v>
      </c>
      <c r="AU229" s="168" t="s">
        <v>81</v>
      </c>
      <c r="AY229" s="160" t="s">
        <v>178</v>
      </c>
      <c r="BK229" s="169">
        <f>SUM(BK230:BK277)</f>
        <v>0</v>
      </c>
    </row>
    <row r="230" spans="2:65" s="1" customFormat="1" ht="25.5" customHeight="1">
      <c r="B230" s="172"/>
      <c r="C230" s="173" t="s">
        <v>304</v>
      </c>
      <c r="D230" s="173" t="s">
        <v>180</v>
      </c>
      <c r="E230" s="174" t="s">
        <v>416</v>
      </c>
      <c r="F230" s="175" t="s">
        <v>417</v>
      </c>
      <c r="G230" s="176" t="s">
        <v>290</v>
      </c>
      <c r="H230" s="177">
        <v>40.8</v>
      </c>
      <c r="I230" s="178"/>
      <c r="J230" s="179">
        <f>ROUND(I230*H230,2)</f>
        <v>0</v>
      </c>
      <c r="K230" s="175" t="s">
        <v>191</v>
      </c>
      <c r="L230" s="39"/>
      <c r="M230" s="180" t="s">
        <v>5</v>
      </c>
      <c r="N230" s="181" t="s">
        <v>44</v>
      </c>
      <c r="O230" s="40"/>
      <c r="P230" s="182">
        <f>O230*H230</f>
        <v>0</v>
      </c>
      <c r="Q230" s="182">
        <v>0</v>
      </c>
      <c r="R230" s="182">
        <f>Q230*H230</f>
        <v>0</v>
      </c>
      <c r="S230" s="182">
        <v>0</v>
      </c>
      <c r="T230" s="183">
        <f>S230*H230</f>
        <v>0</v>
      </c>
      <c r="AR230" s="22" t="s">
        <v>185</v>
      </c>
      <c r="AT230" s="22" t="s">
        <v>180</v>
      </c>
      <c r="AU230" s="22" t="s">
        <v>83</v>
      </c>
      <c r="AY230" s="22" t="s">
        <v>178</v>
      </c>
      <c r="BE230" s="184">
        <f>IF(N230="základní",J230,0)</f>
        <v>0</v>
      </c>
      <c r="BF230" s="184">
        <f>IF(N230="snížená",J230,0)</f>
        <v>0</v>
      </c>
      <c r="BG230" s="184">
        <f>IF(N230="zákl. přenesená",J230,0)</f>
        <v>0</v>
      </c>
      <c r="BH230" s="184">
        <f>IF(N230="sníž. přenesená",J230,0)</f>
        <v>0</v>
      </c>
      <c r="BI230" s="184">
        <f>IF(N230="nulová",J230,0)</f>
        <v>0</v>
      </c>
      <c r="BJ230" s="22" t="s">
        <v>81</v>
      </c>
      <c r="BK230" s="184">
        <f>ROUND(I230*H230,2)</f>
        <v>0</v>
      </c>
      <c r="BL230" s="22" t="s">
        <v>185</v>
      </c>
      <c r="BM230" s="22" t="s">
        <v>418</v>
      </c>
    </row>
    <row r="231" spans="2:51" s="11" customFormat="1" ht="13.5">
      <c r="B231" s="185"/>
      <c r="D231" s="186" t="s">
        <v>186</v>
      </c>
      <c r="E231" s="187" t="s">
        <v>5</v>
      </c>
      <c r="F231" s="188" t="s">
        <v>419</v>
      </c>
      <c r="H231" s="189">
        <v>40.8</v>
      </c>
      <c r="I231" s="190"/>
      <c r="L231" s="185"/>
      <c r="M231" s="191"/>
      <c r="N231" s="192"/>
      <c r="O231" s="192"/>
      <c r="P231" s="192"/>
      <c r="Q231" s="192"/>
      <c r="R231" s="192"/>
      <c r="S231" s="192"/>
      <c r="T231" s="193"/>
      <c r="AT231" s="187" t="s">
        <v>186</v>
      </c>
      <c r="AU231" s="187" t="s">
        <v>83</v>
      </c>
      <c r="AV231" s="11" t="s">
        <v>83</v>
      </c>
      <c r="AW231" s="11" t="s">
        <v>37</v>
      </c>
      <c r="AX231" s="11" t="s">
        <v>73</v>
      </c>
      <c r="AY231" s="187" t="s">
        <v>178</v>
      </c>
    </row>
    <row r="232" spans="2:51" s="12" customFormat="1" ht="13.5">
      <c r="B232" s="194"/>
      <c r="D232" s="186" t="s">
        <v>186</v>
      </c>
      <c r="E232" s="195" t="s">
        <v>5</v>
      </c>
      <c r="F232" s="196" t="s">
        <v>188</v>
      </c>
      <c r="H232" s="197">
        <v>40.8</v>
      </c>
      <c r="I232" s="198"/>
      <c r="L232" s="194"/>
      <c r="M232" s="199"/>
      <c r="N232" s="200"/>
      <c r="O232" s="200"/>
      <c r="P232" s="200"/>
      <c r="Q232" s="200"/>
      <c r="R232" s="200"/>
      <c r="S232" s="200"/>
      <c r="T232" s="201"/>
      <c r="AT232" s="195" t="s">
        <v>186</v>
      </c>
      <c r="AU232" s="195" t="s">
        <v>83</v>
      </c>
      <c r="AV232" s="12" t="s">
        <v>185</v>
      </c>
      <c r="AW232" s="12" t="s">
        <v>37</v>
      </c>
      <c r="AX232" s="12" t="s">
        <v>81</v>
      </c>
      <c r="AY232" s="195" t="s">
        <v>178</v>
      </c>
    </row>
    <row r="233" spans="2:65" s="1" customFormat="1" ht="38.25" customHeight="1">
      <c r="B233" s="172"/>
      <c r="C233" s="173" t="s">
        <v>420</v>
      </c>
      <c r="D233" s="173" t="s">
        <v>180</v>
      </c>
      <c r="E233" s="174" t="s">
        <v>421</v>
      </c>
      <c r="F233" s="175" t="s">
        <v>422</v>
      </c>
      <c r="G233" s="176" t="s">
        <v>183</v>
      </c>
      <c r="H233" s="177">
        <v>1225.647</v>
      </c>
      <c r="I233" s="178"/>
      <c r="J233" s="179">
        <f>ROUND(I233*H233,2)</f>
        <v>0</v>
      </c>
      <c r="K233" s="175" t="s">
        <v>184</v>
      </c>
      <c r="L233" s="39"/>
      <c r="M233" s="180" t="s">
        <v>5</v>
      </c>
      <c r="N233" s="181" t="s">
        <v>44</v>
      </c>
      <c r="O233" s="40"/>
      <c r="P233" s="182">
        <f>O233*H233</f>
        <v>0</v>
      </c>
      <c r="Q233" s="182">
        <v>0</v>
      </c>
      <c r="R233" s="182">
        <f>Q233*H233</f>
        <v>0</v>
      </c>
      <c r="S233" s="182">
        <v>0</v>
      </c>
      <c r="T233" s="183">
        <f>S233*H233</f>
        <v>0</v>
      </c>
      <c r="AR233" s="22" t="s">
        <v>185</v>
      </c>
      <c r="AT233" s="22" t="s">
        <v>180</v>
      </c>
      <c r="AU233" s="22" t="s">
        <v>83</v>
      </c>
      <c r="AY233" s="22" t="s">
        <v>178</v>
      </c>
      <c r="BE233" s="184">
        <f>IF(N233="základní",J233,0)</f>
        <v>0</v>
      </c>
      <c r="BF233" s="184">
        <f>IF(N233="snížená",J233,0)</f>
        <v>0</v>
      </c>
      <c r="BG233" s="184">
        <f>IF(N233="zákl. přenesená",J233,0)</f>
        <v>0</v>
      </c>
      <c r="BH233" s="184">
        <f>IF(N233="sníž. přenesená",J233,0)</f>
        <v>0</v>
      </c>
      <c r="BI233" s="184">
        <f>IF(N233="nulová",J233,0)</f>
        <v>0</v>
      </c>
      <c r="BJ233" s="22" t="s">
        <v>81</v>
      </c>
      <c r="BK233" s="184">
        <f>ROUND(I233*H233,2)</f>
        <v>0</v>
      </c>
      <c r="BL233" s="22" t="s">
        <v>185</v>
      </c>
      <c r="BM233" s="22" t="s">
        <v>423</v>
      </c>
    </row>
    <row r="234" spans="2:51" s="11" customFormat="1" ht="13.5">
      <c r="B234" s="185"/>
      <c r="D234" s="186" t="s">
        <v>186</v>
      </c>
      <c r="E234" s="187" t="s">
        <v>5</v>
      </c>
      <c r="F234" s="188" t="s">
        <v>424</v>
      </c>
      <c r="H234" s="189">
        <v>1225.647</v>
      </c>
      <c r="I234" s="190"/>
      <c r="L234" s="185"/>
      <c r="M234" s="191"/>
      <c r="N234" s="192"/>
      <c r="O234" s="192"/>
      <c r="P234" s="192"/>
      <c r="Q234" s="192"/>
      <c r="R234" s="192"/>
      <c r="S234" s="192"/>
      <c r="T234" s="193"/>
      <c r="AT234" s="187" t="s">
        <v>186</v>
      </c>
      <c r="AU234" s="187" t="s">
        <v>83</v>
      </c>
      <c r="AV234" s="11" t="s">
        <v>83</v>
      </c>
      <c r="AW234" s="11" t="s">
        <v>37</v>
      </c>
      <c r="AX234" s="11" t="s">
        <v>73</v>
      </c>
      <c r="AY234" s="187" t="s">
        <v>178</v>
      </c>
    </row>
    <row r="235" spans="2:51" s="12" customFormat="1" ht="13.5">
      <c r="B235" s="194"/>
      <c r="D235" s="186" t="s">
        <v>186</v>
      </c>
      <c r="E235" s="195" t="s">
        <v>5</v>
      </c>
      <c r="F235" s="196" t="s">
        <v>188</v>
      </c>
      <c r="H235" s="197">
        <v>1225.647</v>
      </c>
      <c r="I235" s="198"/>
      <c r="L235" s="194"/>
      <c r="M235" s="199"/>
      <c r="N235" s="200"/>
      <c r="O235" s="200"/>
      <c r="P235" s="200"/>
      <c r="Q235" s="200"/>
      <c r="R235" s="200"/>
      <c r="S235" s="200"/>
      <c r="T235" s="201"/>
      <c r="AT235" s="195" t="s">
        <v>186</v>
      </c>
      <c r="AU235" s="195" t="s">
        <v>83</v>
      </c>
      <c r="AV235" s="12" t="s">
        <v>185</v>
      </c>
      <c r="AW235" s="12" t="s">
        <v>37</v>
      </c>
      <c r="AX235" s="12" t="s">
        <v>81</v>
      </c>
      <c r="AY235" s="195" t="s">
        <v>178</v>
      </c>
    </row>
    <row r="236" spans="2:65" s="1" customFormat="1" ht="38.25" customHeight="1">
      <c r="B236" s="172"/>
      <c r="C236" s="173" t="s">
        <v>308</v>
      </c>
      <c r="D236" s="173" t="s">
        <v>180</v>
      </c>
      <c r="E236" s="174" t="s">
        <v>425</v>
      </c>
      <c r="F236" s="175" t="s">
        <v>426</v>
      </c>
      <c r="G236" s="176" t="s">
        <v>183</v>
      </c>
      <c r="H236" s="177">
        <v>73538.82</v>
      </c>
      <c r="I236" s="178"/>
      <c r="J236" s="179">
        <f>ROUND(I236*H236,2)</f>
        <v>0</v>
      </c>
      <c r="K236" s="175" t="s">
        <v>184</v>
      </c>
      <c r="L236" s="39"/>
      <c r="M236" s="180" t="s">
        <v>5</v>
      </c>
      <c r="N236" s="181" t="s">
        <v>44</v>
      </c>
      <c r="O236" s="40"/>
      <c r="P236" s="182">
        <f>O236*H236</f>
        <v>0</v>
      </c>
      <c r="Q236" s="182">
        <v>0</v>
      </c>
      <c r="R236" s="182">
        <f>Q236*H236</f>
        <v>0</v>
      </c>
      <c r="S236" s="182">
        <v>0</v>
      </c>
      <c r="T236" s="183">
        <f>S236*H236</f>
        <v>0</v>
      </c>
      <c r="AR236" s="22" t="s">
        <v>185</v>
      </c>
      <c r="AT236" s="22" t="s">
        <v>180</v>
      </c>
      <c r="AU236" s="22" t="s">
        <v>83</v>
      </c>
      <c r="AY236" s="22" t="s">
        <v>178</v>
      </c>
      <c r="BE236" s="184">
        <f>IF(N236="základní",J236,0)</f>
        <v>0</v>
      </c>
      <c r="BF236" s="184">
        <f>IF(N236="snížená",J236,0)</f>
        <v>0</v>
      </c>
      <c r="BG236" s="184">
        <f>IF(N236="zákl. přenesená",J236,0)</f>
        <v>0</v>
      </c>
      <c r="BH236" s="184">
        <f>IF(N236="sníž. přenesená",J236,0)</f>
        <v>0</v>
      </c>
      <c r="BI236" s="184">
        <f>IF(N236="nulová",J236,0)</f>
        <v>0</v>
      </c>
      <c r="BJ236" s="22" t="s">
        <v>81</v>
      </c>
      <c r="BK236" s="184">
        <f>ROUND(I236*H236,2)</f>
        <v>0</v>
      </c>
      <c r="BL236" s="22" t="s">
        <v>185</v>
      </c>
      <c r="BM236" s="22" t="s">
        <v>427</v>
      </c>
    </row>
    <row r="237" spans="2:51" s="11" customFormat="1" ht="13.5">
      <c r="B237" s="185"/>
      <c r="D237" s="186" t="s">
        <v>186</v>
      </c>
      <c r="E237" s="187" t="s">
        <v>5</v>
      </c>
      <c r="F237" s="188" t="s">
        <v>428</v>
      </c>
      <c r="H237" s="189">
        <v>73538.82</v>
      </c>
      <c r="I237" s="190"/>
      <c r="L237" s="185"/>
      <c r="M237" s="191"/>
      <c r="N237" s="192"/>
      <c r="O237" s="192"/>
      <c r="P237" s="192"/>
      <c r="Q237" s="192"/>
      <c r="R237" s="192"/>
      <c r="S237" s="192"/>
      <c r="T237" s="193"/>
      <c r="AT237" s="187" t="s">
        <v>186</v>
      </c>
      <c r="AU237" s="187" t="s">
        <v>83</v>
      </c>
      <c r="AV237" s="11" t="s">
        <v>83</v>
      </c>
      <c r="AW237" s="11" t="s">
        <v>37</v>
      </c>
      <c r="AX237" s="11" t="s">
        <v>73</v>
      </c>
      <c r="AY237" s="187" t="s">
        <v>178</v>
      </c>
    </row>
    <row r="238" spans="2:51" s="12" customFormat="1" ht="13.5">
      <c r="B238" s="194"/>
      <c r="D238" s="186" t="s">
        <v>186</v>
      </c>
      <c r="E238" s="195" t="s">
        <v>5</v>
      </c>
      <c r="F238" s="196" t="s">
        <v>188</v>
      </c>
      <c r="H238" s="197">
        <v>73538.82</v>
      </c>
      <c r="I238" s="198"/>
      <c r="L238" s="194"/>
      <c r="M238" s="199"/>
      <c r="N238" s="200"/>
      <c r="O238" s="200"/>
      <c r="P238" s="200"/>
      <c r="Q238" s="200"/>
      <c r="R238" s="200"/>
      <c r="S238" s="200"/>
      <c r="T238" s="201"/>
      <c r="AT238" s="195" t="s">
        <v>186</v>
      </c>
      <c r="AU238" s="195" t="s">
        <v>83</v>
      </c>
      <c r="AV238" s="12" t="s">
        <v>185</v>
      </c>
      <c r="AW238" s="12" t="s">
        <v>37</v>
      </c>
      <c r="AX238" s="12" t="s">
        <v>81</v>
      </c>
      <c r="AY238" s="195" t="s">
        <v>178</v>
      </c>
    </row>
    <row r="239" spans="2:65" s="1" customFormat="1" ht="38.25" customHeight="1">
      <c r="B239" s="172"/>
      <c r="C239" s="173" t="s">
        <v>429</v>
      </c>
      <c r="D239" s="173" t="s">
        <v>180</v>
      </c>
      <c r="E239" s="174" t="s">
        <v>430</v>
      </c>
      <c r="F239" s="175" t="s">
        <v>431</v>
      </c>
      <c r="G239" s="176" t="s">
        <v>183</v>
      </c>
      <c r="H239" s="177">
        <v>1225.647</v>
      </c>
      <c r="I239" s="178"/>
      <c r="J239" s="179">
        <f>ROUND(I239*H239,2)</f>
        <v>0</v>
      </c>
      <c r="K239" s="175" t="s">
        <v>184</v>
      </c>
      <c r="L239" s="39"/>
      <c r="M239" s="180" t="s">
        <v>5</v>
      </c>
      <c r="N239" s="181" t="s">
        <v>44</v>
      </c>
      <c r="O239" s="40"/>
      <c r="P239" s="182">
        <f>O239*H239</f>
        <v>0</v>
      </c>
      <c r="Q239" s="182">
        <v>0</v>
      </c>
      <c r="R239" s="182">
        <f>Q239*H239</f>
        <v>0</v>
      </c>
      <c r="S239" s="182">
        <v>0</v>
      </c>
      <c r="T239" s="183">
        <f>S239*H239</f>
        <v>0</v>
      </c>
      <c r="AR239" s="22" t="s">
        <v>185</v>
      </c>
      <c r="AT239" s="22" t="s">
        <v>180</v>
      </c>
      <c r="AU239" s="22" t="s">
        <v>83</v>
      </c>
      <c r="AY239" s="22" t="s">
        <v>178</v>
      </c>
      <c r="BE239" s="184">
        <f>IF(N239="základní",J239,0)</f>
        <v>0</v>
      </c>
      <c r="BF239" s="184">
        <f>IF(N239="snížená",J239,0)</f>
        <v>0</v>
      </c>
      <c r="BG239" s="184">
        <f>IF(N239="zákl. přenesená",J239,0)</f>
        <v>0</v>
      </c>
      <c r="BH239" s="184">
        <f>IF(N239="sníž. přenesená",J239,0)</f>
        <v>0</v>
      </c>
      <c r="BI239" s="184">
        <f>IF(N239="nulová",J239,0)</f>
        <v>0</v>
      </c>
      <c r="BJ239" s="22" t="s">
        <v>81</v>
      </c>
      <c r="BK239" s="184">
        <f>ROUND(I239*H239,2)</f>
        <v>0</v>
      </c>
      <c r="BL239" s="22" t="s">
        <v>185</v>
      </c>
      <c r="BM239" s="22" t="s">
        <v>432</v>
      </c>
    </row>
    <row r="240" spans="2:65" s="1" customFormat="1" ht="25.5" customHeight="1">
      <c r="B240" s="172"/>
      <c r="C240" s="173" t="s">
        <v>311</v>
      </c>
      <c r="D240" s="173" t="s">
        <v>180</v>
      </c>
      <c r="E240" s="174" t="s">
        <v>433</v>
      </c>
      <c r="F240" s="175" t="s">
        <v>434</v>
      </c>
      <c r="G240" s="176" t="s">
        <v>183</v>
      </c>
      <c r="H240" s="177">
        <v>1225.647</v>
      </c>
      <c r="I240" s="178"/>
      <c r="J240" s="179">
        <f>ROUND(I240*H240,2)</f>
        <v>0</v>
      </c>
      <c r="K240" s="175" t="s">
        <v>435</v>
      </c>
      <c r="L240" s="39"/>
      <c r="M240" s="180" t="s">
        <v>5</v>
      </c>
      <c r="N240" s="181" t="s">
        <v>44</v>
      </c>
      <c r="O240" s="40"/>
      <c r="P240" s="182">
        <f>O240*H240</f>
        <v>0</v>
      </c>
      <c r="Q240" s="182">
        <v>0</v>
      </c>
      <c r="R240" s="182">
        <f>Q240*H240</f>
        <v>0</v>
      </c>
      <c r="S240" s="182">
        <v>0</v>
      </c>
      <c r="T240" s="183">
        <f>S240*H240</f>
        <v>0</v>
      </c>
      <c r="AR240" s="22" t="s">
        <v>185</v>
      </c>
      <c r="AT240" s="22" t="s">
        <v>180</v>
      </c>
      <c r="AU240" s="22" t="s">
        <v>83</v>
      </c>
      <c r="AY240" s="22" t="s">
        <v>178</v>
      </c>
      <c r="BE240" s="184">
        <f>IF(N240="základní",J240,0)</f>
        <v>0</v>
      </c>
      <c r="BF240" s="184">
        <f>IF(N240="snížená",J240,0)</f>
        <v>0</v>
      </c>
      <c r="BG240" s="184">
        <f>IF(N240="zákl. přenesená",J240,0)</f>
        <v>0</v>
      </c>
      <c r="BH240" s="184">
        <f>IF(N240="sníž. přenesená",J240,0)</f>
        <v>0</v>
      </c>
      <c r="BI240" s="184">
        <f>IF(N240="nulová",J240,0)</f>
        <v>0</v>
      </c>
      <c r="BJ240" s="22" t="s">
        <v>81</v>
      </c>
      <c r="BK240" s="184">
        <f>ROUND(I240*H240,2)</f>
        <v>0</v>
      </c>
      <c r="BL240" s="22" t="s">
        <v>185</v>
      </c>
      <c r="BM240" s="22" t="s">
        <v>436</v>
      </c>
    </row>
    <row r="241" spans="2:51" s="11" customFormat="1" ht="13.5">
      <c r="B241" s="185"/>
      <c r="D241" s="186" t="s">
        <v>186</v>
      </c>
      <c r="E241" s="187" t="s">
        <v>5</v>
      </c>
      <c r="F241" s="188" t="s">
        <v>437</v>
      </c>
      <c r="H241" s="189">
        <v>1225.647</v>
      </c>
      <c r="I241" s="190"/>
      <c r="L241" s="185"/>
      <c r="M241" s="191"/>
      <c r="N241" s="192"/>
      <c r="O241" s="192"/>
      <c r="P241" s="192"/>
      <c r="Q241" s="192"/>
      <c r="R241" s="192"/>
      <c r="S241" s="192"/>
      <c r="T241" s="193"/>
      <c r="AT241" s="187" t="s">
        <v>186</v>
      </c>
      <c r="AU241" s="187" t="s">
        <v>83</v>
      </c>
      <c r="AV241" s="11" t="s">
        <v>83</v>
      </c>
      <c r="AW241" s="11" t="s">
        <v>37</v>
      </c>
      <c r="AX241" s="11" t="s">
        <v>73</v>
      </c>
      <c r="AY241" s="187" t="s">
        <v>178</v>
      </c>
    </row>
    <row r="242" spans="2:51" s="12" customFormat="1" ht="13.5">
      <c r="B242" s="194"/>
      <c r="D242" s="186" t="s">
        <v>186</v>
      </c>
      <c r="E242" s="195" t="s">
        <v>5</v>
      </c>
      <c r="F242" s="196" t="s">
        <v>188</v>
      </c>
      <c r="H242" s="197">
        <v>1225.647</v>
      </c>
      <c r="I242" s="198"/>
      <c r="L242" s="194"/>
      <c r="M242" s="199"/>
      <c r="N242" s="200"/>
      <c r="O242" s="200"/>
      <c r="P242" s="200"/>
      <c r="Q242" s="200"/>
      <c r="R242" s="200"/>
      <c r="S242" s="200"/>
      <c r="T242" s="201"/>
      <c r="AT242" s="195" t="s">
        <v>186</v>
      </c>
      <c r="AU242" s="195" t="s">
        <v>83</v>
      </c>
      <c r="AV242" s="12" t="s">
        <v>185</v>
      </c>
      <c r="AW242" s="12" t="s">
        <v>37</v>
      </c>
      <c r="AX242" s="12" t="s">
        <v>81</v>
      </c>
      <c r="AY242" s="195" t="s">
        <v>178</v>
      </c>
    </row>
    <row r="243" spans="2:65" s="1" customFormat="1" ht="25.5" customHeight="1">
      <c r="B243" s="172"/>
      <c r="C243" s="173" t="s">
        <v>438</v>
      </c>
      <c r="D243" s="173" t="s">
        <v>180</v>
      </c>
      <c r="E243" s="174" t="s">
        <v>439</v>
      </c>
      <c r="F243" s="175" t="s">
        <v>440</v>
      </c>
      <c r="G243" s="176" t="s">
        <v>183</v>
      </c>
      <c r="H243" s="177">
        <v>73538.82</v>
      </c>
      <c r="I243" s="178"/>
      <c r="J243" s="179">
        <f>ROUND(I243*H243,2)</f>
        <v>0</v>
      </c>
      <c r="K243" s="175" t="s">
        <v>435</v>
      </c>
      <c r="L243" s="39"/>
      <c r="M243" s="180" t="s">
        <v>5</v>
      </c>
      <c r="N243" s="181" t="s">
        <v>44</v>
      </c>
      <c r="O243" s="40"/>
      <c r="P243" s="182">
        <f>O243*H243</f>
        <v>0</v>
      </c>
      <c r="Q243" s="182">
        <v>0</v>
      </c>
      <c r="R243" s="182">
        <f>Q243*H243</f>
        <v>0</v>
      </c>
      <c r="S243" s="182">
        <v>0</v>
      </c>
      <c r="T243" s="183">
        <f>S243*H243</f>
        <v>0</v>
      </c>
      <c r="AR243" s="22" t="s">
        <v>185</v>
      </c>
      <c r="AT243" s="22" t="s">
        <v>180</v>
      </c>
      <c r="AU243" s="22" t="s">
        <v>83</v>
      </c>
      <c r="AY243" s="22" t="s">
        <v>178</v>
      </c>
      <c r="BE243" s="184">
        <f>IF(N243="základní",J243,0)</f>
        <v>0</v>
      </c>
      <c r="BF243" s="184">
        <f>IF(N243="snížená",J243,0)</f>
        <v>0</v>
      </c>
      <c r="BG243" s="184">
        <f>IF(N243="zákl. přenesená",J243,0)</f>
        <v>0</v>
      </c>
      <c r="BH243" s="184">
        <f>IF(N243="sníž. přenesená",J243,0)</f>
        <v>0</v>
      </c>
      <c r="BI243" s="184">
        <f>IF(N243="nulová",J243,0)</f>
        <v>0</v>
      </c>
      <c r="BJ243" s="22" t="s">
        <v>81</v>
      </c>
      <c r="BK243" s="184">
        <f>ROUND(I243*H243,2)</f>
        <v>0</v>
      </c>
      <c r="BL243" s="22" t="s">
        <v>185</v>
      </c>
      <c r="BM243" s="22" t="s">
        <v>441</v>
      </c>
    </row>
    <row r="244" spans="2:51" s="11" customFormat="1" ht="13.5">
      <c r="B244" s="185"/>
      <c r="D244" s="186" t="s">
        <v>186</v>
      </c>
      <c r="E244" s="187" t="s">
        <v>5</v>
      </c>
      <c r="F244" s="188" t="s">
        <v>428</v>
      </c>
      <c r="H244" s="189">
        <v>73538.82</v>
      </c>
      <c r="I244" s="190"/>
      <c r="L244" s="185"/>
      <c r="M244" s="191"/>
      <c r="N244" s="192"/>
      <c r="O244" s="192"/>
      <c r="P244" s="192"/>
      <c r="Q244" s="192"/>
      <c r="R244" s="192"/>
      <c r="S244" s="192"/>
      <c r="T244" s="193"/>
      <c r="AT244" s="187" t="s">
        <v>186</v>
      </c>
      <c r="AU244" s="187" t="s">
        <v>83</v>
      </c>
      <c r="AV244" s="11" t="s">
        <v>83</v>
      </c>
      <c r="AW244" s="11" t="s">
        <v>37</v>
      </c>
      <c r="AX244" s="11" t="s">
        <v>73</v>
      </c>
      <c r="AY244" s="187" t="s">
        <v>178</v>
      </c>
    </row>
    <row r="245" spans="2:51" s="12" customFormat="1" ht="13.5">
      <c r="B245" s="194"/>
      <c r="D245" s="186" t="s">
        <v>186</v>
      </c>
      <c r="E245" s="195" t="s">
        <v>5</v>
      </c>
      <c r="F245" s="196" t="s">
        <v>188</v>
      </c>
      <c r="H245" s="197">
        <v>73538.82</v>
      </c>
      <c r="I245" s="198"/>
      <c r="L245" s="194"/>
      <c r="M245" s="199"/>
      <c r="N245" s="200"/>
      <c r="O245" s="200"/>
      <c r="P245" s="200"/>
      <c r="Q245" s="200"/>
      <c r="R245" s="200"/>
      <c r="S245" s="200"/>
      <c r="T245" s="201"/>
      <c r="AT245" s="195" t="s">
        <v>186</v>
      </c>
      <c r="AU245" s="195" t="s">
        <v>83</v>
      </c>
      <c r="AV245" s="12" t="s">
        <v>185</v>
      </c>
      <c r="AW245" s="12" t="s">
        <v>37</v>
      </c>
      <c r="AX245" s="12" t="s">
        <v>81</v>
      </c>
      <c r="AY245" s="195" t="s">
        <v>178</v>
      </c>
    </row>
    <row r="246" spans="2:65" s="1" customFormat="1" ht="25.5" customHeight="1">
      <c r="B246" s="172"/>
      <c r="C246" s="173" t="s">
        <v>316</v>
      </c>
      <c r="D246" s="173" t="s">
        <v>180</v>
      </c>
      <c r="E246" s="174" t="s">
        <v>442</v>
      </c>
      <c r="F246" s="175" t="s">
        <v>443</v>
      </c>
      <c r="G246" s="176" t="s">
        <v>183</v>
      </c>
      <c r="H246" s="177">
        <v>1225.647</v>
      </c>
      <c r="I246" s="178"/>
      <c r="J246" s="179">
        <f>ROUND(I246*H246,2)</f>
        <v>0</v>
      </c>
      <c r="K246" s="175" t="s">
        <v>435</v>
      </c>
      <c r="L246" s="39"/>
      <c r="M246" s="180" t="s">
        <v>5</v>
      </c>
      <c r="N246" s="181" t="s">
        <v>44</v>
      </c>
      <c r="O246" s="40"/>
      <c r="P246" s="182">
        <f>O246*H246</f>
        <v>0</v>
      </c>
      <c r="Q246" s="182">
        <v>0</v>
      </c>
      <c r="R246" s="182">
        <f>Q246*H246</f>
        <v>0</v>
      </c>
      <c r="S246" s="182">
        <v>0</v>
      </c>
      <c r="T246" s="183">
        <f>S246*H246</f>
        <v>0</v>
      </c>
      <c r="AR246" s="22" t="s">
        <v>185</v>
      </c>
      <c r="AT246" s="22" t="s">
        <v>180</v>
      </c>
      <c r="AU246" s="22" t="s">
        <v>83</v>
      </c>
      <c r="AY246" s="22" t="s">
        <v>178</v>
      </c>
      <c r="BE246" s="184">
        <f>IF(N246="základní",J246,0)</f>
        <v>0</v>
      </c>
      <c r="BF246" s="184">
        <f>IF(N246="snížená",J246,0)</f>
        <v>0</v>
      </c>
      <c r="BG246" s="184">
        <f>IF(N246="zákl. přenesená",J246,0)</f>
        <v>0</v>
      </c>
      <c r="BH246" s="184">
        <f>IF(N246="sníž. přenesená",J246,0)</f>
        <v>0</v>
      </c>
      <c r="BI246" s="184">
        <f>IF(N246="nulová",J246,0)</f>
        <v>0</v>
      </c>
      <c r="BJ246" s="22" t="s">
        <v>81</v>
      </c>
      <c r="BK246" s="184">
        <f>ROUND(I246*H246,2)</f>
        <v>0</v>
      </c>
      <c r="BL246" s="22" t="s">
        <v>185</v>
      </c>
      <c r="BM246" s="22" t="s">
        <v>444</v>
      </c>
    </row>
    <row r="247" spans="2:65" s="1" customFormat="1" ht="63.75" customHeight="1">
      <c r="B247" s="172"/>
      <c r="C247" s="173" t="s">
        <v>445</v>
      </c>
      <c r="D247" s="173" t="s">
        <v>180</v>
      </c>
      <c r="E247" s="174" t="s">
        <v>446</v>
      </c>
      <c r="F247" s="175" t="s">
        <v>447</v>
      </c>
      <c r="G247" s="176" t="s">
        <v>183</v>
      </c>
      <c r="H247" s="177">
        <v>371.3</v>
      </c>
      <c r="I247" s="178"/>
      <c r="J247" s="179">
        <f>ROUND(I247*H247,2)</f>
        <v>0</v>
      </c>
      <c r="K247" s="175" t="s">
        <v>191</v>
      </c>
      <c r="L247" s="39"/>
      <c r="M247" s="180" t="s">
        <v>5</v>
      </c>
      <c r="N247" s="181" t="s">
        <v>44</v>
      </c>
      <c r="O247" s="40"/>
      <c r="P247" s="182">
        <f>O247*H247</f>
        <v>0</v>
      </c>
      <c r="Q247" s="182">
        <v>0</v>
      </c>
      <c r="R247" s="182">
        <f>Q247*H247</f>
        <v>0</v>
      </c>
      <c r="S247" s="182">
        <v>0</v>
      </c>
      <c r="T247" s="183">
        <f>S247*H247</f>
        <v>0</v>
      </c>
      <c r="AR247" s="22" t="s">
        <v>185</v>
      </c>
      <c r="AT247" s="22" t="s">
        <v>180</v>
      </c>
      <c r="AU247" s="22" t="s">
        <v>83</v>
      </c>
      <c r="AY247" s="22" t="s">
        <v>178</v>
      </c>
      <c r="BE247" s="184">
        <f>IF(N247="základní",J247,0)</f>
        <v>0</v>
      </c>
      <c r="BF247" s="184">
        <f>IF(N247="snížená",J247,0)</f>
        <v>0</v>
      </c>
      <c r="BG247" s="184">
        <f>IF(N247="zákl. přenesená",J247,0)</f>
        <v>0</v>
      </c>
      <c r="BH247" s="184">
        <f>IF(N247="sníž. přenesená",J247,0)</f>
        <v>0</v>
      </c>
      <c r="BI247" s="184">
        <f>IF(N247="nulová",J247,0)</f>
        <v>0</v>
      </c>
      <c r="BJ247" s="22" t="s">
        <v>81</v>
      </c>
      <c r="BK247" s="184">
        <f>ROUND(I247*H247,2)</f>
        <v>0</v>
      </c>
      <c r="BL247" s="22" t="s">
        <v>185</v>
      </c>
      <c r="BM247" s="22" t="s">
        <v>448</v>
      </c>
    </row>
    <row r="248" spans="2:51" s="11" customFormat="1" ht="13.5">
      <c r="B248" s="185"/>
      <c r="D248" s="186" t="s">
        <v>186</v>
      </c>
      <c r="E248" s="187" t="s">
        <v>5</v>
      </c>
      <c r="F248" s="188" t="s">
        <v>449</v>
      </c>
      <c r="H248" s="189">
        <v>371.3</v>
      </c>
      <c r="I248" s="190"/>
      <c r="L248" s="185"/>
      <c r="M248" s="191"/>
      <c r="N248" s="192"/>
      <c r="O248" s="192"/>
      <c r="P248" s="192"/>
      <c r="Q248" s="192"/>
      <c r="R248" s="192"/>
      <c r="S248" s="192"/>
      <c r="T248" s="193"/>
      <c r="AT248" s="187" t="s">
        <v>186</v>
      </c>
      <c r="AU248" s="187" t="s">
        <v>83</v>
      </c>
      <c r="AV248" s="11" t="s">
        <v>83</v>
      </c>
      <c r="AW248" s="11" t="s">
        <v>37</v>
      </c>
      <c r="AX248" s="11" t="s">
        <v>73</v>
      </c>
      <c r="AY248" s="187" t="s">
        <v>178</v>
      </c>
    </row>
    <row r="249" spans="2:51" s="12" customFormat="1" ht="13.5">
      <c r="B249" s="194"/>
      <c r="D249" s="186" t="s">
        <v>186</v>
      </c>
      <c r="E249" s="195" t="s">
        <v>5</v>
      </c>
      <c r="F249" s="196" t="s">
        <v>188</v>
      </c>
      <c r="H249" s="197">
        <v>371.3</v>
      </c>
      <c r="I249" s="198"/>
      <c r="L249" s="194"/>
      <c r="M249" s="199"/>
      <c r="N249" s="200"/>
      <c r="O249" s="200"/>
      <c r="P249" s="200"/>
      <c r="Q249" s="200"/>
      <c r="R249" s="200"/>
      <c r="S249" s="200"/>
      <c r="T249" s="201"/>
      <c r="AT249" s="195" t="s">
        <v>186</v>
      </c>
      <c r="AU249" s="195" t="s">
        <v>83</v>
      </c>
      <c r="AV249" s="12" t="s">
        <v>185</v>
      </c>
      <c r="AW249" s="12" t="s">
        <v>37</v>
      </c>
      <c r="AX249" s="12" t="s">
        <v>81</v>
      </c>
      <c r="AY249" s="195" t="s">
        <v>178</v>
      </c>
    </row>
    <row r="250" spans="2:65" s="1" customFormat="1" ht="25.5" customHeight="1">
      <c r="B250" s="172"/>
      <c r="C250" s="173" t="s">
        <v>323</v>
      </c>
      <c r="D250" s="173" t="s">
        <v>180</v>
      </c>
      <c r="E250" s="174" t="s">
        <v>450</v>
      </c>
      <c r="F250" s="175" t="s">
        <v>451</v>
      </c>
      <c r="G250" s="176" t="s">
        <v>183</v>
      </c>
      <c r="H250" s="177">
        <v>483.22</v>
      </c>
      <c r="I250" s="178"/>
      <c r="J250" s="179">
        <f>ROUND(I250*H250,2)</f>
        <v>0</v>
      </c>
      <c r="K250" s="175" t="s">
        <v>191</v>
      </c>
      <c r="L250" s="39"/>
      <c r="M250" s="180" t="s">
        <v>5</v>
      </c>
      <c r="N250" s="181" t="s">
        <v>44</v>
      </c>
      <c r="O250" s="40"/>
      <c r="P250" s="182">
        <f>O250*H250</f>
        <v>0</v>
      </c>
      <c r="Q250" s="182">
        <v>0</v>
      </c>
      <c r="R250" s="182">
        <f>Q250*H250</f>
        <v>0</v>
      </c>
      <c r="S250" s="182">
        <v>0</v>
      </c>
      <c r="T250" s="183">
        <f>S250*H250</f>
        <v>0</v>
      </c>
      <c r="AR250" s="22" t="s">
        <v>185</v>
      </c>
      <c r="AT250" s="22" t="s">
        <v>180</v>
      </c>
      <c r="AU250" s="22" t="s">
        <v>83</v>
      </c>
      <c r="AY250" s="22" t="s">
        <v>178</v>
      </c>
      <c r="BE250" s="184">
        <f>IF(N250="základní",J250,0)</f>
        <v>0</v>
      </c>
      <c r="BF250" s="184">
        <f>IF(N250="snížená",J250,0)</f>
        <v>0</v>
      </c>
      <c r="BG250" s="184">
        <f>IF(N250="zákl. přenesená",J250,0)</f>
        <v>0</v>
      </c>
      <c r="BH250" s="184">
        <f>IF(N250="sníž. přenesená",J250,0)</f>
        <v>0</v>
      </c>
      <c r="BI250" s="184">
        <f>IF(N250="nulová",J250,0)</f>
        <v>0</v>
      </c>
      <c r="BJ250" s="22" t="s">
        <v>81</v>
      </c>
      <c r="BK250" s="184">
        <f>ROUND(I250*H250,2)</f>
        <v>0</v>
      </c>
      <c r="BL250" s="22" t="s">
        <v>185</v>
      </c>
      <c r="BM250" s="22" t="s">
        <v>452</v>
      </c>
    </row>
    <row r="251" spans="2:51" s="11" customFormat="1" ht="13.5">
      <c r="B251" s="185"/>
      <c r="D251" s="186" t="s">
        <v>186</v>
      </c>
      <c r="E251" s="187" t="s">
        <v>5</v>
      </c>
      <c r="F251" s="188" t="s">
        <v>453</v>
      </c>
      <c r="H251" s="189">
        <v>483.22</v>
      </c>
      <c r="I251" s="190"/>
      <c r="L251" s="185"/>
      <c r="M251" s="191"/>
      <c r="N251" s="192"/>
      <c r="O251" s="192"/>
      <c r="P251" s="192"/>
      <c r="Q251" s="192"/>
      <c r="R251" s="192"/>
      <c r="S251" s="192"/>
      <c r="T251" s="193"/>
      <c r="AT251" s="187" t="s">
        <v>186</v>
      </c>
      <c r="AU251" s="187" t="s">
        <v>83</v>
      </c>
      <c r="AV251" s="11" t="s">
        <v>83</v>
      </c>
      <c r="AW251" s="11" t="s">
        <v>37</v>
      </c>
      <c r="AX251" s="11" t="s">
        <v>73</v>
      </c>
      <c r="AY251" s="187" t="s">
        <v>178</v>
      </c>
    </row>
    <row r="252" spans="2:51" s="12" customFormat="1" ht="13.5">
      <c r="B252" s="194"/>
      <c r="D252" s="186" t="s">
        <v>186</v>
      </c>
      <c r="E252" s="195" t="s">
        <v>5</v>
      </c>
      <c r="F252" s="196" t="s">
        <v>188</v>
      </c>
      <c r="H252" s="197">
        <v>483.22</v>
      </c>
      <c r="I252" s="198"/>
      <c r="L252" s="194"/>
      <c r="M252" s="199"/>
      <c r="N252" s="200"/>
      <c r="O252" s="200"/>
      <c r="P252" s="200"/>
      <c r="Q252" s="200"/>
      <c r="R252" s="200"/>
      <c r="S252" s="200"/>
      <c r="T252" s="201"/>
      <c r="AT252" s="195" t="s">
        <v>186</v>
      </c>
      <c r="AU252" s="195" t="s">
        <v>83</v>
      </c>
      <c r="AV252" s="12" t="s">
        <v>185</v>
      </c>
      <c r="AW252" s="12" t="s">
        <v>37</v>
      </c>
      <c r="AX252" s="12" t="s">
        <v>81</v>
      </c>
      <c r="AY252" s="195" t="s">
        <v>178</v>
      </c>
    </row>
    <row r="253" spans="2:65" s="1" customFormat="1" ht="25.5" customHeight="1">
      <c r="B253" s="172"/>
      <c r="C253" s="173" t="s">
        <v>454</v>
      </c>
      <c r="D253" s="173" t="s">
        <v>180</v>
      </c>
      <c r="E253" s="174" t="s">
        <v>455</v>
      </c>
      <c r="F253" s="175" t="s">
        <v>456</v>
      </c>
      <c r="G253" s="176" t="s">
        <v>196</v>
      </c>
      <c r="H253" s="177">
        <v>6.163</v>
      </c>
      <c r="I253" s="178"/>
      <c r="J253" s="179">
        <f>ROUND(I253*H253,2)</f>
        <v>0</v>
      </c>
      <c r="K253" s="175" t="s">
        <v>344</v>
      </c>
      <c r="L253" s="39"/>
      <c r="M253" s="180" t="s">
        <v>5</v>
      </c>
      <c r="N253" s="181" t="s">
        <v>44</v>
      </c>
      <c r="O253" s="40"/>
      <c r="P253" s="182">
        <f>O253*H253</f>
        <v>0</v>
      </c>
      <c r="Q253" s="182">
        <v>0</v>
      </c>
      <c r="R253" s="182">
        <f>Q253*H253</f>
        <v>0</v>
      </c>
      <c r="S253" s="182">
        <v>0</v>
      </c>
      <c r="T253" s="183">
        <f>S253*H253</f>
        <v>0</v>
      </c>
      <c r="AR253" s="22" t="s">
        <v>185</v>
      </c>
      <c r="AT253" s="22" t="s">
        <v>180</v>
      </c>
      <c r="AU253" s="22" t="s">
        <v>83</v>
      </c>
      <c r="AY253" s="22" t="s">
        <v>178</v>
      </c>
      <c r="BE253" s="184">
        <f>IF(N253="základní",J253,0)</f>
        <v>0</v>
      </c>
      <c r="BF253" s="184">
        <f>IF(N253="snížená",J253,0)</f>
        <v>0</v>
      </c>
      <c r="BG253" s="184">
        <f>IF(N253="zákl. přenesená",J253,0)</f>
        <v>0</v>
      </c>
      <c r="BH253" s="184">
        <f>IF(N253="sníž. přenesená",J253,0)</f>
        <v>0</v>
      </c>
      <c r="BI253" s="184">
        <f>IF(N253="nulová",J253,0)</f>
        <v>0</v>
      </c>
      <c r="BJ253" s="22" t="s">
        <v>81</v>
      </c>
      <c r="BK253" s="184">
        <f>ROUND(I253*H253,2)</f>
        <v>0</v>
      </c>
      <c r="BL253" s="22" t="s">
        <v>185</v>
      </c>
      <c r="BM253" s="22" t="s">
        <v>457</v>
      </c>
    </row>
    <row r="254" spans="2:51" s="11" customFormat="1" ht="13.5">
      <c r="B254" s="185"/>
      <c r="D254" s="186" t="s">
        <v>186</v>
      </c>
      <c r="E254" s="187" t="s">
        <v>5</v>
      </c>
      <c r="F254" s="188" t="s">
        <v>458</v>
      </c>
      <c r="H254" s="189">
        <v>6.163</v>
      </c>
      <c r="I254" s="190"/>
      <c r="L254" s="185"/>
      <c r="M254" s="191"/>
      <c r="N254" s="192"/>
      <c r="O254" s="192"/>
      <c r="P254" s="192"/>
      <c r="Q254" s="192"/>
      <c r="R254" s="192"/>
      <c r="S254" s="192"/>
      <c r="T254" s="193"/>
      <c r="AT254" s="187" t="s">
        <v>186</v>
      </c>
      <c r="AU254" s="187" t="s">
        <v>83</v>
      </c>
      <c r="AV254" s="11" t="s">
        <v>83</v>
      </c>
      <c r="AW254" s="11" t="s">
        <v>37</v>
      </c>
      <c r="AX254" s="11" t="s">
        <v>73</v>
      </c>
      <c r="AY254" s="187" t="s">
        <v>178</v>
      </c>
    </row>
    <row r="255" spans="2:51" s="12" customFormat="1" ht="13.5">
      <c r="B255" s="194"/>
      <c r="D255" s="186" t="s">
        <v>186</v>
      </c>
      <c r="E255" s="195" t="s">
        <v>5</v>
      </c>
      <c r="F255" s="196" t="s">
        <v>188</v>
      </c>
      <c r="H255" s="197">
        <v>6.163</v>
      </c>
      <c r="I255" s="198"/>
      <c r="L255" s="194"/>
      <c r="M255" s="199"/>
      <c r="N255" s="200"/>
      <c r="O255" s="200"/>
      <c r="P255" s="200"/>
      <c r="Q255" s="200"/>
      <c r="R255" s="200"/>
      <c r="S255" s="200"/>
      <c r="T255" s="201"/>
      <c r="AT255" s="195" t="s">
        <v>186</v>
      </c>
      <c r="AU255" s="195" t="s">
        <v>83</v>
      </c>
      <c r="AV255" s="12" t="s">
        <v>185</v>
      </c>
      <c r="AW255" s="12" t="s">
        <v>37</v>
      </c>
      <c r="AX255" s="12" t="s">
        <v>81</v>
      </c>
      <c r="AY255" s="195" t="s">
        <v>178</v>
      </c>
    </row>
    <row r="256" spans="2:65" s="1" customFormat="1" ht="38.25" customHeight="1">
      <c r="B256" s="172"/>
      <c r="C256" s="173" t="s">
        <v>327</v>
      </c>
      <c r="D256" s="173" t="s">
        <v>180</v>
      </c>
      <c r="E256" s="174" t="s">
        <v>459</v>
      </c>
      <c r="F256" s="175" t="s">
        <v>460</v>
      </c>
      <c r="G256" s="176" t="s">
        <v>183</v>
      </c>
      <c r="H256" s="177">
        <v>37.075</v>
      </c>
      <c r="I256" s="178"/>
      <c r="J256" s="179">
        <f>ROUND(I256*H256,2)</f>
        <v>0</v>
      </c>
      <c r="K256" s="175" t="s">
        <v>191</v>
      </c>
      <c r="L256" s="39"/>
      <c r="M256" s="180" t="s">
        <v>5</v>
      </c>
      <c r="N256" s="181" t="s">
        <v>44</v>
      </c>
      <c r="O256" s="40"/>
      <c r="P256" s="182">
        <f>O256*H256</f>
        <v>0</v>
      </c>
      <c r="Q256" s="182">
        <v>0</v>
      </c>
      <c r="R256" s="182">
        <f>Q256*H256</f>
        <v>0</v>
      </c>
      <c r="S256" s="182">
        <v>0</v>
      </c>
      <c r="T256" s="183">
        <f>S256*H256</f>
        <v>0</v>
      </c>
      <c r="AR256" s="22" t="s">
        <v>185</v>
      </c>
      <c r="AT256" s="22" t="s">
        <v>180</v>
      </c>
      <c r="AU256" s="22" t="s">
        <v>83</v>
      </c>
      <c r="AY256" s="22" t="s">
        <v>178</v>
      </c>
      <c r="BE256" s="184">
        <f>IF(N256="základní",J256,0)</f>
        <v>0</v>
      </c>
      <c r="BF256" s="184">
        <f>IF(N256="snížená",J256,0)</f>
        <v>0</v>
      </c>
      <c r="BG256" s="184">
        <f>IF(N256="zákl. přenesená",J256,0)</f>
        <v>0</v>
      </c>
      <c r="BH256" s="184">
        <f>IF(N256="sníž. přenesená",J256,0)</f>
        <v>0</v>
      </c>
      <c r="BI256" s="184">
        <f>IF(N256="nulová",J256,0)</f>
        <v>0</v>
      </c>
      <c r="BJ256" s="22" t="s">
        <v>81</v>
      </c>
      <c r="BK256" s="184">
        <f>ROUND(I256*H256,2)</f>
        <v>0</v>
      </c>
      <c r="BL256" s="22" t="s">
        <v>185</v>
      </c>
      <c r="BM256" s="22" t="s">
        <v>461</v>
      </c>
    </row>
    <row r="257" spans="2:65" s="1" customFormat="1" ht="16.5" customHeight="1">
      <c r="B257" s="172"/>
      <c r="C257" s="173" t="s">
        <v>462</v>
      </c>
      <c r="D257" s="173" t="s">
        <v>180</v>
      </c>
      <c r="E257" s="174" t="s">
        <v>463</v>
      </c>
      <c r="F257" s="175" t="s">
        <v>464</v>
      </c>
      <c r="G257" s="176" t="s">
        <v>183</v>
      </c>
      <c r="H257" s="177">
        <v>17.385</v>
      </c>
      <c r="I257" s="178"/>
      <c r="J257" s="179">
        <f>ROUND(I257*H257,2)</f>
        <v>0</v>
      </c>
      <c r="K257" s="175" t="s">
        <v>197</v>
      </c>
      <c r="L257" s="39"/>
      <c r="M257" s="180" t="s">
        <v>5</v>
      </c>
      <c r="N257" s="181" t="s">
        <v>44</v>
      </c>
      <c r="O257" s="40"/>
      <c r="P257" s="182">
        <f>O257*H257</f>
        <v>0</v>
      </c>
      <c r="Q257" s="182">
        <v>0</v>
      </c>
      <c r="R257" s="182">
        <f>Q257*H257</f>
        <v>0</v>
      </c>
      <c r="S257" s="182">
        <v>0</v>
      </c>
      <c r="T257" s="183">
        <f>S257*H257</f>
        <v>0</v>
      </c>
      <c r="AR257" s="22" t="s">
        <v>185</v>
      </c>
      <c r="AT257" s="22" t="s">
        <v>180</v>
      </c>
      <c r="AU257" s="22" t="s">
        <v>83</v>
      </c>
      <c r="AY257" s="22" t="s">
        <v>178</v>
      </c>
      <c r="BE257" s="184">
        <f>IF(N257="základní",J257,0)</f>
        <v>0</v>
      </c>
      <c r="BF257" s="184">
        <f>IF(N257="snížená",J257,0)</f>
        <v>0</v>
      </c>
      <c r="BG257" s="184">
        <f>IF(N257="zákl. přenesená",J257,0)</f>
        <v>0</v>
      </c>
      <c r="BH257" s="184">
        <f>IF(N257="sníž. přenesená",J257,0)</f>
        <v>0</v>
      </c>
      <c r="BI257" s="184">
        <f>IF(N257="nulová",J257,0)</f>
        <v>0</v>
      </c>
      <c r="BJ257" s="22" t="s">
        <v>81</v>
      </c>
      <c r="BK257" s="184">
        <f>ROUND(I257*H257,2)</f>
        <v>0</v>
      </c>
      <c r="BL257" s="22" t="s">
        <v>185</v>
      </c>
      <c r="BM257" s="22" t="s">
        <v>465</v>
      </c>
    </row>
    <row r="258" spans="2:51" s="11" customFormat="1" ht="13.5">
      <c r="B258" s="185"/>
      <c r="D258" s="186" t="s">
        <v>186</v>
      </c>
      <c r="E258" s="187" t="s">
        <v>5</v>
      </c>
      <c r="F258" s="188" t="s">
        <v>466</v>
      </c>
      <c r="H258" s="189">
        <v>17.385</v>
      </c>
      <c r="I258" s="190"/>
      <c r="L258" s="185"/>
      <c r="M258" s="191"/>
      <c r="N258" s="192"/>
      <c r="O258" s="192"/>
      <c r="P258" s="192"/>
      <c r="Q258" s="192"/>
      <c r="R258" s="192"/>
      <c r="S258" s="192"/>
      <c r="T258" s="193"/>
      <c r="AT258" s="187" t="s">
        <v>186</v>
      </c>
      <c r="AU258" s="187" t="s">
        <v>83</v>
      </c>
      <c r="AV258" s="11" t="s">
        <v>83</v>
      </c>
      <c r="AW258" s="11" t="s">
        <v>37</v>
      </c>
      <c r="AX258" s="11" t="s">
        <v>73</v>
      </c>
      <c r="AY258" s="187" t="s">
        <v>178</v>
      </c>
    </row>
    <row r="259" spans="2:51" s="12" customFormat="1" ht="13.5">
      <c r="B259" s="194"/>
      <c r="D259" s="186" t="s">
        <v>186</v>
      </c>
      <c r="E259" s="195" t="s">
        <v>5</v>
      </c>
      <c r="F259" s="196" t="s">
        <v>188</v>
      </c>
      <c r="H259" s="197">
        <v>17.385</v>
      </c>
      <c r="I259" s="198"/>
      <c r="L259" s="194"/>
      <c r="M259" s="199"/>
      <c r="N259" s="200"/>
      <c r="O259" s="200"/>
      <c r="P259" s="200"/>
      <c r="Q259" s="200"/>
      <c r="R259" s="200"/>
      <c r="S259" s="200"/>
      <c r="T259" s="201"/>
      <c r="AT259" s="195" t="s">
        <v>186</v>
      </c>
      <c r="AU259" s="195" t="s">
        <v>83</v>
      </c>
      <c r="AV259" s="12" t="s">
        <v>185</v>
      </c>
      <c r="AW259" s="12" t="s">
        <v>37</v>
      </c>
      <c r="AX259" s="12" t="s">
        <v>81</v>
      </c>
      <c r="AY259" s="195" t="s">
        <v>178</v>
      </c>
    </row>
    <row r="260" spans="2:65" s="1" customFormat="1" ht="16.5" customHeight="1">
      <c r="B260" s="172"/>
      <c r="C260" s="173" t="s">
        <v>330</v>
      </c>
      <c r="D260" s="173" t="s">
        <v>180</v>
      </c>
      <c r="E260" s="174" t="s">
        <v>467</v>
      </c>
      <c r="F260" s="175" t="s">
        <v>468</v>
      </c>
      <c r="G260" s="176" t="s">
        <v>183</v>
      </c>
      <c r="H260" s="177">
        <v>41.13</v>
      </c>
      <c r="I260" s="178"/>
      <c r="J260" s="179">
        <f>ROUND(I260*H260,2)</f>
        <v>0</v>
      </c>
      <c r="K260" s="175" t="s">
        <v>197</v>
      </c>
      <c r="L260" s="39"/>
      <c r="M260" s="180" t="s">
        <v>5</v>
      </c>
      <c r="N260" s="181" t="s">
        <v>44</v>
      </c>
      <c r="O260" s="40"/>
      <c r="P260" s="182">
        <f>O260*H260</f>
        <v>0</v>
      </c>
      <c r="Q260" s="182">
        <v>0</v>
      </c>
      <c r="R260" s="182">
        <f>Q260*H260</f>
        <v>0</v>
      </c>
      <c r="S260" s="182">
        <v>0</v>
      </c>
      <c r="T260" s="183">
        <f>S260*H260</f>
        <v>0</v>
      </c>
      <c r="AR260" s="22" t="s">
        <v>185</v>
      </c>
      <c r="AT260" s="22" t="s">
        <v>180</v>
      </c>
      <c r="AU260" s="22" t="s">
        <v>83</v>
      </c>
      <c r="AY260" s="22" t="s">
        <v>178</v>
      </c>
      <c r="BE260" s="184">
        <f>IF(N260="základní",J260,0)</f>
        <v>0</v>
      </c>
      <c r="BF260" s="184">
        <f>IF(N260="snížená",J260,0)</f>
        <v>0</v>
      </c>
      <c r="BG260" s="184">
        <f>IF(N260="zákl. přenesená",J260,0)</f>
        <v>0</v>
      </c>
      <c r="BH260" s="184">
        <f>IF(N260="sníž. přenesená",J260,0)</f>
        <v>0</v>
      </c>
      <c r="BI260" s="184">
        <f>IF(N260="nulová",J260,0)</f>
        <v>0</v>
      </c>
      <c r="BJ260" s="22" t="s">
        <v>81</v>
      </c>
      <c r="BK260" s="184">
        <f>ROUND(I260*H260,2)</f>
        <v>0</v>
      </c>
      <c r="BL260" s="22" t="s">
        <v>185</v>
      </c>
      <c r="BM260" s="22" t="s">
        <v>469</v>
      </c>
    </row>
    <row r="261" spans="2:51" s="11" customFormat="1" ht="13.5">
      <c r="B261" s="185"/>
      <c r="D261" s="186" t="s">
        <v>186</v>
      </c>
      <c r="E261" s="187" t="s">
        <v>5</v>
      </c>
      <c r="F261" s="188" t="s">
        <v>470</v>
      </c>
      <c r="H261" s="189">
        <v>41.13</v>
      </c>
      <c r="I261" s="190"/>
      <c r="L261" s="185"/>
      <c r="M261" s="191"/>
      <c r="N261" s="192"/>
      <c r="O261" s="192"/>
      <c r="P261" s="192"/>
      <c r="Q261" s="192"/>
      <c r="R261" s="192"/>
      <c r="S261" s="192"/>
      <c r="T261" s="193"/>
      <c r="AT261" s="187" t="s">
        <v>186</v>
      </c>
      <c r="AU261" s="187" t="s">
        <v>83</v>
      </c>
      <c r="AV261" s="11" t="s">
        <v>83</v>
      </c>
      <c r="AW261" s="11" t="s">
        <v>37</v>
      </c>
      <c r="AX261" s="11" t="s">
        <v>73</v>
      </c>
      <c r="AY261" s="187" t="s">
        <v>178</v>
      </c>
    </row>
    <row r="262" spans="2:51" s="12" customFormat="1" ht="13.5">
      <c r="B262" s="194"/>
      <c r="D262" s="186" t="s">
        <v>186</v>
      </c>
      <c r="E262" s="195" t="s">
        <v>5</v>
      </c>
      <c r="F262" s="196" t="s">
        <v>188</v>
      </c>
      <c r="H262" s="197">
        <v>41.13</v>
      </c>
      <c r="I262" s="198"/>
      <c r="L262" s="194"/>
      <c r="M262" s="199"/>
      <c r="N262" s="200"/>
      <c r="O262" s="200"/>
      <c r="P262" s="200"/>
      <c r="Q262" s="200"/>
      <c r="R262" s="200"/>
      <c r="S262" s="200"/>
      <c r="T262" s="201"/>
      <c r="AT262" s="195" t="s">
        <v>186</v>
      </c>
      <c r="AU262" s="195" t="s">
        <v>83</v>
      </c>
      <c r="AV262" s="12" t="s">
        <v>185</v>
      </c>
      <c r="AW262" s="12" t="s">
        <v>37</v>
      </c>
      <c r="AX262" s="12" t="s">
        <v>81</v>
      </c>
      <c r="AY262" s="195" t="s">
        <v>178</v>
      </c>
    </row>
    <row r="263" spans="2:65" s="1" customFormat="1" ht="16.5" customHeight="1">
      <c r="B263" s="172"/>
      <c r="C263" s="173" t="s">
        <v>471</v>
      </c>
      <c r="D263" s="173" t="s">
        <v>180</v>
      </c>
      <c r="E263" s="174" t="s">
        <v>472</v>
      </c>
      <c r="F263" s="175" t="s">
        <v>473</v>
      </c>
      <c r="G263" s="176" t="s">
        <v>183</v>
      </c>
      <c r="H263" s="177">
        <v>166.88</v>
      </c>
      <c r="I263" s="178"/>
      <c r="J263" s="179">
        <f>ROUND(I263*H263,2)</f>
        <v>0</v>
      </c>
      <c r="K263" s="175" t="s">
        <v>197</v>
      </c>
      <c r="L263" s="39"/>
      <c r="M263" s="180" t="s">
        <v>5</v>
      </c>
      <c r="N263" s="181" t="s">
        <v>44</v>
      </c>
      <c r="O263" s="40"/>
      <c r="P263" s="182">
        <f>O263*H263</f>
        <v>0</v>
      </c>
      <c r="Q263" s="182">
        <v>0</v>
      </c>
      <c r="R263" s="182">
        <f>Q263*H263</f>
        <v>0</v>
      </c>
      <c r="S263" s="182">
        <v>0</v>
      </c>
      <c r="T263" s="183">
        <f>S263*H263</f>
        <v>0</v>
      </c>
      <c r="AR263" s="22" t="s">
        <v>185</v>
      </c>
      <c r="AT263" s="22" t="s">
        <v>180</v>
      </c>
      <c r="AU263" s="22" t="s">
        <v>83</v>
      </c>
      <c r="AY263" s="22" t="s">
        <v>178</v>
      </c>
      <c r="BE263" s="184">
        <f>IF(N263="základní",J263,0)</f>
        <v>0</v>
      </c>
      <c r="BF263" s="184">
        <f>IF(N263="snížená",J263,0)</f>
        <v>0</v>
      </c>
      <c r="BG263" s="184">
        <f>IF(N263="zákl. přenesená",J263,0)</f>
        <v>0</v>
      </c>
      <c r="BH263" s="184">
        <f>IF(N263="sníž. přenesená",J263,0)</f>
        <v>0</v>
      </c>
      <c r="BI263" s="184">
        <f>IF(N263="nulová",J263,0)</f>
        <v>0</v>
      </c>
      <c r="BJ263" s="22" t="s">
        <v>81</v>
      </c>
      <c r="BK263" s="184">
        <f>ROUND(I263*H263,2)</f>
        <v>0</v>
      </c>
      <c r="BL263" s="22" t="s">
        <v>185</v>
      </c>
      <c r="BM263" s="22" t="s">
        <v>474</v>
      </c>
    </row>
    <row r="264" spans="2:51" s="11" customFormat="1" ht="13.5">
      <c r="B264" s="185"/>
      <c r="D264" s="186" t="s">
        <v>186</v>
      </c>
      <c r="E264" s="187" t="s">
        <v>5</v>
      </c>
      <c r="F264" s="188" t="s">
        <v>475</v>
      </c>
      <c r="H264" s="189">
        <v>166.88</v>
      </c>
      <c r="I264" s="190"/>
      <c r="L264" s="185"/>
      <c r="M264" s="191"/>
      <c r="N264" s="192"/>
      <c r="O264" s="192"/>
      <c r="P264" s="192"/>
      <c r="Q264" s="192"/>
      <c r="R264" s="192"/>
      <c r="S264" s="192"/>
      <c r="T264" s="193"/>
      <c r="AT264" s="187" t="s">
        <v>186</v>
      </c>
      <c r="AU264" s="187" t="s">
        <v>83</v>
      </c>
      <c r="AV264" s="11" t="s">
        <v>83</v>
      </c>
      <c r="AW264" s="11" t="s">
        <v>37</v>
      </c>
      <c r="AX264" s="11" t="s">
        <v>73</v>
      </c>
      <c r="AY264" s="187" t="s">
        <v>178</v>
      </c>
    </row>
    <row r="265" spans="2:51" s="12" customFormat="1" ht="13.5">
      <c r="B265" s="194"/>
      <c r="D265" s="186" t="s">
        <v>186</v>
      </c>
      <c r="E265" s="195" t="s">
        <v>5</v>
      </c>
      <c r="F265" s="196" t="s">
        <v>188</v>
      </c>
      <c r="H265" s="197">
        <v>166.88</v>
      </c>
      <c r="I265" s="198"/>
      <c r="L265" s="194"/>
      <c r="M265" s="199"/>
      <c r="N265" s="200"/>
      <c r="O265" s="200"/>
      <c r="P265" s="200"/>
      <c r="Q265" s="200"/>
      <c r="R265" s="200"/>
      <c r="S265" s="200"/>
      <c r="T265" s="201"/>
      <c r="AT265" s="195" t="s">
        <v>186</v>
      </c>
      <c r="AU265" s="195" t="s">
        <v>83</v>
      </c>
      <c r="AV265" s="12" t="s">
        <v>185</v>
      </c>
      <c r="AW265" s="12" t="s">
        <v>37</v>
      </c>
      <c r="AX265" s="12" t="s">
        <v>81</v>
      </c>
      <c r="AY265" s="195" t="s">
        <v>178</v>
      </c>
    </row>
    <row r="266" spans="2:65" s="1" customFormat="1" ht="16.5" customHeight="1">
      <c r="B266" s="172"/>
      <c r="C266" s="173" t="s">
        <v>335</v>
      </c>
      <c r="D266" s="173" t="s">
        <v>180</v>
      </c>
      <c r="E266" s="174" t="s">
        <v>476</v>
      </c>
      <c r="F266" s="175" t="s">
        <v>477</v>
      </c>
      <c r="G266" s="176" t="s">
        <v>183</v>
      </c>
      <c r="H266" s="177">
        <v>13.23</v>
      </c>
      <c r="I266" s="178"/>
      <c r="J266" s="179">
        <f>ROUND(I266*H266,2)</f>
        <v>0</v>
      </c>
      <c r="K266" s="175" t="s">
        <v>197</v>
      </c>
      <c r="L266" s="39"/>
      <c r="M266" s="180" t="s">
        <v>5</v>
      </c>
      <c r="N266" s="181" t="s">
        <v>44</v>
      </c>
      <c r="O266" s="40"/>
      <c r="P266" s="182">
        <f>O266*H266</f>
        <v>0</v>
      </c>
      <c r="Q266" s="182">
        <v>0</v>
      </c>
      <c r="R266" s="182">
        <f>Q266*H266</f>
        <v>0</v>
      </c>
      <c r="S266" s="182">
        <v>0</v>
      </c>
      <c r="T266" s="183">
        <f>S266*H266</f>
        <v>0</v>
      </c>
      <c r="AR266" s="22" t="s">
        <v>185</v>
      </c>
      <c r="AT266" s="22" t="s">
        <v>180</v>
      </c>
      <c r="AU266" s="22" t="s">
        <v>83</v>
      </c>
      <c r="AY266" s="22" t="s">
        <v>178</v>
      </c>
      <c r="BE266" s="184">
        <f>IF(N266="základní",J266,0)</f>
        <v>0</v>
      </c>
      <c r="BF266" s="184">
        <f>IF(N266="snížená",J266,0)</f>
        <v>0</v>
      </c>
      <c r="BG266" s="184">
        <f>IF(N266="zákl. přenesená",J266,0)</f>
        <v>0</v>
      </c>
      <c r="BH266" s="184">
        <f>IF(N266="sníž. přenesená",J266,0)</f>
        <v>0</v>
      </c>
      <c r="BI266" s="184">
        <f>IF(N266="nulová",J266,0)</f>
        <v>0</v>
      </c>
      <c r="BJ266" s="22" t="s">
        <v>81</v>
      </c>
      <c r="BK266" s="184">
        <f>ROUND(I266*H266,2)</f>
        <v>0</v>
      </c>
      <c r="BL266" s="22" t="s">
        <v>185</v>
      </c>
      <c r="BM266" s="22" t="s">
        <v>478</v>
      </c>
    </row>
    <row r="267" spans="2:51" s="11" customFormat="1" ht="13.5">
      <c r="B267" s="185"/>
      <c r="D267" s="186" t="s">
        <v>186</v>
      </c>
      <c r="E267" s="187" t="s">
        <v>5</v>
      </c>
      <c r="F267" s="188" t="s">
        <v>479</v>
      </c>
      <c r="H267" s="189">
        <v>13.23</v>
      </c>
      <c r="I267" s="190"/>
      <c r="L267" s="185"/>
      <c r="M267" s="191"/>
      <c r="N267" s="192"/>
      <c r="O267" s="192"/>
      <c r="P267" s="192"/>
      <c r="Q267" s="192"/>
      <c r="R267" s="192"/>
      <c r="S267" s="192"/>
      <c r="T267" s="193"/>
      <c r="AT267" s="187" t="s">
        <v>186</v>
      </c>
      <c r="AU267" s="187" t="s">
        <v>83</v>
      </c>
      <c r="AV267" s="11" t="s">
        <v>83</v>
      </c>
      <c r="AW267" s="11" t="s">
        <v>37</v>
      </c>
      <c r="AX267" s="11" t="s">
        <v>73</v>
      </c>
      <c r="AY267" s="187" t="s">
        <v>178</v>
      </c>
    </row>
    <row r="268" spans="2:51" s="12" customFormat="1" ht="13.5">
      <c r="B268" s="194"/>
      <c r="D268" s="186" t="s">
        <v>186</v>
      </c>
      <c r="E268" s="195" t="s">
        <v>5</v>
      </c>
      <c r="F268" s="196" t="s">
        <v>188</v>
      </c>
      <c r="H268" s="197">
        <v>13.23</v>
      </c>
      <c r="I268" s="198"/>
      <c r="L268" s="194"/>
      <c r="M268" s="199"/>
      <c r="N268" s="200"/>
      <c r="O268" s="200"/>
      <c r="P268" s="200"/>
      <c r="Q268" s="200"/>
      <c r="R268" s="200"/>
      <c r="S268" s="200"/>
      <c r="T268" s="201"/>
      <c r="AT268" s="195" t="s">
        <v>186</v>
      </c>
      <c r="AU268" s="195" t="s">
        <v>83</v>
      </c>
      <c r="AV268" s="12" t="s">
        <v>185</v>
      </c>
      <c r="AW268" s="12" t="s">
        <v>37</v>
      </c>
      <c r="AX268" s="12" t="s">
        <v>81</v>
      </c>
      <c r="AY268" s="195" t="s">
        <v>178</v>
      </c>
    </row>
    <row r="269" spans="2:65" s="1" customFormat="1" ht="16.5" customHeight="1">
      <c r="B269" s="172"/>
      <c r="C269" s="173" t="s">
        <v>480</v>
      </c>
      <c r="D269" s="173" t="s">
        <v>180</v>
      </c>
      <c r="E269" s="174" t="s">
        <v>481</v>
      </c>
      <c r="F269" s="175" t="s">
        <v>482</v>
      </c>
      <c r="G269" s="176" t="s">
        <v>183</v>
      </c>
      <c r="H269" s="177">
        <v>1.576</v>
      </c>
      <c r="I269" s="178"/>
      <c r="J269" s="179">
        <f>ROUND(I269*H269,2)</f>
        <v>0</v>
      </c>
      <c r="K269" s="175" t="s">
        <v>197</v>
      </c>
      <c r="L269" s="39"/>
      <c r="M269" s="180" t="s">
        <v>5</v>
      </c>
      <c r="N269" s="181" t="s">
        <v>44</v>
      </c>
      <c r="O269" s="40"/>
      <c r="P269" s="182">
        <f>O269*H269</f>
        <v>0</v>
      </c>
      <c r="Q269" s="182">
        <v>0</v>
      </c>
      <c r="R269" s="182">
        <f>Q269*H269</f>
        <v>0</v>
      </c>
      <c r="S269" s="182">
        <v>0</v>
      </c>
      <c r="T269" s="183">
        <f>S269*H269</f>
        <v>0</v>
      </c>
      <c r="AR269" s="22" t="s">
        <v>185</v>
      </c>
      <c r="AT269" s="22" t="s">
        <v>180</v>
      </c>
      <c r="AU269" s="22" t="s">
        <v>83</v>
      </c>
      <c r="AY269" s="22" t="s">
        <v>178</v>
      </c>
      <c r="BE269" s="184">
        <f>IF(N269="základní",J269,0)</f>
        <v>0</v>
      </c>
      <c r="BF269" s="184">
        <f>IF(N269="snížená",J269,0)</f>
        <v>0</v>
      </c>
      <c r="BG269" s="184">
        <f>IF(N269="zákl. přenesená",J269,0)</f>
        <v>0</v>
      </c>
      <c r="BH269" s="184">
        <f>IF(N269="sníž. přenesená",J269,0)</f>
        <v>0</v>
      </c>
      <c r="BI269" s="184">
        <f>IF(N269="nulová",J269,0)</f>
        <v>0</v>
      </c>
      <c r="BJ269" s="22" t="s">
        <v>81</v>
      </c>
      <c r="BK269" s="184">
        <f>ROUND(I269*H269,2)</f>
        <v>0</v>
      </c>
      <c r="BL269" s="22" t="s">
        <v>185</v>
      </c>
      <c r="BM269" s="22" t="s">
        <v>483</v>
      </c>
    </row>
    <row r="270" spans="2:51" s="11" customFormat="1" ht="13.5">
      <c r="B270" s="185"/>
      <c r="D270" s="186" t="s">
        <v>186</v>
      </c>
      <c r="E270" s="187" t="s">
        <v>5</v>
      </c>
      <c r="F270" s="188" t="s">
        <v>484</v>
      </c>
      <c r="H270" s="189">
        <v>1.576</v>
      </c>
      <c r="I270" s="190"/>
      <c r="L270" s="185"/>
      <c r="M270" s="191"/>
      <c r="N270" s="192"/>
      <c r="O270" s="192"/>
      <c r="P270" s="192"/>
      <c r="Q270" s="192"/>
      <c r="R270" s="192"/>
      <c r="S270" s="192"/>
      <c r="T270" s="193"/>
      <c r="AT270" s="187" t="s">
        <v>186</v>
      </c>
      <c r="AU270" s="187" t="s">
        <v>83</v>
      </c>
      <c r="AV270" s="11" t="s">
        <v>83</v>
      </c>
      <c r="AW270" s="11" t="s">
        <v>37</v>
      </c>
      <c r="AX270" s="11" t="s">
        <v>73</v>
      </c>
      <c r="AY270" s="187" t="s">
        <v>178</v>
      </c>
    </row>
    <row r="271" spans="2:51" s="12" customFormat="1" ht="13.5">
      <c r="B271" s="194"/>
      <c r="D271" s="186" t="s">
        <v>186</v>
      </c>
      <c r="E271" s="195" t="s">
        <v>5</v>
      </c>
      <c r="F271" s="196" t="s">
        <v>188</v>
      </c>
      <c r="H271" s="197">
        <v>1.576</v>
      </c>
      <c r="I271" s="198"/>
      <c r="L271" s="194"/>
      <c r="M271" s="199"/>
      <c r="N271" s="200"/>
      <c r="O271" s="200"/>
      <c r="P271" s="200"/>
      <c r="Q271" s="200"/>
      <c r="R271" s="200"/>
      <c r="S271" s="200"/>
      <c r="T271" s="201"/>
      <c r="AT271" s="195" t="s">
        <v>186</v>
      </c>
      <c r="AU271" s="195" t="s">
        <v>83</v>
      </c>
      <c r="AV271" s="12" t="s">
        <v>185</v>
      </c>
      <c r="AW271" s="12" t="s">
        <v>37</v>
      </c>
      <c r="AX271" s="12" t="s">
        <v>81</v>
      </c>
      <c r="AY271" s="195" t="s">
        <v>178</v>
      </c>
    </row>
    <row r="272" spans="2:65" s="1" customFormat="1" ht="25.5" customHeight="1">
      <c r="B272" s="172"/>
      <c r="C272" s="173" t="s">
        <v>339</v>
      </c>
      <c r="D272" s="173" t="s">
        <v>180</v>
      </c>
      <c r="E272" s="174" t="s">
        <v>485</v>
      </c>
      <c r="F272" s="175" t="s">
        <v>486</v>
      </c>
      <c r="G272" s="176" t="s">
        <v>290</v>
      </c>
      <c r="H272" s="177">
        <v>1.5</v>
      </c>
      <c r="I272" s="178"/>
      <c r="J272" s="179">
        <f>ROUND(I272*H272,2)</f>
        <v>0</v>
      </c>
      <c r="K272" s="175" t="s">
        <v>267</v>
      </c>
      <c r="L272" s="39"/>
      <c r="M272" s="180" t="s">
        <v>5</v>
      </c>
      <c r="N272" s="181" t="s">
        <v>44</v>
      </c>
      <c r="O272" s="40"/>
      <c r="P272" s="182">
        <f>O272*H272</f>
        <v>0</v>
      </c>
      <c r="Q272" s="182">
        <v>0</v>
      </c>
      <c r="R272" s="182">
        <f>Q272*H272</f>
        <v>0</v>
      </c>
      <c r="S272" s="182">
        <v>0</v>
      </c>
      <c r="T272" s="183">
        <f>S272*H272</f>
        <v>0</v>
      </c>
      <c r="AR272" s="22" t="s">
        <v>185</v>
      </c>
      <c r="AT272" s="22" t="s">
        <v>180</v>
      </c>
      <c r="AU272" s="22" t="s">
        <v>83</v>
      </c>
      <c r="AY272" s="22" t="s">
        <v>178</v>
      </c>
      <c r="BE272" s="184">
        <f>IF(N272="základní",J272,0)</f>
        <v>0</v>
      </c>
      <c r="BF272" s="184">
        <f>IF(N272="snížená",J272,0)</f>
        <v>0</v>
      </c>
      <c r="BG272" s="184">
        <f>IF(N272="zákl. přenesená",J272,0)</f>
        <v>0</v>
      </c>
      <c r="BH272" s="184">
        <f>IF(N272="sníž. přenesená",J272,0)</f>
        <v>0</v>
      </c>
      <c r="BI272" s="184">
        <f>IF(N272="nulová",J272,0)</f>
        <v>0</v>
      </c>
      <c r="BJ272" s="22" t="s">
        <v>81</v>
      </c>
      <c r="BK272" s="184">
        <f>ROUND(I272*H272,2)</f>
        <v>0</v>
      </c>
      <c r="BL272" s="22" t="s">
        <v>185</v>
      </c>
      <c r="BM272" s="22" t="s">
        <v>487</v>
      </c>
    </row>
    <row r="273" spans="2:51" s="11" customFormat="1" ht="13.5">
      <c r="B273" s="185"/>
      <c r="D273" s="186" t="s">
        <v>186</v>
      </c>
      <c r="E273" s="187" t="s">
        <v>5</v>
      </c>
      <c r="F273" s="188" t="s">
        <v>488</v>
      </c>
      <c r="H273" s="189">
        <v>1.5</v>
      </c>
      <c r="I273" s="190"/>
      <c r="L273" s="185"/>
      <c r="M273" s="191"/>
      <c r="N273" s="192"/>
      <c r="O273" s="192"/>
      <c r="P273" s="192"/>
      <c r="Q273" s="192"/>
      <c r="R273" s="192"/>
      <c r="S273" s="192"/>
      <c r="T273" s="193"/>
      <c r="AT273" s="187" t="s">
        <v>186</v>
      </c>
      <c r="AU273" s="187" t="s">
        <v>83</v>
      </c>
      <c r="AV273" s="11" t="s">
        <v>83</v>
      </c>
      <c r="AW273" s="11" t="s">
        <v>37</v>
      </c>
      <c r="AX273" s="11" t="s">
        <v>73</v>
      </c>
      <c r="AY273" s="187" t="s">
        <v>178</v>
      </c>
    </row>
    <row r="274" spans="2:51" s="12" customFormat="1" ht="13.5">
      <c r="B274" s="194"/>
      <c r="D274" s="186" t="s">
        <v>186</v>
      </c>
      <c r="E274" s="195" t="s">
        <v>5</v>
      </c>
      <c r="F274" s="196" t="s">
        <v>188</v>
      </c>
      <c r="H274" s="197">
        <v>1.5</v>
      </c>
      <c r="I274" s="198"/>
      <c r="L274" s="194"/>
      <c r="M274" s="199"/>
      <c r="N274" s="200"/>
      <c r="O274" s="200"/>
      <c r="P274" s="200"/>
      <c r="Q274" s="200"/>
      <c r="R274" s="200"/>
      <c r="S274" s="200"/>
      <c r="T274" s="201"/>
      <c r="AT274" s="195" t="s">
        <v>186</v>
      </c>
      <c r="AU274" s="195" t="s">
        <v>83</v>
      </c>
      <c r="AV274" s="12" t="s">
        <v>185</v>
      </c>
      <c r="AW274" s="12" t="s">
        <v>37</v>
      </c>
      <c r="AX274" s="12" t="s">
        <v>81</v>
      </c>
      <c r="AY274" s="195" t="s">
        <v>178</v>
      </c>
    </row>
    <row r="275" spans="2:65" s="1" customFormat="1" ht="38.25" customHeight="1">
      <c r="B275" s="172"/>
      <c r="C275" s="173" t="s">
        <v>489</v>
      </c>
      <c r="D275" s="173" t="s">
        <v>180</v>
      </c>
      <c r="E275" s="174" t="s">
        <v>490</v>
      </c>
      <c r="F275" s="175" t="s">
        <v>491</v>
      </c>
      <c r="G275" s="176" t="s">
        <v>183</v>
      </c>
      <c r="H275" s="177">
        <v>126.543</v>
      </c>
      <c r="I275" s="178"/>
      <c r="J275" s="179">
        <f>ROUND(I275*H275,2)</f>
        <v>0</v>
      </c>
      <c r="K275" s="175" t="s">
        <v>191</v>
      </c>
      <c r="L275" s="39"/>
      <c r="M275" s="180" t="s">
        <v>5</v>
      </c>
      <c r="N275" s="181" t="s">
        <v>44</v>
      </c>
      <c r="O275" s="40"/>
      <c r="P275" s="182">
        <f>O275*H275</f>
        <v>0</v>
      </c>
      <c r="Q275" s="182">
        <v>0</v>
      </c>
      <c r="R275" s="182">
        <f>Q275*H275</f>
        <v>0</v>
      </c>
      <c r="S275" s="182">
        <v>0</v>
      </c>
      <c r="T275" s="183">
        <f>S275*H275</f>
        <v>0</v>
      </c>
      <c r="AR275" s="22" t="s">
        <v>185</v>
      </c>
      <c r="AT275" s="22" t="s">
        <v>180</v>
      </c>
      <c r="AU275" s="22" t="s">
        <v>83</v>
      </c>
      <c r="AY275" s="22" t="s">
        <v>178</v>
      </c>
      <c r="BE275" s="184">
        <f>IF(N275="základní",J275,0)</f>
        <v>0</v>
      </c>
      <c r="BF275" s="184">
        <f>IF(N275="snížená",J275,0)</f>
        <v>0</v>
      </c>
      <c r="BG275" s="184">
        <f>IF(N275="zákl. přenesená",J275,0)</f>
        <v>0</v>
      </c>
      <c r="BH275" s="184">
        <f>IF(N275="sníž. přenesená",J275,0)</f>
        <v>0</v>
      </c>
      <c r="BI275" s="184">
        <f>IF(N275="nulová",J275,0)</f>
        <v>0</v>
      </c>
      <c r="BJ275" s="22" t="s">
        <v>81</v>
      </c>
      <c r="BK275" s="184">
        <f>ROUND(I275*H275,2)</f>
        <v>0</v>
      </c>
      <c r="BL275" s="22" t="s">
        <v>185</v>
      </c>
      <c r="BM275" s="22" t="s">
        <v>492</v>
      </c>
    </row>
    <row r="276" spans="2:51" s="11" customFormat="1" ht="13.5">
      <c r="B276" s="185"/>
      <c r="D276" s="186" t="s">
        <v>186</v>
      </c>
      <c r="E276" s="187" t="s">
        <v>5</v>
      </c>
      <c r="F276" s="188" t="s">
        <v>493</v>
      </c>
      <c r="H276" s="189">
        <v>126.543</v>
      </c>
      <c r="I276" s="190"/>
      <c r="L276" s="185"/>
      <c r="M276" s="191"/>
      <c r="N276" s="192"/>
      <c r="O276" s="192"/>
      <c r="P276" s="192"/>
      <c r="Q276" s="192"/>
      <c r="R276" s="192"/>
      <c r="S276" s="192"/>
      <c r="T276" s="193"/>
      <c r="AT276" s="187" t="s">
        <v>186</v>
      </c>
      <c r="AU276" s="187" t="s">
        <v>83</v>
      </c>
      <c r="AV276" s="11" t="s">
        <v>83</v>
      </c>
      <c r="AW276" s="11" t="s">
        <v>37</v>
      </c>
      <c r="AX276" s="11" t="s">
        <v>73</v>
      </c>
      <c r="AY276" s="187" t="s">
        <v>178</v>
      </c>
    </row>
    <row r="277" spans="2:51" s="12" customFormat="1" ht="13.5">
      <c r="B277" s="194"/>
      <c r="D277" s="186" t="s">
        <v>186</v>
      </c>
      <c r="E277" s="195" t="s">
        <v>5</v>
      </c>
      <c r="F277" s="196" t="s">
        <v>188</v>
      </c>
      <c r="H277" s="197">
        <v>126.543</v>
      </c>
      <c r="I277" s="198"/>
      <c r="L277" s="194"/>
      <c r="M277" s="199"/>
      <c r="N277" s="200"/>
      <c r="O277" s="200"/>
      <c r="P277" s="200"/>
      <c r="Q277" s="200"/>
      <c r="R277" s="200"/>
      <c r="S277" s="200"/>
      <c r="T277" s="201"/>
      <c r="AT277" s="195" t="s">
        <v>186</v>
      </c>
      <c r="AU277" s="195" t="s">
        <v>83</v>
      </c>
      <c r="AV277" s="12" t="s">
        <v>185</v>
      </c>
      <c r="AW277" s="12" t="s">
        <v>37</v>
      </c>
      <c r="AX277" s="12" t="s">
        <v>81</v>
      </c>
      <c r="AY277" s="195" t="s">
        <v>178</v>
      </c>
    </row>
    <row r="278" spans="2:63" s="10" customFormat="1" ht="29.85" customHeight="1">
      <c r="B278" s="159"/>
      <c r="D278" s="160" t="s">
        <v>72</v>
      </c>
      <c r="E278" s="170" t="s">
        <v>494</v>
      </c>
      <c r="F278" s="170" t="s">
        <v>495</v>
      </c>
      <c r="I278" s="162"/>
      <c r="J278" s="171">
        <f>BK278</f>
        <v>0</v>
      </c>
      <c r="L278" s="159"/>
      <c r="M278" s="164"/>
      <c r="N278" s="165"/>
      <c r="O278" s="165"/>
      <c r="P278" s="166">
        <f>SUM(P279:P286)</f>
        <v>0</v>
      </c>
      <c r="Q278" s="165"/>
      <c r="R278" s="166">
        <f>SUM(R279:R286)</f>
        <v>0</v>
      </c>
      <c r="S278" s="165"/>
      <c r="T278" s="167">
        <f>SUM(T279:T286)</f>
        <v>0</v>
      </c>
      <c r="AR278" s="160" t="s">
        <v>81</v>
      </c>
      <c r="AT278" s="168" t="s">
        <v>72</v>
      </c>
      <c r="AU278" s="168" t="s">
        <v>81</v>
      </c>
      <c r="AY278" s="160" t="s">
        <v>178</v>
      </c>
      <c r="BK278" s="169">
        <f>SUM(BK279:BK286)</f>
        <v>0</v>
      </c>
    </row>
    <row r="279" spans="2:65" s="1" customFormat="1" ht="25.5" customHeight="1">
      <c r="B279" s="172"/>
      <c r="C279" s="173" t="s">
        <v>345</v>
      </c>
      <c r="D279" s="173" t="s">
        <v>180</v>
      </c>
      <c r="E279" s="174" t="s">
        <v>496</v>
      </c>
      <c r="F279" s="175" t="s">
        <v>497</v>
      </c>
      <c r="G279" s="176" t="s">
        <v>217</v>
      </c>
      <c r="H279" s="177">
        <v>56.884</v>
      </c>
      <c r="I279" s="178"/>
      <c r="J279" s="179">
        <f>ROUND(I279*H279,2)</f>
        <v>0</v>
      </c>
      <c r="K279" s="175" t="s">
        <v>435</v>
      </c>
      <c r="L279" s="39"/>
      <c r="M279" s="180" t="s">
        <v>5</v>
      </c>
      <c r="N279" s="181" t="s">
        <v>44</v>
      </c>
      <c r="O279" s="40"/>
      <c r="P279" s="182">
        <f>O279*H279</f>
        <v>0</v>
      </c>
      <c r="Q279" s="182">
        <v>0</v>
      </c>
      <c r="R279" s="182">
        <f>Q279*H279</f>
        <v>0</v>
      </c>
      <c r="S279" s="182">
        <v>0</v>
      </c>
      <c r="T279" s="183">
        <f>S279*H279</f>
        <v>0</v>
      </c>
      <c r="AR279" s="22" t="s">
        <v>185</v>
      </c>
      <c r="AT279" s="22" t="s">
        <v>180</v>
      </c>
      <c r="AU279" s="22" t="s">
        <v>83</v>
      </c>
      <c r="AY279" s="22" t="s">
        <v>178</v>
      </c>
      <c r="BE279" s="184">
        <f>IF(N279="základní",J279,0)</f>
        <v>0</v>
      </c>
      <c r="BF279" s="184">
        <f>IF(N279="snížená",J279,0)</f>
        <v>0</v>
      </c>
      <c r="BG279" s="184">
        <f>IF(N279="zákl. přenesená",J279,0)</f>
        <v>0</v>
      </c>
      <c r="BH279" s="184">
        <f>IF(N279="sníž. přenesená",J279,0)</f>
        <v>0</v>
      </c>
      <c r="BI279" s="184">
        <f>IF(N279="nulová",J279,0)</f>
        <v>0</v>
      </c>
      <c r="BJ279" s="22" t="s">
        <v>81</v>
      </c>
      <c r="BK279" s="184">
        <f>ROUND(I279*H279,2)</f>
        <v>0</v>
      </c>
      <c r="BL279" s="22" t="s">
        <v>185</v>
      </c>
      <c r="BM279" s="22" t="s">
        <v>498</v>
      </c>
    </row>
    <row r="280" spans="2:51" s="11" customFormat="1" ht="13.5">
      <c r="B280" s="185"/>
      <c r="D280" s="186" t="s">
        <v>186</v>
      </c>
      <c r="E280" s="187" t="s">
        <v>5</v>
      </c>
      <c r="F280" s="188" t="s">
        <v>499</v>
      </c>
      <c r="H280" s="189">
        <v>56.884</v>
      </c>
      <c r="I280" s="190"/>
      <c r="L280" s="185"/>
      <c r="M280" s="191"/>
      <c r="N280" s="192"/>
      <c r="O280" s="192"/>
      <c r="P280" s="192"/>
      <c r="Q280" s="192"/>
      <c r="R280" s="192"/>
      <c r="S280" s="192"/>
      <c r="T280" s="193"/>
      <c r="AT280" s="187" t="s">
        <v>186</v>
      </c>
      <c r="AU280" s="187" t="s">
        <v>83</v>
      </c>
      <c r="AV280" s="11" t="s">
        <v>83</v>
      </c>
      <c r="AW280" s="11" t="s">
        <v>37</v>
      </c>
      <c r="AX280" s="11" t="s">
        <v>73</v>
      </c>
      <c r="AY280" s="187" t="s">
        <v>178</v>
      </c>
    </row>
    <row r="281" spans="2:51" s="12" customFormat="1" ht="13.5">
      <c r="B281" s="194"/>
      <c r="D281" s="186" t="s">
        <v>186</v>
      </c>
      <c r="E281" s="195" t="s">
        <v>5</v>
      </c>
      <c r="F281" s="196" t="s">
        <v>188</v>
      </c>
      <c r="H281" s="197">
        <v>56.884</v>
      </c>
      <c r="I281" s="198"/>
      <c r="L281" s="194"/>
      <c r="M281" s="199"/>
      <c r="N281" s="200"/>
      <c r="O281" s="200"/>
      <c r="P281" s="200"/>
      <c r="Q281" s="200"/>
      <c r="R281" s="200"/>
      <c r="S281" s="200"/>
      <c r="T281" s="201"/>
      <c r="AT281" s="195" t="s">
        <v>186</v>
      </c>
      <c r="AU281" s="195" t="s">
        <v>83</v>
      </c>
      <c r="AV281" s="12" t="s">
        <v>185</v>
      </c>
      <c r="AW281" s="12" t="s">
        <v>37</v>
      </c>
      <c r="AX281" s="12" t="s">
        <v>81</v>
      </c>
      <c r="AY281" s="195" t="s">
        <v>178</v>
      </c>
    </row>
    <row r="282" spans="2:65" s="1" customFormat="1" ht="25.5" customHeight="1">
      <c r="B282" s="172"/>
      <c r="C282" s="173" t="s">
        <v>500</v>
      </c>
      <c r="D282" s="173" t="s">
        <v>180</v>
      </c>
      <c r="E282" s="174" t="s">
        <v>501</v>
      </c>
      <c r="F282" s="175" t="s">
        <v>502</v>
      </c>
      <c r="G282" s="176" t="s">
        <v>217</v>
      </c>
      <c r="H282" s="177">
        <v>56.884</v>
      </c>
      <c r="I282" s="178"/>
      <c r="J282" s="179">
        <f>ROUND(I282*H282,2)</f>
        <v>0</v>
      </c>
      <c r="K282" s="175" t="s">
        <v>435</v>
      </c>
      <c r="L282" s="39"/>
      <c r="M282" s="180" t="s">
        <v>5</v>
      </c>
      <c r="N282" s="181" t="s">
        <v>44</v>
      </c>
      <c r="O282" s="40"/>
      <c r="P282" s="182">
        <f>O282*H282</f>
        <v>0</v>
      </c>
      <c r="Q282" s="182">
        <v>0</v>
      </c>
      <c r="R282" s="182">
        <f>Q282*H282</f>
        <v>0</v>
      </c>
      <c r="S282" s="182">
        <v>0</v>
      </c>
      <c r="T282" s="183">
        <f>S282*H282</f>
        <v>0</v>
      </c>
      <c r="AR282" s="22" t="s">
        <v>185</v>
      </c>
      <c r="AT282" s="22" t="s">
        <v>180</v>
      </c>
      <c r="AU282" s="22" t="s">
        <v>83</v>
      </c>
      <c r="AY282" s="22" t="s">
        <v>178</v>
      </c>
      <c r="BE282" s="184">
        <f>IF(N282="základní",J282,0)</f>
        <v>0</v>
      </c>
      <c r="BF282" s="184">
        <f>IF(N282="snížená",J282,0)</f>
        <v>0</v>
      </c>
      <c r="BG282" s="184">
        <f>IF(N282="zákl. přenesená",J282,0)</f>
        <v>0</v>
      </c>
      <c r="BH282" s="184">
        <f>IF(N282="sníž. přenesená",J282,0)</f>
        <v>0</v>
      </c>
      <c r="BI282" s="184">
        <f>IF(N282="nulová",J282,0)</f>
        <v>0</v>
      </c>
      <c r="BJ282" s="22" t="s">
        <v>81</v>
      </c>
      <c r="BK282" s="184">
        <f>ROUND(I282*H282,2)</f>
        <v>0</v>
      </c>
      <c r="BL282" s="22" t="s">
        <v>185</v>
      </c>
      <c r="BM282" s="22" t="s">
        <v>503</v>
      </c>
    </row>
    <row r="283" spans="2:65" s="1" customFormat="1" ht="25.5" customHeight="1">
      <c r="B283" s="172"/>
      <c r="C283" s="173" t="s">
        <v>349</v>
      </c>
      <c r="D283" s="173" t="s">
        <v>180</v>
      </c>
      <c r="E283" s="174" t="s">
        <v>504</v>
      </c>
      <c r="F283" s="175" t="s">
        <v>505</v>
      </c>
      <c r="G283" s="176" t="s">
        <v>217</v>
      </c>
      <c r="H283" s="177">
        <v>227.536</v>
      </c>
      <c r="I283" s="178"/>
      <c r="J283" s="179">
        <f>ROUND(I283*H283,2)</f>
        <v>0</v>
      </c>
      <c r="K283" s="175" t="s">
        <v>435</v>
      </c>
      <c r="L283" s="39"/>
      <c r="M283" s="180" t="s">
        <v>5</v>
      </c>
      <c r="N283" s="181" t="s">
        <v>44</v>
      </c>
      <c r="O283" s="40"/>
      <c r="P283" s="182">
        <f>O283*H283</f>
        <v>0</v>
      </c>
      <c r="Q283" s="182">
        <v>0</v>
      </c>
      <c r="R283" s="182">
        <f>Q283*H283</f>
        <v>0</v>
      </c>
      <c r="S283" s="182">
        <v>0</v>
      </c>
      <c r="T283" s="183">
        <f>S283*H283</f>
        <v>0</v>
      </c>
      <c r="AR283" s="22" t="s">
        <v>185</v>
      </c>
      <c r="AT283" s="22" t="s">
        <v>180</v>
      </c>
      <c r="AU283" s="22" t="s">
        <v>83</v>
      </c>
      <c r="AY283" s="22" t="s">
        <v>178</v>
      </c>
      <c r="BE283" s="184">
        <f>IF(N283="základní",J283,0)</f>
        <v>0</v>
      </c>
      <c r="BF283" s="184">
        <f>IF(N283="snížená",J283,0)</f>
        <v>0</v>
      </c>
      <c r="BG283" s="184">
        <f>IF(N283="zákl. přenesená",J283,0)</f>
        <v>0</v>
      </c>
      <c r="BH283" s="184">
        <f>IF(N283="sníž. přenesená",J283,0)</f>
        <v>0</v>
      </c>
      <c r="BI283" s="184">
        <f>IF(N283="nulová",J283,0)</f>
        <v>0</v>
      </c>
      <c r="BJ283" s="22" t="s">
        <v>81</v>
      </c>
      <c r="BK283" s="184">
        <f>ROUND(I283*H283,2)</f>
        <v>0</v>
      </c>
      <c r="BL283" s="22" t="s">
        <v>185</v>
      </c>
      <c r="BM283" s="22" t="s">
        <v>506</v>
      </c>
    </row>
    <row r="284" spans="2:51" s="11" customFormat="1" ht="13.5">
      <c r="B284" s="185"/>
      <c r="D284" s="186" t="s">
        <v>186</v>
      </c>
      <c r="E284" s="187" t="s">
        <v>5</v>
      </c>
      <c r="F284" s="188" t="s">
        <v>507</v>
      </c>
      <c r="H284" s="189">
        <v>227.536</v>
      </c>
      <c r="I284" s="190"/>
      <c r="L284" s="185"/>
      <c r="M284" s="191"/>
      <c r="N284" s="192"/>
      <c r="O284" s="192"/>
      <c r="P284" s="192"/>
      <c r="Q284" s="192"/>
      <c r="R284" s="192"/>
      <c r="S284" s="192"/>
      <c r="T284" s="193"/>
      <c r="AT284" s="187" t="s">
        <v>186</v>
      </c>
      <c r="AU284" s="187" t="s">
        <v>83</v>
      </c>
      <c r="AV284" s="11" t="s">
        <v>83</v>
      </c>
      <c r="AW284" s="11" t="s">
        <v>37</v>
      </c>
      <c r="AX284" s="11" t="s">
        <v>73</v>
      </c>
      <c r="AY284" s="187" t="s">
        <v>178</v>
      </c>
    </row>
    <row r="285" spans="2:51" s="12" customFormat="1" ht="13.5">
      <c r="B285" s="194"/>
      <c r="D285" s="186" t="s">
        <v>186</v>
      </c>
      <c r="E285" s="195" t="s">
        <v>5</v>
      </c>
      <c r="F285" s="196" t="s">
        <v>188</v>
      </c>
      <c r="H285" s="197">
        <v>227.536</v>
      </c>
      <c r="I285" s="198"/>
      <c r="L285" s="194"/>
      <c r="M285" s="199"/>
      <c r="N285" s="200"/>
      <c r="O285" s="200"/>
      <c r="P285" s="200"/>
      <c r="Q285" s="200"/>
      <c r="R285" s="200"/>
      <c r="S285" s="200"/>
      <c r="T285" s="201"/>
      <c r="AT285" s="195" t="s">
        <v>186</v>
      </c>
      <c r="AU285" s="195" t="s">
        <v>83</v>
      </c>
      <c r="AV285" s="12" t="s">
        <v>185</v>
      </c>
      <c r="AW285" s="12" t="s">
        <v>37</v>
      </c>
      <c r="AX285" s="12" t="s">
        <v>81</v>
      </c>
      <c r="AY285" s="195" t="s">
        <v>178</v>
      </c>
    </row>
    <row r="286" spans="2:65" s="1" customFormat="1" ht="16.5" customHeight="1">
      <c r="B286" s="172"/>
      <c r="C286" s="173" t="s">
        <v>508</v>
      </c>
      <c r="D286" s="173" t="s">
        <v>180</v>
      </c>
      <c r="E286" s="174" t="s">
        <v>509</v>
      </c>
      <c r="F286" s="175" t="s">
        <v>510</v>
      </c>
      <c r="G286" s="176" t="s">
        <v>217</v>
      </c>
      <c r="H286" s="177">
        <v>56.884</v>
      </c>
      <c r="I286" s="178"/>
      <c r="J286" s="179">
        <f>ROUND(I286*H286,2)</f>
        <v>0</v>
      </c>
      <c r="K286" s="175" t="s">
        <v>197</v>
      </c>
      <c r="L286" s="39"/>
      <c r="M286" s="180" t="s">
        <v>5</v>
      </c>
      <c r="N286" s="181" t="s">
        <v>44</v>
      </c>
      <c r="O286" s="40"/>
      <c r="P286" s="182">
        <f>O286*H286</f>
        <v>0</v>
      </c>
      <c r="Q286" s="182">
        <v>0</v>
      </c>
      <c r="R286" s="182">
        <f>Q286*H286</f>
        <v>0</v>
      </c>
      <c r="S286" s="182">
        <v>0</v>
      </c>
      <c r="T286" s="183">
        <f>S286*H286</f>
        <v>0</v>
      </c>
      <c r="AR286" s="22" t="s">
        <v>185</v>
      </c>
      <c r="AT286" s="22" t="s">
        <v>180</v>
      </c>
      <c r="AU286" s="22" t="s">
        <v>83</v>
      </c>
      <c r="AY286" s="22" t="s">
        <v>178</v>
      </c>
      <c r="BE286" s="184">
        <f>IF(N286="základní",J286,0)</f>
        <v>0</v>
      </c>
      <c r="BF286" s="184">
        <f>IF(N286="snížená",J286,0)</f>
        <v>0</v>
      </c>
      <c r="BG286" s="184">
        <f>IF(N286="zákl. přenesená",J286,0)</f>
        <v>0</v>
      </c>
      <c r="BH286" s="184">
        <f>IF(N286="sníž. přenesená",J286,0)</f>
        <v>0</v>
      </c>
      <c r="BI286" s="184">
        <f>IF(N286="nulová",J286,0)</f>
        <v>0</v>
      </c>
      <c r="BJ286" s="22" t="s">
        <v>81</v>
      </c>
      <c r="BK286" s="184">
        <f>ROUND(I286*H286,2)</f>
        <v>0</v>
      </c>
      <c r="BL286" s="22" t="s">
        <v>185</v>
      </c>
      <c r="BM286" s="22" t="s">
        <v>511</v>
      </c>
    </row>
    <row r="287" spans="2:63" s="10" customFormat="1" ht="29.85" customHeight="1">
      <c r="B287" s="159"/>
      <c r="D287" s="160" t="s">
        <v>72</v>
      </c>
      <c r="E287" s="170" t="s">
        <v>512</v>
      </c>
      <c r="F287" s="170" t="s">
        <v>513</v>
      </c>
      <c r="I287" s="162"/>
      <c r="J287" s="171">
        <f>BK287</f>
        <v>0</v>
      </c>
      <c r="L287" s="159"/>
      <c r="M287" s="164"/>
      <c r="N287" s="165"/>
      <c r="O287" s="165"/>
      <c r="P287" s="166">
        <f>P288</f>
        <v>0</v>
      </c>
      <c r="Q287" s="165"/>
      <c r="R287" s="166">
        <f>R288</f>
        <v>0</v>
      </c>
      <c r="S287" s="165"/>
      <c r="T287" s="167">
        <f>T288</f>
        <v>0</v>
      </c>
      <c r="AR287" s="160" t="s">
        <v>81</v>
      </c>
      <c r="AT287" s="168" t="s">
        <v>72</v>
      </c>
      <c r="AU287" s="168" t="s">
        <v>81</v>
      </c>
      <c r="AY287" s="160" t="s">
        <v>178</v>
      </c>
      <c r="BK287" s="169">
        <f>BK288</f>
        <v>0</v>
      </c>
    </row>
    <row r="288" spans="2:65" s="1" customFormat="1" ht="38.25" customHeight="1">
      <c r="B288" s="172"/>
      <c r="C288" s="173" t="s">
        <v>353</v>
      </c>
      <c r="D288" s="173" t="s">
        <v>180</v>
      </c>
      <c r="E288" s="174" t="s">
        <v>514</v>
      </c>
      <c r="F288" s="175" t="s">
        <v>515</v>
      </c>
      <c r="G288" s="176" t="s">
        <v>217</v>
      </c>
      <c r="H288" s="177">
        <v>76.121</v>
      </c>
      <c r="I288" s="178"/>
      <c r="J288" s="179">
        <f>ROUND(I288*H288,2)</f>
        <v>0</v>
      </c>
      <c r="K288" s="175" t="s">
        <v>267</v>
      </c>
      <c r="L288" s="39"/>
      <c r="M288" s="180" t="s">
        <v>5</v>
      </c>
      <c r="N288" s="181" t="s">
        <v>44</v>
      </c>
      <c r="O288" s="40"/>
      <c r="P288" s="182">
        <f>O288*H288</f>
        <v>0</v>
      </c>
      <c r="Q288" s="182">
        <v>0</v>
      </c>
      <c r="R288" s="182">
        <f>Q288*H288</f>
        <v>0</v>
      </c>
      <c r="S288" s="182">
        <v>0</v>
      </c>
      <c r="T288" s="183">
        <f>S288*H288</f>
        <v>0</v>
      </c>
      <c r="AR288" s="22" t="s">
        <v>185</v>
      </c>
      <c r="AT288" s="22" t="s">
        <v>180</v>
      </c>
      <c r="AU288" s="22" t="s">
        <v>83</v>
      </c>
      <c r="AY288" s="22" t="s">
        <v>178</v>
      </c>
      <c r="BE288" s="184">
        <f>IF(N288="základní",J288,0)</f>
        <v>0</v>
      </c>
      <c r="BF288" s="184">
        <f>IF(N288="snížená",J288,0)</f>
        <v>0</v>
      </c>
      <c r="BG288" s="184">
        <f>IF(N288="zákl. přenesená",J288,0)</f>
        <v>0</v>
      </c>
      <c r="BH288" s="184">
        <f>IF(N288="sníž. přenesená",J288,0)</f>
        <v>0</v>
      </c>
      <c r="BI288" s="184">
        <f>IF(N288="nulová",J288,0)</f>
        <v>0</v>
      </c>
      <c r="BJ288" s="22" t="s">
        <v>81</v>
      </c>
      <c r="BK288" s="184">
        <f>ROUND(I288*H288,2)</f>
        <v>0</v>
      </c>
      <c r="BL288" s="22" t="s">
        <v>185</v>
      </c>
      <c r="BM288" s="22" t="s">
        <v>516</v>
      </c>
    </row>
    <row r="289" spans="2:63" s="10" customFormat="1" ht="37.35" customHeight="1">
      <c r="B289" s="159"/>
      <c r="D289" s="160" t="s">
        <v>72</v>
      </c>
      <c r="E289" s="161" t="s">
        <v>517</v>
      </c>
      <c r="F289" s="161" t="s">
        <v>518</v>
      </c>
      <c r="I289" s="162"/>
      <c r="J289" s="163">
        <f>BK289</f>
        <v>0</v>
      </c>
      <c r="L289" s="159"/>
      <c r="M289" s="164"/>
      <c r="N289" s="165"/>
      <c r="O289" s="165"/>
      <c r="P289" s="166">
        <f>P290+P315+P321+P324+P335+P363+P379+P385+P393</f>
        <v>0</v>
      </c>
      <c r="Q289" s="165"/>
      <c r="R289" s="166">
        <f>R290+R315+R321+R324+R335+R363+R379+R385+R393</f>
        <v>5.0189048</v>
      </c>
      <c r="S289" s="165"/>
      <c r="T289" s="167">
        <f>T290+T315+T321+T324+T335+T363+T379+T385+T393</f>
        <v>0</v>
      </c>
      <c r="AR289" s="160" t="s">
        <v>83</v>
      </c>
      <c r="AT289" s="168" t="s">
        <v>72</v>
      </c>
      <c r="AU289" s="168" t="s">
        <v>73</v>
      </c>
      <c r="AY289" s="160" t="s">
        <v>178</v>
      </c>
      <c r="BK289" s="169">
        <f>BK290+BK315+BK321+BK324+BK335+BK363+BK379+BK385+BK393</f>
        <v>0</v>
      </c>
    </row>
    <row r="290" spans="2:63" s="10" customFormat="1" ht="19.9" customHeight="1">
      <c r="B290" s="159"/>
      <c r="D290" s="160" t="s">
        <v>72</v>
      </c>
      <c r="E290" s="170" t="s">
        <v>519</v>
      </c>
      <c r="F290" s="170" t="s">
        <v>520</v>
      </c>
      <c r="I290" s="162"/>
      <c r="J290" s="171">
        <f>BK290</f>
        <v>0</v>
      </c>
      <c r="L290" s="159"/>
      <c r="M290" s="164"/>
      <c r="N290" s="165"/>
      <c r="O290" s="165"/>
      <c r="P290" s="166">
        <f>SUM(P291:P314)</f>
        <v>0</v>
      </c>
      <c r="Q290" s="165"/>
      <c r="R290" s="166">
        <f>SUM(R291:R314)</f>
        <v>0</v>
      </c>
      <c r="S290" s="165"/>
      <c r="T290" s="167">
        <f>SUM(T291:T314)</f>
        <v>0</v>
      </c>
      <c r="AR290" s="160" t="s">
        <v>83</v>
      </c>
      <c r="AT290" s="168" t="s">
        <v>72</v>
      </c>
      <c r="AU290" s="168" t="s">
        <v>81</v>
      </c>
      <c r="AY290" s="160" t="s">
        <v>178</v>
      </c>
      <c r="BK290" s="169">
        <f>SUM(BK291:BK314)</f>
        <v>0</v>
      </c>
    </row>
    <row r="291" spans="2:65" s="1" customFormat="1" ht="38.25" customHeight="1">
      <c r="B291" s="172"/>
      <c r="C291" s="173" t="s">
        <v>521</v>
      </c>
      <c r="D291" s="173" t="s">
        <v>180</v>
      </c>
      <c r="E291" s="174" t="s">
        <v>522</v>
      </c>
      <c r="F291" s="175" t="s">
        <v>523</v>
      </c>
      <c r="G291" s="176" t="s">
        <v>196</v>
      </c>
      <c r="H291" s="177">
        <v>15.48</v>
      </c>
      <c r="I291" s="178"/>
      <c r="J291" s="179">
        <f>ROUND(I291*H291,2)</f>
        <v>0</v>
      </c>
      <c r="K291" s="175" t="s">
        <v>267</v>
      </c>
      <c r="L291" s="39"/>
      <c r="M291" s="180" t="s">
        <v>5</v>
      </c>
      <c r="N291" s="181" t="s">
        <v>44</v>
      </c>
      <c r="O291" s="40"/>
      <c r="P291" s="182">
        <f>O291*H291</f>
        <v>0</v>
      </c>
      <c r="Q291" s="182">
        <v>0</v>
      </c>
      <c r="R291" s="182">
        <f>Q291*H291</f>
        <v>0</v>
      </c>
      <c r="S291" s="182">
        <v>0</v>
      </c>
      <c r="T291" s="183">
        <f>S291*H291</f>
        <v>0</v>
      </c>
      <c r="AR291" s="22" t="s">
        <v>218</v>
      </c>
      <c r="AT291" s="22" t="s">
        <v>180</v>
      </c>
      <c r="AU291" s="22" t="s">
        <v>83</v>
      </c>
      <c r="AY291" s="22" t="s">
        <v>178</v>
      </c>
      <c r="BE291" s="184">
        <f>IF(N291="základní",J291,0)</f>
        <v>0</v>
      </c>
      <c r="BF291" s="184">
        <f>IF(N291="snížená",J291,0)</f>
        <v>0</v>
      </c>
      <c r="BG291" s="184">
        <f>IF(N291="zákl. přenesená",J291,0)</f>
        <v>0</v>
      </c>
      <c r="BH291" s="184">
        <f>IF(N291="sníž. přenesená",J291,0)</f>
        <v>0</v>
      </c>
      <c r="BI291" s="184">
        <f>IF(N291="nulová",J291,0)</f>
        <v>0</v>
      </c>
      <c r="BJ291" s="22" t="s">
        <v>81</v>
      </c>
      <c r="BK291" s="184">
        <f>ROUND(I291*H291,2)</f>
        <v>0</v>
      </c>
      <c r="BL291" s="22" t="s">
        <v>218</v>
      </c>
      <c r="BM291" s="22" t="s">
        <v>524</v>
      </c>
    </row>
    <row r="292" spans="2:51" s="11" customFormat="1" ht="13.5">
      <c r="B292" s="185"/>
      <c r="D292" s="186" t="s">
        <v>186</v>
      </c>
      <c r="E292" s="187" t="s">
        <v>5</v>
      </c>
      <c r="F292" s="188" t="s">
        <v>525</v>
      </c>
      <c r="H292" s="189">
        <v>15.48</v>
      </c>
      <c r="I292" s="190"/>
      <c r="L292" s="185"/>
      <c r="M292" s="191"/>
      <c r="N292" s="192"/>
      <c r="O292" s="192"/>
      <c r="P292" s="192"/>
      <c r="Q292" s="192"/>
      <c r="R292" s="192"/>
      <c r="S292" s="192"/>
      <c r="T292" s="193"/>
      <c r="AT292" s="187" t="s">
        <v>186</v>
      </c>
      <c r="AU292" s="187" t="s">
        <v>83</v>
      </c>
      <c r="AV292" s="11" t="s">
        <v>83</v>
      </c>
      <c r="AW292" s="11" t="s">
        <v>37</v>
      </c>
      <c r="AX292" s="11" t="s">
        <v>73</v>
      </c>
      <c r="AY292" s="187" t="s">
        <v>178</v>
      </c>
    </row>
    <row r="293" spans="2:51" s="12" customFormat="1" ht="13.5">
      <c r="B293" s="194"/>
      <c r="D293" s="186" t="s">
        <v>186</v>
      </c>
      <c r="E293" s="195" t="s">
        <v>5</v>
      </c>
      <c r="F293" s="196" t="s">
        <v>188</v>
      </c>
      <c r="H293" s="197">
        <v>15.48</v>
      </c>
      <c r="I293" s="198"/>
      <c r="L293" s="194"/>
      <c r="M293" s="199"/>
      <c r="N293" s="200"/>
      <c r="O293" s="200"/>
      <c r="P293" s="200"/>
      <c r="Q293" s="200"/>
      <c r="R293" s="200"/>
      <c r="S293" s="200"/>
      <c r="T293" s="201"/>
      <c r="AT293" s="195" t="s">
        <v>186</v>
      </c>
      <c r="AU293" s="195" t="s">
        <v>83</v>
      </c>
      <c r="AV293" s="12" t="s">
        <v>185</v>
      </c>
      <c r="AW293" s="12" t="s">
        <v>37</v>
      </c>
      <c r="AX293" s="12" t="s">
        <v>81</v>
      </c>
      <c r="AY293" s="195" t="s">
        <v>178</v>
      </c>
    </row>
    <row r="294" spans="2:65" s="1" customFormat="1" ht="25.5" customHeight="1">
      <c r="B294" s="172"/>
      <c r="C294" s="173" t="s">
        <v>357</v>
      </c>
      <c r="D294" s="173" t="s">
        <v>180</v>
      </c>
      <c r="E294" s="174" t="s">
        <v>526</v>
      </c>
      <c r="F294" s="175" t="s">
        <v>527</v>
      </c>
      <c r="G294" s="176" t="s">
        <v>183</v>
      </c>
      <c r="H294" s="177">
        <v>1787.36</v>
      </c>
      <c r="I294" s="178"/>
      <c r="J294" s="179">
        <f>ROUND(I294*H294,2)</f>
        <v>0</v>
      </c>
      <c r="K294" s="175" t="s">
        <v>184</v>
      </c>
      <c r="L294" s="39"/>
      <c r="M294" s="180" t="s">
        <v>5</v>
      </c>
      <c r="N294" s="181" t="s">
        <v>44</v>
      </c>
      <c r="O294" s="40"/>
      <c r="P294" s="182">
        <f>O294*H294</f>
        <v>0</v>
      </c>
      <c r="Q294" s="182">
        <v>0</v>
      </c>
      <c r="R294" s="182">
        <f>Q294*H294</f>
        <v>0</v>
      </c>
      <c r="S294" s="182">
        <v>0</v>
      </c>
      <c r="T294" s="183">
        <f>S294*H294</f>
        <v>0</v>
      </c>
      <c r="AR294" s="22" t="s">
        <v>218</v>
      </c>
      <c r="AT294" s="22" t="s">
        <v>180</v>
      </c>
      <c r="AU294" s="22" t="s">
        <v>83</v>
      </c>
      <c r="AY294" s="22" t="s">
        <v>178</v>
      </c>
      <c r="BE294" s="184">
        <f>IF(N294="základní",J294,0)</f>
        <v>0</v>
      </c>
      <c r="BF294" s="184">
        <f>IF(N294="snížená",J294,0)</f>
        <v>0</v>
      </c>
      <c r="BG294" s="184">
        <f>IF(N294="zákl. přenesená",J294,0)</f>
        <v>0</v>
      </c>
      <c r="BH294" s="184">
        <f>IF(N294="sníž. přenesená",J294,0)</f>
        <v>0</v>
      </c>
      <c r="BI294" s="184">
        <f>IF(N294="nulová",J294,0)</f>
        <v>0</v>
      </c>
      <c r="BJ294" s="22" t="s">
        <v>81</v>
      </c>
      <c r="BK294" s="184">
        <f>ROUND(I294*H294,2)</f>
        <v>0</v>
      </c>
      <c r="BL294" s="22" t="s">
        <v>218</v>
      </c>
      <c r="BM294" s="22" t="s">
        <v>528</v>
      </c>
    </row>
    <row r="295" spans="2:51" s="11" customFormat="1" ht="13.5">
      <c r="B295" s="185"/>
      <c r="D295" s="186" t="s">
        <v>186</v>
      </c>
      <c r="E295" s="187" t="s">
        <v>5</v>
      </c>
      <c r="F295" s="188" t="s">
        <v>529</v>
      </c>
      <c r="H295" s="189">
        <v>1787.36</v>
      </c>
      <c r="I295" s="190"/>
      <c r="L295" s="185"/>
      <c r="M295" s="191"/>
      <c r="N295" s="192"/>
      <c r="O295" s="192"/>
      <c r="P295" s="192"/>
      <c r="Q295" s="192"/>
      <c r="R295" s="192"/>
      <c r="S295" s="192"/>
      <c r="T295" s="193"/>
      <c r="AT295" s="187" t="s">
        <v>186</v>
      </c>
      <c r="AU295" s="187" t="s">
        <v>83</v>
      </c>
      <c r="AV295" s="11" t="s">
        <v>83</v>
      </c>
      <c r="AW295" s="11" t="s">
        <v>37</v>
      </c>
      <c r="AX295" s="11" t="s">
        <v>73</v>
      </c>
      <c r="AY295" s="187" t="s">
        <v>178</v>
      </c>
    </row>
    <row r="296" spans="2:51" s="12" customFormat="1" ht="13.5">
      <c r="B296" s="194"/>
      <c r="D296" s="186" t="s">
        <v>186</v>
      </c>
      <c r="E296" s="195" t="s">
        <v>5</v>
      </c>
      <c r="F296" s="196" t="s">
        <v>188</v>
      </c>
      <c r="H296" s="197">
        <v>1787.36</v>
      </c>
      <c r="I296" s="198"/>
      <c r="L296" s="194"/>
      <c r="M296" s="199"/>
      <c r="N296" s="200"/>
      <c r="O296" s="200"/>
      <c r="P296" s="200"/>
      <c r="Q296" s="200"/>
      <c r="R296" s="200"/>
      <c r="S296" s="200"/>
      <c r="T296" s="201"/>
      <c r="AT296" s="195" t="s">
        <v>186</v>
      </c>
      <c r="AU296" s="195" t="s">
        <v>83</v>
      </c>
      <c r="AV296" s="12" t="s">
        <v>185</v>
      </c>
      <c r="AW296" s="12" t="s">
        <v>37</v>
      </c>
      <c r="AX296" s="12" t="s">
        <v>81</v>
      </c>
      <c r="AY296" s="195" t="s">
        <v>178</v>
      </c>
    </row>
    <row r="297" spans="2:65" s="1" customFormat="1" ht="51" customHeight="1">
      <c r="B297" s="172"/>
      <c r="C297" s="202" t="s">
        <v>530</v>
      </c>
      <c r="D297" s="202" t="s">
        <v>271</v>
      </c>
      <c r="E297" s="203" t="s">
        <v>531</v>
      </c>
      <c r="F297" s="204" t="s">
        <v>532</v>
      </c>
      <c r="G297" s="205" t="s">
        <v>183</v>
      </c>
      <c r="H297" s="206">
        <v>1823.107</v>
      </c>
      <c r="I297" s="207"/>
      <c r="J297" s="208">
        <f>ROUND(I297*H297,2)</f>
        <v>0</v>
      </c>
      <c r="K297" s="204" t="s">
        <v>191</v>
      </c>
      <c r="L297" s="209"/>
      <c r="M297" s="210" t="s">
        <v>5</v>
      </c>
      <c r="N297" s="211" t="s">
        <v>44</v>
      </c>
      <c r="O297" s="40"/>
      <c r="P297" s="182">
        <f>O297*H297</f>
        <v>0</v>
      </c>
      <c r="Q297" s="182">
        <v>0</v>
      </c>
      <c r="R297" s="182">
        <f>Q297*H297</f>
        <v>0</v>
      </c>
      <c r="S297" s="182">
        <v>0</v>
      </c>
      <c r="T297" s="183">
        <f>S297*H297</f>
        <v>0</v>
      </c>
      <c r="AR297" s="22" t="s">
        <v>256</v>
      </c>
      <c r="AT297" s="22" t="s">
        <v>271</v>
      </c>
      <c r="AU297" s="22" t="s">
        <v>83</v>
      </c>
      <c r="AY297" s="22" t="s">
        <v>178</v>
      </c>
      <c r="BE297" s="184">
        <f>IF(N297="základní",J297,0)</f>
        <v>0</v>
      </c>
      <c r="BF297" s="184">
        <f>IF(N297="snížená",J297,0)</f>
        <v>0</v>
      </c>
      <c r="BG297" s="184">
        <f>IF(N297="zákl. přenesená",J297,0)</f>
        <v>0</v>
      </c>
      <c r="BH297" s="184">
        <f>IF(N297="sníž. přenesená",J297,0)</f>
        <v>0</v>
      </c>
      <c r="BI297" s="184">
        <f>IF(N297="nulová",J297,0)</f>
        <v>0</v>
      </c>
      <c r="BJ297" s="22" t="s">
        <v>81</v>
      </c>
      <c r="BK297" s="184">
        <f>ROUND(I297*H297,2)</f>
        <v>0</v>
      </c>
      <c r="BL297" s="22" t="s">
        <v>218</v>
      </c>
      <c r="BM297" s="22" t="s">
        <v>533</v>
      </c>
    </row>
    <row r="298" spans="2:51" s="11" customFormat="1" ht="13.5">
      <c r="B298" s="185"/>
      <c r="D298" s="186" t="s">
        <v>186</v>
      </c>
      <c r="E298" s="187" t="s">
        <v>5</v>
      </c>
      <c r="F298" s="188" t="s">
        <v>534</v>
      </c>
      <c r="H298" s="189">
        <v>1823.107</v>
      </c>
      <c r="I298" s="190"/>
      <c r="L298" s="185"/>
      <c r="M298" s="191"/>
      <c r="N298" s="192"/>
      <c r="O298" s="192"/>
      <c r="P298" s="192"/>
      <c r="Q298" s="192"/>
      <c r="R298" s="192"/>
      <c r="S298" s="192"/>
      <c r="T298" s="193"/>
      <c r="AT298" s="187" t="s">
        <v>186</v>
      </c>
      <c r="AU298" s="187" t="s">
        <v>83</v>
      </c>
      <c r="AV298" s="11" t="s">
        <v>83</v>
      </c>
      <c r="AW298" s="11" t="s">
        <v>37</v>
      </c>
      <c r="AX298" s="11" t="s">
        <v>73</v>
      </c>
      <c r="AY298" s="187" t="s">
        <v>178</v>
      </c>
    </row>
    <row r="299" spans="2:51" s="12" customFormat="1" ht="13.5">
      <c r="B299" s="194"/>
      <c r="D299" s="186" t="s">
        <v>186</v>
      </c>
      <c r="E299" s="195" t="s">
        <v>5</v>
      </c>
      <c r="F299" s="196" t="s">
        <v>188</v>
      </c>
      <c r="H299" s="197">
        <v>1823.107</v>
      </c>
      <c r="I299" s="198"/>
      <c r="L299" s="194"/>
      <c r="M299" s="199"/>
      <c r="N299" s="200"/>
      <c r="O299" s="200"/>
      <c r="P299" s="200"/>
      <c r="Q299" s="200"/>
      <c r="R299" s="200"/>
      <c r="S299" s="200"/>
      <c r="T299" s="201"/>
      <c r="AT299" s="195" t="s">
        <v>186</v>
      </c>
      <c r="AU299" s="195" t="s">
        <v>83</v>
      </c>
      <c r="AV299" s="12" t="s">
        <v>185</v>
      </c>
      <c r="AW299" s="12" t="s">
        <v>37</v>
      </c>
      <c r="AX299" s="12" t="s">
        <v>81</v>
      </c>
      <c r="AY299" s="195" t="s">
        <v>178</v>
      </c>
    </row>
    <row r="300" spans="2:65" s="1" customFormat="1" ht="25.5" customHeight="1">
      <c r="B300" s="172"/>
      <c r="C300" s="173" t="s">
        <v>359</v>
      </c>
      <c r="D300" s="173" t="s">
        <v>180</v>
      </c>
      <c r="E300" s="174" t="s">
        <v>535</v>
      </c>
      <c r="F300" s="175" t="s">
        <v>536</v>
      </c>
      <c r="G300" s="176" t="s">
        <v>183</v>
      </c>
      <c r="H300" s="177">
        <v>139.3</v>
      </c>
      <c r="I300" s="178"/>
      <c r="J300" s="179">
        <f>ROUND(I300*H300,2)</f>
        <v>0</v>
      </c>
      <c r="K300" s="175" t="s">
        <v>191</v>
      </c>
      <c r="L300" s="39"/>
      <c r="M300" s="180" t="s">
        <v>5</v>
      </c>
      <c r="N300" s="181" t="s">
        <v>44</v>
      </c>
      <c r="O300" s="40"/>
      <c r="P300" s="182">
        <f>O300*H300</f>
        <v>0</v>
      </c>
      <c r="Q300" s="182">
        <v>0</v>
      </c>
      <c r="R300" s="182">
        <f>Q300*H300</f>
        <v>0</v>
      </c>
      <c r="S300" s="182">
        <v>0</v>
      </c>
      <c r="T300" s="183">
        <f>S300*H300</f>
        <v>0</v>
      </c>
      <c r="AR300" s="22" t="s">
        <v>218</v>
      </c>
      <c r="AT300" s="22" t="s">
        <v>180</v>
      </c>
      <c r="AU300" s="22" t="s">
        <v>83</v>
      </c>
      <c r="AY300" s="22" t="s">
        <v>178</v>
      </c>
      <c r="BE300" s="184">
        <f>IF(N300="základní",J300,0)</f>
        <v>0</v>
      </c>
      <c r="BF300" s="184">
        <f>IF(N300="snížená",J300,0)</f>
        <v>0</v>
      </c>
      <c r="BG300" s="184">
        <f>IF(N300="zákl. přenesená",J300,0)</f>
        <v>0</v>
      </c>
      <c r="BH300" s="184">
        <f>IF(N300="sníž. přenesená",J300,0)</f>
        <v>0</v>
      </c>
      <c r="BI300" s="184">
        <f>IF(N300="nulová",J300,0)</f>
        <v>0</v>
      </c>
      <c r="BJ300" s="22" t="s">
        <v>81</v>
      </c>
      <c r="BK300" s="184">
        <f>ROUND(I300*H300,2)</f>
        <v>0</v>
      </c>
      <c r="BL300" s="22" t="s">
        <v>218</v>
      </c>
      <c r="BM300" s="22" t="s">
        <v>537</v>
      </c>
    </row>
    <row r="301" spans="2:65" s="1" customFormat="1" ht="16.5" customHeight="1">
      <c r="B301" s="172"/>
      <c r="C301" s="202" t="s">
        <v>538</v>
      </c>
      <c r="D301" s="202" t="s">
        <v>271</v>
      </c>
      <c r="E301" s="203" t="s">
        <v>375</v>
      </c>
      <c r="F301" s="204" t="s">
        <v>376</v>
      </c>
      <c r="G301" s="205" t="s">
        <v>183</v>
      </c>
      <c r="H301" s="206">
        <v>139.3</v>
      </c>
      <c r="I301" s="207"/>
      <c r="J301" s="208">
        <f>ROUND(I301*H301,2)</f>
        <v>0</v>
      </c>
      <c r="K301" s="204" t="s">
        <v>267</v>
      </c>
      <c r="L301" s="209"/>
      <c r="M301" s="210" t="s">
        <v>5</v>
      </c>
      <c r="N301" s="211" t="s">
        <v>44</v>
      </c>
      <c r="O301" s="40"/>
      <c r="P301" s="182">
        <f>O301*H301</f>
        <v>0</v>
      </c>
      <c r="Q301" s="182">
        <v>0</v>
      </c>
      <c r="R301" s="182">
        <f>Q301*H301</f>
        <v>0</v>
      </c>
      <c r="S301" s="182">
        <v>0</v>
      </c>
      <c r="T301" s="183">
        <f>S301*H301</f>
        <v>0</v>
      </c>
      <c r="AR301" s="22" t="s">
        <v>256</v>
      </c>
      <c r="AT301" s="22" t="s">
        <v>271</v>
      </c>
      <c r="AU301" s="22" t="s">
        <v>83</v>
      </c>
      <c r="AY301" s="22" t="s">
        <v>178</v>
      </c>
      <c r="BE301" s="184">
        <f>IF(N301="základní",J301,0)</f>
        <v>0</v>
      </c>
      <c r="BF301" s="184">
        <f>IF(N301="snížená",J301,0)</f>
        <v>0</v>
      </c>
      <c r="BG301" s="184">
        <f>IF(N301="zákl. přenesená",J301,0)</f>
        <v>0</v>
      </c>
      <c r="BH301" s="184">
        <f>IF(N301="sníž. přenesená",J301,0)</f>
        <v>0</v>
      </c>
      <c r="BI301" s="184">
        <f>IF(N301="nulová",J301,0)</f>
        <v>0</v>
      </c>
      <c r="BJ301" s="22" t="s">
        <v>81</v>
      </c>
      <c r="BK301" s="184">
        <f>ROUND(I301*H301,2)</f>
        <v>0</v>
      </c>
      <c r="BL301" s="22" t="s">
        <v>218</v>
      </c>
      <c r="BM301" s="22" t="s">
        <v>539</v>
      </c>
    </row>
    <row r="302" spans="2:65" s="1" customFormat="1" ht="25.5" customHeight="1">
      <c r="B302" s="172"/>
      <c r="C302" s="173" t="s">
        <v>364</v>
      </c>
      <c r="D302" s="173" t="s">
        <v>180</v>
      </c>
      <c r="E302" s="174" t="s">
        <v>540</v>
      </c>
      <c r="F302" s="175" t="s">
        <v>541</v>
      </c>
      <c r="G302" s="176" t="s">
        <v>183</v>
      </c>
      <c r="H302" s="177">
        <v>3.565</v>
      </c>
      <c r="I302" s="178"/>
      <c r="J302" s="179">
        <f>ROUND(I302*H302,2)</f>
        <v>0</v>
      </c>
      <c r="K302" s="175" t="s">
        <v>267</v>
      </c>
      <c r="L302" s="39"/>
      <c r="M302" s="180" t="s">
        <v>5</v>
      </c>
      <c r="N302" s="181" t="s">
        <v>44</v>
      </c>
      <c r="O302" s="40"/>
      <c r="P302" s="182">
        <f>O302*H302</f>
        <v>0</v>
      </c>
      <c r="Q302" s="182">
        <v>0</v>
      </c>
      <c r="R302" s="182">
        <f>Q302*H302</f>
        <v>0</v>
      </c>
      <c r="S302" s="182">
        <v>0</v>
      </c>
      <c r="T302" s="183">
        <f>S302*H302</f>
        <v>0</v>
      </c>
      <c r="AR302" s="22" t="s">
        <v>218</v>
      </c>
      <c r="AT302" s="22" t="s">
        <v>180</v>
      </c>
      <c r="AU302" s="22" t="s">
        <v>83</v>
      </c>
      <c r="AY302" s="22" t="s">
        <v>178</v>
      </c>
      <c r="BE302" s="184">
        <f>IF(N302="základní",J302,0)</f>
        <v>0</v>
      </c>
      <c r="BF302" s="184">
        <f>IF(N302="snížená",J302,0)</f>
        <v>0</v>
      </c>
      <c r="BG302" s="184">
        <f>IF(N302="zákl. přenesená",J302,0)</f>
        <v>0</v>
      </c>
      <c r="BH302" s="184">
        <f>IF(N302="sníž. přenesená",J302,0)</f>
        <v>0</v>
      </c>
      <c r="BI302" s="184">
        <f>IF(N302="nulová",J302,0)</f>
        <v>0</v>
      </c>
      <c r="BJ302" s="22" t="s">
        <v>81</v>
      </c>
      <c r="BK302" s="184">
        <f>ROUND(I302*H302,2)</f>
        <v>0</v>
      </c>
      <c r="BL302" s="22" t="s">
        <v>218</v>
      </c>
      <c r="BM302" s="22" t="s">
        <v>542</v>
      </c>
    </row>
    <row r="303" spans="2:51" s="11" customFormat="1" ht="13.5">
      <c r="B303" s="185"/>
      <c r="D303" s="186" t="s">
        <v>186</v>
      </c>
      <c r="E303" s="187" t="s">
        <v>5</v>
      </c>
      <c r="F303" s="188" t="s">
        <v>543</v>
      </c>
      <c r="H303" s="189">
        <v>3.565</v>
      </c>
      <c r="I303" s="190"/>
      <c r="L303" s="185"/>
      <c r="M303" s="191"/>
      <c r="N303" s="192"/>
      <c r="O303" s="192"/>
      <c r="P303" s="192"/>
      <c r="Q303" s="192"/>
      <c r="R303" s="192"/>
      <c r="S303" s="192"/>
      <c r="T303" s="193"/>
      <c r="AT303" s="187" t="s">
        <v>186</v>
      </c>
      <c r="AU303" s="187" t="s">
        <v>83</v>
      </c>
      <c r="AV303" s="11" t="s">
        <v>83</v>
      </c>
      <c r="AW303" s="11" t="s">
        <v>37</v>
      </c>
      <c r="AX303" s="11" t="s">
        <v>73</v>
      </c>
      <c r="AY303" s="187" t="s">
        <v>178</v>
      </c>
    </row>
    <row r="304" spans="2:51" s="12" customFormat="1" ht="13.5">
      <c r="B304" s="194"/>
      <c r="D304" s="186" t="s">
        <v>186</v>
      </c>
      <c r="E304" s="195" t="s">
        <v>5</v>
      </c>
      <c r="F304" s="196" t="s">
        <v>188</v>
      </c>
      <c r="H304" s="197">
        <v>3.565</v>
      </c>
      <c r="I304" s="198"/>
      <c r="L304" s="194"/>
      <c r="M304" s="199"/>
      <c r="N304" s="200"/>
      <c r="O304" s="200"/>
      <c r="P304" s="200"/>
      <c r="Q304" s="200"/>
      <c r="R304" s="200"/>
      <c r="S304" s="200"/>
      <c r="T304" s="201"/>
      <c r="AT304" s="195" t="s">
        <v>186</v>
      </c>
      <c r="AU304" s="195" t="s">
        <v>83</v>
      </c>
      <c r="AV304" s="12" t="s">
        <v>185</v>
      </c>
      <c r="AW304" s="12" t="s">
        <v>37</v>
      </c>
      <c r="AX304" s="12" t="s">
        <v>81</v>
      </c>
      <c r="AY304" s="195" t="s">
        <v>178</v>
      </c>
    </row>
    <row r="305" spans="2:65" s="1" customFormat="1" ht="25.5" customHeight="1">
      <c r="B305" s="172"/>
      <c r="C305" s="202" t="s">
        <v>544</v>
      </c>
      <c r="D305" s="202" t="s">
        <v>271</v>
      </c>
      <c r="E305" s="203" t="s">
        <v>545</v>
      </c>
      <c r="F305" s="204" t="s">
        <v>546</v>
      </c>
      <c r="G305" s="205" t="s">
        <v>183</v>
      </c>
      <c r="H305" s="206">
        <v>3.636</v>
      </c>
      <c r="I305" s="207"/>
      <c r="J305" s="208">
        <f>ROUND(I305*H305,2)</f>
        <v>0</v>
      </c>
      <c r="K305" s="204" t="s">
        <v>267</v>
      </c>
      <c r="L305" s="209"/>
      <c r="M305" s="210" t="s">
        <v>5</v>
      </c>
      <c r="N305" s="211" t="s">
        <v>44</v>
      </c>
      <c r="O305" s="40"/>
      <c r="P305" s="182">
        <f>O305*H305</f>
        <v>0</v>
      </c>
      <c r="Q305" s="182">
        <v>0</v>
      </c>
      <c r="R305" s="182">
        <f>Q305*H305</f>
        <v>0</v>
      </c>
      <c r="S305" s="182">
        <v>0</v>
      </c>
      <c r="T305" s="183">
        <f>S305*H305</f>
        <v>0</v>
      </c>
      <c r="AR305" s="22" t="s">
        <v>256</v>
      </c>
      <c r="AT305" s="22" t="s">
        <v>271</v>
      </c>
      <c r="AU305" s="22" t="s">
        <v>83</v>
      </c>
      <c r="AY305" s="22" t="s">
        <v>178</v>
      </c>
      <c r="BE305" s="184">
        <f>IF(N305="základní",J305,0)</f>
        <v>0</v>
      </c>
      <c r="BF305" s="184">
        <f>IF(N305="snížená",J305,0)</f>
        <v>0</v>
      </c>
      <c r="BG305" s="184">
        <f>IF(N305="zákl. přenesená",J305,0)</f>
        <v>0</v>
      </c>
      <c r="BH305" s="184">
        <f>IF(N305="sníž. přenesená",J305,0)</f>
        <v>0</v>
      </c>
      <c r="BI305" s="184">
        <f>IF(N305="nulová",J305,0)</f>
        <v>0</v>
      </c>
      <c r="BJ305" s="22" t="s">
        <v>81</v>
      </c>
      <c r="BK305" s="184">
        <f>ROUND(I305*H305,2)</f>
        <v>0</v>
      </c>
      <c r="BL305" s="22" t="s">
        <v>218</v>
      </c>
      <c r="BM305" s="22" t="s">
        <v>547</v>
      </c>
    </row>
    <row r="306" spans="2:51" s="11" customFormat="1" ht="13.5">
      <c r="B306" s="185"/>
      <c r="D306" s="186" t="s">
        <v>186</v>
      </c>
      <c r="E306" s="187" t="s">
        <v>5</v>
      </c>
      <c r="F306" s="188" t="s">
        <v>548</v>
      </c>
      <c r="H306" s="189">
        <v>3.636</v>
      </c>
      <c r="I306" s="190"/>
      <c r="L306" s="185"/>
      <c r="M306" s="191"/>
      <c r="N306" s="192"/>
      <c r="O306" s="192"/>
      <c r="P306" s="192"/>
      <c r="Q306" s="192"/>
      <c r="R306" s="192"/>
      <c r="S306" s="192"/>
      <c r="T306" s="193"/>
      <c r="AT306" s="187" t="s">
        <v>186</v>
      </c>
      <c r="AU306" s="187" t="s">
        <v>83</v>
      </c>
      <c r="AV306" s="11" t="s">
        <v>83</v>
      </c>
      <c r="AW306" s="11" t="s">
        <v>37</v>
      </c>
      <c r="AX306" s="11" t="s">
        <v>73</v>
      </c>
      <c r="AY306" s="187" t="s">
        <v>178</v>
      </c>
    </row>
    <row r="307" spans="2:51" s="12" customFormat="1" ht="13.5">
      <c r="B307" s="194"/>
      <c r="D307" s="186" t="s">
        <v>186</v>
      </c>
      <c r="E307" s="195" t="s">
        <v>5</v>
      </c>
      <c r="F307" s="196" t="s">
        <v>188</v>
      </c>
      <c r="H307" s="197">
        <v>3.636</v>
      </c>
      <c r="I307" s="198"/>
      <c r="L307" s="194"/>
      <c r="M307" s="199"/>
      <c r="N307" s="200"/>
      <c r="O307" s="200"/>
      <c r="P307" s="200"/>
      <c r="Q307" s="200"/>
      <c r="R307" s="200"/>
      <c r="S307" s="200"/>
      <c r="T307" s="201"/>
      <c r="AT307" s="195" t="s">
        <v>186</v>
      </c>
      <c r="AU307" s="195" t="s">
        <v>83</v>
      </c>
      <c r="AV307" s="12" t="s">
        <v>185</v>
      </c>
      <c r="AW307" s="12" t="s">
        <v>37</v>
      </c>
      <c r="AX307" s="12" t="s">
        <v>81</v>
      </c>
      <c r="AY307" s="195" t="s">
        <v>178</v>
      </c>
    </row>
    <row r="308" spans="2:65" s="1" customFormat="1" ht="38.25" customHeight="1">
      <c r="B308" s="172"/>
      <c r="C308" s="173" t="s">
        <v>369</v>
      </c>
      <c r="D308" s="173" t="s">
        <v>180</v>
      </c>
      <c r="E308" s="174" t="s">
        <v>549</v>
      </c>
      <c r="F308" s="175" t="s">
        <v>550</v>
      </c>
      <c r="G308" s="176" t="s">
        <v>183</v>
      </c>
      <c r="H308" s="177">
        <v>465.82</v>
      </c>
      <c r="I308" s="178"/>
      <c r="J308" s="179">
        <f>ROUND(I308*H308,2)</f>
        <v>0</v>
      </c>
      <c r="K308" s="175" t="s">
        <v>191</v>
      </c>
      <c r="L308" s="39"/>
      <c r="M308" s="180" t="s">
        <v>5</v>
      </c>
      <c r="N308" s="181" t="s">
        <v>44</v>
      </c>
      <c r="O308" s="40"/>
      <c r="P308" s="182">
        <f>O308*H308</f>
        <v>0</v>
      </c>
      <c r="Q308" s="182">
        <v>0</v>
      </c>
      <c r="R308" s="182">
        <f>Q308*H308</f>
        <v>0</v>
      </c>
      <c r="S308" s="182">
        <v>0</v>
      </c>
      <c r="T308" s="183">
        <f>S308*H308</f>
        <v>0</v>
      </c>
      <c r="AR308" s="22" t="s">
        <v>218</v>
      </c>
      <c r="AT308" s="22" t="s">
        <v>180</v>
      </c>
      <c r="AU308" s="22" t="s">
        <v>83</v>
      </c>
      <c r="AY308" s="22" t="s">
        <v>178</v>
      </c>
      <c r="BE308" s="184">
        <f>IF(N308="základní",J308,0)</f>
        <v>0</v>
      </c>
      <c r="BF308" s="184">
        <f>IF(N308="snížená",J308,0)</f>
        <v>0</v>
      </c>
      <c r="BG308" s="184">
        <f>IF(N308="zákl. přenesená",J308,0)</f>
        <v>0</v>
      </c>
      <c r="BH308" s="184">
        <f>IF(N308="sníž. přenesená",J308,0)</f>
        <v>0</v>
      </c>
      <c r="BI308" s="184">
        <f>IF(N308="nulová",J308,0)</f>
        <v>0</v>
      </c>
      <c r="BJ308" s="22" t="s">
        <v>81</v>
      </c>
      <c r="BK308" s="184">
        <f>ROUND(I308*H308,2)</f>
        <v>0</v>
      </c>
      <c r="BL308" s="22" t="s">
        <v>218</v>
      </c>
      <c r="BM308" s="22" t="s">
        <v>551</v>
      </c>
    </row>
    <row r="309" spans="2:51" s="11" customFormat="1" ht="13.5">
      <c r="B309" s="185"/>
      <c r="D309" s="186" t="s">
        <v>186</v>
      </c>
      <c r="E309" s="187" t="s">
        <v>5</v>
      </c>
      <c r="F309" s="188" t="s">
        <v>552</v>
      </c>
      <c r="H309" s="189">
        <v>465.82</v>
      </c>
      <c r="I309" s="190"/>
      <c r="L309" s="185"/>
      <c r="M309" s="191"/>
      <c r="N309" s="192"/>
      <c r="O309" s="192"/>
      <c r="P309" s="192"/>
      <c r="Q309" s="192"/>
      <c r="R309" s="192"/>
      <c r="S309" s="192"/>
      <c r="T309" s="193"/>
      <c r="AT309" s="187" t="s">
        <v>186</v>
      </c>
      <c r="AU309" s="187" t="s">
        <v>83</v>
      </c>
      <c r="AV309" s="11" t="s">
        <v>83</v>
      </c>
      <c r="AW309" s="11" t="s">
        <v>37</v>
      </c>
      <c r="AX309" s="11" t="s">
        <v>73</v>
      </c>
      <c r="AY309" s="187" t="s">
        <v>178</v>
      </c>
    </row>
    <row r="310" spans="2:51" s="12" customFormat="1" ht="13.5">
      <c r="B310" s="194"/>
      <c r="D310" s="186" t="s">
        <v>186</v>
      </c>
      <c r="E310" s="195" t="s">
        <v>5</v>
      </c>
      <c r="F310" s="196" t="s">
        <v>188</v>
      </c>
      <c r="H310" s="197">
        <v>465.82</v>
      </c>
      <c r="I310" s="198"/>
      <c r="L310" s="194"/>
      <c r="M310" s="199"/>
      <c r="N310" s="200"/>
      <c r="O310" s="200"/>
      <c r="P310" s="200"/>
      <c r="Q310" s="200"/>
      <c r="R310" s="200"/>
      <c r="S310" s="200"/>
      <c r="T310" s="201"/>
      <c r="AT310" s="195" t="s">
        <v>186</v>
      </c>
      <c r="AU310" s="195" t="s">
        <v>83</v>
      </c>
      <c r="AV310" s="12" t="s">
        <v>185</v>
      </c>
      <c r="AW310" s="12" t="s">
        <v>37</v>
      </c>
      <c r="AX310" s="12" t="s">
        <v>81</v>
      </c>
      <c r="AY310" s="195" t="s">
        <v>178</v>
      </c>
    </row>
    <row r="311" spans="2:65" s="1" customFormat="1" ht="25.5" customHeight="1">
      <c r="B311" s="172"/>
      <c r="C311" s="202" t="s">
        <v>553</v>
      </c>
      <c r="D311" s="202" t="s">
        <v>271</v>
      </c>
      <c r="E311" s="203" t="s">
        <v>554</v>
      </c>
      <c r="F311" s="204" t="s">
        <v>555</v>
      </c>
      <c r="G311" s="205" t="s">
        <v>183</v>
      </c>
      <c r="H311" s="206">
        <v>512.402</v>
      </c>
      <c r="I311" s="207"/>
      <c r="J311" s="208">
        <f>ROUND(I311*H311,2)</f>
        <v>0</v>
      </c>
      <c r="K311" s="204" t="s">
        <v>191</v>
      </c>
      <c r="L311" s="209"/>
      <c r="M311" s="210" t="s">
        <v>5</v>
      </c>
      <c r="N311" s="211" t="s">
        <v>44</v>
      </c>
      <c r="O311" s="40"/>
      <c r="P311" s="182">
        <f>O311*H311</f>
        <v>0</v>
      </c>
      <c r="Q311" s="182">
        <v>0</v>
      </c>
      <c r="R311" s="182">
        <f>Q311*H311</f>
        <v>0</v>
      </c>
      <c r="S311" s="182">
        <v>0</v>
      </c>
      <c r="T311" s="183">
        <f>S311*H311</f>
        <v>0</v>
      </c>
      <c r="AR311" s="22" t="s">
        <v>256</v>
      </c>
      <c r="AT311" s="22" t="s">
        <v>271</v>
      </c>
      <c r="AU311" s="22" t="s">
        <v>83</v>
      </c>
      <c r="AY311" s="22" t="s">
        <v>178</v>
      </c>
      <c r="BE311" s="184">
        <f>IF(N311="základní",J311,0)</f>
        <v>0</v>
      </c>
      <c r="BF311" s="184">
        <f>IF(N311="snížená",J311,0)</f>
        <v>0</v>
      </c>
      <c r="BG311" s="184">
        <f>IF(N311="zákl. přenesená",J311,0)</f>
        <v>0</v>
      </c>
      <c r="BH311" s="184">
        <f>IF(N311="sníž. přenesená",J311,0)</f>
        <v>0</v>
      </c>
      <c r="BI311" s="184">
        <f>IF(N311="nulová",J311,0)</f>
        <v>0</v>
      </c>
      <c r="BJ311" s="22" t="s">
        <v>81</v>
      </c>
      <c r="BK311" s="184">
        <f>ROUND(I311*H311,2)</f>
        <v>0</v>
      </c>
      <c r="BL311" s="22" t="s">
        <v>218</v>
      </c>
      <c r="BM311" s="22" t="s">
        <v>556</v>
      </c>
    </row>
    <row r="312" spans="2:51" s="11" customFormat="1" ht="13.5">
      <c r="B312" s="185"/>
      <c r="D312" s="186" t="s">
        <v>186</v>
      </c>
      <c r="E312" s="187" t="s">
        <v>5</v>
      </c>
      <c r="F312" s="188" t="s">
        <v>557</v>
      </c>
      <c r="H312" s="189">
        <v>512.402</v>
      </c>
      <c r="I312" s="190"/>
      <c r="L312" s="185"/>
      <c r="M312" s="191"/>
      <c r="N312" s="192"/>
      <c r="O312" s="192"/>
      <c r="P312" s="192"/>
      <c r="Q312" s="192"/>
      <c r="R312" s="192"/>
      <c r="S312" s="192"/>
      <c r="T312" s="193"/>
      <c r="AT312" s="187" t="s">
        <v>186</v>
      </c>
      <c r="AU312" s="187" t="s">
        <v>83</v>
      </c>
      <c r="AV312" s="11" t="s">
        <v>83</v>
      </c>
      <c r="AW312" s="11" t="s">
        <v>37</v>
      </c>
      <c r="AX312" s="11" t="s">
        <v>73</v>
      </c>
      <c r="AY312" s="187" t="s">
        <v>178</v>
      </c>
    </row>
    <row r="313" spans="2:51" s="12" customFormat="1" ht="13.5">
      <c r="B313" s="194"/>
      <c r="D313" s="186" t="s">
        <v>186</v>
      </c>
      <c r="E313" s="195" t="s">
        <v>5</v>
      </c>
      <c r="F313" s="196" t="s">
        <v>188</v>
      </c>
      <c r="H313" s="197">
        <v>512.402</v>
      </c>
      <c r="I313" s="198"/>
      <c r="L313" s="194"/>
      <c r="M313" s="199"/>
      <c r="N313" s="200"/>
      <c r="O313" s="200"/>
      <c r="P313" s="200"/>
      <c r="Q313" s="200"/>
      <c r="R313" s="200"/>
      <c r="S313" s="200"/>
      <c r="T313" s="201"/>
      <c r="AT313" s="195" t="s">
        <v>186</v>
      </c>
      <c r="AU313" s="195" t="s">
        <v>83</v>
      </c>
      <c r="AV313" s="12" t="s">
        <v>185</v>
      </c>
      <c r="AW313" s="12" t="s">
        <v>37</v>
      </c>
      <c r="AX313" s="12" t="s">
        <v>81</v>
      </c>
      <c r="AY313" s="195" t="s">
        <v>178</v>
      </c>
    </row>
    <row r="314" spans="2:65" s="1" customFormat="1" ht="38.25" customHeight="1">
      <c r="B314" s="172"/>
      <c r="C314" s="173" t="s">
        <v>373</v>
      </c>
      <c r="D314" s="173" t="s">
        <v>180</v>
      </c>
      <c r="E314" s="174" t="s">
        <v>558</v>
      </c>
      <c r="F314" s="175" t="s">
        <v>559</v>
      </c>
      <c r="G314" s="176" t="s">
        <v>560</v>
      </c>
      <c r="H314" s="212"/>
      <c r="I314" s="178"/>
      <c r="J314" s="179">
        <f>ROUND(I314*H314,2)</f>
        <v>0</v>
      </c>
      <c r="K314" s="175" t="s">
        <v>191</v>
      </c>
      <c r="L314" s="39"/>
      <c r="M314" s="180" t="s">
        <v>5</v>
      </c>
      <c r="N314" s="181" t="s">
        <v>44</v>
      </c>
      <c r="O314" s="40"/>
      <c r="P314" s="182">
        <f>O314*H314</f>
        <v>0</v>
      </c>
      <c r="Q314" s="182">
        <v>0</v>
      </c>
      <c r="R314" s="182">
        <f>Q314*H314</f>
        <v>0</v>
      </c>
      <c r="S314" s="182">
        <v>0</v>
      </c>
      <c r="T314" s="183">
        <f>S314*H314</f>
        <v>0</v>
      </c>
      <c r="AR314" s="22" t="s">
        <v>218</v>
      </c>
      <c r="AT314" s="22" t="s">
        <v>180</v>
      </c>
      <c r="AU314" s="22" t="s">
        <v>83</v>
      </c>
      <c r="AY314" s="22" t="s">
        <v>178</v>
      </c>
      <c r="BE314" s="184">
        <f>IF(N314="základní",J314,0)</f>
        <v>0</v>
      </c>
      <c r="BF314" s="184">
        <f>IF(N314="snížená",J314,0)</f>
        <v>0</v>
      </c>
      <c r="BG314" s="184">
        <f>IF(N314="zákl. přenesená",J314,0)</f>
        <v>0</v>
      </c>
      <c r="BH314" s="184">
        <f>IF(N314="sníž. přenesená",J314,0)</f>
        <v>0</v>
      </c>
      <c r="BI314" s="184">
        <f>IF(N314="nulová",J314,0)</f>
        <v>0</v>
      </c>
      <c r="BJ314" s="22" t="s">
        <v>81</v>
      </c>
      <c r="BK314" s="184">
        <f>ROUND(I314*H314,2)</f>
        <v>0</v>
      </c>
      <c r="BL314" s="22" t="s">
        <v>218</v>
      </c>
      <c r="BM314" s="22" t="s">
        <v>561</v>
      </c>
    </row>
    <row r="315" spans="2:63" s="10" customFormat="1" ht="29.85" customHeight="1">
      <c r="B315" s="159"/>
      <c r="D315" s="160" t="s">
        <v>72</v>
      </c>
      <c r="E315" s="170" t="s">
        <v>562</v>
      </c>
      <c r="F315" s="170" t="s">
        <v>563</v>
      </c>
      <c r="I315" s="162"/>
      <c r="J315" s="171">
        <f>BK315</f>
        <v>0</v>
      </c>
      <c r="L315" s="159"/>
      <c r="M315" s="164"/>
      <c r="N315" s="165"/>
      <c r="O315" s="165"/>
      <c r="P315" s="166">
        <f>SUM(P316:P320)</f>
        <v>0</v>
      </c>
      <c r="Q315" s="165"/>
      <c r="R315" s="166">
        <f>SUM(R316:R320)</f>
        <v>0</v>
      </c>
      <c r="S315" s="165"/>
      <c r="T315" s="167">
        <f>SUM(T316:T320)</f>
        <v>0</v>
      </c>
      <c r="AR315" s="160" t="s">
        <v>83</v>
      </c>
      <c r="AT315" s="168" t="s">
        <v>72</v>
      </c>
      <c r="AU315" s="168" t="s">
        <v>81</v>
      </c>
      <c r="AY315" s="160" t="s">
        <v>178</v>
      </c>
      <c r="BK315" s="169">
        <f>SUM(BK316:BK320)</f>
        <v>0</v>
      </c>
    </row>
    <row r="316" spans="2:65" s="1" customFormat="1" ht="16.5" customHeight="1">
      <c r="B316" s="172"/>
      <c r="C316" s="173" t="s">
        <v>564</v>
      </c>
      <c r="D316" s="173" t="s">
        <v>180</v>
      </c>
      <c r="E316" s="174" t="s">
        <v>565</v>
      </c>
      <c r="F316" s="175" t="s">
        <v>566</v>
      </c>
      <c r="G316" s="176" t="s">
        <v>299</v>
      </c>
      <c r="H316" s="177">
        <v>10</v>
      </c>
      <c r="I316" s="178"/>
      <c r="J316" s="179">
        <f>ROUND(I316*H316,2)</f>
        <v>0</v>
      </c>
      <c r="K316" s="175" t="s">
        <v>191</v>
      </c>
      <c r="L316" s="39"/>
      <c r="M316" s="180" t="s">
        <v>5</v>
      </c>
      <c r="N316" s="181" t="s">
        <v>44</v>
      </c>
      <c r="O316" s="40"/>
      <c r="P316" s="182">
        <f>O316*H316</f>
        <v>0</v>
      </c>
      <c r="Q316" s="182">
        <v>0</v>
      </c>
      <c r="R316" s="182">
        <f>Q316*H316</f>
        <v>0</v>
      </c>
      <c r="S316" s="182">
        <v>0</v>
      </c>
      <c r="T316" s="183">
        <f>S316*H316</f>
        <v>0</v>
      </c>
      <c r="AR316" s="22" t="s">
        <v>218</v>
      </c>
      <c r="AT316" s="22" t="s">
        <v>180</v>
      </c>
      <c r="AU316" s="22" t="s">
        <v>83</v>
      </c>
      <c r="AY316" s="22" t="s">
        <v>178</v>
      </c>
      <c r="BE316" s="184">
        <f>IF(N316="základní",J316,0)</f>
        <v>0</v>
      </c>
      <c r="BF316" s="184">
        <f>IF(N316="snížená",J316,0)</f>
        <v>0</v>
      </c>
      <c r="BG316" s="184">
        <f>IF(N316="zákl. přenesená",J316,0)</f>
        <v>0</v>
      </c>
      <c r="BH316" s="184">
        <f>IF(N316="sníž. přenesená",J316,0)</f>
        <v>0</v>
      </c>
      <c r="BI316" s="184">
        <f>IF(N316="nulová",J316,0)</f>
        <v>0</v>
      </c>
      <c r="BJ316" s="22" t="s">
        <v>81</v>
      </c>
      <c r="BK316" s="184">
        <f>ROUND(I316*H316,2)</f>
        <v>0</v>
      </c>
      <c r="BL316" s="22" t="s">
        <v>218</v>
      </c>
      <c r="BM316" s="22" t="s">
        <v>567</v>
      </c>
    </row>
    <row r="317" spans="2:65" s="1" customFormat="1" ht="16.5" customHeight="1">
      <c r="B317" s="172"/>
      <c r="C317" s="173" t="s">
        <v>377</v>
      </c>
      <c r="D317" s="173" t="s">
        <v>180</v>
      </c>
      <c r="E317" s="174" t="s">
        <v>568</v>
      </c>
      <c r="F317" s="175" t="s">
        <v>569</v>
      </c>
      <c r="G317" s="176" t="s">
        <v>299</v>
      </c>
      <c r="H317" s="177">
        <v>10</v>
      </c>
      <c r="I317" s="178"/>
      <c r="J317" s="179">
        <f>ROUND(I317*H317,2)</f>
        <v>0</v>
      </c>
      <c r="K317" s="175" t="s">
        <v>5</v>
      </c>
      <c r="L317" s="39"/>
      <c r="M317" s="180" t="s">
        <v>5</v>
      </c>
      <c r="N317" s="181" t="s">
        <v>44</v>
      </c>
      <c r="O317" s="40"/>
      <c r="P317" s="182">
        <f>O317*H317</f>
        <v>0</v>
      </c>
      <c r="Q317" s="182">
        <v>0</v>
      </c>
      <c r="R317" s="182">
        <f>Q317*H317</f>
        <v>0</v>
      </c>
      <c r="S317" s="182">
        <v>0</v>
      </c>
      <c r="T317" s="183">
        <f>S317*H317</f>
        <v>0</v>
      </c>
      <c r="AR317" s="22" t="s">
        <v>218</v>
      </c>
      <c r="AT317" s="22" t="s">
        <v>180</v>
      </c>
      <c r="AU317" s="22" t="s">
        <v>83</v>
      </c>
      <c r="AY317" s="22" t="s">
        <v>178</v>
      </c>
      <c r="BE317" s="184">
        <f>IF(N317="základní",J317,0)</f>
        <v>0</v>
      </c>
      <c r="BF317" s="184">
        <f>IF(N317="snížená",J317,0)</f>
        <v>0</v>
      </c>
      <c r="BG317" s="184">
        <f>IF(N317="zákl. přenesená",J317,0)</f>
        <v>0</v>
      </c>
      <c r="BH317" s="184">
        <f>IF(N317="sníž. přenesená",J317,0)</f>
        <v>0</v>
      </c>
      <c r="BI317" s="184">
        <f>IF(N317="nulová",J317,0)</f>
        <v>0</v>
      </c>
      <c r="BJ317" s="22" t="s">
        <v>81</v>
      </c>
      <c r="BK317" s="184">
        <f>ROUND(I317*H317,2)</f>
        <v>0</v>
      </c>
      <c r="BL317" s="22" t="s">
        <v>218</v>
      </c>
      <c r="BM317" s="22" t="s">
        <v>570</v>
      </c>
    </row>
    <row r="318" spans="2:65" s="1" customFormat="1" ht="16.5" customHeight="1">
      <c r="B318" s="172"/>
      <c r="C318" s="173" t="s">
        <v>571</v>
      </c>
      <c r="D318" s="173" t="s">
        <v>180</v>
      </c>
      <c r="E318" s="174" t="s">
        <v>572</v>
      </c>
      <c r="F318" s="175" t="s">
        <v>573</v>
      </c>
      <c r="G318" s="176" t="s">
        <v>299</v>
      </c>
      <c r="H318" s="177">
        <v>10</v>
      </c>
      <c r="I318" s="178"/>
      <c r="J318" s="179">
        <f>ROUND(I318*H318,2)</f>
        <v>0</v>
      </c>
      <c r="K318" s="175" t="s">
        <v>191</v>
      </c>
      <c r="L318" s="39"/>
      <c r="M318" s="180" t="s">
        <v>5</v>
      </c>
      <c r="N318" s="181" t="s">
        <v>44</v>
      </c>
      <c r="O318" s="40"/>
      <c r="P318" s="182">
        <f>O318*H318</f>
        <v>0</v>
      </c>
      <c r="Q318" s="182">
        <v>0</v>
      </c>
      <c r="R318" s="182">
        <f>Q318*H318</f>
        <v>0</v>
      </c>
      <c r="S318" s="182">
        <v>0</v>
      </c>
      <c r="T318" s="183">
        <f>S318*H318</f>
        <v>0</v>
      </c>
      <c r="AR318" s="22" t="s">
        <v>218</v>
      </c>
      <c r="AT318" s="22" t="s">
        <v>180</v>
      </c>
      <c r="AU318" s="22" t="s">
        <v>83</v>
      </c>
      <c r="AY318" s="22" t="s">
        <v>178</v>
      </c>
      <c r="BE318" s="184">
        <f>IF(N318="základní",J318,0)</f>
        <v>0</v>
      </c>
      <c r="BF318" s="184">
        <f>IF(N318="snížená",J318,0)</f>
        <v>0</v>
      </c>
      <c r="BG318" s="184">
        <f>IF(N318="zákl. přenesená",J318,0)</f>
        <v>0</v>
      </c>
      <c r="BH318" s="184">
        <f>IF(N318="sníž. přenesená",J318,0)</f>
        <v>0</v>
      </c>
      <c r="BI318" s="184">
        <f>IF(N318="nulová",J318,0)</f>
        <v>0</v>
      </c>
      <c r="BJ318" s="22" t="s">
        <v>81</v>
      </c>
      <c r="BK318" s="184">
        <f>ROUND(I318*H318,2)</f>
        <v>0</v>
      </c>
      <c r="BL318" s="22" t="s">
        <v>218</v>
      </c>
      <c r="BM318" s="22" t="s">
        <v>574</v>
      </c>
    </row>
    <row r="319" spans="2:65" s="1" customFormat="1" ht="16.5" customHeight="1">
      <c r="B319" s="172"/>
      <c r="C319" s="173" t="s">
        <v>381</v>
      </c>
      <c r="D319" s="173" t="s">
        <v>180</v>
      </c>
      <c r="E319" s="174" t="s">
        <v>575</v>
      </c>
      <c r="F319" s="175" t="s">
        <v>576</v>
      </c>
      <c r="G319" s="176" t="s">
        <v>299</v>
      </c>
      <c r="H319" s="177">
        <v>6</v>
      </c>
      <c r="I319" s="178"/>
      <c r="J319" s="179">
        <f>ROUND(I319*H319,2)</f>
        <v>0</v>
      </c>
      <c r="K319" s="175" t="s">
        <v>5</v>
      </c>
      <c r="L319" s="39"/>
      <c r="M319" s="180" t="s">
        <v>5</v>
      </c>
      <c r="N319" s="181" t="s">
        <v>44</v>
      </c>
      <c r="O319" s="40"/>
      <c r="P319" s="182">
        <f>O319*H319</f>
        <v>0</v>
      </c>
      <c r="Q319" s="182">
        <v>0</v>
      </c>
      <c r="R319" s="182">
        <f>Q319*H319</f>
        <v>0</v>
      </c>
      <c r="S319" s="182">
        <v>0</v>
      </c>
      <c r="T319" s="183">
        <f>S319*H319</f>
        <v>0</v>
      </c>
      <c r="AR319" s="22" t="s">
        <v>218</v>
      </c>
      <c r="AT319" s="22" t="s">
        <v>180</v>
      </c>
      <c r="AU319" s="22" t="s">
        <v>83</v>
      </c>
      <c r="AY319" s="22" t="s">
        <v>178</v>
      </c>
      <c r="BE319" s="184">
        <f>IF(N319="základní",J319,0)</f>
        <v>0</v>
      </c>
      <c r="BF319" s="184">
        <f>IF(N319="snížená",J319,0)</f>
        <v>0</v>
      </c>
      <c r="BG319" s="184">
        <f>IF(N319="zákl. přenesená",J319,0)</f>
        <v>0</v>
      </c>
      <c r="BH319" s="184">
        <f>IF(N319="sníž. přenesená",J319,0)</f>
        <v>0</v>
      </c>
      <c r="BI319" s="184">
        <f>IF(N319="nulová",J319,0)</f>
        <v>0</v>
      </c>
      <c r="BJ319" s="22" t="s">
        <v>81</v>
      </c>
      <c r="BK319" s="184">
        <f>ROUND(I319*H319,2)</f>
        <v>0</v>
      </c>
      <c r="BL319" s="22" t="s">
        <v>218</v>
      </c>
      <c r="BM319" s="22" t="s">
        <v>577</v>
      </c>
    </row>
    <row r="320" spans="2:65" s="1" customFormat="1" ht="38.25" customHeight="1">
      <c r="B320" s="172"/>
      <c r="C320" s="173" t="s">
        <v>578</v>
      </c>
      <c r="D320" s="173" t="s">
        <v>180</v>
      </c>
      <c r="E320" s="174" t="s">
        <v>579</v>
      </c>
      <c r="F320" s="175" t="s">
        <v>580</v>
      </c>
      <c r="G320" s="176" t="s">
        <v>560</v>
      </c>
      <c r="H320" s="212"/>
      <c r="I320" s="178"/>
      <c r="J320" s="179">
        <f>ROUND(I320*H320,2)</f>
        <v>0</v>
      </c>
      <c r="K320" s="175" t="s">
        <v>191</v>
      </c>
      <c r="L320" s="39"/>
      <c r="M320" s="180" t="s">
        <v>5</v>
      </c>
      <c r="N320" s="181" t="s">
        <v>44</v>
      </c>
      <c r="O320" s="40"/>
      <c r="P320" s="182">
        <f>O320*H320</f>
        <v>0</v>
      </c>
      <c r="Q320" s="182">
        <v>0</v>
      </c>
      <c r="R320" s="182">
        <f>Q320*H320</f>
        <v>0</v>
      </c>
      <c r="S320" s="182">
        <v>0</v>
      </c>
      <c r="T320" s="183">
        <f>S320*H320</f>
        <v>0</v>
      </c>
      <c r="AR320" s="22" t="s">
        <v>218</v>
      </c>
      <c r="AT320" s="22" t="s">
        <v>180</v>
      </c>
      <c r="AU320" s="22" t="s">
        <v>83</v>
      </c>
      <c r="AY320" s="22" t="s">
        <v>178</v>
      </c>
      <c r="BE320" s="184">
        <f>IF(N320="základní",J320,0)</f>
        <v>0</v>
      </c>
      <c r="BF320" s="184">
        <f>IF(N320="snížená",J320,0)</f>
        <v>0</v>
      </c>
      <c r="BG320" s="184">
        <f>IF(N320="zákl. přenesená",J320,0)</f>
        <v>0</v>
      </c>
      <c r="BH320" s="184">
        <f>IF(N320="sníž. přenesená",J320,0)</f>
        <v>0</v>
      </c>
      <c r="BI320" s="184">
        <f>IF(N320="nulová",J320,0)</f>
        <v>0</v>
      </c>
      <c r="BJ320" s="22" t="s">
        <v>81</v>
      </c>
      <c r="BK320" s="184">
        <f>ROUND(I320*H320,2)</f>
        <v>0</v>
      </c>
      <c r="BL320" s="22" t="s">
        <v>218</v>
      </c>
      <c r="BM320" s="22" t="s">
        <v>581</v>
      </c>
    </row>
    <row r="321" spans="2:63" s="10" customFormat="1" ht="29.85" customHeight="1">
      <c r="B321" s="159"/>
      <c r="D321" s="160" t="s">
        <v>72</v>
      </c>
      <c r="E321" s="170" t="s">
        <v>582</v>
      </c>
      <c r="F321" s="170" t="s">
        <v>583</v>
      </c>
      <c r="I321" s="162"/>
      <c r="J321" s="171">
        <f>BK321</f>
        <v>0</v>
      </c>
      <c r="L321" s="159"/>
      <c r="M321" s="164"/>
      <c r="N321" s="165"/>
      <c r="O321" s="165"/>
      <c r="P321" s="166">
        <f>SUM(P322:P323)</f>
        <v>0</v>
      </c>
      <c r="Q321" s="165"/>
      <c r="R321" s="166">
        <f>SUM(R322:R323)</f>
        <v>0</v>
      </c>
      <c r="S321" s="165"/>
      <c r="T321" s="167">
        <f>SUM(T322:T323)</f>
        <v>0</v>
      </c>
      <c r="AR321" s="160" t="s">
        <v>83</v>
      </c>
      <c r="AT321" s="168" t="s">
        <v>72</v>
      </c>
      <c r="AU321" s="168" t="s">
        <v>81</v>
      </c>
      <c r="AY321" s="160" t="s">
        <v>178</v>
      </c>
      <c r="BK321" s="169">
        <f>SUM(BK322:BK323)</f>
        <v>0</v>
      </c>
    </row>
    <row r="322" spans="2:65" s="1" customFormat="1" ht="16.5" customHeight="1">
      <c r="B322" s="172"/>
      <c r="C322" s="173" t="s">
        <v>387</v>
      </c>
      <c r="D322" s="173" t="s">
        <v>180</v>
      </c>
      <c r="E322" s="174" t="s">
        <v>584</v>
      </c>
      <c r="F322" s="175" t="s">
        <v>585</v>
      </c>
      <c r="G322" s="176" t="s">
        <v>299</v>
      </c>
      <c r="H322" s="177">
        <v>1</v>
      </c>
      <c r="I322" s="178"/>
      <c r="J322" s="179">
        <f>ROUND(I322*H322,2)</f>
        <v>0</v>
      </c>
      <c r="K322" s="175" t="s">
        <v>5</v>
      </c>
      <c r="L322" s="39"/>
      <c r="M322" s="180" t="s">
        <v>5</v>
      </c>
      <c r="N322" s="181" t="s">
        <v>44</v>
      </c>
      <c r="O322" s="40"/>
      <c r="P322" s="182">
        <f>O322*H322</f>
        <v>0</v>
      </c>
      <c r="Q322" s="182">
        <v>0</v>
      </c>
      <c r="R322" s="182">
        <f>Q322*H322</f>
        <v>0</v>
      </c>
      <c r="S322" s="182">
        <v>0</v>
      </c>
      <c r="T322" s="183">
        <f>S322*H322</f>
        <v>0</v>
      </c>
      <c r="AR322" s="22" t="s">
        <v>218</v>
      </c>
      <c r="AT322" s="22" t="s">
        <v>180</v>
      </c>
      <c r="AU322" s="22" t="s">
        <v>83</v>
      </c>
      <c r="AY322" s="22" t="s">
        <v>178</v>
      </c>
      <c r="BE322" s="184">
        <f>IF(N322="základní",J322,0)</f>
        <v>0</v>
      </c>
      <c r="BF322" s="184">
        <f>IF(N322="snížená",J322,0)</f>
        <v>0</v>
      </c>
      <c r="BG322" s="184">
        <f>IF(N322="zákl. přenesená",J322,0)</f>
        <v>0</v>
      </c>
      <c r="BH322" s="184">
        <f>IF(N322="sníž. přenesená",J322,0)</f>
        <v>0</v>
      </c>
      <c r="BI322" s="184">
        <f>IF(N322="nulová",J322,0)</f>
        <v>0</v>
      </c>
      <c r="BJ322" s="22" t="s">
        <v>81</v>
      </c>
      <c r="BK322" s="184">
        <f>ROUND(I322*H322,2)</f>
        <v>0</v>
      </c>
      <c r="BL322" s="22" t="s">
        <v>218</v>
      </c>
      <c r="BM322" s="22" t="s">
        <v>586</v>
      </c>
    </row>
    <row r="323" spans="2:65" s="1" customFormat="1" ht="16.5" customHeight="1">
      <c r="B323" s="172"/>
      <c r="C323" s="173" t="s">
        <v>587</v>
      </c>
      <c r="D323" s="173" t="s">
        <v>180</v>
      </c>
      <c r="E323" s="174" t="s">
        <v>588</v>
      </c>
      <c r="F323" s="175" t="s">
        <v>589</v>
      </c>
      <c r="G323" s="176" t="s">
        <v>227</v>
      </c>
      <c r="H323" s="177">
        <v>1</v>
      </c>
      <c r="I323" s="178"/>
      <c r="J323" s="179">
        <f>ROUND(I323*H323,2)</f>
        <v>0</v>
      </c>
      <c r="K323" s="175" t="s">
        <v>5</v>
      </c>
      <c r="L323" s="39"/>
      <c r="M323" s="180" t="s">
        <v>5</v>
      </c>
      <c r="N323" s="181" t="s">
        <v>44</v>
      </c>
      <c r="O323" s="40"/>
      <c r="P323" s="182">
        <f>O323*H323</f>
        <v>0</v>
      </c>
      <c r="Q323" s="182">
        <v>0</v>
      </c>
      <c r="R323" s="182">
        <f>Q323*H323</f>
        <v>0</v>
      </c>
      <c r="S323" s="182">
        <v>0</v>
      </c>
      <c r="T323" s="183">
        <f>S323*H323</f>
        <v>0</v>
      </c>
      <c r="AR323" s="22" t="s">
        <v>218</v>
      </c>
      <c r="AT323" s="22" t="s">
        <v>180</v>
      </c>
      <c r="AU323" s="22" t="s">
        <v>83</v>
      </c>
      <c r="AY323" s="22" t="s">
        <v>178</v>
      </c>
      <c r="BE323" s="184">
        <f>IF(N323="základní",J323,0)</f>
        <v>0</v>
      </c>
      <c r="BF323" s="184">
        <f>IF(N323="snížená",J323,0)</f>
        <v>0</v>
      </c>
      <c r="BG323" s="184">
        <f>IF(N323="zákl. přenesená",J323,0)</f>
        <v>0</v>
      </c>
      <c r="BH323" s="184">
        <f>IF(N323="sníž. přenesená",J323,0)</f>
        <v>0</v>
      </c>
      <c r="BI323" s="184">
        <f>IF(N323="nulová",J323,0)</f>
        <v>0</v>
      </c>
      <c r="BJ323" s="22" t="s">
        <v>81</v>
      </c>
      <c r="BK323" s="184">
        <f>ROUND(I323*H323,2)</f>
        <v>0</v>
      </c>
      <c r="BL323" s="22" t="s">
        <v>218</v>
      </c>
      <c r="BM323" s="22" t="s">
        <v>590</v>
      </c>
    </row>
    <row r="324" spans="2:63" s="10" customFormat="1" ht="29.85" customHeight="1">
      <c r="B324" s="159"/>
      <c r="D324" s="160" t="s">
        <v>72</v>
      </c>
      <c r="E324" s="170" t="s">
        <v>591</v>
      </c>
      <c r="F324" s="170" t="s">
        <v>592</v>
      </c>
      <c r="I324" s="162"/>
      <c r="J324" s="171">
        <f>BK324</f>
        <v>0</v>
      </c>
      <c r="L324" s="159"/>
      <c r="M324" s="164"/>
      <c r="N324" s="165"/>
      <c r="O324" s="165"/>
      <c r="P324" s="166">
        <f>SUM(P325:P334)</f>
        <v>0</v>
      </c>
      <c r="Q324" s="165"/>
      <c r="R324" s="166">
        <f>SUM(R325:R334)</f>
        <v>5.0189048</v>
      </c>
      <c r="S324" s="165"/>
      <c r="T324" s="167">
        <f>SUM(T325:T334)</f>
        <v>0</v>
      </c>
      <c r="AR324" s="160" t="s">
        <v>83</v>
      </c>
      <c r="AT324" s="168" t="s">
        <v>72</v>
      </c>
      <c r="AU324" s="168" t="s">
        <v>81</v>
      </c>
      <c r="AY324" s="160" t="s">
        <v>178</v>
      </c>
      <c r="BK324" s="169">
        <f>SUM(BK325:BK334)</f>
        <v>0</v>
      </c>
    </row>
    <row r="325" spans="2:65" s="1" customFormat="1" ht="25.5" customHeight="1">
      <c r="B325" s="172"/>
      <c r="C325" s="173" t="s">
        <v>390</v>
      </c>
      <c r="D325" s="173" t="s">
        <v>180</v>
      </c>
      <c r="E325" s="174" t="s">
        <v>593</v>
      </c>
      <c r="F325" s="175" t="s">
        <v>594</v>
      </c>
      <c r="G325" s="176" t="s">
        <v>183</v>
      </c>
      <c r="H325" s="177">
        <v>446.84</v>
      </c>
      <c r="I325" s="178"/>
      <c r="J325" s="179">
        <f>ROUND(I325*H325,2)</f>
        <v>0</v>
      </c>
      <c r="K325" s="175" t="s">
        <v>191</v>
      </c>
      <c r="L325" s="39"/>
      <c r="M325" s="180" t="s">
        <v>5</v>
      </c>
      <c r="N325" s="181" t="s">
        <v>44</v>
      </c>
      <c r="O325" s="40"/>
      <c r="P325" s="182">
        <f>O325*H325</f>
        <v>0</v>
      </c>
      <c r="Q325" s="182">
        <v>0</v>
      </c>
      <c r="R325" s="182">
        <f>Q325*H325</f>
        <v>0</v>
      </c>
      <c r="S325" s="182">
        <v>0</v>
      </c>
      <c r="T325" s="183">
        <f>S325*H325</f>
        <v>0</v>
      </c>
      <c r="AR325" s="22" t="s">
        <v>218</v>
      </c>
      <c r="AT325" s="22" t="s">
        <v>180</v>
      </c>
      <c r="AU325" s="22" t="s">
        <v>83</v>
      </c>
      <c r="AY325" s="22" t="s">
        <v>178</v>
      </c>
      <c r="BE325" s="184">
        <f>IF(N325="základní",J325,0)</f>
        <v>0</v>
      </c>
      <c r="BF325" s="184">
        <f>IF(N325="snížená",J325,0)</f>
        <v>0</v>
      </c>
      <c r="BG325" s="184">
        <f>IF(N325="zákl. přenesená",J325,0)</f>
        <v>0</v>
      </c>
      <c r="BH325" s="184">
        <f>IF(N325="sníž. přenesená",J325,0)</f>
        <v>0</v>
      </c>
      <c r="BI325" s="184">
        <f>IF(N325="nulová",J325,0)</f>
        <v>0</v>
      </c>
      <c r="BJ325" s="22" t="s">
        <v>81</v>
      </c>
      <c r="BK325" s="184">
        <f>ROUND(I325*H325,2)</f>
        <v>0</v>
      </c>
      <c r="BL325" s="22" t="s">
        <v>218</v>
      </c>
      <c r="BM325" s="22" t="s">
        <v>595</v>
      </c>
    </row>
    <row r="326" spans="2:65" s="1" customFormat="1" ht="16.5" customHeight="1">
      <c r="B326" s="172"/>
      <c r="C326" s="202" t="s">
        <v>596</v>
      </c>
      <c r="D326" s="202" t="s">
        <v>271</v>
      </c>
      <c r="E326" s="203" t="s">
        <v>597</v>
      </c>
      <c r="F326" s="204" t="s">
        <v>598</v>
      </c>
      <c r="G326" s="205" t="s">
        <v>183</v>
      </c>
      <c r="H326" s="206">
        <v>482.587</v>
      </c>
      <c r="I326" s="207"/>
      <c r="J326" s="208">
        <f>ROUND(I326*H326,2)</f>
        <v>0</v>
      </c>
      <c r="K326" s="204" t="s">
        <v>599</v>
      </c>
      <c r="L326" s="209"/>
      <c r="M326" s="210" t="s">
        <v>5</v>
      </c>
      <c r="N326" s="211" t="s">
        <v>44</v>
      </c>
      <c r="O326" s="40"/>
      <c r="P326" s="182">
        <f>O326*H326</f>
        <v>0</v>
      </c>
      <c r="Q326" s="182">
        <v>0.0104</v>
      </c>
      <c r="R326" s="182">
        <f>Q326*H326</f>
        <v>5.0189048</v>
      </c>
      <c r="S326" s="182">
        <v>0</v>
      </c>
      <c r="T326" s="183">
        <f>S326*H326</f>
        <v>0</v>
      </c>
      <c r="AR326" s="22" t="s">
        <v>256</v>
      </c>
      <c r="AT326" s="22" t="s">
        <v>271</v>
      </c>
      <c r="AU326" s="22" t="s">
        <v>83</v>
      </c>
      <c r="AY326" s="22" t="s">
        <v>178</v>
      </c>
      <c r="BE326" s="184">
        <f>IF(N326="základní",J326,0)</f>
        <v>0</v>
      </c>
      <c r="BF326" s="184">
        <f>IF(N326="snížená",J326,0)</f>
        <v>0</v>
      </c>
      <c r="BG326" s="184">
        <f>IF(N326="zákl. přenesená",J326,0)</f>
        <v>0</v>
      </c>
      <c r="BH326" s="184">
        <f>IF(N326="sníž. přenesená",J326,0)</f>
        <v>0</v>
      </c>
      <c r="BI326" s="184">
        <f>IF(N326="nulová",J326,0)</f>
        <v>0</v>
      </c>
      <c r="BJ326" s="22" t="s">
        <v>81</v>
      </c>
      <c r="BK326" s="184">
        <f>ROUND(I326*H326,2)</f>
        <v>0</v>
      </c>
      <c r="BL326" s="22" t="s">
        <v>218</v>
      </c>
      <c r="BM326" s="22" t="s">
        <v>600</v>
      </c>
    </row>
    <row r="327" spans="2:51" s="11" customFormat="1" ht="13.5">
      <c r="B327" s="185"/>
      <c r="D327" s="186" t="s">
        <v>186</v>
      </c>
      <c r="F327" s="188" t="s">
        <v>601</v>
      </c>
      <c r="H327" s="189">
        <v>482.587</v>
      </c>
      <c r="I327" s="190"/>
      <c r="L327" s="185"/>
      <c r="M327" s="191"/>
      <c r="N327" s="192"/>
      <c r="O327" s="192"/>
      <c r="P327" s="192"/>
      <c r="Q327" s="192"/>
      <c r="R327" s="192"/>
      <c r="S327" s="192"/>
      <c r="T327" s="193"/>
      <c r="AT327" s="187" t="s">
        <v>186</v>
      </c>
      <c r="AU327" s="187" t="s">
        <v>83</v>
      </c>
      <c r="AV327" s="11" t="s">
        <v>83</v>
      </c>
      <c r="AW327" s="11" t="s">
        <v>6</v>
      </c>
      <c r="AX327" s="11" t="s">
        <v>81</v>
      </c>
      <c r="AY327" s="187" t="s">
        <v>178</v>
      </c>
    </row>
    <row r="328" spans="2:65" s="1" customFormat="1" ht="16.5" customHeight="1">
      <c r="B328" s="172"/>
      <c r="C328" s="300" t="s">
        <v>602</v>
      </c>
      <c r="D328" s="202" t="s">
        <v>271</v>
      </c>
      <c r="E328" s="203"/>
      <c r="F328" s="204" t="s">
        <v>603</v>
      </c>
      <c r="G328" s="205" t="s">
        <v>5</v>
      </c>
      <c r="H328" s="206"/>
      <c r="I328" s="207"/>
      <c r="J328" s="208">
        <f>ROUND(I328*H328,2)</f>
        <v>0</v>
      </c>
      <c r="K328" s="204" t="s">
        <v>5</v>
      </c>
      <c r="L328" s="209"/>
      <c r="M328" s="210" t="s">
        <v>5</v>
      </c>
      <c r="N328" s="211" t="s">
        <v>44</v>
      </c>
      <c r="O328" s="40"/>
      <c r="P328" s="182">
        <f>O328*H328</f>
        <v>0</v>
      </c>
      <c r="Q328" s="182">
        <v>0</v>
      </c>
      <c r="R328" s="182">
        <f>Q328*H328</f>
        <v>0</v>
      </c>
      <c r="S328" s="182">
        <v>0</v>
      </c>
      <c r="T328" s="183">
        <f>S328*H328</f>
        <v>0</v>
      </c>
      <c r="AR328" s="22" t="s">
        <v>256</v>
      </c>
      <c r="AT328" s="22" t="s">
        <v>271</v>
      </c>
      <c r="AU328" s="22" t="s">
        <v>83</v>
      </c>
      <c r="AY328" s="22" t="s">
        <v>178</v>
      </c>
      <c r="BE328" s="184">
        <f>IF(N328="základní",J328,0)</f>
        <v>0</v>
      </c>
      <c r="BF328" s="184">
        <f>IF(N328="snížená",J328,0)</f>
        <v>0</v>
      </c>
      <c r="BG328" s="184">
        <f>IF(N328="zákl. přenesená",J328,0)</f>
        <v>0</v>
      </c>
      <c r="BH328" s="184">
        <f>IF(N328="sníž. přenesená",J328,0)</f>
        <v>0</v>
      </c>
      <c r="BI328" s="184">
        <f>IF(N328="nulová",J328,0)</f>
        <v>0</v>
      </c>
      <c r="BJ328" s="22" t="s">
        <v>81</v>
      </c>
      <c r="BK328" s="184">
        <f>ROUND(I328*H328,2)</f>
        <v>0</v>
      </c>
      <c r="BL328" s="22" t="s">
        <v>218</v>
      </c>
      <c r="BM328" s="22" t="s">
        <v>604</v>
      </c>
    </row>
    <row r="329" spans="2:65" s="1" customFormat="1" ht="51" customHeight="1">
      <c r="B329" s="172"/>
      <c r="C329" s="298" t="s">
        <v>395</v>
      </c>
      <c r="D329" s="173" t="s">
        <v>180</v>
      </c>
      <c r="E329" s="174" t="s">
        <v>605</v>
      </c>
      <c r="F329" s="175" t="s">
        <v>606</v>
      </c>
      <c r="G329" s="176" t="s">
        <v>227</v>
      </c>
      <c r="H329" s="177">
        <v>1</v>
      </c>
      <c r="I329" s="178"/>
      <c r="J329" s="179">
        <f>ROUND(I329*H329,2)</f>
        <v>0</v>
      </c>
      <c r="K329" s="175" t="s">
        <v>5</v>
      </c>
      <c r="L329" s="39"/>
      <c r="M329" s="180" t="s">
        <v>5</v>
      </c>
      <c r="N329" s="181" t="s">
        <v>44</v>
      </c>
      <c r="O329" s="40"/>
      <c r="P329" s="182">
        <f>O329*H329</f>
        <v>0</v>
      </c>
      <c r="Q329" s="182">
        <v>0</v>
      </c>
      <c r="R329" s="182">
        <f>Q329*H329</f>
        <v>0</v>
      </c>
      <c r="S329" s="182">
        <v>0</v>
      </c>
      <c r="T329" s="183">
        <f>S329*H329</f>
        <v>0</v>
      </c>
      <c r="AR329" s="22" t="s">
        <v>218</v>
      </c>
      <c r="AT329" s="22" t="s">
        <v>180</v>
      </c>
      <c r="AU329" s="22" t="s">
        <v>83</v>
      </c>
      <c r="AY329" s="22" t="s">
        <v>178</v>
      </c>
      <c r="BE329" s="184">
        <f>IF(N329="základní",J329,0)</f>
        <v>0</v>
      </c>
      <c r="BF329" s="184">
        <f>IF(N329="snížená",J329,0)</f>
        <v>0</v>
      </c>
      <c r="BG329" s="184">
        <f>IF(N329="zákl. přenesená",J329,0)</f>
        <v>0</v>
      </c>
      <c r="BH329" s="184">
        <f>IF(N329="sníž. přenesená",J329,0)</f>
        <v>0</v>
      </c>
      <c r="BI329" s="184">
        <f>IF(N329="nulová",J329,0)</f>
        <v>0</v>
      </c>
      <c r="BJ329" s="22" t="s">
        <v>81</v>
      </c>
      <c r="BK329" s="184">
        <f>ROUND(I329*H329,2)</f>
        <v>0</v>
      </c>
      <c r="BL329" s="22" t="s">
        <v>218</v>
      </c>
      <c r="BM329" s="22" t="s">
        <v>607</v>
      </c>
    </row>
    <row r="330" spans="2:65" s="1" customFormat="1" ht="16.5" customHeight="1">
      <c r="B330" s="172"/>
      <c r="C330" s="300" t="s">
        <v>608</v>
      </c>
      <c r="D330" s="202" t="s">
        <v>271</v>
      </c>
      <c r="E330" s="203"/>
      <c r="F330" s="204" t="s">
        <v>603</v>
      </c>
      <c r="G330" s="205" t="s">
        <v>5</v>
      </c>
      <c r="H330" s="206"/>
      <c r="I330" s="207"/>
      <c r="J330" s="208">
        <f>ROUND(I330*H330,2)</f>
        <v>0</v>
      </c>
      <c r="K330" s="204" t="s">
        <v>5</v>
      </c>
      <c r="L330" s="209"/>
      <c r="M330" s="210" t="s">
        <v>5</v>
      </c>
      <c r="N330" s="211" t="s">
        <v>44</v>
      </c>
      <c r="O330" s="40"/>
      <c r="P330" s="182">
        <f>O330*H330</f>
        <v>0</v>
      </c>
      <c r="Q330" s="182">
        <v>0</v>
      </c>
      <c r="R330" s="182">
        <f>Q330*H330</f>
        <v>0</v>
      </c>
      <c r="S330" s="182">
        <v>0</v>
      </c>
      <c r="T330" s="183">
        <f>S330*H330</f>
        <v>0</v>
      </c>
      <c r="AR330" s="22" t="s">
        <v>256</v>
      </c>
      <c r="AT330" s="22" t="s">
        <v>271</v>
      </c>
      <c r="AU330" s="22" t="s">
        <v>83</v>
      </c>
      <c r="AY330" s="22" t="s">
        <v>178</v>
      </c>
      <c r="BE330" s="184">
        <f>IF(N330="základní",J330,0)</f>
        <v>0</v>
      </c>
      <c r="BF330" s="184">
        <f>IF(N330="snížená",J330,0)</f>
        <v>0</v>
      </c>
      <c r="BG330" s="184">
        <f>IF(N330="zákl. přenesená",J330,0)</f>
        <v>0</v>
      </c>
      <c r="BH330" s="184">
        <f>IF(N330="sníž. přenesená",J330,0)</f>
        <v>0</v>
      </c>
      <c r="BI330" s="184">
        <f>IF(N330="nulová",J330,0)</f>
        <v>0</v>
      </c>
      <c r="BJ330" s="22" t="s">
        <v>81</v>
      </c>
      <c r="BK330" s="184">
        <f>ROUND(I330*H330,2)</f>
        <v>0</v>
      </c>
      <c r="BL330" s="22" t="s">
        <v>218</v>
      </c>
      <c r="BM330" s="22" t="s">
        <v>609</v>
      </c>
    </row>
    <row r="331" spans="2:65" s="1" customFormat="1" ht="16.5" customHeight="1">
      <c r="B331" s="172"/>
      <c r="C331" s="173" t="s">
        <v>399</v>
      </c>
      <c r="D331" s="173" t="s">
        <v>180</v>
      </c>
      <c r="E331" s="174" t="s">
        <v>610</v>
      </c>
      <c r="F331" s="175" t="s">
        <v>611</v>
      </c>
      <c r="G331" s="176" t="s">
        <v>183</v>
      </c>
      <c r="H331" s="177">
        <v>893.68</v>
      </c>
      <c r="I331" s="178"/>
      <c r="J331" s="179">
        <f>ROUND(I331*H331,2)</f>
        <v>0</v>
      </c>
      <c r="K331" s="175" t="s">
        <v>191</v>
      </c>
      <c r="L331" s="39"/>
      <c r="M331" s="180" t="s">
        <v>5</v>
      </c>
      <c r="N331" s="181" t="s">
        <v>44</v>
      </c>
      <c r="O331" s="40"/>
      <c r="P331" s="182">
        <f>O331*H331</f>
        <v>0</v>
      </c>
      <c r="Q331" s="182">
        <v>0</v>
      </c>
      <c r="R331" s="182">
        <f>Q331*H331</f>
        <v>0</v>
      </c>
      <c r="S331" s="182">
        <v>0</v>
      </c>
      <c r="T331" s="183">
        <f>S331*H331</f>
        <v>0</v>
      </c>
      <c r="AR331" s="22" t="s">
        <v>218</v>
      </c>
      <c r="AT331" s="22" t="s">
        <v>180</v>
      </c>
      <c r="AU331" s="22" t="s">
        <v>83</v>
      </c>
      <c r="AY331" s="22" t="s">
        <v>178</v>
      </c>
      <c r="BE331" s="184">
        <f>IF(N331="základní",J331,0)</f>
        <v>0</v>
      </c>
      <c r="BF331" s="184">
        <f>IF(N331="snížená",J331,0)</f>
        <v>0</v>
      </c>
      <c r="BG331" s="184">
        <f>IF(N331="zákl. přenesená",J331,0)</f>
        <v>0</v>
      </c>
      <c r="BH331" s="184">
        <f>IF(N331="sníž. přenesená",J331,0)</f>
        <v>0</v>
      </c>
      <c r="BI331" s="184">
        <f>IF(N331="nulová",J331,0)</f>
        <v>0</v>
      </c>
      <c r="BJ331" s="22" t="s">
        <v>81</v>
      </c>
      <c r="BK331" s="184">
        <f>ROUND(I331*H331,2)</f>
        <v>0</v>
      </c>
      <c r="BL331" s="22" t="s">
        <v>218</v>
      </c>
      <c r="BM331" s="22" t="s">
        <v>612</v>
      </c>
    </row>
    <row r="332" spans="2:51" s="11" customFormat="1" ht="13.5">
      <c r="B332" s="185"/>
      <c r="D332" s="186" t="s">
        <v>186</v>
      </c>
      <c r="E332" s="187" t="s">
        <v>5</v>
      </c>
      <c r="F332" s="188" t="s">
        <v>613</v>
      </c>
      <c r="H332" s="189">
        <v>893.68</v>
      </c>
      <c r="I332" s="190"/>
      <c r="L332" s="185"/>
      <c r="M332" s="191"/>
      <c r="N332" s="192"/>
      <c r="O332" s="192"/>
      <c r="P332" s="192"/>
      <c r="Q332" s="192"/>
      <c r="R332" s="192"/>
      <c r="S332" s="192"/>
      <c r="T332" s="193"/>
      <c r="AT332" s="187" t="s">
        <v>186</v>
      </c>
      <c r="AU332" s="187" t="s">
        <v>83</v>
      </c>
      <c r="AV332" s="11" t="s">
        <v>83</v>
      </c>
      <c r="AW332" s="11" t="s">
        <v>37</v>
      </c>
      <c r="AX332" s="11" t="s">
        <v>73</v>
      </c>
      <c r="AY332" s="187" t="s">
        <v>178</v>
      </c>
    </row>
    <row r="333" spans="2:51" s="12" customFormat="1" ht="13.5">
      <c r="B333" s="194"/>
      <c r="D333" s="186" t="s">
        <v>186</v>
      </c>
      <c r="E333" s="195" t="s">
        <v>5</v>
      </c>
      <c r="F333" s="196" t="s">
        <v>188</v>
      </c>
      <c r="H333" s="197">
        <v>893.68</v>
      </c>
      <c r="I333" s="198"/>
      <c r="L333" s="194"/>
      <c r="M333" s="199"/>
      <c r="N333" s="200"/>
      <c r="O333" s="200"/>
      <c r="P333" s="200"/>
      <c r="Q333" s="200"/>
      <c r="R333" s="200"/>
      <c r="S333" s="200"/>
      <c r="T333" s="201"/>
      <c r="AT333" s="195" t="s">
        <v>186</v>
      </c>
      <c r="AU333" s="195" t="s">
        <v>83</v>
      </c>
      <c r="AV333" s="12" t="s">
        <v>185</v>
      </c>
      <c r="AW333" s="12" t="s">
        <v>37</v>
      </c>
      <c r="AX333" s="12" t="s">
        <v>81</v>
      </c>
      <c r="AY333" s="195" t="s">
        <v>178</v>
      </c>
    </row>
    <row r="334" spans="2:65" s="1" customFormat="1" ht="38.25" customHeight="1">
      <c r="B334" s="172"/>
      <c r="C334" s="173" t="s">
        <v>614</v>
      </c>
      <c r="D334" s="173" t="s">
        <v>180</v>
      </c>
      <c r="E334" s="174" t="s">
        <v>615</v>
      </c>
      <c r="F334" s="175" t="s">
        <v>616</v>
      </c>
      <c r="G334" s="176" t="s">
        <v>560</v>
      </c>
      <c r="H334" s="212"/>
      <c r="I334" s="178"/>
      <c r="J334" s="179">
        <f>ROUND(I334*H334,2)</f>
        <v>0</v>
      </c>
      <c r="K334" s="175" t="s">
        <v>191</v>
      </c>
      <c r="L334" s="39"/>
      <c r="M334" s="180" t="s">
        <v>5</v>
      </c>
      <c r="N334" s="181" t="s">
        <v>44</v>
      </c>
      <c r="O334" s="40"/>
      <c r="P334" s="182">
        <f>O334*H334</f>
        <v>0</v>
      </c>
      <c r="Q334" s="182">
        <v>0</v>
      </c>
      <c r="R334" s="182">
        <f>Q334*H334</f>
        <v>0</v>
      </c>
      <c r="S334" s="182">
        <v>0</v>
      </c>
      <c r="T334" s="183">
        <f>S334*H334</f>
        <v>0</v>
      </c>
      <c r="AR334" s="22" t="s">
        <v>218</v>
      </c>
      <c r="AT334" s="22" t="s">
        <v>180</v>
      </c>
      <c r="AU334" s="22" t="s">
        <v>83</v>
      </c>
      <c r="AY334" s="22" t="s">
        <v>178</v>
      </c>
      <c r="BE334" s="184">
        <f>IF(N334="základní",J334,0)</f>
        <v>0</v>
      </c>
      <c r="BF334" s="184">
        <f>IF(N334="snížená",J334,0)</f>
        <v>0</v>
      </c>
      <c r="BG334" s="184">
        <f>IF(N334="zákl. přenesená",J334,0)</f>
        <v>0</v>
      </c>
      <c r="BH334" s="184">
        <f>IF(N334="sníž. přenesená",J334,0)</f>
        <v>0</v>
      </c>
      <c r="BI334" s="184">
        <f>IF(N334="nulová",J334,0)</f>
        <v>0</v>
      </c>
      <c r="BJ334" s="22" t="s">
        <v>81</v>
      </c>
      <c r="BK334" s="184">
        <f>ROUND(I334*H334,2)</f>
        <v>0</v>
      </c>
      <c r="BL334" s="22" t="s">
        <v>218</v>
      </c>
      <c r="BM334" s="22" t="s">
        <v>617</v>
      </c>
    </row>
    <row r="335" spans="2:63" s="10" customFormat="1" ht="29.85" customHeight="1">
      <c r="B335" s="159"/>
      <c r="D335" s="160" t="s">
        <v>72</v>
      </c>
      <c r="E335" s="170" t="s">
        <v>618</v>
      </c>
      <c r="F335" s="170" t="s">
        <v>619</v>
      </c>
      <c r="I335" s="162"/>
      <c r="J335" s="171">
        <f>BK335</f>
        <v>0</v>
      </c>
      <c r="L335" s="159"/>
      <c r="M335" s="164"/>
      <c r="N335" s="165"/>
      <c r="O335" s="165"/>
      <c r="P335" s="166">
        <f>SUM(P336:P362)</f>
        <v>0</v>
      </c>
      <c r="Q335" s="165"/>
      <c r="R335" s="166">
        <f>SUM(R336:R362)</f>
        <v>0</v>
      </c>
      <c r="S335" s="165"/>
      <c r="T335" s="167">
        <f>SUM(T336:T362)</f>
        <v>0</v>
      </c>
      <c r="AR335" s="160" t="s">
        <v>83</v>
      </c>
      <c r="AT335" s="168" t="s">
        <v>72</v>
      </c>
      <c r="AU335" s="168" t="s">
        <v>81</v>
      </c>
      <c r="AY335" s="160" t="s">
        <v>178</v>
      </c>
      <c r="BK335" s="169">
        <f>SUM(BK336:BK362)</f>
        <v>0</v>
      </c>
    </row>
    <row r="336" spans="2:65" s="1" customFormat="1" ht="16.5" customHeight="1">
      <c r="B336" s="172"/>
      <c r="C336" s="173" t="s">
        <v>404</v>
      </c>
      <c r="D336" s="173" t="s">
        <v>180</v>
      </c>
      <c r="E336" s="174" t="s">
        <v>620</v>
      </c>
      <c r="F336" s="175" t="s">
        <v>621</v>
      </c>
      <c r="G336" s="176" t="s">
        <v>183</v>
      </c>
      <c r="H336" s="177">
        <v>25.68</v>
      </c>
      <c r="I336" s="178"/>
      <c r="J336" s="179">
        <f>ROUND(I336*H336,2)</f>
        <v>0</v>
      </c>
      <c r="K336" s="175" t="s">
        <v>191</v>
      </c>
      <c r="L336" s="39"/>
      <c r="M336" s="180" t="s">
        <v>5</v>
      </c>
      <c r="N336" s="181" t="s">
        <v>44</v>
      </c>
      <c r="O336" s="40"/>
      <c r="P336" s="182">
        <f>O336*H336</f>
        <v>0</v>
      </c>
      <c r="Q336" s="182">
        <v>0</v>
      </c>
      <c r="R336" s="182">
        <f>Q336*H336</f>
        <v>0</v>
      </c>
      <c r="S336" s="182">
        <v>0</v>
      </c>
      <c r="T336" s="183">
        <f>S336*H336</f>
        <v>0</v>
      </c>
      <c r="AR336" s="22" t="s">
        <v>218</v>
      </c>
      <c r="AT336" s="22" t="s">
        <v>180</v>
      </c>
      <c r="AU336" s="22" t="s">
        <v>83</v>
      </c>
      <c r="AY336" s="22" t="s">
        <v>178</v>
      </c>
      <c r="BE336" s="184">
        <f>IF(N336="základní",J336,0)</f>
        <v>0</v>
      </c>
      <c r="BF336" s="184">
        <f>IF(N336="snížená",J336,0)</f>
        <v>0</v>
      </c>
      <c r="BG336" s="184">
        <f>IF(N336="zákl. přenesená",J336,0)</f>
        <v>0</v>
      </c>
      <c r="BH336" s="184">
        <f>IF(N336="sníž. přenesená",J336,0)</f>
        <v>0</v>
      </c>
      <c r="BI336" s="184">
        <f>IF(N336="nulová",J336,0)</f>
        <v>0</v>
      </c>
      <c r="BJ336" s="22" t="s">
        <v>81</v>
      </c>
      <c r="BK336" s="184">
        <f>ROUND(I336*H336,2)</f>
        <v>0</v>
      </c>
      <c r="BL336" s="22" t="s">
        <v>218</v>
      </c>
      <c r="BM336" s="22" t="s">
        <v>622</v>
      </c>
    </row>
    <row r="337" spans="2:65" s="1" customFormat="1" ht="16.5" customHeight="1">
      <c r="B337" s="172"/>
      <c r="C337" s="173" t="s">
        <v>623</v>
      </c>
      <c r="D337" s="173" t="s">
        <v>180</v>
      </c>
      <c r="E337" s="174" t="s">
        <v>624</v>
      </c>
      <c r="F337" s="175" t="s">
        <v>625</v>
      </c>
      <c r="G337" s="176" t="s">
        <v>290</v>
      </c>
      <c r="H337" s="177">
        <v>113.35</v>
      </c>
      <c r="I337" s="178"/>
      <c r="J337" s="179">
        <f>ROUND(I337*H337,2)</f>
        <v>0</v>
      </c>
      <c r="K337" s="175" t="s">
        <v>191</v>
      </c>
      <c r="L337" s="39"/>
      <c r="M337" s="180" t="s">
        <v>5</v>
      </c>
      <c r="N337" s="181" t="s">
        <v>44</v>
      </c>
      <c r="O337" s="40"/>
      <c r="P337" s="182">
        <f>O337*H337</f>
        <v>0</v>
      </c>
      <c r="Q337" s="182">
        <v>0</v>
      </c>
      <c r="R337" s="182">
        <f>Q337*H337</f>
        <v>0</v>
      </c>
      <c r="S337" s="182">
        <v>0</v>
      </c>
      <c r="T337" s="183">
        <f>S337*H337</f>
        <v>0</v>
      </c>
      <c r="AR337" s="22" t="s">
        <v>218</v>
      </c>
      <c r="AT337" s="22" t="s">
        <v>180</v>
      </c>
      <c r="AU337" s="22" t="s">
        <v>83</v>
      </c>
      <c r="AY337" s="22" t="s">
        <v>178</v>
      </c>
      <c r="BE337" s="184">
        <f>IF(N337="základní",J337,0)</f>
        <v>0</v>
      </c>
      <c r="BF337" s="184">
        <f>IF(N337="snížená",J337,0)</f>
        <v>0</v>
      </c>
      <c r="BG337" s="184">
        <f>IF(N337="zákl. přenesená",J337,0)</f>
        <v>0</v>
      </c>
      <c r="BH337" s="184">
        <f>IF(N337="sníž. přenesená",J337,0)</f>
        <v>0</v>
      </c>
      <c r="BI337" s="184">
        <f>IF(N337="nulová",J337,0)</f>
        <v>0</v>
      </c>
      <c r="BJ337" s="22" t="s">
        <v>81</v>
      </c>
      <c r="BK337" s="184">
        <f>ROUND(I337*H337,2)</f>
        <v>0</v>
      </c>
      <c r="BL337" s="22" t="s">
        <v>218</v>
      </c>
      <c r="BM337" s="22" t="s">
        <v>626</v>
      </c>
    </row>
    <row r="338" spans="2:51" s="11" customFormat="1" ht="13.5">
      <c r="B338" s="185"/>
      <c r="D338" s="186" t="s">
        <v>186</v>
      </c>
      <c r="E338" s="187" t="s">
        <v>5</v>
      </c>
      <c r="F338" s="188" t="s">
        <v>627</v>
      </c>
      <c r="H338" s="189">
        <v>113.35</v>
      </c>
      <c r="I338" s="190"/>
      <c r="L338" s="185"/>
      <c r="M338" s="191"/>
      <c r="N338" s="192"/>
      <c r="O338" s="192"/>
      <c r="P338" s="192"/>
      <c r="Q338" s="192"/>
      <c r="R338" s="192"/>
      <c r="S338" s="192"/>
      <c r="T338" s="193"/>
      <c r="AT338" s="187" t="s">
        <v>186</v>
      </c>
      <c r="AU338" s="187" t="s">
        <v>83</v>
      </c>
      <c r="AV338" s="11" t="s">
        <v>83</v>
      </c>
      <c r="AW338" s="11" t="s">
        <v>37</v>
      </c>
      <c r="AX338" s="11" t="s">
        <v>73</v>
      </c>
      <c r="AY338" s="187" t="s">
        <v>178</v>
      </c>
    </row>
    <row r="339" spans="2:51" s="12" customFormat="1" ht="13.5">
      <c r="B339" s="194"/>
      <c r="D339" s="186" t="s">
        <v>186</v>
      </c>
      <c r="E339" s="195" t="s">
        <v>5</v>
      </c>
      <c r="F339" s="196" t="s">
        <v>188</v>
      </c>
      <c r="H339" s="197">
        <v>113.35</v>
      </c>
      <c r="I339" s="198"/>
      <c r="L339" s="194"/>
      <c r="M339" s="199"/>
      <c r="N339" s="200"/>
      <c r="O339" s="200"/>
      <c r="P339" s="200"/>
      <c r="Q339" s="200"/>
      <c r="R339" s="200"/>
      <c r="S339" s="200"/>
      <c r="T339" s="201"/>
      <c r="AT339" s="195" t="s">
        <v>186</v>
      </c>
      <c r="AU339" s="195" t="s">
        <v>83</v>
      </c>
      <c r="AV339" s="12" t="s">
        <v>185</v>
      </c>
      <c r="AW339" s="12" t="s">
        <v>37</v>
      </c>
      <c r="AX339" s="12" t="s">
        <v>81</v>
      </c>
      <c r="AY339" s="195" t="s">
        <v>178</v>
      </c>
    </row>
    <row r="340" spans="2:65" s="1" customFormat="1" ht="16.5" customHeight="1">
      <c r="B340" s="172"/>
      <c r="C340" s="173" t="s">
        <v>408</v>
      </c>
      <c r="D340" s="173" t="s">
        <v>180</v>
      </c>
      <c r="E340" s="174" t="s">
        <v>628</v>
      </c>
      <c r="F340" s="175" t="s">
        <v>629</v>
      </c>
      <c r="G340" s="176" t="s">
        <v>290</v>
      </c>
      <c r="H340" s="177">
        <v>123.3</v>
      </c>
      <c r="I340" s="178"/>
      <c r="J340" s="179">
        <f>ROUND(I340*H340,2)</f>
        <v>0</v>
      </c>
      <c r="K340" s="175" t="s">
        <v>267</v>
      </c>
      <c r="L340" s="39"/>
      <c r="M340" s="180" t="s">
        <v>5</v>
      </c>
      <c r="N340" s="181" t="s">
        <v>44</v>
      </c>
      <c r="O340" s="40"/>
      <c r="P340" s="182">
        <f>O340*H340</f>
        <v>0</v>
      </c>
      <c r="Q340" s="182">
        <v>0</v>
      </c>
      <c r="R340" s="182">
        <f>Q340*H340</f>
        <v>0</v>
      </c>
      <c r="S340" s="182">
        <v>0</v>
      </c>
      <c r="T340" s="183">
        <f>S340*H340</f>
        <v>0</v>
      </c>
      <c r="AR340" s="22" t="s">
        <v>218</v>
      </c>
      <c r="AT340" s="22" t="s">
        <v>180</v>
      </c>
      <c r="AU340" s="22" t="s">
        <v>83</v>
      </c>
      <c r="AY340" s="22" t="s">
        <v>178</v>
      </c>
      <c r="BE340" s="184">
        <f>IF(N340="základní",J340,0)</f>
        <v>0</v>
      </c>
      <c r="BF340" s="184">
        <f>IF(N340="snížená",J340,0)</f>
        <v>0</v>
      </c>
      <c r="BG340" s="184">
        <f>IF(N340="zákl. přenesená",J340,0)</f>
        <v>0</v>
      </c>
      <c r="BH340" s="184">
        <f>IF(N340="sníž. přenesená",J340,0)</f>
        <v>0</v>
      </c>
      <c r="BI340" s="184">
        <f>IF(N340="nulová",J340,0)</f>
        <v>0</v>
      </c>
      <c r="BJ340" s="22" t="s">
        <v>81</v>
      </c>
      <c r="BK340" s="184">
        <f>ROUND(I340*H340,2)</f>
        <v>0</v>
      </c>
      <c r="BL340" s="22" t="s">
        <v>218</v>
      </c>
      <c r="BM340" s="22" t="s">
        <v>630</v>
      </c>
    </row>
    <row r="341" spans="2:51" s="11" customFormat="1" ht="13.5">
      <c r="B341" s="185"/>
      <c r="D341" s="186" t="s">
        <v>186</v>
      </c>
      <c r="E341" s="187" t="s">
        <v>5</v>
      </c>
      <c r="F341" s="188" t="s">
        <v>631</v>
      </c>
      <c r="H341" s="189">
        <v>123.3</v>
      </c>
      <c r="I341" s="190"/>
      <c r="L341" s="185"/>
      <c r="M341" s="191"/>
      <c r="N341" s="192"/>
      <c r="O341" s="192"/>
      <c r="P341" s="192"/>
      <c r="Q341" s="192"/>
      <c r="R341" s="192"/>
      <c r="S341" s="192"/>
      <c r="T341" s="193"/>
      <c r="AT341" s="187" t="s">
        <v>186</v>
      </c>
      <c r="AU341" s="187" t="s">
        <v>83</v>
      </c>
      <c r="AV341" s="11" t="s">
        <v>83</v>
      </c>
      <c r="AW341" s="11" t="s">
        <v>37</v>
      </c>
      <c r="AX341" s="11" t="s">
        <v>73</v>
      </c>
      <c r="AY341" s="187" t="s">
        <v>178</v>
      </c>
    </row>
    <row r="342" spans="2:51" s="12" customFormat="1" ht="13.5">
      <c r="B342" s="194"/>
      <c r="D342" s="186" t="s">
        <v>186</v>
      </c>
      <c r="E342" s="195" t="s">
        <v>5</v>
      </c>
      <c r="F342" s="196" t="s">
        <v>188</v>
      </c>
      <c r="H342" s="197">
        <v>123.3</v>
      </c>
      <c r="I342" s="198"/>
      <c r="L342" s="194"/>
      <c r="M342" s="199"/>
      <c r="N342" s="200"/>
      <c r="O342" s="200"/>
      <c r="P342" s="200"/>
      <c r="Q342" s="200"/>
      <c r="R342" s="200"/>
      <c r="S342" s="200"/>
      <c r="T342" s="201"/>
      <c r="AT342" s="195" t="s">
        <v>186</v>
      </c>
      <c r="AU342" s="195" t="s">
        <v>83</v>
      </c>
      <c r="AV342" s="12" t="s">
        <v>185</v>
      </c>
      <c r="AW342" s="12" t="s">
        <v>37</v>
      </c>
      <c r="AX342" s="12" t="s">
        <v>81</v>
      </c>
      <c r="AY342" s="195" t="s">
        <v>178</v>
      </c>
    </row>
    <row r="343" spans="2:65" s="1" customFormat="1" ht="16.5" customHeight="1">
      <c r="B343" s="172"/>
      <c r="C343" s="173" t="s">
        <v>632</v>
      </c>
      <c r="D343" s="173" t="s">
        <v>180</v>
      </c>
      <c r="E343" s="174" t="s">
        <v>633</v>
      </c>
      <c r="F343" s="175" t="s">
        <v>634</v>
      </c>
      <c r="G343" s="176" t="s">
        <v>290</v>
      </c>
      <c r="H343" s="177">
        <v>101.84</v>
      </c>
      <c r="I343" s="178"/>
      <c r="J343" s="179">
        <f>ROUND(I343*H343,2)</f>
        <v>0</v>
      </c>
      <c r="K343" s="175" t="s">
        <v>191</v>
      </c>
      <c r="L343" s="39"/>
      <c r="M343" s="180" t="s">
        <v>5</v>
      </c>
      <c r="N343" s="181" t="s">
        <v>44</v>
      </c>
      <c r="O343" s="40"/>
      <c r="P343" s="182">
        <f>O343*H343</f>
        <v>0</v>
      </c>
      <c r="Q343" s="182">
        <v>0</v>
      </c>
      <c r="R343" s="182">
        <f>Q343*H343</f>
        <v>0</v>
      </c>
      <c r="S343" s="182">
        <v>0</v>
      </c>
      <c r="T343" s="183">
        <f>S343*H343</f>
        <v>0</v>
      </c>
      <c r="AR343" s="22" t="s">
        <v>218</v>
      </c>
      <c r="AT343" s="22" t="s">
        <v>180</v>
      </c>
      <c r="AU343" s="22" t="s">
        <v>83</v>
      </c>
      <c r="AY343" s="22" t="s">
        <v>178</v>
      </c>
      <c r="BE343" s="184">
        <f>IF(N343="základní",J343,0)</f>
        <v>0</v>
      </c>
      <c r="BF343" s="184">
        <f>IF(N343="snížená",J343,0)</f>
        <v>0</v>
      </c>
      <c r="BG343" s="184">
        <f>IF(N343="zákl. přenesená",J343,0)</f>
        <v>0</v>
      </c>
      <c r="BH343" s="184">
        <f>IF(N343="sníž. přenesená",J343,0)</f>
        <v>0</v>
      </c>
      <c r="BI343" s="184">
        <f>IF(N343="nulová",J343,0)</f>
        <v>0</v>
      </c>
      <c r="BJ343" s="22" t="s">
        <v>81</v>
      </c>
      <c r="BK343" s="184">
        <f>ROUND(I343*H343,2)</f>
        <v>0</v>
      </c>
      <c r="BL343" s="22" t="s">
        <v>218</v>
      </c>
      <c r="BM343" s="22" t="s">
        <v>635</v>
      </c>
    </row>
    <row r="344" spans="2:51" s="11" customFormat="1" ht="13.5">
      <c r="B344" s="185"/>
      <c r="D344" s="186" t="s">
        <v>186</v>
      </c>
      <c r="E344" s="187" t="s">
        <v>5</v>
      </c>
      <c r="F344" s="188" t="s">
        <v>636</v>
      </c>
      <c r="H344" s="189">
        <v>101.84</v>
      </c>
      <c r="I344" s="190"/>
      <c r="L344" s="185"/>
      <c r="M344" s="191"/>
      <c r="N344" s="192"/>
      <c r="O344" s="192"/>
      <c r="P344" s="192"/>
      <c r="Q344" s="192"/>
      <c r="R344" s="192"/>
      <c r="S344" s="192"/>
      <c r="T344" s="193"/>
      <c r="AT344" s="187" t="s">
        <v>186</v>
      </c>
      <c r="AU344" s="187" t="s">
        <v>83</v>
      </c>
      <c r="AV344" s="11" t="s">
        <v>83</v>
      </c>
      <c r="AW344" s="11" t="s">
        <v>37</v>
      </c>
      <c r="AX344" s="11" t="s">
        <v>73</v>
      </c>
      <c r="AY344" s="187" t="s">
        <v>178</v>
      </c>
    </row>
    <row r="345" spans="2:51" s="12" customFormat="1" ht="13.5">
      <c r="B345" s="194"/>
      <c r="D345" s="186" t="s">
        <v>186</v>
      </c>
      <c r="E345" s="195" t="s">
        <v>5</v>
      </c>
      <c r="F345" s="196" t="s">
        <v>188</v>
      </c>
      <c r="H345" s="197">
        <v>101.84</v>
      </c>
      <c r="I345" s="198"/>
      <c r="L345" s="194"/>
      <c r="M345" s="199"/>
      <c r="N345" s="200"/>
      <c r="O345" s="200"/>
      <c r="P345" s="200"/>
      <c r="Q345" s="200"/>
      <c r="R345" s="200"/>
      <c r="S345" s="200"/>
      <c r="T345" s="201"/>
      <c r="AT345" s="195" t="s">
        <v>186</v>
      </c>
      <c r="AU345" s="195" t="s">
        <v>83</v>
      </c>
      <c r="AV345" s="12" t="s">
        <v>185</v>
      </c>
      <c r="AW345" s="12" t="s">
        <v>37</v>
      </c>
      <c r="AX345" s="12" t="s">
        <v>81</v>
      </c>
      <c r="AY345" s="195" t="s">
        <v>178</v>
      </c>
    </row>
    <row r="346" spans="2:65" s="1" customFormat="1" ht="38.25" customHeight="1">
      <c r="B346" s="172"/>
      <c r="C346" s="173" t="s">
        <v>413</v>
      </c>
      <c r="D346" s="173" t="s">
        <v>180</v>
      </c>
      <c r="E346" s="174" t="s">
        <v>637</v>
      </c>
      <c r="F346" s="175" t="s">
        <v>638</v>
      </c>
      <c r="G346" s="176" t="s">
        <v>183</v>
      </c>
      <c r="H346" s="177">
        <v>25.68</v>
      </c>
      <c r="I346" s="178"/>
      <c r="J346" s="179">
        <f>ROUND(I346*H346,2)</f>
        <v>0</v>
      </c>
      <c r="K346" s="175" t="s">
        <v>191</v>
      </c>
      <c r="L346" s="39"/>
      <c r="M346" s="180" t="s">
        <v>5</v>
      </c>
      <c r="N346" s="181" t="s">
        <v>44</v>
      </c>
      <c r="O346" s="40"/>
      <c r="P346" s="182">
        <f>O346*H346</f>
        <v>0</v>
      </c>
      <c r="Q346" s="182">
        <v>0</v>
      </c>
      <c r="R346" s="182">
        <f>Q346*H346</f>
        <v>0</v>
      </c>
      <c r="S346" s="182">
        <v>0</v>
      </c>
      <c r="T346" s="183">
        <f>S346*H346</f>
        <v>0</v>
      </c>
      <c r="AR346" s="22" t="s">
        <v>218</v>
      </c>
      <c r="AT346" s="22" t="s">
        <v>180</v>
      </c>
      <c r="AU346" s="22" t="s">
        <v>83</v>
      </c>
      <c r="AY346" s="22" t="s">
        <v>178</v>
      </c>
      <c r="BE346" s="184">
        <f>IF(N346="základní",J346,0)</f>
        <v>0</v>
      </c>
      <c r="BF346" s="184">
        <f>IF(N346="snížená",J346,0)</f>
        <v>0</v>
      </c>
      <c r="BG346" s="184">
        <f>IF(N346="zákl. přenesená",J346,0)</f>
        <v>0</v>
      </c>
      <c r="BH346" s="184">
        <f>IF(N346="sníž. přenesená",J346,0)</f>
        <v>0</v>
      </c>
      <c r="BI346" s="184">
        <f>IF(N346="nulová",J346,0)</f>
        <v>0</v>
      </c>
      <c r="BJ346" s="22" t="s">
        <v>81</v>
      </c>
      <c r="BK346" s="184">
        <f>ROUND(I346*H346,2)</f>
        <v>0</v>
      </c>
      <c r="BL346" s="22" t="s">
        <v>218</v>
      </c>
      <c r="BM346" s="22" t="s">
        <v>639</v>
      </c>
    </row>
    <row r="347" spans="2:65" s="1" customFormat="1" ht="38.25" customHeight="1">
      <c r="B347" s="172"/>
      <c r="C347" s="173" t="s">
        <v>640</v>
      </c>
      <c r="D347" s="173" t="s">
        <v>180</v>
      </c>
      <c r="E347" s="174" t="s">
        <v>641</v>
      </c>
      <c r="F347" s="175" t="s">
        <v>642</v>
      </c>
      <c r="G347" s="176" t="s">
        <v>183</v>
      </c>
      <c r="H347" s="177">
        <v>3.565</v>
      </c>
      <c r="I347" s="178"/>
      <c r="J347" s="179">
        <f>ROUND(I347*H347,2)</f>
        <v>0</v>
      </c>
      <c r="K347" s="175" t="s">
        <v>267</v>
      </c>
      <c r="L347" s="39"/>
      <c r="M347" s="180" t="s">
        <v>5</v>
      </c>
      <c r="N347" s="181" t="s">
        <v>44</v>
      </c>
      <c r="O347" s="40"/>
      <c r="P347" s="182">
        <f>O347*H347</f>
        <v>0</v>
      </c>
      <c r="Q347" s="182">
        <v>0</v>
      </c>
      <c r="R347" s="182">
        <f>Q347*H347</f>
        <v>0</v>
      </c>
      <c r="S347" s="182">
        <v>0</v>
      </c>
      <c r="T347" s="183">
        <f>S347*H347</f>
        <v>0</v>
      </c>
      <c r="AR347" s="22" t="s">
        <v>218</v>
      </c>
      <c r="AT347" s="22" t="s">
        <v>180</v>
      </c>
      <c r="AU347" s="22" t="s">
        <v>83</v>
      </c>
      <c r="AY347" s="22" t="s">
        <v>178</v>
      </c>
      <c r="BE347" s="184">
        <f>IF(N347="základní",J347,0)</f>
        <v>0</v>
      </c>
      <c r="BF347" s="184">
        <f>IF(N347="snížená",J347,0)</f>
        <v>0</v>
      </c>
      <c r="BG347" s="184">
        <f>IF(N347="zákl. přenesená",J347,0)</f>
        <v>0</v>
      </c>
      <c r="BH347" s="184">
        <f>IF(N347="sníž. přenesená",J347,0)</f>
        <v>0</v>
      </c>
      <c r="BI347" s="184">
        <f>IF(N347="nulová",J347,0)</f>
        <v>0</v>
      </c>
      <c r="BJ347" s="22" t="s">
        <v>81</v>
      </c>
      <c r="BK347" s="184">
        <f>ROUND(I347*H347,2)</f>
        <v>0</v>
      </c>
      <c r="BL347" s="22" t="s">
        <v>218</v>
      </c>
      <c r="BM347" s="22" t="s">
        <v>643</v>
      </c>
    </row>
    <row r="348" spans="2:51" s="11" customFormat="1" ht="13.5">
      <c r="B348" s="185"/>
      <c r="D348" s="186" t="s">
        <v>186</v>
      </c>
      <c r="E348" s="187" t="s">
        <v>5</v>
      </c>
      <c r="F348" s="188" t="s">
        <v>543</v>
      </c>
      <c r="H348" s="189">
        <v>3.565</v>
      </c>
      <c r="I348" s="190"/>
      <c r="L348" s="185"/>
      <c r="M348" s="191"/>
      <c r="N348" s="192"/>
      <c r="O348" s="192"/>
      <c r="P348" s="192"/>
      <c r="Q348" s="192"/>
      <c r="R348" s="192"/>
      <c r="S348" s="192"/>
      <c r="T348" s="193"/>
      <c r="AT348" s="187" t="s">
        <v>186</v>
      </c>
      <c r="AU348" s="187" t="s">
        <v>83</v>
      </c>
      <c r="AV348" s="11" t="s">
        <v>83</v>
      </c>
      <c r="AW348" s="11" t="s">
        <v>37</v>
      </c>
      <c r="AX348" s="11" t="s">
        <v>73</v>
      </c>
      <c r="AY348" s="187" t="s">
        <v>178</v>
      </c>
    </row>
    <row r="349" spans="2:51" s="12" customFormat="1" ht="13.5">
      <c r="B349" s="194"/>
      <c r="D349" s="186" t="s">
        <v>186</v>
      </c>
      <c r="E349" s="195" t="s">
        <v>5</v>
      </c>
      <c r="F349" s="196" t="s">
        <v>188</v>
      </c>
      <c r="H349" s="197">
        <v>3.565</v>
      </c>
      <c r="I349" s="198"/>
      <c r="L349" s="194"/>
      <c r="M349" s="199"/>
      <c r="N349" s="200"/>
      <c r="O349" s="200"/>
      <c r="P349" s="200"/>
      <c r="Q349" s="200"/>
      <c r="R349" s="200"/>
      <c r="S349" s="200"/>
      <c r="T349" s="201"/>
      <c r="AT349" s="195" t="s">
        <v>186</v>
      </c>
      <c r="AU349" s="195" t="s">
        <v>83</v>
      </c>
      <c r="AV349" s="12" t="s">
        <v>185</v>
      </c>
      <c r="AW349" s="12" t="s">
        <v>37</v>
      </c>
      <c r="AX349" s="12" t="s">
        <v>81</v>
      </c>
      <c r="AY349" s="195" t="s">
        <v>178</v>
      </c>
    </row>
    <row r="350" spans="2:65" s="1" customFormat="1" ht="25.5" customHeight="1">
      <c r="B350" s="172"/>
      <c r="C350" s="173" t="s">
        <v>418</v>
      </c>
      <c r="D350" s="173" t="s">
        <v>180</v>
      </c>
      <c r="E350" s="174" t="s">
        <v>644</v>
      </c>
      <c r="F350" s="175" t="s">
        <v>645</v>
      </c>
      <c r="G350" s="176" t="s">
        <v>290</v>
      </c>
      <c r="H350" s="177">
        <v>123.3</v>
      </c>
      <c r="I350" s="178"/>
      <c r="J350" s="179">
        <f>ROUND(I350*H350,2)</f>
        <v>0</v>
      </c>
      <c r="K350" s="175" t="s">
        <v>267</v>
      </c>
      <c r="L350" s="39"/>
      <c r="M350" s="180" t="s">
        <v>5</v>
      </c>
      <c r="N350" s="181" t="s">
        <v>44</v>
      </c>
      <c r="O350" s="40"/>
      <c r="P350" s="182">
        <f>O350*H350</f>
        <v>0</v>
      </c>
      <c r="Q350" s="182">
        <v>0</v>
      </c>
      <c r="R350" s="182">
        <f>Q350*H350</f>
        <v>0</v>
      </c>
      <c r="S350" s="182">
        <v>0</v>
      </c>
      <c r="T350" s="183">
        <f>S350*H350</f>
        <v>0</v>
      </c>
      <c r="AR350" s="22" t="s">
        <v>218</v>
      </c>
      <c r="AT350" s="22" t="s">
        <v>180</v>
      </c>
      <c r="AU350" s="22" t="s">
        <v>83</v>
      </c>
      <c r="AY350" s="22" t="s">
        <v>178</v>
      </c>
      <c r="BE350" s="184">
        <f>IF(N350="základní",J350,0)</f>
        <v>0</v>
      </c>
      <c r="BF350" s="184">
        <f>IF(N350="snížená",J350,0)</f>
        <v>0</v>
      </c>
      <c r="BG350" s="184">
        <f>IF(N350="zákl. přenesená",J350,0)</f>
        <v>0</v>
      </c>
      <c r="BH350" s="184">
        <f>IF(N350="sníž. přenesená",J350,0)</f>
        <v>0</v>
      </c>
      <c r="BI350" s="184">
        <f>IF(N350="nulová",J350,0)</f>
        <v>0</v>
      </c>
      <c r="BJ350" s="22" t="s">
        <v>81</v>
      </c>
      <c r="BK350" s="184">
        <f>ROUND(I350*H350,2)</f>
        <v>0</v>
      </c>
      <c r="BL350" s="22" t="s">
        <v>218</v>
      </c>
      <c r="BM350" s="22" t="s">
        <v>646</v>
      </c>
    </row>
    <row r="351" spans="2:65" s="1" customFormat="1" ht="25.5" customHeight="1">
      <c r="B351" s="172"/>
      <c r="C351" s="173" t="s">
        <v>647</v>
      </c>
      <c r="D351" s="173" t="s">
        <v>180</v>
      </c>
      <c r="E351" s="174" t="s">
        <v>648</v>
      </c>
      <c r="F351" s="175" t="s">
        <v>649</v>
      </c>
      <c r="G351" s="176" t="s">
        <v>290</v>
      </c>
      <c r="H351" s="177">
        <v>214.7</v>
      </c>
      <c r="I351" s="178"/>
      <c r="J351" s="179">
        <f>ROUND(I351*H351,2)</f>
        <v>0</v>
      </c>
      <c r="K351" s="175" t="s">
        <v>267</v>
      </c>
      <c r="L351" s="39"/>
      <c r="M351" s="180" t="s">
        <v>5</v>
      </c>
      <c r="N351" s="181" t="s">
        <v>44</v>
      </c>
      <c r="O351" s="40"/>
      <c r="P351" s="182">
        <f>O351*H351</f>
        <v>0</v>
      </c>
      <c r="Q351" s="182">
        <v>0</v>
      </c>
      <c r="R351" s="182">
        <f>Q351*H351</f>
        <v>0</v>
      </c>
      <c r="S351" s="182">
        <v>0</v>
      </c>
      <c r="T351" s="183">
        <f>S351*H351</f>
        <v>0</v>
      </c>
      <c r="AR351" s="22" t="s">
        <v>218</v>
      </c>
      <c r="AT351" s="22" t="s">
        <v>180</v>
      </c>
      <c r="AU351" s="22" t="s">
        <v>83</v>
      </c>
      <c r="AY351" s="22" t="s">
        <v>178</v>
      </c>
      <c r="BE351" s="184">
        <f>IF(N351="základní",J351,0)</f>
        <v>0</v>
      </c>
      <c r="BF351" s="184">
        <f>IF(N351="snížená",J351,0)</f>
        <v>0</v>
      </c>
      <c r="BG351" s="184">
        <f>IF(N351="zákl. přenesená",J351,0)</f>
        <v>0</v>
      </c>
      <c r="BH351" s="184">
        <f>IF(N351="sníž. přenesená",J351,0)</f>
        <v>0</v>
      </c>
      <c r="BI351" s="184">
        <f>IF(N351="nulová",J351,0)</f>
        <v>0</v>
      </c>
      <c r="BJ351" s="22" t="s">
        <v>81</v>
      </c>
      <c r="BK351" s="184">
        <f>ROUND(I351*H351,2)</f>
        <v>0</v>
      </c>
      <c r="BL351" s="22" t="s">
        <v>218</v>
      </c>
      <c r="BM351" s="22" t="s">
        <v>650</v>
      </c>
    </row>
    <row r="352" spans="2:51" s="11" customFormat="1" ht="13.5">
      <c r="B352" s="185"/>
      <c r="D352" s="186" t="s">
        <v>186</v>
      </c>
      <c r="E352" s="187" t="s">
        <v>5</v>
      </c>
      <c r="F352" s="188" t="s">
        <v>651</v>
      </c>
      <c r="H352" s="189">
        <v>214.7</v>
      </c>
      <c r="I352" s="190"/>
      <c r="L352" s="185"/>
      <c r="M352" s="191"/>
      <c r="N352" s="192"/>
      <c r="O352" s="192"/>
      <c r="P352" s="192"/>
      <c r="Q352" s="192"/>
      <c r="R352" s="192"/>
      <c r="S352" s="192"/>
      <c r="T352" s="193"/>
      <c r="AT352" s="187" t="s">
        <v>186</v>
      </c>
      <c r="AU352" s="187" t="s">
        <v>83</v>
      </c>
      <c r="AV352" s="11" t="s">
        <v>83</v>
      </c>
      <c r="AW352" s="11" t="s">
        <v>37</v>
      </c>
      <c r="AX352" s="11" t="s">
        <v>73</v>
      </c>
      <c r="AY352" s="187" t="s">
        <v>178</v>
      </c>
    </row>
    <row r="353" spans="2:51" s="12" customFormat="1" ht="13.5">
      <c r="B353" s="194"/>
      <c r="D353" s="186" t="s">
        <v>186</v>
      </c>
      <c r="E353" s="195" t="s">
        <v>5</v>
      </c>
      <c r="F353" s="196" t="s">
        <v>188</v>
      </c>
      <c r="H353" s="197">
        <v>214.7</v>
      </c>
      <c r="I353" s="198"/>
      <c r="L353" s="194"/>
      <c r="M353" s="199"/>
      <c r="N353" s="200"/>
      <c r="O353" s="200"/>
      <c r="P353" s="200"/>
      <c r="Q353" s="200"/>
      <c r="R353" s="200"/>
      <c r="S353" s="200"/>
      <c r="T353" s="201"/>
      <c r="AT353" s="195" t="s">
        <v>186</v>
      </c>
      <c r="AU353" s="195" t="s">
        <v>83</v>
      </c>
      <c r="AV353" s="12" t="s">
        <v>185</v>
      </c>
      <c r="AW353" s="12" t="s">
        <v>37</v>
      </c>
      <c r="AX353" s="12" t="s">
        <v>81</v>
      </c>
      <c r="AY353" s="195" t="s">
        <v>178</v>
      </c>
    </row>
    <row r="354" spans="2:65" s="1" customFormat="1" ht="25.5" customHeight="1">
      <c r="B354" s="172"/>
      <c r="C354" s="173" t="s">
        <v>423</v>
      </c>
      <c r="D354" s="173" t="s">
        <v>180</v>
      </c>
      <c r="E354" s="174" t="s">
        <v>652</v>
      </c>
      <c r="F354" s="175" t="s">
        <v>653</v>
      </c>
      <c r="G354" s="176" t="s">
        <v>290</v>
      </c>
      <c r="H354" s="177">
        <v>185.2</v>
      </c>
      <c r="I354" s="178"/>
      <c r="J354" s="179">
        <f>ROUND(I354*H354,2)</f>
        <v>0</v>
      </c>
      <c r="K354" s="175" t="s">
        <v>5</v>
      </c>
      <c r="L354" s="39"/>
      <c r="M354" s="180" t="s">
        <v>5</v>
      </c>
      <c r="N354" s="181" t="s">
        <v>44</v>
      </c>
      <c r="O354" s="40"/>
      <c r="P354" s="182">
        <f>O354*H354</f>
        <v>0</v>
      </c>
      <c r="Q354" s="182">
        <v>0</v>
      </c>
      <c r="R354" s="182">
        <f>Q354*H354</f>
        <v>0</v>
      </c>
      <c r="S354" s="182">
        <v>0</v>
      </c>
      <c r="T354" s="183">
        <f>S354*H354</f>
        <v>0</v>
      </c>
      <c r="AR354" s="22" t="s">
        <v>218</v>
      </c>
      <c r="AT354" s="22" t="s">
        <v>180</v>
      </c>
      <c r="AU354" s="22" t="s">
        <v>83</v>
      </c>
      <c r="AY354" s="22" t="s">
        <v>178</v>
      </c>
      <c r="BE354" s="184">
        <f>IF(N354="základní",J354,0)</f>
        <v>0</v>
      </c>
      <c r="BF354" s="184">
        <f>IF(N354="snížená",J354,0)</f>
        <v>0</v>
      </c>
      <c r="BG354" s="184">
        <f>IF(N354="zákl. přenesená",J354,0)</f>
        <v>0</v>
      </c>
      <c r="BH354" s="184">
        <f>IF(N354="sníž. přenesená",J354,0)</f>
        <v>0</v>
      </c>
      <c r="BI354" s="184">
        <f>IF(N354="nulová",J354,0)</f>
        <v>0</v>
      </c>
      <c r="BJ354" s="22" t="s">
        <v>81</v>
      </c>
      <c r="BK354" s="184">
        <f>ROUND(I354*H354,2)</f>
        <v>0</v>
      </c>
      <c r="BL354" s="22" t="s">
        <v>218</v>
      </c>
      <c r="BM354" s="22" t="s">
        <v>654</v>
      </c>
    </row>
    <row r="355" spans="2:51" s="11" customFormat="1" ht="13.5">
      <c r="B355" s="185"/>
      <c r="D355" s="186" t="s">
        <v>186</v>
      </c>
      <c r="E355" s="187" t="s">
        <v>5</v>
      </c>
      <c r="F355" s="188" t="s">
        <v>655</v>
      </c>
      <c r="H355" s="189">
        <v>185.2</v>
      </c>
      <c r="I355" s="190"/>
      <c r="L355" s="185"/>
      <c r="M355" s="191"/>
      <c r="N355" s="192"/>
      <c r="O355" s="192"/>
      <c r="P355" s="192"/>
      <c r="Q355" s="192"/>
      <c r="R355" s="192"/>
      <c r="S355" s="192"/>
      <c r="T355" s="193"/>
      <c r="AT355" s="187" t="s">
        <v>186</v>
      </c>
      <c r="AU355" s="187" t="s">
        <v>83</v>
      </c>
      <c r="AV355" s="11" t="s">
        <v>83</v>
      </c>
      <c r="AW355" s="11" t="s">
        <v>37</v>
      </c>
      <c r="AX355" s="11" t="s">
        <v>73</v>
      </c>
      <c r="AY355" s="187" t="s">
        <v>178</v>
      </c>
    </row>
    <row r="356" spans="2:51" s="12" customFormat="1" ht="13.5">
      <c r="B356" s="194"/>
      <c r="D356" s="186" t="s">
        <v>186</v>
      </c>
      <c r="E356" s="195" t="s">
        <v>5</v>
      </c>
      <c r="F356" s="196" t="s">
        <v>188</v>
      </c>
      <c r="H356" s="197">
        <v>185.2</v>
      </c>
      <c r="I356" s="198"/>
      <c r="L356" s="194"/>
      <c r="M356" s="199"/>
      <c r="N356" s="200"/>
      <c r="O356" s="200"/>
      <c r="P356" s="200"/>
      <c r="Q356" s="200"/>
      <c r="R356" s="200"/>
      <c r="S356" s="200"/>
      <c r="T356" s="201"/>
      <c r="AT356" s="195" t="s">
        <v>186</v>
      </c>
      <c r="AU356" s="195" t="s">
        <v>83</v>
      </c>
      <c r="AV356" s="12" t="s">
        <v>185</v>
      </c>
      <c r="AW356" s="12" t="s">
        <v>37</v>
      </c>
      <c r="AX356" s="12" t="s">
        <v>81</v>
      </c>
      <c r="AY356" s="195" t="s">
        <v>178</v>
      </c>
    </row>
    <row r="357" spans="2:65" s="1" customFormat="1" ht="16.5" customHeight="1">
      <c r="B357" s="172"/>
      <c r="C357" s="173" t="s">
        <v>656</v>
      </c>
      <c r="D357" s="173" t="s">
        <v>180</v>
      </c>
      <c r="E357" s="174" t="s">
        <v>657</v>
      </c>
      <c r="F357" s="175" t="s">
        <v>658</v>
      </c>
      <c r="G357" s="176" t="s">
        <v>290</v>
      </c>
      <c r="H357" s="177">
        <v>185.2</v>
      </c>
      <c r="I357" s="178"/>
      <c r="J357" s="179">
        <f>ROUND(I357*H357,2)</f>
        <v>0</v>
      </c>
      <c r="K357" s="175" t="s">
        <v>197</v>
      </c>
      <c r="L357" s="39"/>
      <c r="M357" s="180" t="s">
        <v>5</v>
      </c>
      <c r="N357" s="181" t="s">
        <v>44</v>
      </c>
      <c r="O357" s="40"/>
      <c r="P357" s="182">
        <f>O357*H357</f>
        <v>0</v>
      </c>
      <c r="Q357" s="182">
        <v>0</v>
      </c>
      <c r="R357" s="182">
        <f>Q357*H357</f>
        <v>0</v>
      </c>
      <c r="S357" s="182">
        <v>0</v>
      </c>
      <c r="T357" s="183">
        <f>S357*H357</f>
        <v>0</v>
      </c>
      <c r="AR357" s="22" t="s">
        <v>218</v>
      </c>
      <c r="AT357" s="22" t="s">
        <v>180</v>
      </c>
      <c r="AU357" s="22" t="s">
        <v>83</v>
      </c>
      <c r="AY357" s="22" t="s">
        <v>178</v>
      </c>
      <c r="BE357" s="184">
        <f>IF(N357="základní",J357,0)</f>
        <v>0</v>
      </c>
      <c r="BF357" s="184">
        <f>IF(N357="snížená",J357,0)</f>
        <v>0</v>
      </c>
      <c r="BG357" s="184">
        <f>IF(N357="zákl. přenesená",J357,0)</f>
        <v>0</v>
      </c>
      <c r="BH357" s="184">
        <f>IF(N357="sníž. přenesená",J357,0)</f>
        <v>0</v>
      </c>
      <c r="BI357" s="184">
        <f>IF(N357="nulová",J357,0)</f>
        <v>0</v>
      </c>
      <c r="BJ357" s="22" t="s">
        <v>81</v>
      </c>
      <c r="BK357" s="184">
        <f>ROUND(I357*H357,2)</f>
        <v>0</v>
      </c>
      <c r="BL357" s="22" t="s">
        <v>218</v>
      </c>
      <c r="BM357" s="22" t="s">
        <v>659</v>
      </c>
    </row>
    <row r="358" spans="2:51" s="11" customFormat="1" ht="13.5">
      <c r="B358" s="185"/>
      <c r="D358" s="186" t="s">
        <v>186</v>
      </c>
      <c r="E358" s="187" t="s">
        <v>5</v>
      </c>
      <c r="F358" s="188" t="s">
        <v>660</v>
      </c>
      <c r="H358" s="189">
        <v>185.2</v>
      </c>
      <c r="I358" s="190"/>
      <c r="L358" s="185"/>
      <c r="M358" s="191"/>
      <c r="N358" s="192"/>
      <c r="O358" s="192"/>
      <c r="P358" s="192"/>
      <c r="Q358" s="192"/>
      <c r="R358" s="192"/>
      <c r="S358" s="192"/>
      <c r="T358" s="193"/>
      <c r="AT358" s="187" t="s">
        <v>186</v>
      </c>
      <c r="AU358" s="187" t="s">
        <v>83</v>
      </c>
      <c r="AV358" s="11" t="s">
        <v>83</v>
      </c>
      <c r="AW358" s="11" t="s">
        <v>37</v>
      </c>
      <c r="AX358" s="11" t="s">
        <v>73</v>
      </c>
      <c r="AY358" s="187" t="s">
        <v>178</v>
      </c>
    </row>
    <row r="359" spans="2:51" s="12" customFormat="1" ht="13.5">
      <c r="B359" s="194"/>
      <c r="D359" s="186" t="s">
        <v>186</v>
      </c>
      <c r="E359" s="195" t="s">
        <v>5</v>
      </c>
      <c r="F359" s="196" t="s">
        <v>188</v>
      </c>
      <c r="H359" s="197">
        <v>185.2</v>
      </c>
      <c r="I359" s="198"/>
      <c r="L359" s="194"/>
      <c r="M359" s="199"/>
      <c r="N359" s="200"/>
      <c r="O359" s="200"/>
      <c r="P359" s="200"/>
      <c r="Q359" s="200"/>
      <c r="R359" s="200"/>
      <c r="S359" s="200"/>
      <c r="T359" s="201"/>
      <c r="AT359" s="195" t="s">
        <v>186</v>
      </c>
      <c r="AU359" s="195" t="s">
        <v>83</v>
      </c>
      <c r="AV359" s="12" t="s">
        <v>185</v>
      </c>
      <c r="AW359" s="12" t="s">
        <v>37</v>
      </c>
      <c r="AX359" s="12" t="s">
        <v>81</v>
      </c>
      <c r="AY359" s="195" t="s">
        <v>178</v>
      </c>
    </row>
    <row r="360" spans="2:65" s="1" customFormat="1" ht="25.5" customHeight="1">
      <c r="B360" s="172"/>
      <c r="C360" s="173" t="s">
        <v>427</v>
      </c>
      <c r="D360" s="173" t="s">
        <v>180</v>
      </c>
      <c r="E360" s="174" t="s">
        <v>661</v>
      </c>
      <c r="F360" s="175" t="s">
        <v>662</v>
      </c>
      <c r="G360" s="176" t="s">
        <v>290</v>
      </c>
      <c r="H360" s="177">
        <v>123.3</v>
      </c>
      <c r="I360" s="178"/>
      <c r="J360" s="179">
        <f>ROUND(I360*H360,2)</f>
        <v>0</v>
      </c>
      <c r="K360" s="175" t="s">
        <v>5</v>
      </c>
      <c r="L360" s="39"/>
      <c r="M360" s="180" t="s">
        <v>5</v>
      </c>
      <c r="N360" s="181" t="s">
        <v>44</v>
      </c>
      <c r="O360" s="40"/>
      <c r="P360" s="182">
        <f>O360*H360</f>
        <v>0</v>
      </c>
      <c r="Q360" s="182">
        <v>0</v>
      </c>
      <c r="R360" s="182">
        <f>Q360*H360</f>
        <v>0</v>
      </c>
      <c r="S360" s="182">
        <v>0</v>
      </c>
      <c r="T360" s="183">
        <f>S360*H360</f>
        <v>0</v>
      </c>
      <c r="AR360" s="22" t="s">
        <v>218</v>
      </c>
      <c r="AT360" s="22" t="s">
        <v>180</v>
      </c>
      <c r="AU360" s="22" t="s">
        <v>83</v>
      </c>
      <c r="AY360" s="22" t="s">
        <v>178</v>
      </c>
      <c r="BE360" s="184">
        <f>IF(N360="základní",J360,0)</f>
        <v>0</v>
      </c>
      <c r="BF360" s="184">
        <f>IF(N360="snížená",J360,0)</f>
        <v>0</v>
      </c>
      <c r="BG360" s="184">
        <f>IF(N360="zákl. přenesená",J360,0)</f>
        <v>0</v>
      </c>
      <c r="BH360" s="184">
        <f>IF(N360="sníž. přenesená",J360,0)</f>
        <v>0</v>
      </c>
      <c r="BI360" s="184">
        <f>IF(N360="nulová",J360,0)</f>
        <v>0</v>
      </c>
      <c r="BJ360" s="22" t="s">
        <v>81</v>
      </c>
      <c r="BK360" s="184">
        <f>ROUND(I360*H360,2)</f>
        <v>0</v>
      </c>
      <c r="BL360" s="22" t="s">
        <v>218</v>
      </c>
      <c r="BM360" s="22" t="s">
        <v>663</v>
      </c>
    </row>
    <row r="361" spans="2:65" s="1" customFormat="1" ht="25.5" customHeight="1">
      <c r="B361" s="172"/>
      <c r="C361" s="173" t="s">
        <v>664</v>
      </c>
      <c r="D361" s="173" t="s">
        <v>180</v>
      </c>
      <c r="E361" s="174" t="s">
        <v>665</v>
      </c>
      <c r="F361" s="175" t="s">
        <v>666</v>
      </c>
      <c r="G361" s="176" t="s">
        <v>290</v>
      </c>
      <c r="H361" s="177">
        <v>94</v>
      </c>
      <c r="I361" s="178"/>
      <c r="J361" s="179">
        <f>ROUND(I361*H361,2)</f>
        <v>0</v>
      </c>
      <c r="K361" s="175" t="s">
        <v>5</v>
      </c>
      <c r="L361" s="39"/>
      <c r="M361" s="180" t="s">
        <v>5</v>
      </c>
      <c r="N361" s="181" t="s">
        <v>44</v>
      </c>
      <c r="O361" s="40"/>
      <c r="P361" s="182">
        <f>O361*H361</f>
        <v>0</v>
      </c>
      <c r="Q361" s="182">
        <v>0</v>
      </c>
      <c r="R361" s="182">
        <f>Q361*H361</f>
        <v>0</v>
      </c>
      <c r="S361" s="182">
        <v>0</v>
      </c>
      <c r="T361" s="183">
        <f>S361*H361</f>
        <v>0</v>
      </c>
      <c r="AR361" s="22" t="s">
        <v>218</v>
      </c>
      <c r="AT361" s="22" t="s">
        <v>180</v>
      </c>
      <c r="AU361" s="22" t="s">
        <v>83</v>
      </c>
      <c r="AY361" s="22" t="s">
        <v>178</v>
      </c>
      <c r="BE361" s="184">
        <f>IF(N361="základní",J361,0)</f>
        <v>0</v>
      </c>
      <c r="BF361" s="184">
        <f>IF(N361="snížená",J361,0)</f>
        <v>0</v>
      </c>
      <c r="BG361" s="184">
        <f>IF(N361="zákl. přenesená",J361,0)</f>
        <v>0</v>
      </c>
      <c r="BH361" s="184">
        <f>IF(N361="sníž. přenesená",J361,0)</f>
        <v>0</v>
      </c>
      <c r="BI361" s="184">
        <f>IF(N361="nulová",J361,0)</f>
        <v>0</v>
      </c>
      <c r="BJ361" s="22" t="s">
        <v>81</v>
      </c>
      <c r="BK361" s="184">
        <f>ROUND(I361*H361,2)</f>
        <v>0</v>
      </c>
      <c r="BL361" s="22" t="s">
        <v>218</v>
      </c>
      <c r="BM361" s="22" t="s">
        <v>667</v>
      </c>
    </row>
    <row r="362" spans="2:65" s="1" customFormat="1" ht="38.25" customHeight="1">
      <c r="B362" s="172"/>
      <c r="C362" s="173" t="s">
        <v>432</v>
      </c>
      <c r="D362" s="173" t="s">
        <v>180</v>
      </c>
      <c r="E362" s="174" t="s">
        <v>668</v>
      </c>
      <c r="F362" s="175" t="s">
        <v>669</v>
      </c>
      <c r="G362" s="176" t="s">
        <v>560</v>
      </c>
      <c r="H362" s="212"/>
      <c r="I362" s="178"/>
      <c r="J362" s="179">
        <f>ROUND(I362*H362,2)</f>
        <v>0</v>
      </c>
      <c r="K362" s="175" t="s">
        <v>191</v>
      </c>
      <c r="L362" s="39"/>
      <c r="M362" s="180" t="s">
        <v>5</v>
      </c>
      <c r="N362" s="181" t="s">
        <v>44</v>
      </c>
      <c r="O362" s="40"/>
      <c r="P362" s="182">
        <f>O362*H362</f>
        <v>0</v>
      </c>
      <c r="Q362" s="182">
        <v>0</v>
      </c>
      <c r="R362" s="182">
        <f>Q362*H362</f>
        <v>0</v>
      </c>
      <c r="S362" s="182">
        <v>0</v>
      </c>
      <c r="T362" s="183">
        <f>S362*H362</f>
        <v>0</v>
      </c>
      <c r="AR362" s="22" t="s">
        <v>218</v>
      </c>
      <c r="AT362" s="22" t="s">
        <v>180</v>
      </c>
      <c r="AU362" s="22" t="s">
        <v>83</v>
      </c>
      <c r="AY362" s="22" t="s">
        <v>178</v>
      </c>
      <c r="BE362" s="184">
        <f>IF(N362="základní",J362,0)</f>
        <v>0</v>
      </c>
      <c r="BF362" s="184">
        <f>IF(N362="snížená",J362,0)</f>
        <v>0</v>
      </c>
      <c r="BG362" s="184">
        <f>IF(N362="zákl. přenesená",J362,0)</f>
        <v>0</v>
      </c>
      <c r="BH362" s="184">
        <f>IF(N362="sníž. přenesená",J362,0)</f>
        <v>0</v>
      </c>
      <c r="BI362" s="184">
        <f>IF(N362="nulová",J362,0)</f>
        <v>0</v>
      </c>
      <c r="BJ362" s="22" t="s">
        <v>81</v>
      </c>
      <c r="BK362" s="184">
        <f>ROUND(I362*H362,2)</f>
        <v>0</v>
      </c>
      <c r="BL362" s="22" t="s">
        <v>218</v>
      </c>
      <c r="BM362" s="22" t="s">
        <v>670</v>
      </c>
    </row>
    <row r="363" spans="2:63" s="10" customFormat="1" ht="29.85" customHeight="1">
      <c r="B363" s="159"/>
      <c r="D363" s="160" t="s">
        <v>72</v>
      </c>
      <c r="E363" s="170" t="s">
        <v>671</v>
      </c>
      <c r="F363" s="170" t="s">
        <v>672</v>
      </c>
      <c r="I363" s="162"/>
      <c r="J363" s="171">
        <f>BK363</f>
        <v>0</v>
      </c>
      <c r="L363" s="159"/>
      <c r="M363" s="164"/>
      <c r="N363" s="165"/>
      <c r="O363" s="165"/>
      <c r="P363" s="166">
        <f>SUM(P364:P378)</f>
        <v>0</v>
      </c>
      <c r="Q363" s="165"/>
      <c r="R363" s="166">
        <f>SUM(R364:R378)</f>
        <v>0</v>
      </c>
      <c r="S363" s="165"/>
      <c r="T363" s="167">
        <f>SUM(T364:T378)</f>
        <v>0</v>
      </c>
      <c r="AR363" s="160" t="s">
        <v>83</v>
      </c>
      <c r="AT363" s="168" t="s">
        <v>72</v>
      </c>
      <c r="AU363" s="168" t="s">
        <v>81</v>
      </c>
      <c r="AY363" s="160" t="s">
        <v>178</v>
      </c>
      <c r="BK363" s="169">
        <f>SUM(BK364:BK378)</f>
        <v>0</v>
      </c>
    </row>
    <row r="364" spans="2:65" s="1" customFormat="1" ht="25.5" customHeight="1">
      <c r="B364" s="172"/>
      <c r="C364" s="173" t="s">
        <v>673</v>
      </c>
      <c r="D364" s="173" t="s">
        <v>180</v>
      </c>
      <c r="E364" s="174" t="s">
        <v>674</v>
      </c>
      <c r="F364" s="175" t="s">
        <v>675</v>
      </c>
      <c r="G364" s="176" t="s">
        <v>299</v>
      </c>
      <c r="H364" s="177">
        <v>36</v>
      </c>
      <c r="I364" s="178"/>
      <c r="J364" s="179">
        <f>ROUND(I364*H364,2)</f>
        <v>0</v>
      </c>
      <c r="K364" s="175" t="s">
        <v>191</v>
      </c>
      <c r="L364" s="39"/>
      <c r="M364" s="180" t="s">
        <v>5</v>
      </c>
      <c r="N364" s="181" t="s">
        <v>44</v>
      </c>
      <c r="O364" s="40"/>
      <c r="P364" s="182">
        <f>O364*H364</f>
        <v>0</v>
      </c>
      <c r="Q364" s="182">
        <v>0</v>
      </c>
      <c r="R364" s="182">
        <f>Q364*H364</f>
        <v>0</v>
      </c>
      <c r="S364" s="182">
        <v>0</v>
      </c>
      <c r="T364" s="183">
        <f>S364*H364</f>
        <v>0</v>
      </c>
      <c r="AR364" s="22" t="s">
        <v>218</v>
      </c>
      <c r="AT364" s="22" t="s">
        <v>180</v>
      </c>
      <c r="AU364" s="22" t="s">
        <v>83</v>
      </c>
      <c r="AY364" s="22" t="s">
        <v>178</v>
      </c>
      <c r="BE364" s="184">
        <f>IF(N364="základní",J364,0)</f>
        <v>0</v>
      </c>
      <c r="BF364" s="184">
        <f>IF(N364="snížená",J364,0)</f>
        <v>0</v>
      </c>
      <c r="BG364" s="184">
        <f>IF(N364="zákl. přenesená",J364,0)</f>
        <v>0</v>
      </c>
      <c r="BH364" s="184">
        <f>IF(N364="sníž. přenesená",J364,0)</f>
        <v>0</v>
      </c>
      <c r="BI364" s="184">
        <f>IF(N364="nulová",J364,0)</f>
        <v>0</v>
      </c>
      <c r="BJ364" s="22" t="s">
        <v>81</v>
      </c>
      <c r="BK364" s="184">
        <f>ROUND(I364*H364,2)</f>
        <v>0</v>
      </c>
      <c r="BL364" s="22" t="s">
        <v>218</v>
      </c>
      <c r="BM364" s="22" t="s">
        <v>676</v>
      </c>
    </row>
    <row r="365" spans="2:65" s="1" customFormat="1" ht="25.5" customHeight="1">
      <c r="B365" s="172"/>
      <c r="C365" s="173" t="s">
        <v>436</v>
      </c>
      <c r="D365" s="173" t="s">
        <v>180</v>
      </c>
      <c r="E365" s="174" t="s">
        <v>677</v>
      </c>
      <c r="F365" s="175" t="s">
        <v>678</v>
      </c>
      <c r="G365" s="176" t="s">
        <v>299</v>
      </c>
      <c r="H365" s="177">
        <v>59</v>
      </c>
      <c r="I365" s="178"/>
      <c r="J365" s="179">
        <f>ROUND(I365*H365,2)</f>
        <v>0</v>
      </c>
      <c r="K365" s="175" t="s">
        <v>191</v>
      </c>
      <c r="L365" s="39"/>
      <c r="M365" s="180" t="s">
        <v>5</v>
      </c>
      <c r="N365" s="181" t="s">
        <v>44</v>
      </c>
      <c r="O365" s="40"/>
      <c r="P365" s="182">
        <f>O365*H365</f>
        <v>0</v>
      </c>
      <c r="Q365" s="182">
        <v>0</v>
      </c>
      <c r="R365" s="182">
        <f>Q365*H365</f>
        <v>0</v>
      </c>
      <c r="S365" s="182">
        <v>0</v>
      </c>
      <c r="T365" s="183">
        <f>S365*H365</f>
        <v>0</v>
      </c>
      <c r="AR365" s="22" t="s">
        <v>218</v>
      </c>
      <c r="AT365" s="22" t="s">
        <v>180</v>
      </c>
      <c r="AU365" s="22" t="s">
        <v>83</v>
      </c>
      <c r="AY365" s="22" t="s">
        <v>178</v>
      </c>
      <c r="BE365" s="184">
        <f>IF(N365="základní",J365,0)</f>
        <v>0</v>
      </c>
      <c r="BF365" s="184">
        <f>IF(N365="snížená",J365,0)</f>
        <v>0</v>
      </c>
      <c r="BG365" s="184">
        <f>IF(N365="zákl. přenesená",J365,0)</f>
        <v>0</v>
      </c>
      <c r="BH365" s="184">
        <f>IF(N365="sníž. přenesená",J365,0)</f>
        <v>0</v>
      </c>
      <c r="BI365" s="184">
        <f>IF(N365="nulová",J365,0)</f>
        <v>0</v>
      </c>
      <c r="BJ365" s="22" t="s">
        <v>81</v>
      </c>
      <c r="BK365" s="184">
        <f>ROUND(I365*H365,2)</f>
        <v>0</v>
      </c>
      <c r="BL365" s="22" t="s">
        <v>218</v>
      </c>
      <c r="BM365" s="22" t="s">
        <v>679</v>
      </c>
    </row>
    <row r="366" spans="2:51" s="11" customFormat="1" ht="13.5">
      <c r="B366" s="185"/>
      <c r="D366" s="186" t="s">
        <v>186</v>
      </c>
      <c r="E366" s="187" t="s">
        <v>5</v>
      </c>
      <c r="F366" s="188" t="s">
        <v>680</v>
      </c>
      <c r="H366" s="189">
        <v>59</v>
      </c>
      <c r="I366" s="190"/>
      <c r="L366" s="185"/>
      <c r="M366" s="191"/>
      <c r="N366" s="192"/>
      <c r="O366" s="192"/>
      <c r="P366" s="192"/>
      <c r="Q366" s="192"/>
      <c r="R366" s="192"/>
      <c r="S366" s="192"/>
      <c r="T366" s="193"/>
      <c r="AT366" s="187" t="s">
        <v>186</v>
      </c>
      <c r="AU366" s="187" t="s">
        <v>83</v>
      </c>
      <c r="AV366" s="11" t="s">
        <v>83</v>
      </c>
      <c r="AW366" s="11" t="s">
        <v>37</v>
      </c>
      <c r="AX366" s="11" t="s">
        <v>73</v>
      </c>
      <c r="AY366" s="187" t="s">
        <v>178</v>
      </c>
    </row>
    <row r="367" spans="2:51" s="12" customFormat="1" ht="13.5">
      <c r="B367" s="194"/>
      <c r="D367" s="186" t="s">
        <v>186</v>
      </c>
      <c r="E367" s="195" t="s">
        <v>5</v>
      </c>
      <c r="F367" s="196" t="s">
        <v>188</v>
      </c>
      <c r="H367" s="197">
        <v>59</v>
      </c>
      <c r="I367" s="198"/>
      <c r="L367" s="194"/>
      <c r="M367" s="199"/>
      <c r="N367" s="200"/>
      <c r="O367" s="200"/>
      <c r="P367" s="200"/>
      <c r="Q367" s="200"/>
      <c r="R367" s="200"/>
      <c r="S367" s="200"/>
      <c r="T367" s="201"/>
      <c r="AT367" s="195" t="s">
        <v>186</v>
      </c>
      <c r="AU367" s="195" t="s">
        <v>83</v>
      </c>
      <c r="AV367" s="12" t="s">
        <v>185</v>
      </c>
      <c r="AW367" s="12" t="s">
        <v>37</v>
      </c>
      <c r="AX367" s="12" t="s">
        <v>81</v>
      </c>
      <c r="AY367" s="195" t="s">
        <v>178</v>
      </c>
    </row>
    <row r="368" spans="2:65" s="1" customFormat="1" ht="16.5" customHeight="1">
      <c r="B368" s="172"/>
      <c r="C368" s="173" t="s">
        <v>681</v>
      </c>
      <c r="D368" s="173" t="s">
        <v>180</v>
      </c>
      <c r="E368" s="174" t="s">
        <v>682</v>
      </c>
      <c r="F368" s="175" t="s">
        <v>683</v>
      </c>
      <c r="G368" s="176" t="s">
        <v>183</v>
      </c>
      <c r="H368" s="177">
        <v>242.825</v>
      </c>
      <c r="I368" s="178"/>
      <c r="J368" s="179">
        <f>ROUND(I368*H368,2)</f>
        <v>0</v>
      </c>
      <c r="K368" s="175" t="s">
        <v>5</v>
      </c>
      <c r="L368" s="39"/>
      <c r="M368" s="180" t="s">
        <v>5</v>
      </c>
      <c r="N368" s="181" t="s">
        <v>44</v>
      </c>
      <c r="O368" s="40"/>
      <c r="P368" s="182">
        <f>O368*H368</f>
        <v>0</v>
      </c>
      <c r="Q368" s="182">
        <v>0</v>
      </c>
      <c r="R368" s="182">
        <f>Q368*H368</f>
        <v>0</v>
      </c>
      <c r="S368" s="182">
        <v>0</v>
      </c>
      <c r="T368" s="183">
        <f>S368*H368</f>
        <v>0</v>
      </c>
      <c r="AR368" s="22" t="s">
        <v>218</v>
      </c>
      <c r="AT368" s="22" t="s">
        <v>180</v>
      </c>
      <c r="AU368" s="22" t="s">
        <v>83</v>
      </c>
      <c r="AY368" s="22" t="s">
        <v>178</v>
      </c>
      <c r="BE368" s="184">
        <f>IF(N368="základní",J368,0)</f>
        <v>0</v>
      </c>
      <c r="BF368" s="184">
        <f>IF(N368="snížená",J368,0)</f>
        <v>0</v>
      </c>
      <c r="BG368" s="184">
        <f>IF(N368="zákl. přenesená",J368,0)</f>
        <v>0</v>
      </c>
      <c r="BH368" s="184">
        <f>IF(N368="sníž. přenesená",J368,0)</f>
        <v>0</v>
      </c>
      <c r="BI368" s="184">
        <f>IF(N368="nulová",J368,0)</f>
        <v>0</v>
      </c>
      <c r="BJ368" s="22" t="s">
        <v>81</v>
      </c>
      <c r="BK368" s="184">
        <f>ROUND(I368*H368,2)</f>
        <v>0</v>
      </c>
      <c r="BL368" s="22" t="s">
        <v>218</v>
      </c>
      <c r="BM368" s="22" t="s">
        <v>684</v>
      </c>
    </row>
    <row r="369" spans="2:51" s="11" customFormat="1" ht="27">
      <c r="B369" s="185"/>
      <c r="D369" s="186" t="s">
        <v>186</v>
      </c>
      <c r="E369" s="187" t="s">
        <v>5</v>
      </c>
      <c r="F369" s="188" t="s">
        <v>685</v>
      </c>
      <c r="H369" s="189">
        <v>242.825</v>
      </c>
      <c r="I369" s="190"/>
      <c r="L369" s="185"/>
      <c r="M369" s="191"/>
      <c r="N369" s="192"/>
      <c r="O369" s="192"/>
      <c r="P369" s="192"/>
      <c r="Q369" s="192"/>
      <c r="R369" s="192"/>
      <c r="S369" s="192"/>
      <c r="T369" s="193"/>
      <c r="AT369" s="187" t="s">
        <v>186</v>
      </c>
      <c r="AU369" s="187" t="s">
        <v>83</v>
      </c>
      <c r="AV369" s="11" t="s">
        <v>83</v>
      </c>
      <c r="AW369" s="11" t="s">
        <v>37</v>
      </c>
      <c r="AX369" s="11" t="s">
        <v>73</v>
      </c>
      <c r="AY369" s="187" t="s">
        <v>178</v>
      </c>
    </row>
    <row r="370" spans="2:51" s="12" customFormat="1" ht="13.5">
      <c r="B370" s="194"/>
      <c r="D370" s="186" t="s">
        <v>186</v>
      </c>
      <c r="E370" s="195" t="s">
        <v>5</v>
      </c>
      <c r="F370" s="196" t="s">
        <v>188</v>
      </c>
      <c r="H370" s="197">
        <v>242.825</v>
      </c>
      <c r="I370" s="198"/>
      <c r="L370" s="194"/>
      <c r="M370" s="199"/>
      <c r="N370" s="200"/>
      <c r="O370" s="200"/>
      <c r="P370" s="200"/>
      <c r="Q370" s="200"/>
      <c r="R370" s="200"/>
      <c r="S370" s="200"/>
      <c r="T370" s="201"/>
      <c r="AT370" s="195" t="s">
        <v>186</v>
      </c>
      <c r="AU370" s="195" t="s">
        <v>83</v>
      </c>
      <c r="AV370" s="12" t="s">
        <v>185</v>
      </c>
      <c r="AW370" s="12" t="s">
        <v>37</v>
      </c>
      <c r="AX370" s="12" t="s">
        <v>81</v>
      </c>
      <c r="AY370" s="195" t="s">
        <v>178</v>
      </c>
    </row>
    <row r="371" spans="2:65" s="1" customFormat="1" ht="16.5" customHeight="1">
      <c r="B371" s="172"/>
      <c r="C371" s="173" t="s">
        <v>441</v>
      </c>
      <c r="D371" s="173" t="s">
        <v>180</v>
      </c>
      <c r="E371" s="174" t="s">
        <v>686</v>
      </c>
      <c r="F371" s="175" t="s">
        <v>2803</v>
      </c>
      <c r="G371" s="176" t="s">
        <v>299</v>
      </c>
      <c r="H371" s="177">
        <v>1</v>
      </c>
      <c r="I371" s="178"/>
      <c r="J371" s="179">
        <f>ROUND(I371*H371,2)</f>
        <v>0</v>
      </c>
      <c r="K371" s="175" t="s">
        <v>5</v>
      </c>
      <c r="L371" s="39"/>
      <c r="M371" s="180" t="s">
        <v>5</v>
      </c>
      <c r="N371" s="181" t="s">
        <v>44</v>
      </c>
      <c r="O371" s="40"/>
      <c r="P371" s="182">
        <f>O371*H371</f>
        <v>0</v>
      </c>
      <c r="Q371" s="182">
        <v>0</v>
      </c>
      <c r="R371" s="182">
        <f>Q371*H371</f>
        <v>0</v>
      </c>
      <c r="S371" s="182">
        <v>0</v>
      </c>
      <c r="T371" s="183">
        <f>S371*H371</f>
        <v>0</v>
      </c>
      <c r="AR371" s="22" t="s">
        <v>218</v>
      </c>
      <c r="AT371" s="22" t="s">
        <v>180</v>
      </c>
      <c r="AU371" s="22" t="s">
        <v>83</v>
      </c>
      <c r="AY371" s="22" t="s">
        <v>178</v>
      </c>
      <c r="BE371" s="184">
        <f>IF(N371="základní",J371,0)</f>
        <v>0</v>
      </c>
      <c r="BF371" s="184">
        <f>IF(N371="snížená",J371,0)</f>
        <v>0</v>
      </c>
      <c r="BG371" s="184">
        <f>IF(N371="zákl. přenesená",J371,0)</f>
        <v>0</v>
      </c>
      <c r="BH371" s="184">
        <f>IF(N371="sníž. přenesená",J371,0)</f>
        <v>0</v>
      </c>
      <c r="BI371" s="184">
        <f>IF(N371="nulová",J371,0)</f>
        <v>0</v>
      </c>
      <c r="BJ371" s="22" t="s">
        <v>81</v>
      </c>
      <c r="BK371" s="184">
        <f>ROUND(I371*H371,2)</f>
        <v>0</v>
      </c>
      <c r="BL371" s="22" t="s">
        <v>218</v>
      </c>
      <c r="BM371" s="22" t="s">
        <v>687</v>
      </c>
    </row>
    <row r="372" spans="2:65" s="1" customFormat="1" ht="25.5" customHeight="1">
      <c r="B372" s="172"/>
      <c r="C372" s="173" t="s">
        <v>688</v>
      </c>
      <c r="D372" s="173" t="s">
        <v>180</v>
      </c>
      <c r="E372" s="174" t="s">
        <v>689</v>
      </c>
      <c r="F372" s="175" t="s">
        <v>690</v>
      </c>
      <c r="G372" s="176" t="s">
        <v>299</v>
      </c>
      <c r="H372" s="177">
        <v>36</v>
      </c>
      <c r="I372" s="178"/>
      <c r="J372" s="179">
        <f>ROUND(I372*H372,2)</f>
        <v>0</v>
      </c>
      <c r="K372" s="175" t="s">
        <v>191</v>
      </c>
      <c r="L372" s="39"/>
      <c r="M372" s="180" t="s">
        <v>5</v>
      </c>
      <c r="N372" s="181" t="s">
        <v>44</v>
      </c>
      <c r="O372" s="40"/>
      <c r="P372" s="182">
        <f>O372*H372</f>
        <v>0</v>
      </c>
      <c r="Q372" s="182">
        <v>0</v>
      </c>
      <c r="R372" s="182">
        <f>Q372*H372</f>
        <v>0</v>
      </c>
      <c r="S372" s="182">
        <v>0</v>
      </c>
      <c r="T372" s="183">
        <f>S372*H372</f>
        <v>0</v>
      </c>
      <c r="AR372" s="22" t="s">
        <v>218</v>
      </c>
      <c r="AT372" s="22" t="s">
        <v>180</v>
      </c>
      <c r="AU372" s="22" t="s">
        <v>83</v>
      </c>
      <c r="AY372" s="22" t="s">
        <v>178</v>
      </c>
      <c r="BE372" s="184">
        <f>IF(N372="základní",J372,0)</f>
        <v>0</v>
      </c>
      <c r="BF372" s="184">
        <f>IF(N372="snížená",J372,0)</f>
        <v>0</v>
      </c>
      <c r="BG372" s="184">
        <f>IF(N372="zákl. přenesená",J372,0)</f>
        <v>0</v>
      </c>
      <c r="BH372" s="184">
        <f>IF(N372="sníž. přenesená",J372,0)</f>
        <v>0</v>
      </c>
      <c r="BI372" s="184">
        <f>IF(N372="nulová",J372,0)</f>
        <v>0</v>
      </c>
      <c r="BJ372" s="22" t="s">
        <v>81</v>
      </c>
      <c r="BK372" s="184">
        <f>ROUND(I372*H372,2)</f>
        <v>0</v>
      </c>
      <c r="BL372" s="22" t="s">
        <v>218</v>
      </c>
      <c r="BM372" s="22" t="s">
        <v>691</v>
      </c>
    </row>
    <row r="373" spans="2:65" s="1" customFormat="1" ht="25.5" customHeight="1">
      <c r="B373" s="172"/>
      <c r="C373" s="173" t="s">
        <v>444</v>
      </c>
      <c r="D373" s="173" t="s">
        <v>180</v>
      </c>
      <c r="E373" s="174" t="s">
        <v>692</v>
      </c>
      <c r="F373" s="175" t="s">
        <v>693</v>
      </c>
      <c r="G373" s="176" t="s">
        <v>299</v>
      </c>
      <c r="H373" s="177">
        <v>4</v>
      </c>
      <c r="I373" s="178"/>
      <c r="J373" s="179">
        <f>ROUND(I373*H373,2)</f>
        <v>0</v>
      </c>
      <c r="K373" s="175" t="s">
        <v>191</v>
      </c>
      <c r="L373" s="39"/>
      <c r="M373" s="180" t="s">
        <v>5</v>
      </c>
      <c r="N373" s="181" t="s">
        <v>44</v>
      </c>
      <c r="O373" s="40"/>
      <c r="P373" s="182">
        <f>O373*H373</f>
        <v>0</v>
      </c>
      <c r="Q373" s="182">
        <v>0</v>
      </c>
      <c r="R373" s="182">
        <f>Q373*H373</f>
        <v>0</v>
      </c>
      <c r="S373" s="182">
        <v>0</v>
      </c>
      <c r="T373" s="183">
        <f>S373*H373</f>
        <v>0</v>
      </c>
      <c r="AR373" s="22" t="s">
        <v>218</v>
      </c>
      <c r="AT373" s="22" t="s">
        <v>180</v>
      </c>
      <c r="AU373" s="22" t="s">
        <v>83</v>
      </c>
      <c r="AY373" s="22" t="s">
        <v>178</v>
      </c>
      <c r="BE373" s="184">
        <f>IF(N373="základní",J373,0)</f>
        <v>0</v>
      </c>
      <c r="BF373" s="184">
        <f>IF(N373="snížená",J373,0)</f>
        <v>0</v>
      </c>
      <c r="BG373" s="184">
        <f>IF(N373="zákl. přenesená",J373,0)</f>
        <v>0</v>
      </c>
      <c r="BH373" s="184">
        <f>IF(N373="sníž. přenesená",J373,0)</f>
        <v>0</v>
      </c>
      <c r="BI373" s="184">
        <f>IF(N373="nulová",J373,0)</f>
        <v>0</v>
      </c>
      <c r="BJ373" s="22" t="s">
        <v>81</v>
      </c>
      <c r="BK373" s="184">
        <f>ROUND(I373*H373,2)</f>
        <v>0</v>
      </c>
      <c r="BL373" s="22" t="s">
        <v>218</v>
      </c>
      <c r="BM373" s="22" t="s">
        <v>694</v>
      </c>
    </row>
    <row r="374" spans="2:65" s="1" customFormat="1" ht="25.5" customHeight="1">
      <c r="B374" s="172"/>
      <c r="C374" s="173" t="s">
        <v>695</v>
      </c>
      <c r="D374" s="173" t="s">
        <v>180</v>
      </c>
      <c r="E374" s="174" t="s">
        <v>696</v>
      </c>
      <c r="F374" s="175" t="s">
        <v>697</v>
      </c>
      <c r="G374" s="176" t="s">
        <v>299</v>
      </c>
      <c r="H374" s="177">
        <v>55</v>
      </c>
      <c r="I374" s="178"/>
      <c r="J374" s="179">
        <f>ROUND(I374*H374,2)</f>
        <v>0</v>
      </c>
      <c r="K374" s="175" t="s">
        <v>191</v>
      </c>
      <c r="L374" s="39"/>
      <c r="M374" s="180" t="s">
        <v>5</v>
      </c>
      <c r="N374" s="181" t="s">
        <v>44</v>
      </c>
      <c r="O374" s="40"/>
      <c r="P374" s="182">
        <f>O374*H374</f>
        <v>0</v>
      </c>
      <c r="Q374" s="182">
        <v>0</v>
      </c>
      <c r="R374" s="182">
        <f>Q374*H374</f>
        <v>0</v>
      </c>
      <c r="S374" s="182">
        <v>0</v>
      </c>
      <c r="T374" s="183">
        <f>S374*H374</f>
        <v>0</v>
      </c>
      <c r="AR374" s="22" t="s">
        <v>218</v>
      </c>
      <c r="AT374" s="22" t="s">
        <v>180</v>
      </c>
      <c r="AU374" s="22" t="s">
        <v>83</v>
      </c>
      <c r="AY374" s="22" t="s">
        <v>178</v>
      </c>
      <c r="BE374" s="184">
        <f>IF(N374="základní",J374,0)</f>
        <v>0</v>
      </c>
      <c r="BF374" s="184">
        <f>IF(N374="snížená",J374,0)</f>
        <v>0</v>
      </c>
      <c r="BG374" s="184">
        <f>IF(N374="zákl. přenesená",J374,0)</f>
        <v>0</v>
      </c>
      <c r="BH374" s="184">
        <f>IF(N374="sníž. přenesená",J374,0)</f>
        <v>0</v>
      </c>
      <c r="BI374" s="184">
        <f>IF(N374="nulová",J374,0)</f>
        <v>0</v>
      </c>
      <c r="BJ374" s="22" t="s">
        <v>81</v>
      </c>
      <c r="BK374" s="184">
        <f>ROUND(I374*H374,2)</f>
        <v>0</v>
      </c>
      <c r="BL374" s="22" t="s">
        <v>218</v>
      </c>
      <c r="BM374" s="22" t="s">
        <v>698</v>
      </c>
    </row>
    <row r="375" spans="2:65" s="1" customFormat="1" ht="25.5" customHeight="1">
      <c r="B375" s="172"/>
      <c r="C375" s="202" t="s">
        <v>448</v>
      </c>
      <c r="D375" s="202" t="s">
        <v>271</v>
      </c>
      <c r="E375" s="203" t="s">
        <v>699</v>
      </c>
      <c r="F375" s="204" t="s">
        <v>700</v>
      </c>
      <c r="G375" s="205" t="s">
        <v>290</v>
      </c>
      <c r="H375" s="206">
        <v>156.7</v>
      </c>
      <c r="I375" s="207"/>
      <c r="J375" s="208">
        <f>ROUND(I375*H375,2)</f>
        <v>0</v>
      </c>
      <c r="K375" s="204" t="s">
        <v>191</v>
      </c>
      <c r="L375" s="209"/>
      <c r="M375" s="210" t="s">
        <v>5</v>
      </c>
      <c r="N375" s="211" t="s">
        <v>44</v>
      </c>
      <c r="O375" s="40"/>
      <c r="P375" s="182">
        <f>O375*H375</f>
        <v>0</v>
      </c>
      <c r="Q375" s="182">
        <v>0</v>
      </c>
      <c r="R375" s="182">
        <f>Q375*H375</f>
        <v>0</v>
      </c>
      <c r="S375" s="182">
        <v>0</v>
      </c>
      <c r="T375" s="183">
        <f>S375*H375</f>
        <v>0</v>
      </c>
      <c r="AR375" s="22" t="s">
        <v>256</v>
      </c>
      <c r="AT375" s="22" t="s">
        <v>271</v>
      </c>
      <c r="AU375" s="22" t="s">
        <v>83</v>
      </c>
      <c r="AY375" s="22" t="s">
        <v>178</v>
      </c>
      <c r="BE375" s="184">
        <f>IF(N375="základní",J375,0)</f>
        <v>0</v>
      </c>
      <c r="BF375" s="184">
        <f>IF(N375="snížená",J375,0)</f>
        <v>0</v>
      </c>
      <c r="BG375" s="184">
        <f>IF(N375="zákl. přenesená",J375,0)</f>
        <v>0</v>
      </c>
      <c r="BH375" s="184">
        <f>IF(N375="sníž. přenesená",J375,0)</f>
        <v>0</v>
      </c>
      <c r="BI375" s="184">
        <f>IF(N375="nulová",J375,0)</f>
        <v>0</v>
      </c>
      <c r="BJ375" s="22" t="s">
        <v>81</v>
      </c>
      <c r="BK375" s="184">
        <f>ROUND(I375*H375,2)</f>
        <v>0</v>
      </c>
      <c r="BL375" s="22" t="s">
        <v>218</v>
      </c>
      <c r="BM375" s="22" t="s">
        <v>701</v>
      </c>
    </row>
    <row r="376" spans="2:51" s="11" customFormat="1" ht="13.5">
      <c r="B376" s="185"/>
      <c r="D376" s="186" t="s">
        <v>186</v>
      </c>
      <c r="E376" s="187" t="s">
        <v>5</v>
      </c>
      <c r="F376" s="188" t="s">
        <v>702</v>
      </c>
      <c r="H376" s="189">
        <v>156.7</v>
      </c>
      <c r="I376" s="190"/>
      <c r="L376" s="185"/>
      <c r="M376" s="191"/>
      <c r="N376" s="192"/>
      <c r="O376" s="192"/>
      <c r="P376" s="192"/>
      <c r="Q376" s="192"/>
      <c r="R376" s="192"/>
      <c r="S376" s="192"/>
      <c r="T376" s="193"/>
      <c r="AT376" s="187" t="s">
        <v>186</v>
      </c>
      <c r="AU376" s="187" t="s">
        <v>83</v>
      </c>
      <c r="AV376" s="11" t="s">
        <v>83</v>
      </c>
      <c r="AW376" s="11" t="s">
        <v>37</v>
      </c>
      <c r="AX376" s="11" t="s">
        <v>73</v>
      </c>
      <c r="AY376" s="187" t="s">
        <v>178</v>
      </c>
    </row>
    <row r="377" spans="2:51" s="12" customFormat="1" ht="13.5">
      <c r="B377" s="194"/>
      <c r="D377" s="186" t="s">
        <v>186</v>
      </c>
      <c r="E377" s="195" t="s">
        <v>5</v>
      </c>
      <c r="F377" s="196" t="s">
        <v>188</v>
      </c>
      <c r="H377" s="197">
        <v>156.7</v>
      </c>
      <c r="I377" s="198"/>
      <c r="L377" s="194"/>
      <c r="M377" s="199"/>
      <c r="N377" s="200"/>
      <c r="O377" s="200"/>
      <c r="P377" s="200"/>
      <c r="Q377" s="200"/>
      <c r="R377" s="200"/>
      <c r="S377" s="200"/>
      <c r="T377" s="201"/>
      <c r="AT377" s="195" t="s">
        <v>186</v>
      </c>
      <c r="AU377" s="195" t="s">
        <v>83</v>
      </c>
      <c r="AV377" s="12" t="s">
        <v>185</v>
      </c>
      <c r="AW377" s="12" t="s">
        <v>37</v>
      </c>
      <c r="AX377" s="12" t="s">
        <v>81</v>
      </c>
      <c r="AY377" s="195" t="s">
        <v>178</v>
      </c>
    </row>
    <row r="378" spans="2:65" s="1" customFormat="1" ht="38.25" customHeight="1">
      <c r="B378" s="172"/>
      <c r="C378" s="173" t="s">
        <v>703</v>
      </c>
      <c r="D378" s="173" t="s">
        <v>180</v>
      </c>
      <c r="E378" s="174" t="s">
        <v>704</v>
      </c>
      <c r="F378" s="175" t="s">
        <v>705</v>
      </c>
      <c r="G378" s="176" t="s">
        <v>560</v>
      </c>
      <c r="H378" s="212"/>
      <c r="I378" s="178"/>
      <c r="J378" s="179">
        <f>ROUND(I378*H378,2)</f>
        <v>0</v>
      </c>
      <c r="K378" s="175" t="s">
        <v>344</v>
      </c>
      <c r="L378" s="39"/>
      <c r="M378" s="180" t="s">
        <v>5</v>
      </c>
      <c r="N378" s="181" t="s">
        <v>44</v>
      </c>
      <c r="O378" s="40"/>
      <c r="P378" s="182">
        <f>O378*H378</f>
        <v>0</v>
      </c>
      <c r="Q378" s="182">
        <v>0</v>
      </c>
      <c r="R378" s="182">
        <f>Q378*H378</f>
        <v>0</v>
      </c>
      <c r="S378" s="182">
        <v>0</v>
      </c>
      <c r="T378" s="183">
        <f>S378*H378</f>
        <v>0</v>
      </c>
      <c r="AR378" s="22" t="s">
        <v>218</v>
      </c>
      <c r="AT378" s="22" t="s">
        <v>180</v>
      </c>
      <c r="AU378" s="22" t="s">
        <v>83</v>
      </c>
      <c r="AY378" s="22" t="s">
        <v>178</v>
      </c>
      <c r="BE378" s="184">
        <f>IF(N378="základní",J378,0)</f>
        <v>0</v>
      </c>
      <c r="BF378" s="184">
        <f>IF(N378="snížená",J378,0)</f>
        <v>0</v>
      </c>
      <c r="BG378" s="184">
        <f>IF(N378="zákl. přenesená",J378,0)</f>
        <v>0</v>
      </c>
      <c r="BH378" s="184">
        <f>IF(N378="sníž. přenesená",J378,0)</f>
        <v>0</v>
      </c>
      <c r="BI378" s="184">
        <f>IF(N378="nulová",J378,0)</f>
        <v>0</v>
      </c>
      <c r="BJ378" s="22" t="s">
        <v>81</v>
      </c>
      <c r="BK378" s="184">
        <f>ROUND(I378*H378,2)</f>
        <v>0</v>
      </c>
      <c r="BL378" s="22" t="s">
        <v>218</v>
      </c>
      <c r="BM378" s="22" t="s">
        <v>706</v>
      </c>
    </row>
    <row r="379" spans="2:63" s="10" customFormat="1" ht="29.85" customHeight="1">
      <c r="B379" s="159"/>
      <c r="D379" s="160" t="s">
        <v>72</v>
      </c>
      <c r="E379" s="170" t="s">
        <v>707</v>
      </c>
      <c r="F379" s="170" t="s">
        <v>708</v>
      </c>
      <c r="I379" s="162"/>
      <c r="J379" s="171">
        <f>BK379</f>
        <v>0</v>
      </c>
      <c r="L379" s="159"/>
      <c r="M379" s="164"/>
      <c r="N379" s="165"/>
      <c r="O379" s="165"/>
      <c r="P379" s="166">
        <f>SUM(P380:P384)</f>
        <v>0</v>
      </c>
      <c r="Q379" s="165"/>
      <c r="R379" s="166">
        <f>SUM(R380:R384)</f>
        <v>0</v>
      </c>
      <c r="S379" s="165"/>
      <c r="T379" s="167">
        <f>SUM(T380:T384)</f>
        <v>0</v>
      </c>
      <c r="AR379" s="160" t="s">
        <v>83</v>
      </c>
      <c r="AT379" s="168" t="s">
        <v>72</v>
      </c>
      <c r="AU379" s="168" t="s">
        <v>81</v>
      </c>
      <c r="AY379" s="160" t="s">
        <v>178</v>
      </c>
      <c r="BK379" s="169">
        <f>SUM(BK380:BK384)</f>
        <v>0</v>
      </c>
    </row>
    <row r="380" spans="2:65" s="1" customFormat="1" ht="25.5" customHeight="1">
      <c r="B380" s="172"/>
      <c r="C380" s="173" t="s">
        <v>452</v>
      </c>
      <c r="D380" s="173" t="s">
        <v>180</v>
      </c>
      <c r="E380" s="174" t="s">
        <v>709</v>
      </c>
      <c r="F380" s="175" t="s">
        <v>710</v>
      </c>
      <c r="G380" s="176" t="s">
        <v>299</v>
      </c>
      <c r="H380" s="177">
        <v>1</v>
      </c>
      <c r="I380" s="178"/>
      <c r="J380" s="179">
        <f>ROUND(I380*H380,2)</f>
        <v>0</v>
      </c>
      <c r="K380" s="175" t="s">
        <v>5</v>
      </c>
      <c r="L380" s="39"/>
      <c r="M380" s="180" t="s">
        <v>5</v>
      </c>
      <c r="N380" s="181" t="s">
        <v>44</v>
      </c>
      <c r="O380" s="40"/>
      <c r="P380" s="182">
        <f>O380*H380</f>
        <v>0</v>
      </c>
      <c r="Q380" s="182">
        <v>0</v>
      </c>
      <c r="R380" s="182">
        <f>Q380*H380</f>
        <v>0</v>
      </c>
      <c r="S380" s="182">
        <v>0</v>
      </c>
      <c r="T380" s="183">
        <f>S380*H380</f>
        <v>0</v>
      </c>
      <c r="AR380" s="22" t="s">
        <v>218</v>
      </c>
      <c r="AT380" s="22" t="s">
        <v>180</v>
      </c>
      <c r="AU380" s="22" t="s">
        <v>83</v>
      </c>
      <c r="AY380" s="22" t="s">
        <v>178</v>
      </c>
      <c r="BE380" s="184">
        <f>IF(N380="základní",J380,0)</f>
        <v>0</v>
      </c>
      <c r="BF380" s="184">
        <f>IF(N380="snížená",J380,0)</f>
        <v>0</v>
      </c>
      <c r="BG380" s="184">
        <f>IF(N380="zákl. přenesená",J380,0)</f>
        <v>0</v>
      </c>
      <c r="BH380" s="184">
        <f>IF(N380="sníž. přenesená",J380,0)</f>
        <v>0</v>
      </c>
      <c r="BI380" s="184">
        <f>IF(N380="nulová",J380,0)</f>
        <v>0</v>
      </c>
      <c r="BJ380" s="22" t="s">
        <v>81</v>
      </c>
      <c r="BK380" s="184">
        <f>ROUND(I380*H380,2)</f>
        <v>0</v>
      </c>
      <c r="BL380" s="22" t="s">
        <v>218</v>
      </c>
      <c r="BM380" s="22" t="s">
        <v>711</v>
      </c>
    </row>
    <row r="381" spans="2:65" s="1" customFormat="1" ht="25.5" customHeight="1">
      <c r="B381" s="172"/>
      <c r="C381" s="173" t="s">
        <v>712</v>
      </c>
      <c r="D381" s="173" t="s">
        <v>180</v>
      </c>
      <c r="E381" s="174" t="s">
        <v>713</v>
      </c>
      <c r="F381" s="175" t="s">
        <v>714</v>
      </c>
      <c r="G381" s="176" t="s">
        <v>290</v>
      </c>
      <c r="H381" s="177">
        <v>3.4</v>
      </c>
      <c r="I381" s="178"/>
      <c r="J381" s="179">
        <f>ROUND(I381*H381,2)</f>
        <v>0</v>
      </c>
      <c r="K381" s="175" t="s">
        <v>267</v>
      </c>
      <c r="L381" s="39"/>
      <c r="M381" s="180" t="s">
        <v>5</v>
      </c>
      <c r="N381" s="181" t="s">
        <v>44</v>
      </c>
      <c r="O381" s="40"/>
      <c r="P381" s="182">
        <f>O381*H381</f>
        <v>0</v>
      </c>
      <c r="Q381" s="182">
        <v>0</v>
      </c>
      <c r="R381" s="182">
        <f>Q381*H381</f>
        <v>0</v>
      </c>
      <c r="S381" s="182">
        <v>0</v>
      </c>
      <c r="T381" s="183">
        <f>S381*H381</f>
        <v>0</v>
      </c>
      <c r="AR381" s="22" t="s">
        <v>218</v>
      </c>
      <c r="AT381" s="22" t="s">
        <v>180</v>
      </c>
      <c r="AU381" s="22" t="s">
        <v>83</v>
      </c>
      <c r="AY381" s="22" t="s">
        <v>178</v>
      </c>
      <c r="BE381" s="184">
        <f>IF(N381="základní",J381,0)</f>
        <v>0</v>
      </c>
      <c r="BF381" s="184">
        <f>IF(N381="snížená",J381,0)</f>
        <v>0</v>
      </c>
      <c r="BG381" s="184">
        <f>IF(N381="zákl. přenesená",J381,0)</f>
        <v>0</v>
      </c>
      <c r="BH381" s="184">
        <f>IF(N381="sníž. přenesená",J381,0)</f>
        <v>0</v>
      </c>
      <c r="BI381" s="184">
        <f>IF(N381="nulová",J381,0)</f>
        <v>0</v>
      </c>
      <c r="BJ381" s="22" t="s">
        <v>81</v>
      </c>
      <c r="BK381" s="184">
        <f>ROUND(I381*H381,2)</f>
        <v>0</v>
      </c>
      <c r="BL381" s="22" t="s">
        <v>218</v>
      </c>
      <c r="BM381" s="22" t="s">
        <v>715</v>
      </c>
    </row>
    <row r="382" spans="2:65" s="1" customFormat="1" ht="16.5" customHeight="1">
      <c r="B382" s="172"/>
      <c r="C382" s="202" t="s">
        <v>457</v>
      </c>
      <c r="D382" s="202" t="s">
        <v>271</v>
      </c>
      <c r="E382" s="203" t="s">
        <v>716</v>
      </c>
      <c r="F382" s="204" t="s">
        <v>717</v>
      </c>
      <c r="G382" s="205" t="s">
        <v>290</v>
      </c>
      <c r="H382" s="206">
        <v>3.4</v>
      </c>
      <c r="I382" s="207"/>
      <c r="J382" s="208">
        <f>ROUND(I382*H382,2)</f>
        <v>0</v>
      </c>
      <c r="K382" s="204" t="s">
        <v>267</v>
      </c>
      <c r="L382" s="209"/>
      <c r="M382" s="210" t="s">
        <v>5</v>
      </c>
      <c r="N382" s="211" t="s">
        <v>44</v>
      </c>
      <c r="O382" s="40"/>
      <c r="P382" s="182">
        <f>O382*H382</f>
        <v>0</v>
      </c>
      <c r="Q382" s="182">
        <v>0</v>
      </c>
      <c r="R382" s="182">
        <f>Q382*H382</f>
        <v>0</v>
      </c>
      <c r="S382" s="182">
        <v>0</v>
      </c>
      <c r="T382" s="183">
        <f>S382*H382</f>
        <v>0</v>
      </c>
      <c r="AR382" s="22" t="s">
        <v>256</v>
      </c>
      <c r="AT382" s="22" t="s">
        <v>271</v>
      </c>
      <c r="AU382" s="22" t="s">
        <v>83</v>
      </c>
      <c r="AY382" s="22" t="s">
        <v>178</v>
      </c>
      <c r="BE382" s="184">
        <f>IF(N382="základní",J382,0)</f>
        <v>0</v>
      </c>
      <c r="BF382" s="184">
        <f>IF(N382="snížená",J382,0)</f>
        <v>0</v>
      </c>
      <c r="BG382" s="184">
        <f>IF(N382="zákl. přenesená",J382,0)</f>
        <v>0</v>
      </c>
      <c r="BH382" s="184">
        <f>IF(N382="sníž. přenesená",J382,0)</f>
        <v>0</v>
      </c>
      <c r="BI382" s="184">
        <f>IF(N382="nulová",J382,0)</f>
        <v>0</v>
      </c>
      <c r="BJ382" s="22" t="s">
        <v>81</v>
      </c>
      <c r="BK382" s="184">
        <f>ROUND(I382*H382,2)</f>
        <v>0</v>
      </c>
      <c r="BL382" s="22" t="s">
        <v>218</v>
      </c>
      <c r="BM382" s="22" t="s">
        <v>718</v>
      </c>
    </row>
    <row r="383" spans="2:65" s="1" customFormat="1" ht="25.5" customHeight="1">
      <c r="B383" s="172"/>
      <c r="C383" s="173" t="s">
        <v>719</v>
      </c>
      <c r="D383" s="173" t="s">
        <v>180</v>
      </c>
      <c r="E383" s="174" t="s">
        <v>720</v>
      </c>
      <c r="F383" s="175" t="s">
        <v>721</v>
      </c>
      <c r="G383" s="176" t="s">
        <v>722</v>
      </c>
      <c r="H383" s="177">
        <v>89</v>
      </c>
      <c r="I383" s="178"/>
      <c r="J383" s="179">
        <f>ROUND(I383*H383,2)</f>
        <v>0</v>
      </c>
      <c r="K383" s="175" t="s">
        <v>191</v>
      </c>
      <c r="L383" s="39"/>
      <c r="M383" s="180" t="s">
        <v>5</v>
      </c>
      <c r="N383" s="181" t="s">
        <v>44</v>
      </c>
      <c r="O383" s="40"/>
      <c r="P383" s="182">
        <f>O383*H383</f>
        <v>0</v>
      </c>
      <c r="Q383" s="182">
        <v>0</v>
      </c>
      <c r="R383" s="182">
        <f>Q383*H383</f>
        <v>0</v>
      </c>
      <c r="S383" s="182">
        <v>0</v>
      </c>
      <c r="T383" s="183">
        <f>S383*H383</f>
        <v>0</v>
      </c>
      <c r="AR383" s="22" t="s">
        <v>218</v>
      </c>
      <c r="AT383" s="22" t="s">
        <v>180</v>
      </c>
      <c r="AU383" s="22" t="s">
        <v>83</v>
      </c>
      <c r="AY383" s="22" t="s">
        <v>178</v>
      </c>
      <c r="BE383" s="184">
        <f>IF(N383="základní",J383,0)</f>
        <v>0</v>
      </c>
      <c r="BF383" s="184">
        <f>IF(N383="snížená",J383,0)</f>
        <v>0</v>
      </c>
      <c r="BG383" s="184">
        <f>IF(N383="zákl. přenesená",J383,0)</f>
        <v>0</v>
      </c>
      <c r="BH383" s="184">
        <f>IF(N383="sníž. přenesená",J383,0)</f>
        <v>0</v>
      </c>
      <c r="BI383" s="184">
        <f>IF(N383="nulová",J383,0)</f>
        <v>0</v>
      </c>
      <c r="BJ383" s="22" t="s">
        <v>81</v>
      </c>
      <c r="BK383" s="184">
        <f>ROUND(I383*H383,2)</f>
        <v>0</v>
      </c>
      <c r="BL383" s="22" t="s">
        <v>218</v>
      </c>
      <c r="BM383" s="22" t="s">
        <v>723</v>
      </c>
    </row>
    <row r="384" spans="2:65" s="1" customFormat="1" ht="38.25" customHeight="1">
      <c r="B384" s="172"/>
      <c r="C384" s="173" t="s">
        <v>461</v>
      </c>
      <c r="D384" s="173" t="s">
        <v>180</v>
      </c>
      <c r="E384" s="174" t="s">
        <v>724</v>
      </c>
      <c r="F384" s="175" t="s">
        <v>725</v>
      </c>
      <c r="G384" s="176" t="s">
        <v>560</v>
      </c>
      <c r="H384" s="212"/>
      <c r="I384" s="178"/>
      <c r="J384" s="179">
        <f>ROUND(I384*H384,2)</f>
        <v>0</v>
      </c>
      <c r="K384" s="175" t="s">
        <v>267</v>
      </c>
      <c r="L384" s="39"/>
      <c r="M384" s="180" t="s">
        <v>5</v>
      </c>
      <c r="N384" s="181" t="s">
        <v>44</v>
      </c>
      <c r="O384" s="40"/>
      <c r="P384" s="182">
        <f>O384*H384</f>
        <v>0</v>
      </c>
      <c r="Q384" s="182">
        <v>0</v>
      </c>
      <c r="R384" s="182">
        <f>Q384*H384</f>
        <v>0</v>
      </c>
      <c r="S384" s="182">
        <v>0</v>
      </c>
      <c r="T384" s="183">
        <f>S384*H384</f>
        <v>0</v>
      </c>
      <c r="AR384" s="22" t="s">
        <v>218</v>
      </c>
      <c r="AT384" s="22" t="s">
        <v>180</v>
      </c>
      <c r="AU384" s="22" t="s">
        <v>83</v>
      </c>
      <c r="AY384" s="22" t="s">
        <v>178</v>
      </c>
      <c r="BE384" s="184">
        <f>IF(N384="základní",J384,0)</f>
        <v>0</v>
      </c>
      <c r="BF384" s="184">
        <f>IF(N384="snížená",J384,0)</f>
        <v>0</v>
      </c>
      <c r="BG384" s="184">
        <f>IF(N384="zákl. přenesená",J384,0)</f>
        <v>0</v>
      </c>
      <c r="BH384" s="184">
        <f>IF(N384="sníž. přenesená",J384,0)</f>
        <v>0</v>
      </c>
      <c r="BI384" s="184">
        <f>IF(N384="nulová",J384,0)</f>
        <v>0</v>
      </c>
      <c r="BJ384" s="22" t="s">
        <v>81</v>
      </c>
      <c r="BK384" s="184">
        <f>ROUND(I384*H384,2)</f>
        <v>0</v>
      </c>
      <c r="BL384" s="22" t="s">
        <v>218</v>
      </c>
      <c r="BM384" s="22" t="s">
        <v>726</v>
      </c>
    </row>
    <row r="385" spans="2:63" s="10" customFormat="1" ht="29.85" customHeight="1">
      <c r="B385" s="159"/>
      <c r="D385" s="160" t="s">
        <v>72</v>
      </c>
      <c r="E385" s="170" t="s">
        <v>727</v>
      </c>
      <c r="F385" s="170" t="s">
        <v>728</v>
      </c>
      <c r="I385" s="162"/>
      <c r="J385" s="171">
        <f>BK385</f>
        <v>0</v>
      </c>
      <c r="L385" s="159"/>
      <c r="M385" s="164"/>
      <c r="N385" s="165"/>
      <c r="O385" s="165"/>
      <c r="P385" s="166">
        <f>SUM(P386:P392)</f>
        <v>0</v>
      </c>
      <c r="Q385" s="165"/>
      <c r="R385" s="166">
        <f>SUM(R386:R392)</f>
        <v>0</v>
      </c>
      <c r="S385" s="165"/>
      <c r="T385" s="167">
        <f>SUM(T386:T392)</f>
        <v>0</v>
      </c>
      <c r="AR385" s="160" t="s">
        <v>83</v>
      </c>
      <c r="AT385" s="168" t="s">
        <v>72</v>
      </c>
      <c r="AU385" s="168" t="s">
        <v>81</v>
      </c>
      <c r="AY385" s="160" t="s">
        <v>178</v>
      </c>
      <c r="BK385" s="169">
        <f>SUM(BK386:BK392)</f>
        <v>0</v>
      </c>
    </row>
    <row r="386" spans="2:65" s="1" customFormat="1" ht="25.5" customHeight="1">
      <c r="B386" s="172"/>
      <c r="C386" s="173" t="s">
        <v>729</v>
      </c>
      <c r="D386" s="173" t="s">
        <v>180</v>
      </c>
      <c r="E386" s="174" t="s">
        <v>730</v>
      </c>
      <c r="F386" s="175" t="s">
        <v>731</v>
      </c>
      <c r="G386" s="176" t="s">
        <v>183</v>
      </c>
      <c r="H386" s="177">
        <v>0.475</v>
      </c>
      <c r="I386" s="178"/>
      <c r="J386" s="179">
        <f>ROUND(I386*H386,2)</f>
        <v>0</v>
      </c>
      <c r="K386" s="175" t="s">
        <v>267</v>
      </c>
      <c r="L386" s="39"/>
      <c r="M386" s="180" t="s">
        <v>5</v>
      </c>
      <c r="N386" s="181" t="s">
        <v>44</v>
      </c>
      <c r="O386" s="40"/>
      <c r="P386" s="182">
        <f>O386*H386</f>
        <v>0</v>
      </c>
      <c r="Q386" s="182">
        <v>0</v>
      </c>
      <c r="R386" s="182">
        <f>Q386*H386</f>
        <v>0</v>
      </c>
      <c r="S386" s="182">
        <v>0</v>
      </c>
      <c r="T386" s="183">
        <f>S386*H386</f>
        <v>0</v>
      </c>
      <c r="AR386" s="22" t="s">
        <v>218</v>
      </c>
      <c r="AT386" s="22" t="s">
        <v>180</v>
      </c>
      <c r="AU386" s="22" t="s">
        <v>83</v>
      </c>
      <c r="AY386" s="22" t="s">
        <v>178</v>
      </c>
      <c r="BE386" s="184">
        <f>IF(N386="základní",J386,0)</f>
        <v>0</v>
      </c>
      <c r="BF386" s="184">
        <f>IF(N386="snížená",J386,0)</f>
        <v>0</v>
      </c>
      <c r="BG386" s="184">
        <f>IF(N386="zákl. přenesená",J386,0)</f>
        <v>0</v>
      </c>
      <c r="BH386" s="184">
        <f>IF(N386="sníž. přenesená",J386,0)</f>
        <v>0</v>
      </c>
      <c r="BI386" s="184">
        <f>IF(N386="nulová",J386,0)</f>
        <v>0</v>
      </c>
      <c r="BJ386" s="22" t="s">
        <v>81</v>
      </c>
      <c r="BK386" s="184">
        <f>ROUND(I386*H386,2)</f>
        <v>0</v>
      </c>
      <c r="BL386" s="22" t="s">
        <v>218</v>
      </c>
      <c r="BM386" s="22" t="s">
        <v>732</v>
      </c>
    </row>
    <row r="387" spans="2:51" s="11" customFormat="1" ht="13.5">
      <c r="B387" s="185"/>
      <c r="D387" s="186" t="s">
        <v>186</v>
      </c>
      <c r="E387" s="187" t="s">
        <v>5</v>
      </c>
      <c r="F387" s="188" t="s">
        <v>733</v>
      </c>
      <c r="H387" s="189">
        <v>0.475</v>
      </c>
      <c r="I387" s="190"/>
      <c r="L387" s="185"/>
      <c r="M387" s="191"/>
      <c r="N387" s="192"/>
      <c r="O387" s="192"/>
      <c r="P387" s="192"/>
      <c r="Q387" s="192"/>
      <c r="R387" s="192"/>
      <c r="S387" s="192"/>
      <c r="T387" s="193"/>
      <c r="AT387" s="187" t="s">
        <v>186</v>
      </c>
      <c r="AU387" s="187" t="s">
        <v>83</v>
      </c>
      <c r="AV387" s="11" t="s">
        <v>83</v>
      </c>
      <c r="AW387" s="11" t="s">
        <v>37</v>
      </c>
      <c r="AX387" s="11" t="s">
        <v>73</v>
      </c>
      <c r="AY387" s="187" t="s">
        <v>178</v>
      </c>
    </row>
    <row r="388" spans="2:51" s="12" customFormat="1" ht="13.5">
      <c r="B388" s="194"/>
      <c r="D388" s="186" t="s">
        <v>186</v>
      </c>
      <c r="E388" s="195" t="s">
        <v>5</v>
      </c>
      <c r="F388" s="196" t="s">
        <v>188</v>
      </c>
      <c r="H388" s="197">
        <v>0.475</v>
      </c>
      <c r="I388" s="198"/>
      <c r="L388" s="194"/>
      <c r="M388" s="199"/>
      <c r="N388" s="200"/>
      <c r="O388" s="200"/>
      <c r="P388" s="200"/>
      <c r="Q388" s="200"/>
      <c r="R388" s="200"/>
      <c r="S388" s="200"/>
      <c r="T388" s="201"/>
      <c r="AT388" s="195" t="s">
        <v>186</v>
      </c>
      <c r="AU388" s="195" t="s">
        <v>83</v>
      </c>
      <c r="AV388" s="12" t="s">
        <v>185</v>
      </c>
      <c r="AW388" s="12" t="s">
        <v>37</v>
      </c>
      <c r="AX388" s="12" t="s">
        <v>81</v>
      </c>
      <c r="AY388" s="195" t="s">
        <v>178</v>
      </c>
    </row>
    <row r="389" spans="2:65" s="1" customFormat="1" ht="25.5" customHeight="1">
      <c r="B389" s="172"/>
      <c r="C389" s="173" t="s">
        <v>465</v>
      </c>
      <c r="D389" s="173" t="s">
        <v>180</v>
      </c>
      <c r="E389" s="174" t="s">
        <v>734</v>
      </c>
      <c r="F389" s="175" t="s">
        <v>735</v>
      </c>
      <c r="G389" s="176" t="s">
        <v>183</v>
      </c>
      <c r="H389" s="177">
        <v>0.475</v>
      </c>
      <c r="I389" s="178"/>
      <c r="J389" s="179">
        <f>ROUND(I389*H389,2)</f>
        <v>0</v>
      </c>
      <c r="K389" s="175" t="s">
        <v>267</v>
      </c>
      <c r="L389" s="39"/>
      <c r="M389" s="180" t="s">
        <v>5</v>
      </c>
      <c r="N389" s="181" t="s">
        <v>44</v>
      </c>
      <c r="O389" s="40"/>
      <c r="P389" s="182">
        <f>O389*H389</f>
        <v>0</v>
      </c>
      <c r="Q389" s="182">
        <v>0</v>
      </c>
      <c r="R389" s="182">
        <f>Q389*H389</f>
        <v>0</v>
      </c>
      <c r="S389" s="182">
        <v>0</v>
      </c>
      <c r="T389" s="183">
        <f>S389*H389</f>
        <v>0</v>
      </c>
      <c r="AR389" s="22" t="s">
        <v>218</v>
      </c>
      <c r="AT389" s="22" t="s">
        <v>180</v>
      </c>
      <c r="AU389" s="22" t="s">
        <v>83</v>
      </c>
      <c r="AY389" s="22" t="s">
        <v>178</v>
      </c>
      <c r="BE389" s="184">
        <f>IF(N389="základní",J389,0)</f>
        <v>0</v>
      </c>
      <c r="BF389" s="184">
        <f>IF(N389="snížená",J389,0)</f>
        <v>0</v>
      </c>
      <c r="BG389" s="184">
        <f>IF(N389="zákl. přenesená",J389,0)</f>
        <v>0</v>
      </c>
      <c r="BH389" s="184">
        <f>IF(N389="sníž. přenesená",J389,0)</f>
        <v>0</v>
      </c>
      <c r="BI389" s="184">
        <f>IF(N389="nulová",J389,0)</f>
        <v>0</v>
      </c>
      <c r="BJ389" s="22" t="s">
        <v>81</v>
      </c>
      <c r="BK389" s="184">
        <f>ROUND(I389*H389,2)</f>
        <v>0</v>
      </c>
      <c r="BL389" s="22" t="s">
        <v>218</v>
      </c>
      <c r="BM389" s="22" t="s">
        <v>736</v>
      </c>
    </row>
    <row r="390" spans="2:65" s="1" customFormat="1" ht="25.5" customHeight="1">
      <c r="B390" s="172"/>
      <c r="C390" s="173" t="s">
        <v>737</v>
      </c>
      <c r="D390" s="173" t="s">
        <v>180</v>
      </c>
      <c r="E390" s="174" t="s">
        <v>738</v>
      </c>
      <c r="F390" s="175" t="s">
        <v>739</v>
      </c>
      <c r="G390" s="176" t="s">
        <v>183</v>
      </c>
      <c r="H390" s="177">
        <v>573.743</v>
      </c>
      <c r="I390" s="178"/>
      <c r="J390" s="179">
        <f>ROUND(I390*H390,2)</f>
        <v>0</v>
      </c>
      <c r="K390" s="175" t="s">
        <v>191</v>
      </c>
      <c r="L390" s="39"/>
      <c r="M390" s="180" t="s">
        <v>5</v>
      </c>
      <c r="N390" s="181" t="s">
        <v>44</v>
      </c>
      <c r="O390" s="40"/>
      <c r="P390" s="182">
        <f>O390*H390</f>
        <v>0</v>
      </c>
      <c r="Q390" s="182">
        <v>0</v>
      </c>
      <c r="R390" s="182">
        <f>Q390*H390</f>
        <v>0</v>
      </c>
      <c r="S390" s="182">
        <v>0</v>
      </c>
      <c r="T390" s="183">
        <f>S390*H390</f>
        <v>0</v>
      </c>
      <c r="AR390" s="22" t="s">
        <v>218</v>
      </c>
      <c r="AT390" s="22" t="s">
        <v>180</v>
      </c>
      <c r="AU390" s="22" t="s">
        <v>83</v>
      </c>
      <c r="AY390" s="22" t="s">
        <v>178</v>
      </c>
      <c r="BE390" s="184">
        <f>IF(N390="základní",J390,0)</f>
        <v>0</v>
      </c>
      <c r="BF390" s="184">
        <f>IF(N390="snížená",J390,0)</f>
        <v>0</v>
      </c>
      <c r="BG390" s="184">
        <f>IF(N390="zákl. přenesená",J390,0)</f>
        <v>0</v>
      </c>
      <c r="BH390" s="184">
        <f>IF(N390="sníž. přenesená",J390,0)</f>
        <v>0</v>
      </c>
      <c r="BI390" s="184">
        <f>IF(N390="nulová",J390,0)</f>
        <v>0</v>
      </c>
      <c r="BJ390" s="22" t="s">
        <v>81</v>
      </c>
      <c r="BK390" s="184">
        <f>ROUND(I390*H390,2)</f>
        <v>0</v>
      </c>
      <c r="BL390" s="22" t="s">
        <v>218</v>
      </c>
      <c r="BM390" s="22" t="s">
        <v>740</v>
      </c>
    </row>
    <row r="391" spans="2:51" s="11" customFormat="1" ht="13.5">
      <c r="B391" s="185"/>
      <c r="D391" s="186" t="s">
        <v>186</v>
      </c>
      <c r="E391" s="187" t="s">
        <v>5</v>
      </c>
      <c r="F391" s="188" t="s">
        <v>741</v>
      </c>
      <c r="H391" s="189">
        <v>573.743</v>
      </c>
      <c r="I391" s="190"/>
      <c r="L391" s="185"/>
      <c r="M391" s="191"/>
      <c r="N391" s="192"/>
      <c r="O391" s="192"/>
      <c r="P391" s="192"/>
      <c r="Q391" s="192"/>
      <c r="R391" s="192"/>
      <c r="S391" s="192"/>
      <c r="T391" s="193"/>
      <c r="AT391" s="187" t="s">
        <v>186</v>
      </c>
      <c r="AU391" s="187" t="s">
        <v>83</v>
      </c>
      <c r="AV391" s="11" t="s">
        <v>83</v>
      </c>
      <c r="AW391" s="11" t="s">
        <v>37</v>
      </c>
      <c r="AX391" s="11" t="s">
        <v>73</v>
      </c>
      <c r="AY391" s="187" t="s">
        <v>178</v>
      </c>
    </row>
    <row r="392" spans="2:51" s="12" customFormat="1" ht="13.5">
      <c r="B392" s="194"/>
      <c r="D392" s="186" t="s">
        <v>186</v>
      </c>
      <c r="E392" s="195" t="s">
        <v>5</v>
      </c>
      <c r="F392" s="196" t="s">
        <v>188</v>
      </c>
      <c r="H392" s="197">
        <v>573.743</v>
      </c>
      <c r="I392" s="198"/>
      <c r="L392" s="194"/>
      <c r="M392" s="199"/>
      <c r="N392" s="200"/>
      <c r="O392" s="200"/>
      <c r="P392" s="200"/>
      <c r="Q392" s="200"/>
      <c r="R392" s="200"/>
      <c r="S392" s="200"/>
      <c r="T392" s="201"/>
      <c r="AT392" s="195" t="s">
        <v>186</v>
      </c>
      <c r="AU392" s="195" t="s">
        <v>83</v>
      </c>
      <c r="AV392" s="12" t="s">
        <v>185</v>
      </c>
      <c r="AW392" s="12" t="s">
        <v>37</v>
      </c>
      <c r="AX392" s="12" t="s">
        <v>81</v>
      </c>
      <c r="AY392" s="195" t="s">
        <v>178</v>
      </c>
    </row>
    <row r="393" spans="2:63" s="10" customFormat="1" ht="29.85" customHeight="1">
      <c r="B393" s="159"/>
      <c r="D393" s="160" t="s">
        <v>72</v>
      </c>
      <c r="E393" s="170" t="s">
        <v>742</v>
      </c>
      <c r="F393" s="170" t="s">
        <v>743</v>
      </c>
      <c r="I393" s="162"/>
      <c r="J393" s="171">
        <f>BK393</f>
        <v>0</v>
      </c>
      <c r="L393" s="159"/>
      <c r="M393" s="164"/>
      <c r="N393" s="165"/>
      <c r="O393" s="165"/>
      <c r="P393" s="166">
        <f>SUM(P394:P403)</f>
        <v>0</v>
      </c>
      <c r="Q393" s="165"/>
      <c r="R393" s="166">
        <f>SUM(R394:R403)</f>
        <v>0</v>
      </c>
      <c r="S393" s="165"/>
      <c r="T393" s="167">
        <f>SUM(T394:T403)</f>
        <v>0</v>
      </c>
      <c r="AR393" s="160" t="s">
        <v>83</v>
      </c>
      <c r="AT393" s="168" t="s">
        <v>72</v>
      </c>
      <c r="AU393" s="168" t="s">
        <v>81</v>
      </c>
      <c r="AY393" s="160" t="s">
        <v>178</v>
      </c>
      <c r="BK393" s="169">
        <f>SUM(BK394:BK403)</f>
        <v>0</v>
      </c>
    </row>
    <row r="394" spans="2:65" s="1" customFormat="1" ht="25.5" customHeight="1">
      <c r="B394" s="172"/>
      <c r="C394" s="173" t="s">
        <v>469</v>
      </c>
      <c r="D394" s="173" t="s">
        <v>180</v>
      </c>
      <c r="E394" s="174" t="s">
        <v>744</v>
      </c>
      <c r="F394" s="175" t="s">
        <v>745</v>
      </c>
      <c r="G394" s="176" t="s">
        <v>183</v>
      </c>
      <c r="H394" s="177">
        <v>242.825</v>
      </c>
      <c r="I394" s="178"/>
      <c r="J394" s="179">
        <f>ROUND(I394*H394,2)</f>
        <v>0</v>
      </c>
      <c r="K394" s="175" t="s">
        <v>191</v>
      </c>
      <c r="L394" s="39"/>
      <c r="M394" s="180" t="s">
        <v>5</v>
      </c>
      <c r="N394" s="181" t="s">
        <v>44</v>
      </c>
      <c r="O394" s="40"/>
      <c r="P394" s="182">
        <f>O394*H394</f>
        <v>0</v>
      </c>
      <c r="Q394" s="182">
        <v>0</v>
      </c>
      <c r="R394" s="182">
        <f>Q394*H394</f>
        <v>0</v>
      </c>
      <c r="S394" s="182">
        <v>0</v>
      </c>
      <c r="T394" s="183">
        <f>S394*H394</f>
        <v>0</v>
      </c>
      <c r="AR394" s="22" t="s">
        <v>218</v>
      </c>
      <c r="AT394" s="22" t="s">
        <v>180</v>
      </c>
      <c r="AU394" s="22" t="s">
        <v>83</v>
      </c>
      <c r="AY394" s="22" t="s">
        <v>178</v>
      </c>
      <c r="BE394" s="184">
        <f>IF(N394="základní",J394,0)</f>
        <v>0</v>
      </c>
      <c r="BF394" s="184">
        <f>IF(N394="snížená",J394,0)</f>
        <v>0</v>
      </c>
      <c r="BG394" s="184">
        <f>IF(N394="zákl. přenesená",J394,0)</f>
        <v>0</v>
      </c>
      <c r="BH394" s="184">
        <f>IF(N394="sníž. přenesená",J394,0)</f>
        <v>0</v>
      </c>
      <c r="BI394" s="184">
        <f>IF(N394="nulová",J394,0)</f>
        <v>0</v>
      </c>
      <c r="BJ394" s="22" t="s">
        <v>81</v>
      </c>
      <c r="BK394" s="184">
        <f>ROUND(I394*H394,2)</f>
        <v>0</v>
      </c>
      <c r="BL394" s="22" t="s">
        <v>218</v>
      </c>
      <c r="BM394" s="22" t="s">
        <v>746</v>
      </c>
    </row>
    <row r="395" spans="2:51" s="11" customFormat="1" ht="27">
      <c r="B395" s="185"/>
      <c r="D395" s="186" t="s">
        <v>186</v>
      </c>
      <c r="E395" s="187" t="s">
        <v>5</v>
      </c>
      <c r="F395" s="188" t="s">
        <v>685</v>
      </c>
      <c r="H395" s="189">
        <v>242.825</v>
      </c>
      <c r="I395" s="190"/>
      <c r="L395" s="185"/>
      <c r="M395" s="191"/>
      <c r="N395" s="192"/>
      <c r="O395" s="192"/>
      <c r="P395" s="192"/>
      <c r="Q395" s="192"/>
      <c r="R395" s="192"/>
      <c r="S395" s="192"/>
      <c r="T395" s="193"/>
      <c r="AT395" s="187" t="s">
        <v>186</v>
      </c>
      <c r="AU395" s="187" t="s">
        <v>83</v>
      </c>
      <c r="AV395" s="11" t="s">
        <v>83</v>
      </c>
      <c r="AW395" s="11" t="s">
        <v>37</v>
      </c>
      <c r="AX395" s="11" t="s">
        <v>73</v>
      </c>
      <c r="AY395" s="187" t="s">
        <v>178</v>
      </c>
    </row>
    <row r="396" spans="2:51" s="12" customFormat="1" ht="13.5">
      <c r="B396" s="194"/>
      <c r="D396" s="186" t="s">
        <v>186</v>
      </c>
      <c r="E396" s="195" t="s">
        <v>5</v>
      </c>
      <c r="F396" s="196" t="s">
        <v>188</v>
      </c>
      <c r="H396" s="197">
        <v>242.825</v>
      </c>
      <c r="I396" s="198"/>
      <c r="L396" s="194"/>
      <c r="M396" s="199"/>
      <c r="N396" s="200"/>
      <c r="O396" s="200"/>
      <c r="P396" s="200"/>
      <c r="Q396" s="200"/>
      <c r="R396" s="200"/>
      <c r="S396" s="200"/>
      <c r="T396" s="201"/>
      <c r="AT396" s="195" t="s">
        <v>186</v>
      </c>
      <c r="AU396" s="195" t="s">
        <v>83</v>
      </c>
      <c r="AV396" s="12" t="s">
        <v>185</v>
      </c>
      <c r="AW396" s="12" t="s">
        <v>37</v>
      </c>
      <c r="AX396" s="12" t="s">
        <v>81</v>
      </c>
      <c r="AY396" s="195" t="s">
        <v>178</v>
      </c>
    </row>
    <row r="397" spans="2:65" s="1" customFormat="1" ht="38.25" customHeight="1">
      <c r="B397" s="172"/>
      <c r="C397" s="202" t="s">
        <v>747</v>
      </c>
      <c r="D397" s="202" t="s">
        <v>271</v>
      </c>
      <c r="E397" s="203" t="s">
        <v>748</v>
      </c>
      <c r="F397" s="204" t="s">
        <v>749</v>
      </c>
      <c r="G397" s="205" t="s">
        <v>183</v>
      </c>
      <c r="H397" s="206">
        <v>254.966</v>
      </c>
      <c r="I397" s="207"/>
      <c r="J397" s="208">
        <f>ROUND(I397*H397,2)</f>
        <v>0</v>
      </c>
      <c r="K397" s="204" t="s">
        <v>191</v>
      </c>
      <c r="L397" s="209"/>
      <c r="M397" s="210" t="s">
        <v>5</v>
      </c>
      <c r="N397" s="211" t="s">
        <v>44</v>
      </c>
      <c r="O397" s="40"/>
      <c r="P397" s="182">
        <f>O397*H397</f>
        <v>0</v>
      </c>
      <c r="Q397" s="182">
        <v>0</v>
      </c>
      <c r="R397" s="182">
        <f>Q397*H397</f>
        <v>0</v>
      </c>
      <c r="S397" s="182">
        <v>0</v>
      </c>
      <c r="T397" s="183">
        <f>S397*H397</f>
        <v>0</v>
      </c>
      <c r="AR397" s="22" t="s">
        <v>256</v>
      </c>
      <c r="AT397" s="22" t="s">
        <v>271</v>
      </c>
      <c r="AU397" s="22" t="s">
        <v>83</v>
      </c>
      <c r="AY397" s="22" t="s">
        <v>178</v>
      </c>
      <c r="BE397" s="184">
        <f>IF(N397="základní",J397,0)</f>
        <v>0</v>
      </c>
      <c r="BF397" s="184">
        <f>IF(N397="snížená",J397,0)</f>
        <v>0</v>
      </c>
      <c r="BG397" s="184">
        <f>IF(N397="zákl. přenesená",J397,0)</f>
        <v>0</v>
      </c>
      <c r="BH397" s="184">
        <f>IF(N397="sníž. přenesená",J397,0)</f>
        <v>0</v>
      </c>
      <c r="BI397" s="184">
        <f>IF(N397="nulová",J397,0)</f>
        <v>0</v>
      </c>
      <c r="BJ397" s="22" t="s">
        <v>81</v>
      </c>
      <c r="BK397" s="184">
        <f>ROUND(I397*H397,2)</f>
        <v>0</v>
      </c>
      <c r="BL397" s="22" t="s">
        <v>218</v>
      </c>
      <c r="BM397" s="22" t="s">
        <v>750</v>
      </c>
    </row>
    <row r="398" spans="2:51" s="11" customFormat="1" ht="13.5">
      <c r="B398" s="185"/>
      <c r="D398" s="186" t="s">
        <v>186</v>
      </c>
      <c r="E398" s="187" t="s">
        <v>5</v>
      </c>
      <c r="F398" s="188" t="s">
        <v>751</v>
      </c>
      <c r="H398" s="189">
        <v>254.966</v>
      </c>
      <c r="I398" s="190"/>
      <c r="L398" s="185"/>
      <c r="M398" s="191"/>
      <c r="N398" s="192"/>
      <c r="O398" s="192"/>
      <c r="P398" s="192"/>
      <c r="Q398" s="192"/>
      <c r="R398" s="192"/>
      <c r="S398" s="192"/>
      <c r="T398" s="193"/>
      <c r="AT398" s="187" t="s">
        <v>186</v>
      </c>
      <c r="AU398" s="187" t="s">
        <v>83</v>
      </c>
      <c r="AV398" s="11" t="s">
        <v>83</v>
      </c>
      <c r="AW398" s="11" t="s">
        <v>37</v>
      </c>
      <c r="AX398" s="11" t="s">
        <v>73</v>
      </c>
      <c r="AY398" s="187" t="s">
        <v>178</v>
      </c>
    </row>
    <row r="399" spans="2:51" s="12" customFormat="1" ht="13.5">
      <c r="B399" s="194"/>
      <c r="D399" s="186" t="s">
        <v>186</v>
      </c>
      <c r="E399" s="195" t="s">
        <v>5</v>
      </c>
      <c r="F399" s="196" t="s">
        <v>188</v>
      </c>
      <c r="H399" s="197">
        <v>254.966</v>
      </c>
      <c r="I399" s="198"/>
      <c r="L399" s="194"/>
      <c r="M399" s="199"/>
      <c r="N399" s="200"/>
      <c r="O399" s="200"/>
      <c r="P399" s="200"/>
      <c r="Q399" s="200"/>
      <c r="R399" s="200"/>
      <c r="S399" s="200"/>
      <c r="T399" s="201"/>
      <c r="AT399" s="195" t="s">
        <v>186</v>
      </c>
      <c r="AU399" s="195" t="s">
        <v>83</v>
      </c>
      <c r="AV399" s="12" t="s">
        <v>185</v>
      </c>
      <c r="AW399" s="12" t="s">
        <v>37</v>
      </c>
      <c r="AX399" s="12" t="s">
        <v>81</v>
      </c>
      <c r="AY399" s="195" t="s">
        <v>178</v>
      </c>
    </row>
    <row r="400" spans="2:65" s="1" customFormat="1" ht="25.5" customHeight="1">
      <c r="B400" s="172"/>
      <c r="C400" s="173" t="s">
        <v>474</v>
      </c>
      <c r="D400" s="173" t="s">
        <v>180</v>
      </c>
      <c r="E400" s="174" t="s">
        <v>752</v>
      </c>
      <c r="F400" s="175" t="s">
        <v>753</v>
      </c>
      <c r="G400" s="176" t="s">
        <v>183</v>
      </c>
      <c r="H400" s="177">
        <v>609.177</v>
      </c>
      <c r="I400" s="178"/>
      <c r="J400" s="179">
        <f>ROUND(I400*H400,2)</f>
        <v>0</v>
      </c>
      <c r="K400" s="175" t="s">
        <v>191</v>
      </c>
      <c r="L400" s="39"/>
      <c r="M400" s="180" t="s">
        <v>5</v>
      </c>
      <c r="N400" s="181" t="s">
        <v>44</v>
      </c>
      <c r="O400" s="40"/>
      <c r="P400" s="182">
        <f>O400*H400</f>
        <v>0</v>
      </c>
      <c r="Q400" s="182">
        <v>0</v>
      </c>
      <c r="R400" s="182">
        <f>Q400*H400</f>
        <v>0</v>
      </c>
      <c r="S400" s="182">
        <v>0</v>
      </c>
      <c r="T400" s="183">
        <f>S400*H400</f>
        <v>0</v>
      </c>
      <c r="AR400" s="22" t="s">
        <v>218</v>
      </c>
      <c r="AT400" s="22" t="s">
        <v>180</v>
      </c>
      <c r="AU400" s="22" t="s">
        <v>83</v>
      </c>
      <c r="AY400" s="22" t="s">
        <v>178</v>
      </c>
      <c r="BE400" s="184">
        <f>IF(N400="základní",J400,0)</f>
        <v>0</v>
      </c>
      <c r="BF400" s="184">
        <f>IF(N400="snížená",J400,0)</f>
        <v>0</v>
      </c>
      <c r="BG400" s="184">
        <f>IF(N400="zákl. přenesená",J400,0)</f>
        <v>0</v>
      </c>
      <c r="BH400" s="184">
        <f>IF(N400="sníž. přenesená",J400,0)</f>
        <v>0</v>
      </c>
      <c r="BI400" s="184">
        <f>IF(N400="nulová",J400,0)</f>
        <v>0</v>
      </c>
      <c r="BJ400" s="22" t="s">
        <v>81</v>
      </c>
      <c r="BK400" s="184">
        <f>ROUND(I400*H400,2)</f>
        <v>0</v>
      </c>
      <c r="BL400" s="22" t="s">
        <v>218</v>
      </c>
      <c r="BM400" s="22" t="s">
        <v>754</v>
      </c>
    </row>
    <row r="401" spans="2:51" s="11" customFormat="1" ht="13.5">
      <c r="B401" s="185"/>
      <c r="D401" s="186" t="s">
        <v>186</v>
      </c>
      <c r="E401" s="187" t="s">
        <v>5</v>
      </c>
      <c r="F401" s="188" t="s">
        <v>755</v>
      </c>
      <c r="H401" s="189">
        <v>251.877</v>
      </c>
      <c r="I401" s="190"/>
      <c r="L401" s="185"/>
      <c r="M401" s="191"/>
      <c r="N401" s="192"/>
      <c r="O401" s="192"/>
      <c r="P401" s="192"/>
      <c r="Q401" s="192"/>
      <c r="R401" s="192"/>
      <c r="S401" s="192"/>
      <c r="T401" s="193"/>
      <c r="AT401" s="187" t="s">
        <v>186</v>
      </c>
      <c r="AU401" s="187" t="s">
        <v>83</v>
      </c>
      <c r="AV401" s="11" t="s">
        <v>83</v>
      </c>
      <c r="AW401" s="11" t="s">
        <v>37</v>
      </c>
      <c r="AX401" s="11" t="s">
        <v>73</v>
      </c>
      <c r="AY401" s="187" t="s">
        <v>178</v>
      </c>
    </row>
    <row r="402" spans="2:51" s="11" customFormat="1" ht="13.5">
      <c r="B402" s="185"/>
      <c r="D402" s="186" t="s">
        <v>186</v>
      </c>
      <c r="E402" s="187" t="s">
        <v>5</v>
      </c>
      <c r="F402" s="188" t="s">
        <v>756</v>
      </c>
      <c r="H402" s="189">
        <v>357.3</v>
      </c>
      <c r="I402" s="190"/>
      <c r="L402" s="185"/>
      <c r="M402" s="191"/>
      <c r="N402" s="192"/>
      <c r="O402" s="192"/>
      <c r="P402" s="192"/>
      <c r="Q402" s="192"/>
      <c r="R402" s="192"/>
      <c r="S402" s="192"/>
      <c r="T402" s="193"/>
      <c r="AT402" s="187" t="s">
        <v>186</v>
      </c>
      <c r="AU402" s="187" t="s">
        <v>83</v>
      </c>
      <c r="AV402" s="11" t="s">
        <v>83</v>
      </c>
      <c r="AW402" s="11" t="s">
        <v>37</v>
      </c>
      <c r="AX402" s="11" t="s">
        <v>73</v>
      </c>
      <c r="AY402" s="187" t="s">
        <v>178</v>
      </c>
    </row>
    <row r="403" spans="2:51" s="12" customFormat="1" ht="13.5">
      <c r="B403" s="194"/>
      <c r="D403" s="186" t="s">
        <v>186</v>
      </c>
      <c r="E403" s="195" t="s">
        <v>5</v>
      </c>
      <c r="F403" s="196" t="s">
        <v>188</v>
      </c>
      <c r="H403" s="197">
        <v>609.177</v>
      </c>
      <c r="I403" s="198"/>
      <c r="L403" s="194"/>
      <c r="M403" s="213"/>
      <c r="N403" s="214"/>
      <c r="O403" s="214"/>
      <c r="P403" s="214"/>
      <c r="Q403" s="214"/>
      <c r="R403" s="214"/>
      <c r="S403" s="214"/>
      <c r="T403" s="215"/>
      <c r="AT403" s="195" t="s">
        <v>186</v>
      </c>
      <c r="AU403" s="195" t="s">
        <v>83</v>
      </c>
      <c r="AV403" s="12" t="s">
        <v>185</v>
      </c>
      <c r="AW403" s="12" t="s">
        <v>37</v>
      </c>
      <c r="AX403" s="12" t="s">
        <v>81</v>
      </c>
      <c r="AY403" s="195" t="s">
        <v>178</v>
      </c>
    </row>
    <row r="404" spans="2:12" s="1" customFormat="1" ht="6.95" customHeight="1">
      <c r="B404" s="54"/>
      <c r="C404" s="55"/>
      <c r="D404" s="55"/>
      <c r="E404" s="55"/>
      <c r="F404" s="55"/>
      <c r="G404" s="55"/>
      <c r="H404" s="55"/>
      <c r="I404" s="125"/>
      <c r="J404" s="55"/>
      <c r="K404" s="55"/>
      <c r="L404" s="39"/>
    </row>
  </sheetData>
  <autoFilter ref="C92:K403"/>
  <mergeCells count="10">
    <mergeCell ref="J51:J52"/>
    <mergeCell ref="E83:H83"/>
    <mergeCell ref="E85:H8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2"/>
  <sheetViews>
    <sheetView showGridLines="0" workbookViewId="0" topLeftCell="A1">
      <pane ySplit="1" topLeftCell="A29" activePane="bottomLeft" state="frozen"/>
      <selection pane="bottomLeft" activeCell="E9" sqref="E9:H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131</v>
      </c>
      <c r="G1" s="343" t="s">
        <v>132</v>
      </c>
      <c r="H1" s="343"/>
      <c r="I1" s="101"/>
      <c r="J1" s="100" t="s">
        <v>133</v>
      </c>
      <c r="K1" s="99" t="s">
        <v>134</v>
      </c>
      <c r="L1" s="100" t="s">
        <v>135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29" t="s">
        <v>8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2" t="s">
        <v>86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83</v>
      </c>
    </row>
    <row r="4" spans="2:46" ht="36.95" customHeight="1">
      <c r="B4" s="26"/>
      <c r="C4" s="27"/>
      <c r="D4" s="28" t="s">
        <v>136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44" t="str">
        <f>'Rekapitulace stavby'!K6</f>
        <v>Zateplení budovy SOŠ a SOU dopravní Čáslav (3.10)</v>
      </c>
      <c r="F7" s="345"/>
      <c r="G7" s="345"/>
      <c r="H7" s="345"/>
      <c r="I7" s="103"/>
      <c r="J7" s="27"/>
      <c r="K7" s="29"/>
    </row>
    <row r="8" spans="2:11" s="1" customFormat="1" ht="15">
      <c r="B8" s="39"/>
      <c r="C8" s="40"/>
      <c r="D8" s="35" t="s">
        <v>137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46" t="s">
        <v>2796</v>
      </c>
      <c r="F9" s="347"/>
      <c r="G9" s="347"/>
      <c r="H9" s="347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5</v>
      </c>
      <c r="G11" s="40"/>
      <c r="H11" s="40"/>
      <c r="I11" s="105" t="s">
        <v>21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22</v>
      </c>
      <c r="E12" s="40"/>
      <c r="F12" s="33" t="s">
        <v>139</v>
      </c>
      <c r="G12" s="40"/>
      <c r="H12" s="40"/>
      <c r="I12" s="105" t="s">
        <v>24</v>
      </c>
      <c r="J12" s="106" t="str">
        <f>'Rekapitulace stavby'!AN8</f>
        <v>19. 9. 2018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26</v>
      </c>
      <c r="E14" s="40"/>
      <c r="F14" s="40"/>
      <c r="G14" s="40"/>
      <c r="H14" s="40"/>
      <c r="I14" s="105" t="s">
        <v>27</v>
      </c>
      <c r="J14" s="33" t="str">
        <f>IF('Rekapitulace stavby'!AN10="","",'Rekapitulace stavby'!AN10)</f>
        <v>14801973</v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SUŠ a SOU dopravní Čáslav, Aug. Sedláčka 1145, Čás</v>
      </c>
      <c r="F15" s="40"/>
      <c r="G15" s="40"/>
      <c r="H15" s="40"/>
      <c r="I15" s="105" t="s">
        <v>30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05" t="s">
        <v>27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05" t="s">
        <v>27</v>
      </c>
      <c r="J20" s="33" t="str">
        <f>IF('Rekapitulace stavby'!AN16="","",'Rekapitulace stavby'!AN16)</f>
        <v>27210341</v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>AZ PROJECT spol. s r.o., Plynárenská 830, Kolín</v>
      </c>
      <c r="F21" s="40"/>
      <c r="G21" s="40"/>
      <c r="H21" s="40"/>
      <c r="I21" s="105" t="s">
        <v>30</v>
      </c>
      <c r="J21" s="33" t="str">
        <f>IF('Rekapitulace stavby'!AN17="","",'Rekapitulace stavby'!AN17)</f>
        <v>CZ27210341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38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35" t="s">
        <v>5</v>
      </c>
      <c r="F24" s="335"/>
      <c r="G24" s="335"/>
      <c r="H24" s="335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39</v>
      </c>
      <c r="E27" s="40"/>
      <c r="F27" s="40"/>
      <c r="G27" s="40"/>
      <c r="H27" s="40"/>
      <c r="I27" s="104"/>
      <c r="J27" s="114">
        <f>ROUND(J84,2)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41</v>
      </c>
      <c r="G29" s="40"/>
      <c r="H29" s="40"/>
      <c r="I29" s="115" t="s">
        <v>40</v>
      </c>
      <c r="J29" s="44" t="s">
        <v>42</v>
      </c>
      <c r="K29" s="43"/>
    </row>
    <row r="30" spans="2:11" s="1" customFormat="1" ht="14.45" customHeight="1">
      <c r="B30" s="39"/>
      <c r="C30" s="40"/>
      <c r="D30" s="47" t="s">
        <v>43</v>
      </c>
      <c r="E30" s="47" t="s">
        <v>44</v>
      </c>
      <c r="F30" s="116">
        <f>ROUND(SUM(BE84:BE121),2)</f>
        <v>0</v>
      </c>
      <c r="G30" s="40"/>
      <c r="H30" s="40"/>
      <c r="I30" s="117">
        <v>0.21</v>
      </c>
      <c r="J30" s="116">
        <f>ROUND(ROUND((SUM(BE84:BE121)),2)*I30,2)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45</v>
      </c>
      <c r="F31" s="116">
        <f>ROUND(SUM(BF84:BF121),2)</f>
        <v>0</v>
      </c>
      <c r="G31" s="40"/>
      <c r="H31" s="40"/>
      <c r="I31" s="117">
        <v>0.15</v>
      </c>
      <c r="J31" s="116">
        <f>ROUND(ROUND((SUM(BF84:BF121)),2)*I31,2)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46</v>
      </c>
      <c r="F32" s="116">
        <f>ROUND(SUM(BG84:BG121),2)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47</v>
      </c>
      <c r="F33" s="116">
        <f>ROUND(SUM(BH84:BH121),2)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48</v>
      </c>
      <c r="F34" s="116">
        <f>ROUND(SUM(BI84:BI121),2)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49</v>
      </c>
      <c r="E36" s="69"/>
      <c r="F36" s="69"/>
      <c r="G36" s="120" t="s">
        <v>50</v>
      </c>
      <c r="H36" s="121" t="s">
        <v>51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140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44" t="str">
        <f>E7</f>
        <v>Zateplení budovy SOŠ a SOU dopravní Čáslav (3.10)</v>
      </c>
      <c r="F45" s="345"/>
      <c r="G45" s="345"/>
      <c r="H45" s="345"/>
      <c r="I45" s="104"/>
      <c r="J45" s="40"/>
      <c r="K45" s="43"/>
    </row>
    <row r="46" spans="2:11" s="1" customFormat="1" ht="14.45" customHeight="1">
      <c r="B46" s="39"/>
      <c r="C46" s="35" t="s">
        <v>137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46" t="str">
        <f>E9</f>
        <v>1715a2 - Přípomoce v - 1715a2 - Přípomoce vytápění A1, A1.2</v>
      </c>
      <c r="F47" s="347"/>
      <c r="G47" s="347"/>
      <c r="H47" s="347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22</v>
      </c>
      <c r="D49" s="40"/>
      <c r="E49" s="40"/>
      <c r="F49" s="33" t="str">
        <f>F12</f>
        <v xml:space="preserve"> </v>
      </c>
      <c r="G49" s="40"/>
      <c r="H49" s="40"/>
      <c r="I49" s="105" t="s">
        <v>24</v>
      </c>
      <c r="J49" s="106" t="str">
        <f>IF(J12="","",J12)</f>
        <v>19. 9. 2018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5" t="s">
        <v>26</v>
      </c>
      <c r="D51" s="40"/>
      <c r="E51" s="40"/>
      <c r="F51" s="33" t="str">
        <f>E15</f>
        <v>SUŠ a SOU dopravní Čáslav, Aug. Sedláčka 1145, Čás</v>
      </c>
      <c r="G51" s="40"/>
      <c r="H51" s="40"/>
      <c r="I51" s="105" t="s">
        <v>33</v>
      </c>
      <c r="J51" s="335" t="str">
        <f>E21</f>
        <v>AZ PROJECT spol. s r.o., Plynárenská 830, Kolín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04"/>
      <c r="J52" s="339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141</v>
      </c>
      <c r="D54" s="118"/>
      <c r="E54" s="118"/>
      <c r="F54" s="118"/>
      <c r="G54" s="118"/>
      <c r="H54" s="118"/>
      <c r="I54" s="129"/>
      <c r="J54" s="130" t="s">
        <v>142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143</v>
      </c>
      <c r="D56" s="40"/>
      <c r="E56" s="40"/>
      <c r="F56" s="40"/>
      <c r="G56" s="40"/>
      <c r="H56" s="40"/>
      <c r="I56" s="104"/>
      <c r="J56" s="114">
        <f>J84</f>
        <v>0</v>
      </c>
      <c r="K56" s="43"/>
      <c r="AU56" s="22" t="s">
        <v>144</v>
      </c>
    </row>
    <row r="57" spans="2:11" s="7" customFormat="1" ht="24.95" customHeight="1">
      <c r="B57" s="133"/>
      <c r="C57" s="134"/>
      <c r="D57" s="135" t="s">
        <v>145</v>
      </c>
      <c r="E57" s="136"/>
      <c r="F57" s="136"/>
      <c r="G57" s="136"/>
      <c r="H57" s="136"/>
      <c r="I57" s="137"/>
      <c r="J57" s="138">
        <f>J85</f>
        <v>0</v>
      </c>
      <c r="K57" s="139"/>
    </row>
    <row r="58" spans="2:11" s="8" customFormat="1" ht="19.9" customHeight="1">
      <c r="B58" s="140"/>
      <c r="C58" s="141"/>
      <c r="D58" s="142" t="s">
        <v>757</v>
      </c>
      <c r="E58" s="143"/>
      <c r="F58" s="143"/>
      <c r="G58" s="143"/>
      <c r="H58" s="143"/>
      <c r="I58" s="144"/>
      <c r="J58" s="145">
        <f>J86</f>
        <v>0</v>
      </c>
      <c r="K58" s="146"/>
    </row>
    <row r="59" spans="2:11" s="8" customFormat="1" ht="19.9" customHeight="1">
      <c r="B59" s="140"/>
      <c r="C59" s="141"/>
      <c r="D59" s="142" t="s">
        <v>148</v>
      </c>
      <c r="E59" s="143"/>
      <c r="F59" s="143"/>
      <c r="G59" s="143"/>
      <c r="H59" s="143"/>
      <c r="I59" s="144"/>
      <c r="J59" s="145">
        <f>J90</f>
        <v>0</v>
      </c>
      <c r="K59" s="146"/>
    </row>
    <row r="60" spans="2:11" s="8" customFormat="1" ht="19.9" customHeight="1">
      <c r="B60" s="140"/>
      <c r="C60" s="141"/>
      <c r="D60" s="142" t="s">
        <v>758</v>
      </c>
      <c r="E60" s="143"/>
      <c r="F60" s="143"/>
      <c r="G60" s="143"/>
      <c r="H60" s="143"/>
      <c r="I60" s="144"/>
      <c r="J60" s="145">
        <f>J96</f>
        <v>0</v>
      </c>
      <c r="K60" s="146"/>
    </row>
    <row r="61" spans="2:11" s="8" customFormat="1" ht="19.9" customHeight="1">
      <c r="B61" s="140"/>
      <c r="C61" s="141"/>
      <c r="D61" s="142" t="s">
        <v>150</v>
      </c>
      <c r="E61" s="143"/>
      <c r="F61" s="143"/>
      <c r="G61" s="143"/>
      <c r="H61" s="143"/>
      <c r="I61" s="144"/>
      <c r="J61" s="145">
        <f>J107</f>
        <v>0</v>
      </c>
      <c r="K61" s="146"/>
    </row>
    <row r="62" spans="2:11" s="8" customFormat="1" ht="19.9" customHeight="1">
      <c r="B62" s="140"/>
      <c r="C62" s="141"/>
      <c r="D62" s="142" t="s">
        <v>151</v>
      </c>
      <c r="E62" s="143"/>
      <c r="F62" s="143"/>
      <c r="G62" s="143"/>
      <c r="H62" s="143"/>
      <c r="I62" s="144"/>
      <c r="J62" s="145">
        <f>J116</f>
        <v>0</v>
      </c>
      <c r="K62" s="146"/>
    </row>
    <row r="63" spans="2:11" s="7" customFormat="1" ht="24.95" customHeight="1">
      <c r="B63" s="133"/>
      <c r="C63" s="134"/>
      <c r="D63" s="135" t="s">
        <v>152</v>
      </c>
      <c r="E63" s="136"/>
      <c r="F63" s="136"/>
      <c r="G63" s="136"/>
      <c r="H63" s="136"/>
      <c r="I63" s="137"/>
      <c r="J63" s="138">
        <f>J118</f>
        <v>0</v>
      </c>
      <c r="K63" s="139"/>
    </row>
    <row r="64" spans="2:11" s="8" customFormat="1" ht="19.9" customHeight="1">
      <c r="B64" s="140"/>
      <c r="C64" s="141"/>
      <c r="D64" s="142" t="s">
        <v>759</v>
      </c>
      <c r="E64" s="143"/>
      <c r="F64" s="143"/>
      <c r="G64" s="143"/>
      <c r="H64" s="143"/>
      <c r="I64" s="144"/>
      <c r="J64" s="145">
        <f>J119</f>
        <v>0</v>
      </c>
      <c r="K64" s="146"/>
    </row>
    <row r="65" spans="2:11" s="1" customFormat="1" ht="21.75" customHeight="1">
      <c r="B65" s="39"/>
      <c r="C65" s="40"/>
      <c r="D65" s="40"/>
      <c r="E65" s="40"/>
      <c r="F65" s="40"/>
      <c r="G65" s="40"/>
      <c r="H65" s="40"/>
      <c r="I65" s="104"/>
      <c r="J65" s="40"/>
      <c r="K65" s="43"/>
    </row>
    <row r="66" spans="2:11" s="1" customFormat="1" ht="6.95" customHeight="1">
      <c r="B66" s="54"/>
      <c r="C66" s="55"/>
      <c r="D66" s="55"/>
      <c r="E66" s="55"/>
      <c r="F66" s="55"/>
      <c r="G66" s="55"/>
      <c r="H66" s="55"/>
      <c r="I66" s="125"/>
      <c r="J66" s="55"/>
      <c r="K66" s="56"/>
    </row>
    <row r="70" spans="2:12" s="1" customFormat="1" ht="6.95" customHeight="1">
      <c r="B70" s="57"/>
      <c r="C70" s="58"/>
      <c r="D70" s="58"/>
      <c r="E70" s="58"/>
      <c r="F70" s="58"/>
      <c r="G70" s="58"/>
      <c r="H70" s="58"/>
      <c r="I70" s="126"/>
      <c r="J70" s="58"/>
      <c r="K70" s="58"/>
      <c r="L70" s="39"/>
    </row>
    <row r="71" spans="2:12" s="1" customFormat="1" ht="36.95" customHeight="1">
      <c r="B71" s="39"/>
      <c r="C71" s="59" t="s">
        <v>162</v>
      </c>
      <c r="I71" s="147"/>
      <c r="L71" s="39"/>
    </row>
    <row r="72" spans="2:12" s="1" customFormat="1" ht="6.95" customHeight="1">
      <c r="B72" s="39"/>
      <c r="I72" s="147"/>
      <c r="L72" s="39"/>
    </row>
    <row r="73" spans="2:12" s="1" customFormat="1" ht="14.45" customHeight="1">
      <c r="B73" s="39"/>
      <c r="C73" s="61" t="s">
        <v>18</v>
      </c>
      <c r="I73" s="147"/>
      <c r="L73" s="39"/>
    </row>
    <row r="74" spans="2:12" s="1" customFormat="1" ht="16.5" customHeight="1">
      <c r="B74" s="39"/>
      <c r="E74" s="340" t="str">
        <f>E7</f>
        <v>Zateplení budovy SOŠ a SOU dopravní Čáslav (3.10)</v>
      </c>
      <c r="F74" s="341"/>
      <c r="G74" s="341"/>
      <c r="H74" s="341"/>
      <c r="I74" s="147"/>
      <c r="L74" s="39"/>
    </row>
    <row r="75" spans="2:12" s="1" customFormat="1" ht="14.45" customHeight="1">
      <c r="B75" s="39"/>
      <c r="C75" s="61" t="s">
        <v>137</v>
      </c>
      <c r="I75" s="147"/>
      <c r="L75" s="39"/>
    </row>
    <row r="76" spans="2:12" s="1" customFormat="1" ht="17.25" customHeight="1">
      <c r="B76" s="39"/>
      <c r="E76" s="319" t="str">
        <f>E9</f>
        <v>1715a2 - Přípomoce v - 1715a2 - Přípomoce vytápění A1, A1.2</v>
      </c>
      <c r="F76" s="342"/>
      <c r="G76" s="342"/>
      <c r="H76" s="342"/>
      <c r="I76" s="147"/>
      <c r="L76" s="39"/>
    </row>
    <row r="77" spans="2:12" s="1" customFormat="1" ht="6.95" customHeight="1">
      <c r="B77" s="39"/>
      <c r="I77" s="147"/>
      <c r="L77" s="39"/>
    </row>
    <row r="78" spans="2:12" s="1" customFormat="1" ht="18" customHeight="1">
      <c r="B78" s="39"/>
      <c r="C78" s="61" t="s">
        <v>22</v>
      </c>
      <c r="F78" s="148" t="str">
        <f>F12</f>
        <v xml:space="preserve"> </v>
      </c>
      <c r="I78" s="149" t="s">
        <v>24</v>
      </c>
      <c r="J78" s="65" t="str">
        <f>IF(J12="","",J12)</f>
        <v>19. 9. 2018</v>
      </c>
      <c r="L78" s="39"/>
    </row>
    <row r="79" spans="2:12" s="1" customFormat="1" ht="6.95" customHeight="1">
      <c r="B79" s="39"/>
      <c r="I79" s="147"/>
      <c r="L79" s="39"/>
    </row>
    <row r="80" spans="2:12" s="1" customFormat="1" ht="15">
      <c r="B80" s="39"/>
      <c r="C80" s="61" t="s">
        <v>26</v>
      </c>
      <c r="F80" s="148" t="str">
        <f>E15</f>
        <v>SUŠ a SOU dopravní Čáslav, Aug. Sedláčka 1145, Čás</v>
      </c>
      <c r="I80" s="149" t="s">
        <v>33</v>
      </c>
      <c r="J80" s="148" t="str">
        <f>E21</f>
        <v>AZ PROJECT spol. s r.o., Plynárenská 830, Kolín</v>
      </c>
      <c r="L80" s="39"/>
    </row>
    <row r="81" spans="2:12" s="1" customFormat="1" ht="14.45" customHeight="1">
      <c r="B81" s="39"/>
      <c r="C81" s="61" t="s">
        <v>31</v>
      </c>
      <c r="F81" s="148" t="str">
        <f>IF(E18="","",E18)</f>
        <v/>
      </c>
      <c r="I81" s="147"/>
      <c r="L81" s="39"/>
    </row>
    <row r="82" spans="2:12" s="1" customFormat="1" ht="10.35" customHeight="1">
      <c r="B82" s="39"/>
      <c r="I82" s="147"/>
      <c r="L82" s="39"/>
    </row>
    <row r="83" spans="2:20" s="9" customFormat="1" ht="29.25" customHeight="1">
      <c r="B83" s="150"/>
      <c r="C83" s="151" t="s">
        <v>163</v>
      </c>
      <c r="D83" s="152" t="s">
        <v>58</v>
      </c>
      <c r="E83" s="152" t="s">
        <v>54</v>
      </c>
      <c r="F83" s="152" t="s">
        <v>164</v>
      </c>
      <c r="G83" s="152" t="s">
        <v>165</v>
      </c>
      <c r="H83" s="152" t="s">
        <v>166</v>
      </c>
      <c r="I83" s="153" t="s">
        <v>167</v>
      </c>
      <c r="J83" s="152" t="s">
        <v>142</v>
      </c>
      <c r="K83" s="154" t="s">
        <v>168</v>
      </c>
      <c r="L83" s="150"/>
      <c r="M83" s="71" t="s">
        <v>169</v>
      </c>
      <c r="N83" s="72" t="s">
        <v>43</v>
      </c>
      <c r="O83" s="72" t="s">
        <v>170</v>
      </c>
      <c r="P83" s="72" t="s">
        <v>171</v>
      </c>
      <c r="Q83" s="72" t="s">
        <v>172</v>
      </c>
      <c r="R83" s="72" t="s">
        <v>173</v>
      </c>
      <c r="S83" s="72" t="s">
        <v>174</v>
      </c>
      <c r="T83" s="73" t="s">
        <v>175</v>
      </c>
    </row>
    <row r="84" spans="2:63" s="1" customFormat="1" ht="29.25" customHeight="1">
      <c r="B84" s="39"/>
      <c r="C84" s="75" t="s">
        <v>143</v>
      </c>
      <c r="I84" s="147"/>
      <c r="J84" s="155">
        <f>BK84</f>
        <v>0</v>
      </c>
      <c r="L84" s="39"/>
      <c r="M84" s="74"/>
      <c r="N84" s="66"/>
      <c r="O84" s="66"/>
      <c r="P84" s="156">
        <f>P85+P118</f>
        <v>0</v>
      </c>
      <c r="Q84" s="66"/>
      <c r="R84" s="156">
        <f>R85+R118</f>
        <v>0</v>
      </c>
      <c r="S84" s="66"/>
      <c r="T84" s="157">
        <f>T85+T118</f>
        <v>0</v>
      </c>
      <c r="AT84" s="22" t="s">
        <v>72</v>
      </c>
      <c r="AU84" s="22" t="s">
        <v>144</v>
      </c>
      <c r="BK84" s="158">
        <f>BK85+BK118</f>
        <v>0</v>
      </c>
    </row>
    <row r="85" spans="2:63" s="10" customFormat="1" ht="37.35" customHeight="1">
      <c r="B85" s="159"/>
      <c r="D85" s="160" t="s">
        <v>72</v>
      </c>
      <c r="E85" s="161" t="s">
        <v>176</v>
      </c>
      <c r="F85" s="161" t="s">
        <v>177</v>
      </c>
      <c r="I85" s="162"/>
      <c r="J85" s="163">
        <f>BK85</f>
        <v>0</v>
      </c>
      <c r="L85" s="159"/>
      <c r="M85" s="164"/>
      <c r="N85" s="165"/>
      <c r="O85" s="165"/>
      <c r="P85" s="166">
        <f>P86+P90+P96+P107+P116</f>
        <v>0</v>
      </c>
      <c r="Q85" s="165"/>
      <c r="R85" s="166">
        <f>R86+R90+R96+R107+R116</f>
        <v>0</v>
      </c>
      <c r="S85" s="165"/>
      <c r="T85" s="167">
        <f>T86+T90+T96+T107+T116</f>
        <v>0</v>
      </c>
      <c r="AR85" s="160" t="s">
        <v>81</v>
      </c>
      <c r="AT85" s="168" t="s">
        <v>72</v>
      </c>
      <c r="AU85" s="168" t="s">
        <v>73</v>
      </c>
      <c r="AY85" s="160" t="s">
        <v>178</v>
      </c>
      <c r="BK85" s="169">
        <f>BK86+BK90+BK96+BK107+BK116</f>
        <v>0</v>
      </c>
    </row>
    <row r="86" spans="2:63" s="10" customFormat="1" ht="19.9" customHeight="1">
      <c r="B86" s="159"/>
      <c r="D86" s="160" t="s">
        <v>72</v>
      </c>
      <c r="E86" s="170" t="s">
        <v>83</v>
      </c>
      <c r="F86" s="170" t="s">
        <v>760</v>
      </c>
      <c r="I86" s="162"/>
      <c r="J86" s="171">
        <f>BK86</f>
        <v>0</v>
      </c>
      <c r="L86" s="159"/>
      <c r="M86" s="164"/>
      <c r="N86" s="165"/>
      <c r="O86" s="165"/>
      <c r="P86" s="166">
        <f>SUM(P87:P89)</f>
        <v>0</v>
      </c>
      <c r="Q86" s="165"/>
      <c r="R86" s="166">
        <f>SUM(R87:R89)</f>
        <v>0</v>
      </c>
      <c r="S86" s="165"/>
      <c r="T86" s="167">
        <f>SUM(T87:T89)</f>
        <v>0</v>
      </c>
      <c r="AR86" s="160" t="s">
        <v>81</v>
      </c>
      <c r="AT86" s="168" t="s">
        <v>72</v>
      </c>
      <c r="AU86" s="168" t="s">
        <v>81</v>
      </c>
      <c r="AY86" s="160" t="s">
        <v>178</v>
      </c>
      <c r="BK86" s="169">
        <f>SUM(BK87:BK89)</f>
        <v>0</v>
      </c>
    </row>
    <row r="87" spans="2:65" s="1" customFormat="1" ht="16.5" customHeight="1">
      <c r="B87" s="172"/>
      <c r="C87" s="173" t="s">
        <v>81</v>
      </c>
      <c r="D87" s="173" t="s">
        <v>180</v>
      </c>
      <c r="E87" s="174" t="s">
        <v>761</v>
      </c>
      <c r="F87" s="175" t="s">
        <v>762</v>
      </c>
      <c r="G87" s="176" t="s">
        <v>290</v>
      </c>
      <c r="H87" s="177">
        <v>9.8</v>
      </c>
      <c r="I87" s="178"/>
      <c r="J87" s="179">
        <f>ROUND(I87*H87,2)</f>
        <v>0</v>
      </c>
      <c r="K87" s="175" t="s">
        <v>5</v>
      </c>
      <c r="L87" s="39"/>
      <c r="M87" s="180" t="s">
        <v>5</v>
      </c>
      <c r="N87" s="181" t="s">
        <v>44</v>
      </c>
      <c r="O87" s="40"/>
      <c r="P87" s="182">
        <f>O87*H87</f>
        <v>0</v>
      </c>
      <c r="Q87" s="182">
        <v>0</v>
      </c>
      <c r="R87" s="182">
        <f>Q87*H87</f>
        <v>0</v>
      </c>
      <c r="S87" s="182">
        <v>0</v>
      </c>
      <c r="T87" s="183">
        <f>S87*H87</f>
        <v>0</v>
      </c>
      <c r="AR87" s="22" t="s">
        <v>185</v>
      </c>
      <c r="AT87" s="22" t="s">
        <v>180</v>
      </c>
      <c r="AU87" s="22" t="s">
        <v>83</v>
      </c>
      <c r="AY87" s="22" t="s">
        <v>178</v>
      </c>
      <c r="BE87" s="184">
        <f>IF(N87="základní",J87,0)</f>
        <v>0</v>
      </c>
      <c r="BF87" s="184">
        <f>IF(N87="snížená",J87,0)</f>
        <v>0</v>
      </c>
      <c r="BG87" s="184">
        <f>IF(N87="zákl. přenesená",J87,0)</f>
        <v>0</v>
      </c>
      <c r="BH87" s="184">
        <f>IF(N87="sníž. přenesená",J87,0)</f>
        <v>0</v>
      </c>
      <c r="BI87" s="184">
        <f>IF(N87="nulová",J87,0)</f>
        <v>0</v>
      </c>
      <c r="BJ87" s="22" t="s">
        <v>81</v>
      </c>
      <c r="BK87" s="184">
        <f>ROUND(I87*H87,2)</f>
        <v>0</v>
      </c>
      <c r="BL87" s="22" t="s">
        <v>185</v>
      </c>
      <c r="BM87" s="22" t="s">
        <v>83</v>
      </c>
    </row>
    <row r="88" spans="2:51" s="11" customFormat="1" ht="13.5">
      <c r="B88" s="185"/>
      <c r="D88" s="186" t="s">
        <v>186</v>
      </c>
      <c r="E88" s="187" t="s">
        <v>5</v>
      </c>
      <c r="F88" s="188" t="s">
        <v>763</v>
      </c>
      <c r="H88" s="189">
        <v>9.8</v>
      </c>
      <c r="I88" s="190"/>
      <c r="L88" s="185"/>
      <c r="M88" s="191"/>
      <c r="N88" s="192"/>
      <c r="O88" s="192"/>
      <c r="P88" s="192"/>
      <c r="Q88" s="192"/>
      <c r="R88" s="192"/>
      <c r="S88" s="192"/>
      <c r="T88" s="193"/>
      <c r="AT88" s="187" t="s">
        <v>186</v>
      </c>
      <c r="AU88" s="187" t="s">
        <v>83</v>
      </c>
      <c r="AV88" s="11" t="s">
        <v>83</v>
      </c>
      <c r="AW88" s="11" t="s">
        <v>37</v>
      </c>
      <c r="AX88" s="11" t="s">
        <v>73</v>
      </c>
      <c r="AY88" s="187" t="s">
        <v>178</v>
      </c>
    </row>
    <row r="89" spans="2:51" s="12" customFormat="1" ht="13.5">
      <c r="B89" s="194"/>
      <c r="D89" s="186" t="s">
        <v>186</v>
      </c>
      <c r="E89" s="195" t="s">
        <v>5</v>
      </c>
      <c r="F89" s="196" t="s">
        <v>188</v>
      </c>
      <c r="H89" s="197">
        <v>9.8</v>
      </c>
      <c r="I89" s="198"/>
      <c r="L89" s="194"/>
      <c r="M89" s="199"/>
      <c r="N89" s="200"/>
      <c r="O89" s="200"/>
      <c r="P89" s="200"/>
      <c r="Q89" s="200"/>
      <c r="R89" s="200"/>
      <c r="S89" s="200"/>
      <c r="T89" s="201"/>
      <c r="AT89" s="195" t="s">
        <v>186</v>
      </c>
      <c r="AU89" s="195" t="s">
        <v>83</v>
      </c>
      <c r="AV89" s="12" t="s">
        <v>185</v>
      </c>
      <c r="AW89" s="12" t="s">
        <v>37</v>
      </c>
      <c r="AX89" s="12" t="s">
        <v>81</v>
      </c>
      <c r="AY89" s="195" t="s">
        <v>178</v>
      </c>
    </row>
    <row r="90" spans="2:63" s="10" customFormat="1" ht="29.85" customHeight="1">
      <c r="B90" s="159"/>
      <c r="D90" s="160" t="s">
        <v>72</v>
      </c>
      <c r="E90" s="170" t="s">
        <v>198</v>
      </c>
      <c r="F90" s="170" t="s">
        <v>239</v>
      </c>
      <c r="I90" s="162"/>
      <c r="J90" s="171">
        <f>BK90</f>
        <v>0</v>
      </c>
      <c r="L90" s="159"/>
      <c r="M90" s="164"/>
      <c r="N90" s="165"/>
      <c r="O90" s="165"/>
      <c r="P90" s="166">
        <f>SUM(P91:P95)</f>
        <v>0</v>
      </c>
      <c r="Q90" s="165"/>
      <c r="R90" s="166">
        <f>SUM(R91:R95)</f>
        <v>0</v>
      </c>
      <c r="S90" s="165"/>
      <c r="T90" s="167">
        <f>SUM(T91:T95)</f>
        <v>0</v>
      </c>
      <c r="AR90" s="160" t="s">
        <v>81</v>
      </c>
      <c r="AT90" s="168" t="s">
        <v>72</v>
      </c>
      <c r="AU90" s="168" t="s">
        <v>81</v>
      </c>
      <c r="AY90" s="160" t="s">
        <v>178</v>
      </c>
      <c r="BK90" s="169">
        <f>SUM(BK91:BK95)</f>
        <v>0</v>
      </c>
    </row>
    <row r="91" spans="2:65" s="1" customFormat="1" ht="25.5" customHeight="1">
      <c r="B91" s="172"/>
      <c r="C91" s="173" t="s">
        <v>83</v>
      </c>
      <c r="D91" s="173" t="s">
        <v>180</v>
      </c>
      <c r="E91" s="174" t="s">
        <v>764</v>
      </c>
      <c r="F91" s="175" t="s">
        <v>765</v>
      </c>
      <c r="G91" s="176" t="s">
        <v>299</v>
      </c>
      <c r="H91" s="177">
        <v>49</v>
      </c>
      <c r="I91" s="178"/>
      <c r="J91" s="179">
        <f>ROUND(I91*H91,2)</f>
        <v>0</v>
      </c>
      <c r="K91" s="175" t="s">
        <v>267</v>
      </c>
      <c r="L91" s="39"/>
      <c r="M91" s="180" t="s">
        <v>5</v>
      </c>
      <c r="N91" s="181" t="s">
        <v>44</v>
      </c>
      <c r="O91" s="40"/>
      <c r="P91" s="182">
        <f>O91*H91</f>
        <v>0</v>
      </c>
      <c r="Q91" s="182">
        <v>0</v>
      </c>
      <c r="R91" s="182">
        <f>Q91*H91</f>
        <v>0</v>
      </c>
      <c r="S91" s="182">
        <v>0</v>
      </c>
      <c r="T91" s="183">
        <f>S91*H91</f>
        <v>0</v>
      </c>
      <c r="AR91" s="22" t="s">
        <v>185</v>
      </c>
      <c r="AT91" s="22" t="s">
        <v>180</v>
      </c>
      <c r="AU91" s="22" t="s">
        <v>83</v>
      </c>
      <c r="AY91" s="22" t="s">
        <v>178</v>
      </c>
      <c r="BE91" s="184">
        <f>IF(N91="základní",J91,0)</f>
        <v>0</v>
      </c>
      <c r="BF91" s="184">
        <f>IF(N91="snížená",J91,0)</f>
        <v>0</v>
      </c>
      <c r="BG91" s="184">
        <f>IF(N91="zákl. přenesená",J91,0)</f>
        <v>0</v>
      </c>
      <c r="BH91" s="184">
        <f>IF(N91="sníž. přenesená",J91,0)</f>
        <v>0</v>
      </c>
      <c r="BI91" s="184">
        <f>IF(N91="nulová",J91,0)</f>
        <v>0</v>
      </c>
      <c r="BJ91" s="22" t="s">
        <v>81</v>
      </c>
      <c r="BK91" s="184">
        <f>ROUND(I91*H91,2)</f>
        <v>0</v>
      </c>
      <c r="BL91" s="22" t="s">
        <v>185</v>
      </c>
      <c r="BM91" s="22" t="s">
        <v>185</v>
      </c>
    </row>
    <row r="92" spans="2:65" s="1" customFormat="1" ht="25.5" customHeight="1">
      <c r="B92" s="172"/>
      <c r="C92" s="173" t="s">
        <v>193</v>
      </c>
      <c r="D92" s="173" t="s">
        <v>180</v>
      </c>
      <c r="E92" s="174" t="s">
        <v>766</v>
      </c>
      <c r="F92" s="175" t="s">
        <v>767</v>
      </c>
      <c r="G92" s="176" t="s">
        <v>183</v>
      </c>
      <c r="H92" s="177">
        <v>33.34</v>
      </c>
      <c r="I92" s="178"/>
      <c r="J92" s="179">
        <f>ROUND(I92*H92,2)</f>
        <v>0</v>
      </c>
      <c r="K92" s="175" t="s">
        <v>267</v>
      </c>
      <c r="L92" s="39"/>
      <c r="M92" s="180" t="s">
        <v>5</v>
      </c>
      <c r="N92" s="181" t="s">
        <v>44</v>
      </c>
      <c r="O92" s="40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AR92" s="22" t="s">
        <v>185</v>
      </c>
      <c r="AT92" s="22" t="s">
        <v>180</v>
      </c>
      <c r="AU92" s="22" t="s">
        <v>83</v>
      </c>
      <c r="AY92" s="22" t="s">
        <v>178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22" t="s">
        <v>81</v>
      </c>
      <c r="BK92" s="184">
        <f>ROUND(I92*H92,2)</f>
        <v>0</v>
      </c>
      <c r="BL92" s="22" t="s">
        <v>185</v>
      </c>
      <c r="BM92" s="22" t="s">
        <v>198</v>
      </c>
    </row>
    <row r="93" spans="2:51" s="11" customFormat="1" ht="13.5">
      <c r="B93" s="185"/>
      <c r="D93" s="186" t="s">
        <v>186</v>
      </c>
      <c r="E93" s="187" t="s">
        <v>5</v>
      </c>
      <c r="F93" s="188" t="s">
        <v>768</v>
      </c>
      <c r="H93" s="189">
        <v>33.34</v>
      </c>
      <c r="I93" s="190"/>
      <c r="L93" s="185"/>
      <c r="M93" s="191"/>
      <c r="N93" s="192"/>
      <c r="O93" s="192"/>
      <c r="P93" s="192"/>
      <c r="Q93" s="192"/>
      <c r="R93" s="192"/>
      <c r="S93" s="192"/>
      <c r="T93" s="193"/>
      <c r="AT93" s="187" t="s">
        <v>186</v>
      </c>
      <c r="AU93" s="187" t="s">
        <v>83</v>
      </c>
      <c r="AV93" s="11" t="s">
        <v>83</v>
      </c>
      <c r="AW93" s="11" t="s">
        <v>37</v>
      </c>
      <c r="AX93" s="11" t="s">
        <v>73</v>
      </c>
      <c r="AY93" s="187" t="s">
        <v>178</v>
      </c>
    </row>
    <row r="94" spans="2:51" s="12" customFormat="1" ht="13.5">
      <c r="B94" s="194"/>
      <c r="D94" s="186" t="s">
        <v>186</v>
      </c>
      <c r="E94" s="195" t="s">
        <v>5</v>
      </c>
      <c r="F94" s="196" t="s">
        <v>188</v>
      </c>
      <c r="H94" s="197">
        <v>33.34</v>
      </c>
      <c r="I94" s="198"/>
      <c r="L94" s="194"/>
      <c r="M94" s="199"/>
      <c r="N94" s="200"/>
      <c r="O94" s="200"/>
      <c r="P94" s="200"/>
      <c r="Q94" s="200"/>
      <c r="R94" s="200"/>
      <c r="S94" s="200"/>
      <c r="T94" s="201"/>
      <c r="AT94" s="195" t="s">
        <v>186</v>
      </c>
      <c r="AU94" s="195" t="s">
        <v>83</v>
      </c>
      <c r="AV94" s="12" t="s">
        <v>185</v>
      </c>
      <c r="AW94" s="12" t="s">
        <v>37</v>
      </c>
      <c r="AX94" s="12" t="s">
        <v>81</v>
      </c>
      <c r="AY94" s="195" t="s">
        <v>178</v>
      </c>
    </row>
    <row r="95" spans="2:65" s="1" customFormat="1" ht="25.5" customHeight="1">
      <c r="B95" s="172"/>
      <c r="C95" s="173" t="s">
        <v>185</v>
      </c>
      <c r="D95" s="173" t="s">
        <v>180</v>
      </c>
      <c r="E95" s="174" t="s">
        <v>769</v>
      </c>
      <c r="F95" s="175" t="s">
        <v>770</v>
      </c>
      <c r="G95" s="176" t="s">
        <v>299</v>
      </c>
      <c r="H95" s="177">
        <v>54</v>
      </c>
      <c r="I95" s="178"/>
      <c r="J95" s="179">
        <f>ROUND(I95*H95,2)</f>
        <v>0</v>
      </c>
      <c r="K95" s="175" t="s">
        <v>267</v>
      </c>
      <c r="L95" s="39"/>
      <c r="M95" s="180" t="s">
        <v>5</v>
      </c>
      <c r="N95" s="181" t="s">
        <v>44</v>
      </c>
      <c r="O95" s="40"/>
      <c r="P95" s="182">
        <f>O95*H95</f>
        <v>0</v>
      </c>
      <c r="Q95" s="182">
        <v>0</v>
      </c>
      <c r="R95" s="182">
        <f>Q95*H95</f>
        <v>0</v>
      </c>
      <c r="S95" s="182">
        <v>0</v>
      </c>
      <c r="T95" s="183">
        <f>S95*H95</f>
        <v>0</v>
      </c>
      <c r="AR95" s="22" t="s">
        <v>185</v>
      </c>
      <c r="AT95" s="22" t="s">
        <v>180</v>
      </c>
      <c r="AU95" s="22" t="s">
        <v>83</v>
      </c>
      <c r="AY95" s="22" t="s">
        <v>178</v>
      </c>
      <c r="BE95" s="184">
        <f>IF(N95="základní",J95,0)</f>
        <v>0</v>
      </c>
      <c r="BF95" s="184">
        <f>IF(N95="snížená",J95,0)</f>
        <v>0</v>
      </c>
      <c r="BG95" s="184">
        <f>IF(N95="zákl. přenesená",J95,0)</f>
        <v>0</v>
      </c>
      <c r="BH95" s="184">
        <f>IF(N95="sníž. přenesená",J95,0)</f>
        <v>0</v>
      </c>
      <c r="BI95" s="184">
        <f>IF(N95="nulová",J95,0)</f>
        <v>0</v>
      </c>
      <c r="BJ95" s="22" t="s">
        <v>81</v>
      </c>
      <c r="BK95" s="184">
        <f>ROUND(I95*H95,2)</f>
        <v>0</v>
      </c>
      <c r="BL95" s="22" t="s">
        <v>185</v>
      </c>
      <c r="BM95" s="22" t="s">
        <v>202</v>
      </c>
    </row>
    <row r="96" spans="2:63" s="10" customFormat="1" ht="29.85" customHeight="1">
      <c r="B96" s="159"/>
      <c r="D96" s="160" t="s">
        <v>72</v>
      </c>
      <c r="E96" s="170" t="s">
        <v>220</v>
      </c>
      <c r="F96" s="170" t="s">
        <v>771</v>
      </c>
      <c r="I96" s="162"/>
      <c r="J96" s="171">
        <f>BK96</f>
        <v>0</v>
      </c>
      <c r="L96" s="159"/>
      <c r="M96" s="164"/>
      <c r="N96" s="165"/>
      <c r="O96" s="165"/>
      <c r="P96" s="166">
        <f>SUM(P97:P106)</f>
        <v>0</v>
      </c>
      <c r="Q96" s="165"/>
      <c r="R96" s="166">
        <f>SUM(R97:R106)</f>
        <v>0</v>
      </c>
      <c r="S96" s="165"/>
      <c r="T96" s="167">
        <f>SUM(T97:T106)</f>
        <v>0</v>
      </c>
      <c r="AR96" s="160" t="s">
        <v>81</v>
      </c>
      <c r="AT96" s="168" t="s">
        <v>72</v>
      </c>
      <c r="AU96" s="168" t="s">
        <v>81</v>
      </c>
      <c r="AY96" s="160" t="s">
        <v>178</v>
      </c>
      <c r="BK96" s="169">
        <f>SUM(BK97:BK106)</f>
        <v>0</v>
      </c>
    </row>
    <row r="97" spans="2:65" s="1" customFormat="1" ht="38.25" customHeight="1">
      <c r="B97" s="172"/>
      <c r="C97" s="173" t="s">
        <v>204</v>
      </c>
      <c r="D97" s="173" t="s">
        <v>180</v>
      </c>
      <c r="E97" s="174" t="s">
        <v>772</v>
      </c>
      <c r="F97" s="175" t="s">
        <v>773</v>
      </c>
      <c r="G97" s="176" t="s">
        <v>299</v>
      </c>
      <c r="H97" s="177">
        <v>24</v>
      </c>
      <c r="I97" s="178"/>
      <c r="J97" s="179">
        <f>ROUND(I97*H97,2)</f>
        <v>0</v>
      </c>
      <c r="K97" s="175" t="s">
        <v>267</v>
      </c>
      <c r="L97" s="39"/>
      <c r="M97" s="180" t="s">
        <v>5</v>
      </c>
      <c r="N97" s="181" t="s">
        <v>44</v>
      </c>
      <c r="O97" s="40"/>
      <c r="P97" s="182">
        <f>O97*H97</f>
        <v>0</v>
      </c>
      <c r="Q97" s="182">
        <v>0</v>
      </c>
      <c r="R97" s="182">
        <f>Q97*H97</f>
        <v>0</v>
      </c>
      <c r="S97" s="182">
        <v>0</v>
      </c>
      <c r="T97" s="183">
        <f>S97*H97</f>
        <v>0</v>
      </c>
      <c r="AR97" s="22" t="s">
        <v>185</v>
      </c>
      <c r="AT97" s="22" t="s">
        <v>180</v>
      </c>
      <c r="AU97" s="22" t="s">
        <v>83</v>
      </c>
      <c r="AY97" s="22" t="s">
        <v>178</v>
      </c>
      <c r="BE97" s="184">
        <f>IF(N97="základní",J97,0)</f>
        <v>0</v>
      </c>
      <c r="BF97" s="184">
        <f>IF(N97="snížená",J97,0)</f>
        <v>0</v>
      </c>
      <c r="BG97" s="184">
        <f>IF(N97="zákl. přenesená",J97,0)</f>
        <v>0</v>
      </c>
      <c r="BH97" s="184">
        <f>IF(N97="sníž. přenesená",J97,0)</f>
        <v>0</v>
      </c>
      <c r="BI97" s="184">
        <f>IF(N97="nulová",J97,0)</f>
        <v>0</v>
      </c>
      <c r="BJ97" s="22" t="s">
        <v>81</v>
      </c>
      <c r="BK97" s="184">
        <f>ROUND(I97*H97,2)</f>
        <v>0</v>
      </c>
      <c r="BL97" s="22" t="s">
        <v>185</v>
      </c>
      <c r="BM97" s="22" t="s">
        <v>207</v>
      </c>
    </row>
    <row r="98" spans="2:65" s="1" customFormat="1" ht="38.25" customHeight="1">
      <c r="B98" s="172"/>
      <c r="C98" s="173" t="s">
        <v>198</v>
      </c>
      <c r="D98" s="173" t="s">
        <v>180</v>
      </c>
      <c r="E98" s="174" t="s">
        <v>774</v>
      </c>
      <c r="F98" s="175" t="s">
        <v>775</v>
      </c>
      <c r="G98" s="176" t="s">
        <v>299</v>
      </c>
      <c r="H98" s="177">
        <v>2</v>
      </c>
      <c r="I98" s="178"/>
      <c r="J98" s="179">
        <f>ROUND(I98*H98,2)</f>
        <v>0</v>
      </c>
      <c r="K98" s="175" t="s">
        <v>267</v>
      </c>
      <c r="L98" s="39"/>
      <c r="M98" s="180" t="s">
        <v>5</v>
      </c>
      <c r="N98" s="181" t="s">
        <v>44</v>
      </c>
      <c r="O98" s="40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AR98" s="22" t="s">
        <v>185</v>
      </c>
      <c r="AT98" s="22" t="s">
        <v>180</v>
      </c>
      <c r="AU98" s="22" t="s">
        <v>83</v>
      </c>
      <c r="AY98" s="22" t="s">
        <v>178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22" t="s">
        <v>81</v>
      </c>
      <c r="BK98" s="184">
        <f>ROUND(I98*H98,2)</f>
        <v>0</v>
      </c>
      <c r="BL98" s="22" t="s">
        <v>185</v>
      </c>
      <c r="BM98" s="22" t="s">
        <v>210</v>
      </c>
    </row>
    <row r="99" spans="2:65" s="1" customFormat="1" ht="38.25" customHeight="1">
      <c r="B99" s="172"/>
      <c r="C99" s="173" t="s">
        <v>211</v>
      </c>
      <c r="D99" s="173" t="s">
        <v>180</v>
      </c>
      <c r="E99" s="174" t="s">
        <v>776</v>
      </c>
      <c r="F99" s="175" t="s">
        <v>777</v>
      </c>
      <c r="G99" s="176" t="s">
        <v>299</v>
      </c>
      <c r="H99" s="177">
        <v>1</v>
      </c>
      <c r="I99" s="178"/>
      <c r="J99" s="179">
        <f>ROUND(I99*H99,2)</f>
        <v>0</v>
      </c>
      <c r="K99" s="175" t="s">
        <v>267</v>
      </c>
      <c r="L99" s="39"/>
      <c r="M99" s="180" t="s">
        <v>5</v>
      </c>
      <c r="N99" s="181" t="s">
        <v>44</v>
      </c>
      <c r="O99" s="40"/>
      <c r="P99" s="182">
        <f>O99*H99</f>
        <v>0</v>
      </c>
      <c r="Q99" s="182">
        <v>0</v>
      </c>
      <c r="R99" s="182">
        <f>Q99*H99</f>
        <v>0</v>
      </c>
      <c r="S99" s="182">
        <v>0</v>
      </c>
      <c r="T99" s="183">
        <f>S99*H99</f>
        <v>0</v>
      </c>
      <c r="AR99" s="22" t="s">
        <v>185</v>
      </c>
      <c r="AT99" s="22" t="s">
        <v>180</v>
      </c>
      <c r="AU99" s="22" t="s">
        <v>83</v>
      </c>
      <c r="AY99" s="22" t="s">
        <v>178</v>
      </c>
      <c r="BE99" s="184">
        <f>IF(N99="základní",J99,0)</f>
        <v>0</v>
      </c>
      <c r="BF99" s="184">
        <f>IF(N99="snížená",J99,0)</f>
        <v>0</v>
      </c>
      <c r="BG99" s="184">
        <f>IF(N99="zákl. přenesená",J99,0)</f>
        <v>0</v>
      </c>
      <c r="BH99" s="184">
        <f>IF(N99="sníž. přenesená",J99,0)</f>
        <v>0</v>
      </c>
      <c r="BI99" s="184">
        <f>IF(N99="nulová",J99,0)</f>
        <v>0</v>
      </c>
      <c r="BJ99" s="22" t="s">
        <v>81</v>
      </c>
      <c r="BK99" s="184">
        <f>ROUND(I99*H99,2)</f>
        <v>0</v>
      </c>
      <c r="BL99" s="22" t="s">
        <v>185</v>
      </c>
      <c r="BM99" s="22" t="s">
        <v>214</v>
      </c>
    </row>
    <row r="100" spans="2:65" s="1" customFormat="1" ht="25.5" customHeight="1">
      <c r="B100" s="172"/>
      <c r="C100" s="173" t="s">
        <v>202</v>
      </c>
      <c r="D100" s="173" t="s">
        <v>180</v>
      </c>
      <c r="E100" s="174" t="s">
        <v>778</v>
      </c>
      <c r="F100" s="175" t="s">
        <v>779</v>
      </c>
      <c r="G100" s="176" t="s">
        <v>290</v>
      </c>
      <c r="H100" s="177">
        <v>164.5</v>
      </c>
      <c r="I100" s="178"/>
      <c r="J100" s="179">
        <f>ROUND(I100*H100,2)</f>
        <v>0</v>
      </c>
      <c r="K100" s="175" t="s">
        <v>267</v>
      </c>
      <c r="L100" s="39"/>
      <c r="M100" s="180" t="s">
        <v>5</v>
      </c>
      <c r="N100" s="181" t="s">
        <v>44</v>
      </c>
      <c r="O100" s="40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AR100" s="22" t="s">
        <v>185</v>
      </c>
      <c r="AT100" s="22" t="s">
        <v>180</v>
      </c>
      <c r="AU100" s="22" t="s">
        <v>83</v>
      </c>
      <c r="AY100" s="22" t="s">
        <v>178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22" t="s">
        <v>81</v>
      </c>
      <c r="BK100" s="184">
        <f>ROUND(I100*H100,2)</f>
        <v>0</v>
      </c>
      <c r="BL100" s="22" t="s">
        <v>185</v>
      </c>
      <c r="BM100" s="22" t="s">
        <v>218</v>
      </c>
    </row>
    <row r="101" spans="2:51" s="11" customFormat="1" ht="27">
      <c r="B101" s="185"/>
      <c r="D101" s="186" t="s">
        <v>186</v>
      </c>
      <c r="E101" s="187" t="s">
        <v>5</v>
      </c>
      <c r="F101" s="188" t="s">
        <v>780</v>
      </c>
      <c r="H101" s="189">
        <v>62.9</v>
      </c>
      <c r="I101" s="190"/>
      <c r="L101" s="185"/>
      <c r="M101" s="191"/>
      <c r="N101" s="192"/>
      <c r="O101" s="192"/>
      <c r="P101" s="192"/>
      <c r="Q101" s="192"/>
      <c r="R101" s="192"/>
      <c r="S101" s="192"/>
      <c r="T101" s="193"/>
      <c r="AT101" s="187" t="s">
        <v>186</v>
      </c>
      <c r="AU101" s="187" t="s">
        <v>83</v>
      </c>
      <c r="AV101" s="11" t="s">
        <v>83</v>
      </c>
      <c r="AW101" s="11" t="s">
        <v>37</v>
      </c>
      <c r="AX101" s="11" t="s">
        <v>73</v>
      </c>
      <c r="AY101" s="187" t="s">
        <v>178</v>
      </c>
    </row>
    <row r="102" spans="2:51" s="11" customFormat="1" ht="27">
      <c r="B102" s="185"/>
      <c r="D102" s="186" t="s">
        <v>186</v>
      </c>
      <c r="E102" s="187" t="s">
        <v>5</v>
      </c>
      <c r="F102" s="188" t="s">
        <v>781</v>
      </c>
      <c r="H102" s="189">
        <v>101.6</v>
      </c>
      <c r="I102" s="190"/>
      <c r="L102" s="185"/>
      <c r="M102" s="191"/>
      <c r="N102" s="192"/>
      <c r="O102" s="192"/>
      <c r="P102" s="192"/>
      <c r="Q102" s="192"/>
      <c r="R102" s="192"/>
      <c r="S102" s="192"/>
      <c r="T102" s="193"/>
      <c r="AT102" s="187" t="s">
        <v>186</v>
      </c>
      <c r="AU102" s="187" t="s">
        <v>83</v>
      </c>
      <c r="AV102" s="11" t="s">
        <v>83</v>
      </c>
      <c r="AW102" s="11" t="s">
        <v>37</v>
      </c>
      <c r="AX102" s="11" t="s">
        <v>73</v>
      </c>
      <c r="AY102" s="187" t="s">
        <v>178</v>
      </c>
    </row>
    <row r="103" spans="2:51" s="12" customFormat="1" ht="13.5">
      <c r="B103" s="194"/>
      <c r="D103" s="186" t="s">
        <v>186</v>
      </c>
      <c r="E103" s="195" t="s">
        <v>5</v>
      </c>
      <c r="F103" s="196" t="s">
        <v>188</v>
      </c>
      <c r="H103" s="197">
        <v>164.5</v>
      </c>
      <c r="I103" s="198"/>
      <c r="L103" s="194"/>
      <c r="M103" s="199"/>
      <c r="N103" s="200"/>
      <c r="O103" s="200"/>
      <c r="P103" s="200"/>
      <c r="Q103" s="200"/>
      <c r="R103" s="200"/>
      <c r="S103" s="200"/>
      <c r="T103" s="201"/>
      <c r="AT103" s="195" t="s">
        <v>186</v>
      </c>
      <c r="AU103" s="195" t="s">
        <v>83</v>
      </c>
      <c r="AV103" s="12" t="s">
        <v>185</v>
      </c>
      <c r="AW103" s="12" t="s">
        <v>37</v>
      </c>
      <c r="AX103" s="12" t="s">
        <v>81</v>
      </c>
      <c r="AY103" s="195" t="s">
        <v>178</v>
      </c>
    </row>
    <row r="104" spans="2:65" s="1" customFormat="1" ht="25.5" customHeight="1">
      <c r="B104" s="172"/>
      <c r="C104" s="173" t="s">
        <v>220</v>
      </c>
      <c r="D104" s="173" t="s">
        <v>180</v>
      </c>
      <c r="E104" s="174" t="s">
        <v>782</v>
      </c>
      <c r="F104" s="175" t="s">
        <v>783</v>
      </c>
      <c r="G104" s="176" t="s">
        <v>290</v>
      </c>
      <c r="H104" s="177">
        <v>1</v>
      </c>
      <c r="I104" s="178"/>
      <c r="J104" s="179">
        <f>ROUND(I104*H104,2)</f>
        <v>0</v>
      </c>
      <c r="K104" s="175" t="s">
        <v>267</v>
      </c>
      <c r="L104" s="39"/>
      <c r="M104" s="180" t="s">
        <v>5</v>
      </c>
      <c r="N104" s="181" t="s">
        <v>44</v>
      </c>
      <c r="O104" s="40"/>
      <c r="P104" s="182">
        <f>O104*H104</f>
        <v>0</v>
      </c>
      <c r="Q104" s="182">
        <v>0</v>
      </c>
      <c r="R104" s="182">
        <f>Q104*H104</f>
        <v>0</v>
      </c>
      <c r="S104" s="182">
        <v>0</v>
      </c>
      <c r="T104" s="183">
        <f>S104*H104</f>
        <v>0</v>
      </c>
      <c r="AR104" s="22" t="s">
        <v>185</v>
      </c>
      <c r="AT104" s="22" t="s">
        <v>180</v>
      </c>
      <c r="AU104" s="22" t="s">
        <v>83</v>
      </c>
      <c r="AY104" s="22" t="s">
        <v>178</v>
      </c>
      <c r="BE104" s="184">
        <f>IF(N104="základní",J104,0)</f>
        <v>0</v>
      </c>
      <c r="BF104" s="184">
        <f>IF(N104="snížená",J104,0)</f>
        <v>0</v>
      </c>
      <c r="BG104" s="184">
        <f>IF(N104="zákl. přenesená",J104,0)</f>
        <v>0</v>
      </c>
      <c r="BH104" s="184">
        <f>IF(N104="sníž. přenesená",J104,0)</f>
        <v>0</v>
      </c>
      <c r="BI104" s="184">
        <f>IF(N104="nulová",J104,0)</f>
        <v>0</v>
      </c>
      <c r="BJ104" s="22" t="s">
        <v>81</v>
      </c>
      <c r="BK104" s="184">
        <f>ROUND(I104*H104,2)</f>
        <v>0</v>
      </c>
      <c r="BL104" s="22" t="s">
        <v>185</v>
      </c>
      <c r="BM104" s="22" t="s">
        <v>224</v>
      </c>
    </row>
    <row r="105" spans="2:51" s="11" customFormat="1" ht="13.5">
      <c r="B105" s="185"/>
      <c r="D105" s="186" t="s">
        <v>186</v>
      </c>
      <c r="E105" s="187" t="s">
        <v>5</v>
      </c>
      <c r="F105" s="188" t="s">
        <v>81</v>
      </c>
      <c r="H105" s="189">
        <v>1</v>
      </c>
      <c r="I105" s="190"/>
      <c r="L105" s="185"/>
      <c r="M105" s="191"/>
      <c r="N105" s="192"/>
      <c r="O105" s="192"/>
      <c r="P105" s="192"/>
      <c r="Q105" s="192"/>
      <c r="R105" s="192"/>
      <c r="S105" s="192"/>
      <c r="T105" s="193"/>
      <c r="AT105" s="187" t="s">
        <v>186</v>
      </c>
      <c r="AU105" s="187" t="s">
        <v>83</v>
      </c>
      <c r="AV105" s="11" t="s">
        <v>83</v>
      </c>
      <c r="AW105" s="11" t="s">
        <v>37</v>
      </c>
      <c r="AX105" s="11" t="s">
        <v>73</v>
      </c>
      <c r="AY105" s="187" t="s">
        <v>178</v>
      </c>
    </row>
    <row r="106" spans="2:51" s="12" customFormat="1" ht="13.5">
      <c r="B106" s="194"/>
      <c r="D106" s="186" t="s">
        <v>186</v>
      </c>
      <c r="E106" s="195" t="s">
        <v>5</v>
      </c>
      <c r="F106" s="196" t="s">
        <v>188</v>
      </c>
      <c r="H106" s="197">
        <v>1</v>
      </c>
      <c r="I106" s="198"/>
      <c r="L106" s="194"/>
      <c r="M106" s="199"/>
      <c r="N106" s="200"/>
      <c r="O106" s="200"/>
      <c r="P106" s="200"/>
      <c r="Q106" s="200"/>
      <c r="R106" s="200"/>
      <c r="S106" s="200"/>
      <c r="T106" s="201"/>
      <c r="AT106" s="195" t="s">
        <v>186</v>
      </c>
      <c r="AU106" s="195" t="s">
        <v>83</v>
      </c>
      <c r="AV106" s="12" t="s">
        <v>185</v>
      </c>
      <c r="AW106" s="12" t="s">
        <v>37</v>
      </c>
      <c r="AX106" s="12" t="s">
        <v>81</v>
      </c>
      <c r="AY106" s="195" t="s">
        <v>178</v>
      </c>
    </row>
    <row r="107" spans="2:63" s="10" customFormat="1" ht="29.85" customHeight="1">
      <c r="B107" s="159"/>
      <c r="D107" s="160" t="s">
        <v>72</v>
      </c>
      <c r="E107" s="170" t="s">
        <v>494</v>
      </c>
      <c r="F107" s="170" t="s">
        <v>495</v>
      </c>
      <c r="I107" s="162"/>
      <c r="J107" s="171">
        <f>BK107</f>
        <v>0</v>
      </c>
      <c r="L107" s="159"/>
      <c r="M107" s="164"/>
      <c r="N107" s="165"/>
      <c r="O107" s="165"/>
      <c r="P107" s="166">
        <f>SUM(P108:P115)</f>
        <v>0</v>
      </c>
      <c r="Q107" s="165"/>
      <c r="R107" s="166">
        <f>SUM(R108:R115)</f>
        <v>0</v>
      </c>
      <c r="S107" s="165"/>
      <c r="T107" s="167">
        <f>SUM(T108:T115)</f>
        <v>0</v>
      </c>
      <c r="AR107" s="160" t="s">
        <v>81</v>
      </c>
      <c r="AT107" s="168" t="s">
        <v>72</v>
      </c>
      <c r="AU107" s="168" t="s">
        <v>81</v>
      </c>
      <c r="AY107" s="160" t="s">
        <v>178</v>
      </c>
      <c r="BK107" s="169">
        <f>SUM(BK108:BK115)</f>
        <v>0</v>
      </c>
    </row>
    <row r="108" spans="2:65" s="1" customFormat="1" ht="25.5" customHeight="1">
      <c r="B108" s="172"/>
      <c r="C108" s="173" t="s">
        <v>207</v>
      </c>
      <c r="D108" s="173" t="s">
        <v>180</v>
      </c>
      <c r="E108" s="174" t="s">
        <v>496</v>
      </c>
      <c r="F108" s="175" t="s">
        <v>497</v>
      </c>
      <c r="G108" s="176" t="s">
        <v>217</v>
      </c>
      <c r="H108" s="177">
        <v>3.421</v>
      </c>
      <c r="I108" s="178"/>
      <c r="J108" s="179">
        <f>ROUND(I108*H108,2)</f>
        <v>0</v>
      </c>
      <c r="K108" s="175" t="s">
        <v>435</v>
      </c>
      <c r="L108" s="39"/>
      <c r="M108" s="180" t="s">
        <v>5</v>
      </c>
      <c r="N108" s="181" t="s">
        <v>44</v>
      </c>
      <c r="O108" s="40"/>
      <c r="P108" s="182">
        <f>O108*H108</f>
        <v>0</v>
      </c>
      <c r="Q108" s="182">
        <v>0</v>
      </c>
      <c r="R108" s="182">
        <f>Q108*H108</f>
        <v>0</v>
      </c>
      <c r="S108" s="182">
        <v>0</v>
      </c>
      <c r="T108" s="183">
        <f>S108*H108</f>
        <v>0</v>
      </c>
      <c r="AR108" s="22" t="s">
        <v>185</v>
      </c>
      <c r="AT108" s="22" t="s">
        <v>180</v>
      </c>
      <c r="AU108" s="22" t="s">
        <v>83</v>
      </c>
      <c r="AY108" s="22" t="s">
        <v>178</v>
      </c>
      <c r="BE108" s="184">
        <f>IF(N108="základní",J108,0)</f>
        <v>0</v>
      </c>
      <c r="BF108" s="184">
        <f>IF(N108="snížená",J108,0)</f>
        <v>0</v>
      </c>
      <c r="BG108" s="184">
        <f>IF(N108="zákl. přenesená",J108,0)</f>
        <v>0</v>
      </c>
      <c r="BH108" s="184">
        <f>IF(N108="sníž. přenesená",J108,0)</f>
        <v>0</v>
      </c>
      <c r="BI108" s="184">
        <f>IF(N108="nulová",J108,0)</f>
        <v>0</v>
      </c>
      <c r="BJ108" s="22" t="s">
        <v>81</v>
      </c>
      <c r="BK108" s="184">
        <f>ROUND(I108*H108,2)</f>
        <v>0</v>
      </c>
      <c r="BL108" s="22" t="s">
        <v>185</v>
      </c>
      <c r="BM108" s="22" t="s">
        <v>228</v>
      </c>
    </row>
    <row r="109" spans="2:51" s="11" customFormat="1" ht="13.5">
      <c r="B109" s="185"/>
      <c r="D109" s="186" t="s">
        <v>186</v>
      </c>
      <c r="E109" s="187" t="s">
        <v>5</v>
      </c>
      <c r="F109" s="188" t="s">
        <v>784</v>
      </c>
      <c r="H109" s="189">
        <v>3.421</v>
      </c>
      <c r="I109" s="190"/>
      <c r="L109" s="185"/>
      <c r="M109" s="191"/>
      <c r="N109" s="192"/>
      <c r="O109" s="192"/>
      <c r="P109" s="192"/>
      <c r="Q109" s="192"/>
      <c r="R109" s="192"/>
      <c r="S109" s="192"/>
      <c r="T109" s="193"/>
      <c r="AT109" s="187" t="s">
        <v>186</v>
      </c>
      <c r="AU109" s="187" t="s">
        <v>83</v>
      </c>
      <c r="AV109" s="11" t="s">
        <v>83</v>
      </c>
      <c r="AW109" s="11" t="s">
        <v>37</v>
      </c>
      <c r="AX109" s="11" t="s">
        <v>73</v>
      </c>
      <c r="AY109" s="187" t="s">
        <v>178</v>
      </c>
    </row>
    <row r="110" spans="2:51" s="12" customFormat="1" ht="13.5">
      <c r="B110" s="194"/>
      <c r="D110" s="186" t="s">
        <v>186</v>
      </c>
      <c r="E110" s="195" t="s">
        <v>5</v>
      </c>
      <c r="F110" s="196" t="s">
        <v>188</v>
      </c>
      <c r="H110" s="197">
        <v>3.421</v>
      </c>
      <c r="I110" s="198"/>
      <c r="L110" s="194"/>
      <c r="M110" s="199"/>
      <c r="N110" s="200"/>
      <c r="O110" s="200"/>
      <c r="P110" s="200"/>
      <c r="Q110" s="200"/>
      <c r="R110" s="200"/>
      <c r="S110" s="200"/>
      <c r="T110" s="201"/>
      <c r="AT110" s="195" t="s">
        <v>186</v>
      </c>
      <c r="AU110" s="195" t="s">
        <v>83</v>
      </c>
      <c r="AV110" s="12" t="s">
        <v>185</v>
      </c>
      <c r="AW110" s="12" t="s">
        <v>37</v>
      </c>
      <c r="AX110" s="12" t="s">
        <v>81</v>
      </c>
      <c r="AY110" s="195" t="s">
        <v>178</v>
      </c>
    </row>
    <row r="111" spans="2:65" s="1" customFormat="1" ht="25.5" customHeight="1">
      <c r="B111" s="172"/>
      <c r="C111" s="173" t="s">
        <v>230</v>
      </c>
      <c r="D111" s="173" t="s">
        <v>180</v>
      </c>
      <c r="E111" s="174" t="s">
        <v>501</v>
      </c>
      <c r="F111" s="175" t="s">
        <v>502</v>
      </c>
      <c r="G111" s="176" t="s">
        <v>217</v>
      </c>
      <c r="H111" s="177">
        <v>3.029</v>
      </c>
      <c r="I111" s="178"/>
      <c r="J111" s="179">
        <f>ROUND(I111*H111,2)</f>
        <v>0</v>
      </c>
      <c r="K111" s="175" t="s">
        <v>435</v>
      </c>
      <c r="L111" s="39"/>
      <c r="M111" s="180" t="s">
        <v>5</v>
      </c>
      <c r="N111" s="181" t="s">
        <v>44</v>
      </c>
      <c r="O111" s="40"/>
      <c r="P111" s="182">
        <f>O111*H111</f>
        <v>0</v>
      </c>
      <c r="Q111" s="182">
        <v>0</v>
      </c>
      <c r="R111" s="182">
        <f>Q111*H111</f>
        <v>0</v>
      </c>
      <c r="S111" s="182">
        <v>0</v>
      </c>
      <c r="T111" s="183">
        <f>S111*H111</f>
        <v>0</v>
      </c>
      <c r="AR111" s="22" t="s">
        <v>185</v>
      </c>
      <c r="AT111" s="22" t="s">
        <v>180</v>
      </c>
      <c r="AU111" s="22" t="s">
        <v>83</v>
      </c>
      <c r="AY111" s="22" t="s">
        <v>178</v>
      </c>
      <c r="BE111" s="184">
        <f>IF(N111="základní",J111,0)</f>
        <v>0</v>
      </c>
      <c r="BF111" s="184">
        <f>IF(N111="snížená",J111,0)</f>
        <v>0</v>
      </c>
      <c r="BG111" s="184">
        <f>IF(N111="zákl. přenesená",J111,0)</f>
        <v>0</v>
      </c>
      <c r="BH111" s="184">
        <f>IF(N111="sníž. přenesená",J111,0)</f>
        <v>0</v>
      </c>
      <c r="BI111" s="184">
        <f>IF(N111="nulová",J111,0)</f>
        <v>0</v>
      </c>
      <c r="BJ111" s="22" t="s">
        <v>81</v>
      </c>
      <c r="BK111" s="184">
        <f>ROUND(I111*H111,2)</f>
        <v>0</v>
      </c>
      <c r="BL111" s="22" t="s">
        <v>185</v>
      </c>
      <c r="BM111" s="22" t="s">
        <v>233</v>
      </c>
    </row>
    <row r="112" spans="2:65" s="1" customFormat="1" ht="25.5" customHeight="1">
      <c r="B112" s="172"/>
      <c r="C112" s="173" t="s">
        <v>210</v>
      </c>
      <c r="D112" s="173" t="s">
        <v>180</v>
      </c>
      <c r="E112" s="174" t="s">
        <v>504</v>
      </c>
      <c r="F112" s="175" t="s">
        <v>505</v>
      </c>
      <c r="G112" s="176" t="s">
        <v>217</v>
      </c>
      <c r="H112" s="177">
        <v>13.684</v>
      </c>
      <c r="I112" s="178"/>
      <c r="J112" s="179">
        <f>ROUND(I112*H112,2)</f>
        <v>0</v>
      </c>
      <c r="K112" s="175" t="s">
        <v>435</v>
      </c>
      <c r="L112" s="39"/>
      <c r="M112" s="180" t="s">
        <v>5</v>
      </c>
      <c r="N112" s="181" t="s">
        <v>44</v>
      </c>
      <c r="O112" s="40"/>
      <c r="P112" s="182">
        <f>O112*H112</f>
        <v>0</v>
      </c>
      <c r="Q112" s="182">
        <v>0</v>
      </c>
      <c r="R112" s="182">
        <f>Q112*H112</f>
        <v>0</v>
      </c>
      <c r="S112" s="182">
        <v>0</v>
      </c>
      <c r="T112" s="183">
        <f>S112*H112</f>
        <v>0</v>
      </c>
      <c r="AR112" s="22" t="s">
        <v>185</v>
      </c>
      <c r="AT112" s="22" t="s">
        <v>180</v>
      </c>
      <c r="AU112" s="22" t="s">
        <v>83</v>
      </c>
      <c r="AY112" s="22" t="s">
        <v>178</v>
      </c>
      <c r="BE112" s="184">
        <f>IF(N112="základní",J112,0)</f>
        <v>0</v>
      </c>
      <c r="BF112" s="184">
        <f>IF(N112="snížená",J112,0)</f>
        <v>0</v>
      </c>
      <c r="BG112" s="184">
        <f>IF(N112="zákl. přenesená",J112,0)</f>
        <v>0</v>
      </c>
      <c r="BH112" s="184">
        <f>IF(N112="sníž. přenesená",J112,0)</f>
        <v>0</v>
      </c>
      <c r="BI112" s="184">
        <f>IF(N112="nulová",J112,0)</f>
        <v>0</v>
      </c>
      <c r="BJ112" s="22" t="s">
        <v>81</v>
      </c>
      <c r="BK112" s="184">
        <f>ROUND(I112*H112,2)</f>
        <v>0</v>
      </c>
      <c r="BL112" s="22" t="s">
        <v>185</v>
      </c>
      <c r="BM112" s="22" t="s">
        <v>237</v>
      </c>
    </row>
    <row r="113" spans="2:51" s="11" customFormat="1" ht="13.5">
      <c r="B113" s="185"/>
      <c r="D113" s="186" t="s">
        <v>186</v>
      </c>
      <c r="E113" s="187" t="s">
        <v>5</v>
      </c>
      <c r="F113" s="188" t="s">
        <v>785</v>
      </c>
      <c r="H113" s="189">
        <v>13.684</v>
      </c>
      <c r="I113" s="190"/>
      <c r="L113" s="185"/>
      <c r="M113" s="191"/>
      <c r="N113" s="192"/>
      <c r="O113" s="192"/>
      <c r="P113" s="192"/>
      <c r="Q113" s="192"/>
      <c r="R113" s="192"/>
      <c r="S113" s="192"/>
      <c r="T113" s="193"/>
      <c r="AT113" s="187" t="s">
        <v>186</v>
      </c>
      <c r="AU113" s="187" t="s">
        <v>83</v>
      </c>
      <c r="AV113" s="11" t="s">
        <v>83</v>
      </c>
      <c r="AW113" s="11" t="s">
        <v>37</v>
      </c>
      <c r="AX113" s="11" t="s">
        <v>73</v>
      </c>
      <c r="AY113" s="187" t="s">
        <v>178</v>
      </c>
    </row>
    <row r="114" spans="2:51" s="12" customFormat="1" ht="13.5">
      <c r="B114" s="194"/>
      <c r="D114" s="186" t="s">
        <v>186</v>
      </c>
      <c r="E114" s="195" t="s">
        <v>5</v>
      </c>
      <c r="F114" s="196" t="s">
        <v>188</v>
      </c>
      <c r="H114" s="197">
        <v>13.684</v>
      </c>
      <c r="I114" s="198"/>
      <c r="L114" s="194"/>
      <c r="M114" s="199"/>
      <c r="N114" s="200"/>
      <c r="O114" s="200"/>
      <c r="P114" s="200"/>
      <c r="Q114" s="200"/>
      <c r="R114" s="200"/>
      <c r="S114" s="200"/>
      <c r="T114" s="201"/>
      <c r="AT114" s="195" t="s">
        <v>186</v>
      </c>
      <c r="AU114" s="195" t="s">
        <v>83</v>
      </c>
      <c r="AV114" s="12" t="s">
        <v>185</v>
      </c>
      <c r="AW114" s="12" t="s">
        <v>37</v>
      </c>
      <c r="AX114" s="12" t="s">
        <v>81</v>
      </c>
      <c r="AY114" s="195" t="s">
        <v>178</v>
      </c>
    </row>
    <row r="115" spans="2:65" s="1" customFormat="1" ht="16.5" customHeight="1">
      <c r="B115" s="172"/>
      <c r="C115" s="173" t="s">
        <v>240</v>
      </c>
      <c r="D115" s="173" t="s">
        <v>180</v>
      </c>
      <c r="E115" s="174" t="s">
        <v>509</v>
      </c>
      <c r="F115" s="175" t="s">
        <v>510</v>
      </c>
      <c r="G115" s="176" t="s">
        <v>217</v>
      </c>
      <c r="H115" s="177">
        <v>3.029</v>
      </c>
      <c r="I115" s="178"/>
      <c r="J115" s="179">
        <f>ROUND(I115*H115,2)</f>
        <v>0</v>
      </c>
      <c r="K115" s="175" t="s">
        <v>197</v>
      </c>
      <c r="L115" s="39"/>
      <c r="M115" s="180" t="s">
        <v>5</v>
      </c>
      <c r="N115" s="181" t="s">
        <v>44</v>
      </c>
      <c r="O115" s="40"/>
      <c r="P115" s="182">
        <f>O115*H115</f>
        <v>0</v>
      </c>
      <c r="Q115" s="182">
        <v>0</v>
      </c>
      <c r="R115" s="182">
        <f>Q115*H115</f>
        <v>0</v>
      </c>
      <c r="S115" s="182">
        <v>0</v>
      </c>
      <c r="T115" s="183">
        <f>S115*H115</f>
        <v>0</v>
      </c>
      <c r="AR115" s="22" t="s">
        <v>185</v>
      </c>
      <c r="AT115" s="22" t="s">
        <v>180</v>
      </c>
      <c r="AU115" s="22" t="s">
        <v>83</v>
      </c>
      <c r="AY115" s="22" t="s">
        <v>178</v>
      </c>
      <c r="BE115" s="184">
        <f>IF(N115="základní",J115,0)</f>
        <v>0</v>
      </c>
      <c r="BF115" s="184">
        <f>IF(N115="snížená",J115,0)</f>
        <v>0</v>
      </c>
      <c r="BG115" s="184">
        <f>IF(N115="zákl. přenesená",J115,0)</f>
        <v>0</v>
      </c>
      <c r="BH115" s="184">
        <f>IF(N115="sníž. přenesená",J115,0)</f>
        <v>0</v>
      </c>
      <c r="BI115" s="184">
        <f>IF(N115="nulová",J115,0)</f>
        <v>0</v>
      </c>
      <c r="BJ115" s="22" t="s">
        <v>81</v>
      </c>
      <c r="BK115" s="184">
        <f>ROUND(I115*H115,2)</f>
        <v>0</v>
      </c>
      <c r="BL115" s="22" t="s">
        <v>185</v>
      </c>
      <c r="BM115" s="22" t="s">
        <v>243</v>
      </c>
    </row>
    <row r="116" spans="2:63" s="10" customFormat="1" ht="29.85" customHeight="1">
      <c r="B116" s="159"/>
      <c r="D116" s="160" t="s">
        <v>72</v>
      </c>
      <c r="E116" s="170" t="s">
        <v>512</v>
      </c>
      <c r="F116" s="170" t="s">
        <v>513</v>
      </c>
      <c r="I116" s="162"/>
      <c r="J116" s="171">
        <f>BK116</f>
        <v>0</v>
      </c>
      <c r="L116" s="159"/>
      <c r="M116" s="164"/>
      <c r="N116" s="165"/>
      <c r="O116" s="165"/>
      <c r="P116" s="166">
        <f>P117</f>
        <v>0</v>
      </c>
      <c r="Q116" s="165"/>
      <c r="R116" s="166">
        <f>R117</f>
        <v>0</v>
      </c>
      <c r="S116" s="165"/>
      <c r="T116" s="167">
        <f>T117</f>
        <v>0</v>
      </c>
      <c r="AR116" s="160" t="s">
        <v>81</v>
      </c>
      <c r="AT116" s="168" t="s">
        <v>72</v>
      </c>
      <c r="AU116" s="168" t="s">
        <v>81</v>
      </c>
      <c r="AY116" s="160" t="s">
        <v>178</v>
      </c>
      <c r="BK116" s="169">
        <f>BK117</f>
        <v>0</v>
      </c>
    </row>
    <row r="117" spans="2:65" s="1" customFormat="1" ht="38.25" customHeight="1">
      <c r="B117" s="172"/>
      <c r="C117" s="173" t="s">
        <v>214</v>
      </c>
      <c r="D117" s="173" t="s">
        <v>180</v>
      </c>
      <c r="E117" s="174" t="s">
        <v>514</v>
      </c>
      <c r="F117" s="175" t="s">
        <v>515</v>
      </c>
      <c r="G117" s="176" t="s">
        <v>217</v>
      </c>
      <c r="H117" s="177">
        <v>1.773</v>
      </c>
      <c r="I117" s="178"/>
      <c r="J117" s="179">
        <f>ROUND(I117*H117,2)</f>
        <v>0</v>
      </c>
      <c r="K117" s="175" t="s">
        <v>267</v>
      </c>
      <c r="L117" s="39"/>
      <c r="M117" s="180" t="s">
        <v>5</v>
      </c>
      <c r="N117" s="181" t="s">
        <v>44</v>
      </c>
      <c r="O117" s="40"/>
      <c r="P117" s="182">
        <f>O117*H117</f>
        <v>0</v>
      </c>
      <c r="Q117" s="182">
        <v>0</v>
      </c>
      <c r="R117" s="182">
        <f>Q117*H117</f>
        <v>0</v>
      </c>
      <c r="S117" s="182">
        <v>0</v>
      </c>
      <c r="T117" s="183">
        <f>S117*H117</f>
        <v>0</v>
      </c>
      <c r="AR117" s="22" t="s">
        <v>185</v>
      </c>
      <c r="AT117" s="22" t="s">
        <v>180</v>
      </c>
      <c r="AU117" s="22" t="s">
        <v>83</v>
      </c>
      <c r="AY117" s="22" t="s">
        <v>178</v>
      </c>
      <c r="BE117" s="184">
        <f>IF(N117="základní",J117,0)</f>
        <v>0</v>
      </c>
      <c r="BF117" s="184">
        <f>IF(N117="snížená",J117,0)</f>
        <v>0</v>
      </c>
      <c r="BG117" s="184">
        <f>IF(N117="zákl. přenesená",J117,0)</f>
        <v>0</v>
      </c>
      <c r="BH117" s="184">
        <f>IF(N117="sníž. přenesená",J117,0)</f>
        <v>0</v>
      </c>
      <c r="BI117" s="184">
        <f>IF(N117="nulová",J117,0)</f>
        <v>0</v>
      </c>
      <c r="BJ117" s="22" t="s">
        <v>81</v>
      </c>
      <c r="BK117" s="184">
        <f>ROUND(I117*H117,2)</f>
        <v>0</v>
      </c>
      <c r="BL117" s="22" t="s">
        <v>185</v>
      </c>
      <c r="BM117" s="22" t="s">
        <v>247</v>
      </c>
    </row>
    <row r="118" spans="2:63" s="10" customFormat="1" ht="37.35" customHeight="1">
      <c r="B118" s="159"/>
      <c r="D118" s="160" t="s">
        <v>72</v>
      </c>
      <c r="E118" s="161" t="s">
        <v>517</v>
      </c>
      <c r="F118" s="161" t="s">
        <v>518</v>
      </c>
      <c r="I118" s="162"/>
      <c r="J118" s="163">
        <f>BK118</f>
        <v>0</v>
      </c>
      <c r="L118" s="159"/>
      <c r="M118" s="164"/>
      <c r="N118" s="165"/>
      <c r="O118" s="165"/>
      <c r="P118" s="166">
        <f>P119</f>
        <v>0</v>
      </c>
      <c r="Q118" s="165"/>
      <c r="R118" s="166">
        <f>R119</f>
        <v>0</v>
      </c>
      <c r="S118" s="165"/>
      <c r="T118" s="167">
        <f>T119</f>
        <v>0</v>
      </c>
      <c r="AR118" s="160" t="s">
        <v>83</v>
      </c>
      <c r="AT118" s="168" t="s">
        <v>72</v>
      </c>
      <c r="AU118" s="168" t="s">
        <v>73</v>
      </c>
      <c r="AY118" s="160" t="s">
        <v>178</v>
      </c>
      <c r="BK118" s="169">
        <f>BK119</f>
        <v>0</v>
      </c>
    </row>
    <row r="119" spans="2:63" s="10" customFormat="1" ht="19.9" customHeight="1">
      <c r="B119" s="159"/>
      <c r="D119" s="160" t="s">
        <v>72</v>
      </c>
      <c r="E119" s="170" t="s">
        <v>786</v>
      </c>
      <c r="F119" s="170" t="s">
        <v>787</v>
      </c>
      <c r="I119" s="162"/>
      <c r="J119" s="171">
        <f>BK119</f>
        <v>0</v>
      </c>
      <c r="L119" s="159"/>
      <c r="M119" s="164"/>
      <c r="N119" s="165"/>
      <c r="O119" s="165"/>
      <c r="P119" s="166">
        <f>SUM(P120:P121)</f>
        <v>0</v>
      </c>
      <c r="Q119" s="165"/>
      <c r="R119" s="166">
        <f>SUM(R120:R121)</f>
        <v>0</v>
      </c>
      <c r="S119" s="165"/>
      <c r="T119" s="167">
        <f>SUM(T120:T121)</f>
        <v>0</v>
      </c>
      <c r="AR119" s="160" t="s">
        <v>83</v>
      </c>
      <c r="AT119" s="168" t="s">
        <v>72</v>
      </c>
      <c r="AU119" s="168" t="s">
        <v>81</v>
      </c>
      <c r="AY119" s="160" t="s">
        <v>178</v>
      </c>
      <c r="BK119" s="169">
        <f>SUM(BK120:BK121)</f>
        <v>0</v>
      </c>
    </row>
    <row r="120" spans="2:65" s="1" customFormat="1" ht="25.5" customHeight="1">
      <c r="B120" s="172"/>
      <c r="C120" s="173" t="s">
        <v>11</v>
      </c>
      <c r="D120" s="173" t="s">
        <v>180</v>
      </c>
      <c r="E120" s="174" t="s">
        <v>788</v>
      </c>
      <c r="F120" s="175" t="s">
        <v>789</v>
      </c>
      <c r="G120" s="176" t="s">
        <v>299</v>
      </c>
      <c r="H120" s="177">
        <v>41</v>
      </c>
      <c r="I120" s="178"/>
      <c r="J120" s="179">
        <f>ROUND(I120*H120,2)</f>
        <v>0</v>
      </c>
      <c r="K120" s="175" t="s">
        <v>267</v>
      </c>
      <c r="L120" s="39"/>
      <c r="M120" s="180" t="s">
        <v>5</v>
      </c>
      <c r="N120" s="181" t="s">
        <v>44</v>
      </c>
      <c r="O120" s="40"/>
      <c r="P120" s="182">
        <f>O120*H120</f>
        <v>0</v>
      </c>
      <c r="Q120" s="182">
        <v>0</v>
      </c>
      <c r="R120" s="182">
        <f>Q120*H120</f>
        <v>0</v>
      </c>
      <c r="S120" s="182">
        <v>0</v>
      </c>
      <c r="T120" s="183">
        <f>S120*H120</f>
        <v>0</v>
      </c>
      <c r="AR120" s="22" t="s">
        <v>218</v>
      </c>
      <c r="AT120" s="22" t="s">
        <v>180</v>
      </c>
      <c r="AU120" s="22" t="s">
        <v>83</v>
      </c>
      <c r="AY120" s="22" t="s">
        <v>178</v>
      </c>
      <c r="BE120" s="184">
        <f>IF(N120="základní",J120,0)</f>
        <v>0</v>
      </c>
      <c r="BF120" s="184">
        <f>IF(N120="snížená",J120,0)</f>
        <v>0</v>
      </c>
      <c r="BG120" s="184">
        <f>IF(N120="zákl. přenesená",J120,0)</f>
        <v>0</v>
      </c>
      <c r="BH120" s="184">
        <f>IF(N120="sníž. přenesená",J120,0)</f>
        <v>0</v>
      </c>
      <c r="BI120" s="184">
        <f>IF(N120="nulová",J120,0)</f>
        <v>0</v>
      </c>
      <c r="BJ120" s="22" t="s">
        <v>81</v>
      </c>
      <c r="BK120" s="184">
        <f>ROUND(I120*H120,2)</f>
        <v>0</v>
      </c>
      <c r="BL120" s="22" t="s">
        <v>218</v>
      </c>
      <c r="BM120" s="22" t="s">
        <v>253</v>
      </c>
    </row>
    <row r="121" spans="2:65" s="1" customFormat="1" ht="25.5" customHeight="1">
      <c r="B121" s="172"/>
      <c r="C121" s="173" t="s">
        <v>218</v>
      </c>
      <c r="D121" s="173" t="s">
        <v>180</v>
      </c>
      <c r="E121" s="174" t="s">
        <v>790</v>
      </c>
      <c r="F121" s="175" t="s">
        <v>791</v>
      </c>
      <c r="G121" s="176" t="s">
        <v>299</v>
      </c>
      <c r="H121" s="177">
        <v>8</v>
      </c>
      <c r="I121" s="178"/>
      <c r="J121" s="179">
        <f>ROUND(I121*H121,2)</f>
        <v>0</v>
      </c>
      <c r="K121" s="175" t="s">
        <v>267</v>
      </c>
      <c r="L121" s="39"/>
      <c r="M121" s="180" t="s">
        <v>5</v>
      </c>
      <c r="N121" s="216" t="s">
        <v>44</v>
      </c>
      <c r="O121" s="217"/>
      <c r="P121" s="218">
        <f>O121*H121</f>
        <v>0</v>
      </c>
      <c r="Q121" s="218">
        <v>0</v>
      </c>
      <c r="R121" s="218">
        <f>Q121*H121</f>
        <v>0</v>
      </c>
      <c r="S121" s="218">
        <v>0</v>
      </c>
      <c r="T121" s="219">
        <f>S121*H121</f>
        <v>0</v>
      </c>
      <c r="AR121" s="22" t="s">
        <v>218</v>
      </c>
      <c r="AT121" s="22" t="s">
        <v>180</v>
      </c>
      <c r="AU121" s="22" t="s">
        <v>83</v>
      </c>
      <c r="AY121" s="22" t="s">
        <v>178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22" t="s">
        <v>81</v>
      </c>
      <c r="BK121" s="184">
        <f>ROUND(I121*H121,2)</f>
        <v>0</v>
      </c>
      <c r="BL121" s="22" t="s">
        <v>218</v>
      </c>
      <c r="BM121" s="22" t="s">
        <v>256</v>
      </c>
    </row>
    <row r="122" spans="2:12" s="1" customFormat="1" ht="6.95" customHeight="1">
      <c r="B122" s="54"/>
      <c r="C122" s="55"/>
      <c r="D122" s="55"/>
      <c r="E122" s="55"/>
      <c r="F122" s="55"/>
      <c r="G122" s="55"/>
      <c r="H122" s="55"/>
      <c r="I122" s="125"/>
      <c r="J122" s="55"/>
      <c r="K122" s="55"/>
      <c r="L122" s="39"/>
    </row>
  </sheetData>
  <autoFilter ref="C83:K121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91"/>
  <sheetViews>
    <sheetView showGridLines="0" workbookViewId="0" topLeftCell="A1">
      <pane ySplit="1" topLeftCell="A382" activePane="bottomLeft" state="frozen"/>
      <selection pane="bottomLeft" activeCell="F311" sqref="F31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131</v>
      </c>
      <c r="G1" s="343" t="s">
        <v>132</v>
      </c>
      <c r="H1" s="343"/>
      <c r="I1" s="101"/>
      <c r="J1" s="100" t="s">
        <v>133</v>
      </c>
      <c r="K1" s="99" t="s">
        <v>134</v>
      </c>
      <c r="L1" s="100" t="s">
        <v>135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29" t="s">
        <v>8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2" t="s">
        <v>89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83</v>
      </c>
    </row>
    <row r="4" spans="2:46" ht="36.95" customHeight="1">
      <c r="B4" s="26"/>
      <c r="C4" s="27"/>
      <c r="D4" s="28" t="s">
        <v>136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44" t="str">
        <f>'Rekapitulace stavby'!K6</f>
        <v>Zateplení budovy SOŠ a SOU dopravní Čáslav (3.10)</v>
      </c>
      <c r="F7" s="345"/>
      <c r="G7" s="345"/>
      <c r="H7" s="345"/>
      <c r="I7" s="103"/>
      <c r="J7" s="27"/>
      <c r="K7" s="29"/>
    </row>
    <row r="8" spans="2:11" s="1" customFormat="1" ht="15">
      <c r="B8" s="39"/>
      <c r="C8" s="40"/>
      <c r="D8" s="35" t="s">
        <v>137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46" t="s">
        <v>792</v>
      </c>
      <c r="F9" s="347"/>
      <c r="G9" s="347"/>
      <c r="H9" s="347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5</v>
      </c>
      <c r="G11" s="40"/>
      <c r="H11" s="40"/>
      <c r="I11" s="105" t="s">
        <v>21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22</v>
      </c>
      <c r="E12" s="40"/>
      <c r="F12" s="33" t="s">
        <v>139</v>
      </c>
      <c r="G12" s="40"/>
      <c r="H12" s="40"/>
      <c r="I12" s="105" t="s">
        <v>24</v>
      </c>
      <c r="J12" s="106" t="str">
        <f>'Rekapitulace stavby'!AN8</f>
        <v>19. 9. 2018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26</v>
      </c>
      <c r="E14" s="40"/>
      <c r="F14" s="40"/>
      <c r="G14" s="40"/>
      <c r="H14" s="40"/>
      <c r="I14" s="105" t="s">
        <v>27</v>
      </c>
      <c r="J14" s="33" t="str">
        <f>IF('Rekapitulace stavby'!AN10="","",'Rekapitulace stavby'!AN10)</f>
        <v>14801973</v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SUŠ a SOU dopravní Čáslav, Aug. Sedláčka 1145, Čás</v>
      </c>
      <c r="F15" s="40"/>
      <c r="G15" s="40"/>
      <c r="H15" s="40"/>
      <c r="I15" s="105" t="s">
        <v>30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05" t="s">
        <v>27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05" t="s">
        <v>27</v>
      </c>
      <c r="J20" s="33" t="str">
        <f>IF('Rekapitulace stavby'!AN16="","",'Rekapitulace stavby'!AN16)</f>
        <v>27210341</v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>AZ PROJECT spol. s r.o., Plynárenská 830, Kolín</v>
      </c>
      <c r="F21" s="40"/>
      <c r="G21" s="40"/>
      <c r="H21" s="40"/>
      <c r="I21" s="105" t="s">
        <v>30</v>
      </c>
      <c r="J21" s="33" t="str">
        <f>IF('Rekapitulace stavby'!AN17="","",'Rekapitulace stavby'!AN17)</f>
        <v>CZ27210341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38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35" t="s">
        <v>5</v>
      </c>
      <c r="F24" s="335"/>
      <c r="G24" s="335"/>
      <c r="H24" s="335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39</v>
      </c>
      <c r="E27" s="40"/>
      <c r="F27" s="40"/>
      <c r="G27" s="40"/>
      <c r="H27" s="40"/>
      <c r="I27" s="104"/>
      <c r="J27" s="114">
        <f>ROUND(J94,2)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41</v>
      </c>
      <c r="G29" s="40"/>
      <c r="H29" s="40"/>
      <c r="I29" s="115" t="s">
        <v>40</v>
      </c>
      <c r="J29" s="44" t="s">
        <v>42</v>
      </c>
      <c r="K29" s="43"/>
    </row>
    <row r="30" spans="2:11" s="1" customFormat="1" ht="14.45" customHeight="1">
      <c r="B30" s="39"/>
      <c r="C30" s="40"/>
      <c r="D30" s="47" t="s">
        <v>43</v>
      </c>
      <c r="E30" s="47" t="s">
        <v>44</v>
      </c>
      <c r="F30" s="116">
        <f>ROUND(SUM(BE94:BE390),2)</f>
        <v>0</v>
      </c>
      <c r="G30" s="40"/>
      <c r="H30" s="40"/>
      <c r="I30" s="117">
        <v>0.21</v>
      </c>
      <c r="J30" s="116">
        <f>ROUND(ROUND((SUM(BE94:BE390)),2)*I30,2)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45</v>
      </c>
      <c r="F31" s="116">
        <f>ROUND(SUM(BF94:BF390),2)</f>
        <v>0</v>
      </c>
      <c r="G31" s="40"/>
      <c r="H31" s="40"/>
      <c r="I31" s="117">
        <v>0.15</v>
      </c>
      <c r="J31" s="116">
        <f>ROUND(ROUND((SUM(BF94:BF390)),2)*I31,2)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46</v>
      </c>
      <c r="F32" s="116">
        <f>ROUND(SUM(BG94:BG390),2)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47</v>
      </c>
      <c r="F33" s="116">
        <f>ROUND(SUM(BH94:BH390),2)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48</v>
      </c>
      <c r="F34" s="116">
        <f>ROUND(SUM(BI94:BI390),2)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49</v>
      </c>
      <c r="E36" s="69"/>
      <c r="F36" s="69"/>
      <c r="G36" s="120" t="s">
        <v>50</v>
      </c>
      <c r="H36" s="121" t="s">
        <v>51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140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44" t="str">
        <f>E7</f>
        <v>Zateplení budovy SOŠ a SOU dopravní Čáslav (3.10)</v>
      </c>
      <c r="F45" s="345"/>
      <c r="G45" s="345"/>
      <c r="H45" s="345"/>
      <c r="I45" s="104"/>
      <c r="J45" s="40"/>
      <c r="K45" s="43"/>
    </row>
    <row r="46" spans="2:11" s="1" customFormat="1" ht="14.45" customHeight="1">
      <c r="B46" s="39"/>
      <c r="C46" s="35" t="s">
        <v>137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46" t="str">
        <f>E9</f>
        <v>1715b - Stavební čás - 1715b - Stavební část budova A2, A2.2</v>
      </c>
      <c r="F47" s="347"/>
      <c r="G47" s="347"/>
      <c r="H47" s="347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22</v>
      </c>
      <c r="D49" s="40"/>
      <c r="E49" s="40"/>
      <c r="F49" s="33" t="str">
        <f>F12</f>
        <v xml:space="preserve"> </v>
      </c>
      <c r="G49" s="40"/>
      <c r="H49" s="40"/>
      <c r="I49" s="105" t="s">
        <v>24</v>
      </c>
      <c r="J49" s="106" t="str">
        <f>IF(J12="","",J12)</f>
        <v>19. 9. 2018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5" t="s">
        <v>26</v>
      </c>
      <c r="D51" s="40"/>
      <c r="E51" s="40"/>
      <c r="F51" s="33" t="str">
        <f>E15</f>
        <v>SUŠ a SOU dopravní Čáslav, Aug. Sedláčka 1145, Čás</v>
      </c>
      <c r="G51" s="40"/>
      <c r="H51" s="40"/>
      <c r="I51" s="105" t="s">
        <v>33</v>
      </c>
      <c r="J51" s="335" t="str">
        <f>E21</f>
        <v>AZ PROJECT spol. s r.o., Plynárenská 830, Kolín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04"/>
      <c r="J52" s="339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141</v>
      </c>
      <c r="D54" s="118"/>
      <c r="E54" s="118"/>
      <c r="F54" s="118"/>
      <c r="G54" s="118"/>
      <c r="H54" s="118"/>
      <c r="I54" s="129"/>
      <c r="J54" s="130" t="s">
        <v>142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143</v>
      </c>
      <c r="D56" s="40"/>
      <c r="E56" s="40"/>
      <c r="F56" s="40"/>
      <c r="G56" s="40"/>
      <c r="H56" s="40"/>
      <c r="I56" s="104"/>
      <c r="J56" s="114">
        <f>J94</f>
        <v>0</v>
      </c>
      <c r="K56" s="43"/>
      <c r="AU56" s="22" t="s">
        <v>144</v>
      </c>
    </row>
    <row r="57" spans="2:11" s="7" customFormat="1" ht="24.95" customHeight="1">
      <c r="B57" s="133"/>
      <c r="C57" s="134"/>
      <c r="D57" s="135" t="s">
        <v>145</v>
      </c>
      <c r="E57" s="136"/>
      <c r="F57" s="136"/>
      <c r="G57" s="136"/>
      <c r="H57" s="136"/>
      <c r="I57" s="137"/>
      <c r="J57" s="138">
        <f>J95</f>
        <v>0</v>
      </c>
      <c r="K57" s="139"/>
    </row>
    <row r="58" spans="2:11" s="8" customFormat="1" ht="19.9" customHeight="1">
      <c r="B58" s="140"/>
      <c r="C58" s="141"/>
      <c r="D58" s="142" t="s">
        <v>146</v>
      </c>
      <c r="E58" s="143"/>
      <c r="F58" s="143"/>
      <c r="G58" s="143"/>
      <c r="H58" s="143"/>
      <c r="I58" s="144"/>
      <c r="J58" s="145">
        <f>J96</f>
        <v>0</v>
      </c>
      <c r="K58" s="146"/>
    </row>
    <row r="59" spans="2:11" s="8" customFormat="1" ht="19.9" customHeight="1">
      <c r="B59" s="140"/>
      <c r="C59" s="141"/>
      <c r="D59" s="142" t="s">
        <v>147</v>
      </c>
      <c r="E59" s="143"/>
      <c r="F59" s="143"/>
      <c r="G59" s="143"/>
      <c r="H59" s="143"/>
      <c r="I59" s="144"/>
      <c r="J59" s="145">
        <f>J121</f>
        <v>0</v>
      </c>
      <c r="K59" s="146"/>
    </row>
    <row r="60" spans="2:11" s="8" customFormat="1" ht="19.9" customHeight="1">
      <c r="B60" s="140"/>
      <c r="C60" s="141"/>
      <c r="D60" s="142" t="s">
        <v>148</v>
      </c>
      <c r="E60" s="143"/>
      <c r="F60" s="143"/>
      <c r="G60" s="143"/>
      <c r="H60" s="143"/>
      <c r="I60" s="144"/>
      <c r="J60" s="145">
        <f>J126</f>
        <v>0</v>
      </c>
      <c r="K60" s="146"/>
    </row>
    <row r="61" spans="2:11" s="8" customFormat="1" ht="19.9" customHeight="1">
      <c r="B61" s="140"/>
      <c r="C61" s="141"/>
      <c r="D61" s="142" t="s">
        <v>149</v>
      </c>
      <c r="E61" s="143"/>
      <c r="F61" s="143"/>
      <c r="G61" s="143"/>
      <c r="H61" s="143"/>
      <c r="I61" s="144"/>
      <c r="J61" s="145">
        <f>J232</f>
        <v>0</v>
      </c>
      <c r="K61" s="146"/>
    </row>
    <row r="62" spans="2:11" s="8" customFormat="1" ht="19.9" customHeight="1">
      <c r="B62" s="140"/>
      <c r="C62" s="141"/>
      <c r="D62" s="142" t="s">
        <v>150</v>
      </c>
      <c r="E62" s="143"/>
      <c r="F62" s="143"/>
      <c r="G62" s="143"/>
      <c r="H62" s="143"/>
      <c r="I62" s="144"/>
      <c r="J62" s="145">
        <f>J268</f>
        <v>0</v>
      </c>
      <c r="K62" s="146"/>
    </row>
    <row r="63" spans="2:11" s="8" customFormat="1" ht="19.9" customHeight="1">
      <c r="B63" s="140"/>
      <c r="C63" s="141"/>
      <c r="D63" s="142" t="s">
        <v>151</v>
      </c>
      <c r="E63" s="143"/>
      <c r="F63" s="143"/>
      <c r="G63" s="143"/>
      <c r="H63" s="143"/>
      <c r="I63" s="144"/>
      <c r="J63" s="145">
        <f>J277</f>
        <v>0</v>
      </c>
      <c r="K63" s="146"/>
    </row>
    <row r="64" spans="2:11" s="7" customFormat="1" ht="24.95" customHeight="1">
      <c r="B64" s="133"/>
      <c r="C64" s="134"/>
      <c r="D64" s="135" t="s">
        <v>152</v>
      </c>
      <c r="E64" s="136"/>
      <c r="F64" s="136"/>
      <c r="G64" s="136"/>
      <c r="H64" s="136"/>
      <c r="I64" s="137"/>
      <c r="J64" s="138">
        <f>J279</f>
        <v>0</v>
      </c>
      <c r="K64" s="139"/>
    </row>
    <row r="65" spans="2:11" s="8" customFormat="1" ht="19.9" customHeight="1">
      <c r="B65" s="140"/>
      <c r="C65" s="141"/>
      <c r="D65" s="142" t="s">
        <v>153</v>
      </c>
      <c r="E65" s="143"/>
      <c r="F65" s="143"/>
      <c r="G65" s="143"/>
      <c r="H65" s="143"/>
      <c r="I65" s="144"/>
      <c r="J65" s="145">
        <f>J280</f>
        <v>0</v>
      </c>
      <c r="K65" s="146"/>
    </row>
    <row r="66" spans="2:11" s="8" customFormat="1" ht="19.9" customHeight="1">
      <c r="B66" s="140"/>
      <c r="C66" s="141"/>
      <c r="D66" s="142" t="s">
        <v>154</v>
      </c>
      <c r="E66" s="143"/>
      <c r="F66" s="143"/>
      <c r="G66" s="143"/>
      <c r="H66" s="143"/>
      <c r="I66" s="144"/>
      <c r="J66" s="145">
        <f>J297</f>
        <v>0</v>
      </c>
      <c r="K66" s="146"/>
    </row>
    <row r="67" spans="2:11" s="8" customFormat="1" ht="19.9" customHeight="1">
      <c r="B67" s="140"/>
      <c r="C67" s="141"/>
      <c r="D67" s="142" t="s">
        <v>155</v>
      </c>
      <c r="E67" s="143"/>
      <c r="F67" s="143"/>
      <c r="G67" s="143"/>
      <c r="H67" s="143"/>
      <c r="I67" s="144"/>
      <c r="J67" s="145">
        <f>J302</f>
        <v>0</v>
      </c>
      <c r="K67" s="146"/>
    </row>
    <row r="68" spans="2:11" s="8" customFormat="1" ht="19.9" customHeight="1">
      <c r="B68" s="140"/>
      <c r="C68" s="141"/>
      <c r="D68" s="142" t="s">
        <v>156</v>
      </c>
      <c r="E68" s="143"/>
      <c r="F68" s="143"/>
      <c r="G68" s="143"/>
      <c r="H68" s="143"/>
      <c r="I68" s="144"/>
      <c r="J68" s="145">
        <f>J305</f>
        <v>0</v>
      </c>
      <c r="K68" s="146"/>
    </row>
    <row r="69" spans="2:11" s="8" customFormat="1" ht="19.9" customHeight="1">
      <c r="B69" s="140"/>
      <c r="C69" s="141"/>
      <c r="D69" s="142" t="s">
        <v>157</v>
      </c>
      <c r="E69" s="143"/>
      <c r="F69" s="143"/>
      <c r="G69" s="143"/>
      <c r="H69" s="143"/>
      <c r="I69" s="144"/>
      <c r="J69" s="145">
        <f>J317</f>
        <v>0</v>
      </c>
      <c r="K69" s="146"/>
    </row>
    <row r="70" spans="2:11" s="8" customFormat="1" ht="19.9" customHeight="1">
      <c r="B70" s="140"/>
      <c r="C70" s="141"/>
      <c r="D70" s="142" t="s">
        <v>158</v>
      </c>
      <c r="E70" s="143"/>
      <c r="F70" s="143"/>
      <c r="G70" s="143"/>
      <c r="H70" s="143"/>
      <c r="I70" s="144"/>
      <c r="J70" s="145">
        <f>J340</f>
        <v>0</v>
      </c>
      <c r="K70" s="146"/>
    </row>
    <row r="71" spans="2:11" s="8" customFormat="1" ht="19.9" customHeight="1">
      <c r="B71" s="140"/>
      <c r="C71" s="141"/>
      <c r="D71" s="142" t="s">
        <v>159</v>
      </c>
      <c r="E71" s="143"/>
      <c r="F71" s="143"/>
      <c r="G71" s="143"/>
      <c r="H71" s="143"/>
      <c r="I71" s="144"/>
      <c r="J71" s="145">
        <f>J359</f>
        <v>0</v>
      </c>
      <c r="K71" s="146"/>
    </row>
    <row r="72" spans="2:11" s="8" customFormat="1" ht="19.9" customHeight="1">
      <c r="B72" s="140"/>
      <c r="C72" s="141"/>
      <c r="D72" s="142" t="s">
        <v>160</v>
      </c>
      <c r="E72" s="143"/>
      <c r="F72" s="143"/>
      <c r="G72" s="143"/>
      <c r="H72" s="143"/>
      <c r="I72" s="144"/>
      <c r="J72" s="145">
        <f>J370</f>
        <v>0</v>
      </c>
      <c r="K72" s="146"/>
    </row>
    <row r="73" spans="2:11" s="8" customFormat="1" ht="19.9" customHeight="1">
      <c r="B73" s="140"/>
      <c r="C73" s="141"/>
      <c r="D73" s="142" t="s">
        <v>161</v>
      </c>
      <c r="E73" s="143"/>
      <c r="F73" s="143"/>
      <c r="G73" s="143"/>
      <c r="H73" s="143"/>
      <c r="I73" s="144"/>
      <c r="J73" s="145">
        <f>J378</f>
        <v>0</v>
      </c>
      <c r="K73" s="146"/>
    </row>
    <row r="74" spans="2:11" s="8" customFormat="1" ht="19.9" customHeight="1">
      <c r="B74" s="140"/>
      <c r="C74" s="141"/>
      <c r="D74" s="142" t="s">
        <v>793</v>
      </c>
      <c r="E74" s="143"/>
      <c r="F74" s="143"/>
      <c r="G74" s="143"/>
      <c r="H74" s="143"/>
      <c r="I74" s="144"/>
      <c r="J74" s="145">
        <f>J389</f>
        <v>0</v>
      </c>
      <c r="K74" s="146"/>
    </row>
    <row r="75" spans="2:11" s="1" customFormat="1" ht="21.75" customHeight="1">
      <c r="B75" s="39"/>
      <c r="C75" s="40"/>
      <c r="D75" s="40"/>
      <c r="E75" s="40"/>
      <c r="F75" s="40"/>
      <c r="G75" s="40"/>
      <c r="H75" s="40"/>
      <c r="I75" s="104"/>
      <c r="J75" s="40"/>
      <c r="K75" s="43"/>
    </row>
    <row r="76" spans="2:11" s="1" customFormat="1" ht="6.95" customHeight="1">
      <c r="B76" s="54"/>
      <c r="C76" s="55"/>
      <c r="D76" s="55"/>
      <c r="E76" s="55"/>
      <c r="F76" s="55"/>
      <c r="G76" s="55"/>
      <c r="H76" s="55"/>
      <c r="I76" s="125"/>
      <c r="J76" s="55"/>
      <c r="K76" s="56"/>
    </row>
    <row r="80" spans="2:12" s="1" customFormat="1" ht="6.95" customHeight="1">
      <c r="B80" s="57"/>
      <c r="C80" s="58"/>
      <c r="D80" s="58"/>
      <c r="E80" s="58"/>
      <c r="F80" s="58"/>
      <c r="G80" s="58"/>
      <c r="H80" s="58"/>
      <c r="I80" s="126"/>
      <c r="J80" s="58"/>
      <c r="K80" s="58"/>
      <c r="L80" s="39"/>
    </row>
    <row r="81" spans="2:12" s="1" customFormat="1" ht="36.95" customHeight="1">
      <c r="B81" s="39"/>
      <c r="C81" s="59" t="s">
        <v>162</v>
      </c>
      <c r="I81" s="147"/>
      <c r="L81" s="39"/>
    </row>
    <row r="82" spans="2:12" s="1" customFormat="1" ht="6.95" customHeight="1">
      <c r="B82" s="39"/>
      <c r="I82" s="147"/>
      <c r="L82" s="39"/>
    </row>
    <row r="83" spans="2:12" s="1" customFormat="1" ht="14.45" customHeight="1">
      <c r="B83" s="39"/>
      <c r="C83" s="61" t="s">
        <v>18</v>
      </c>
      <c r="I83" s="147"/>
      <c r="L83" s="39"/>
    </row>
    <row r="84" spans="2:12" s="1" customFormat="1" ht="16.5" customHeight="1">
      <c r="B84" s="39"/>
      <c r="E84" s="340" t="str">
        <f>E7</f>
        <v>Zateplení budovy SOŠ a SOU dopravní Čáslav (3.10)</v>
      </c>
      <c r="F84" s="341"/>
      <c r="G84" s="341"/>
      <c r="H84" s="341"/>
      <c r="I84" s="147"/>
      <c r="L84" s="39"/>
    </row>
    <row r="85" spans="2:12" s="1" customFormat="1" ht="14.45" customHeight="1">
      <c r="B85" s="39"/>
      <c r="C85" s="61" t="s">
        <v>137</v>
      </c>
      <c r="I85" s="147"/>
      <c r="L85" s="39"/>
    </row>
    <row r="86" spans="2:12" s="1" customFormat="1" ht="17.25" customHeight="1">
      <c r="B86" s="39"/>
      <c r="E86" s="319" t="str">
        <f>E9</f>
        <v>1715b - Stavební čás - 1715b - Stavební část budova A2, A2.2</v>
      </c>
      <c r="F86" s="342"/>
      <c r="G86" s="342"/>
      <c r="H86" s="342"/>
      <c r="I86" s="147"/>
      <c r="L86" s="39"/>
    </row>
    <row r="87" spans="2:12" s="1" customFormat="1" ht="6.95" customHeight="1">
      <c r="B87" s="39"/>
      <c r="I87" s="147"/>
      <c r="L87" s="39"/>
    </row>
    <row r="88" spans="2:12" s="1" customFormat="1" ht="18" customHeight="1">
      <c r="B88" s="39"/>
      <c r="C88" s="61" t="s">
        <v>22</v>
      </c>
      <c r="F88" s="148" t="str">
        <f>F12</f>
        <v xml:space="preserve"> </v>
      </c>
      <c r="I88" s="149" t="s">
        <v>24</v>
      </c>
      <c r="J88" s="65" t="str">
        <f>IF(J12="","",J12)</f>
        <v>19. 9. 2018</v>
      </c>
      <c r="L88" s="39"/>
    </row>
    <row r="89" spans="2:12" s="1" customFormat="1" ht="6.95" customHeight="1">
      <c r="B89" s="39"/>
      <c r="I89" s="147"/>
      <c r="L89" s="39"/>
    </row>
    <row r="90" spans="2:12" s="1" customFormat="1" ht="15">
      <c r="B90" s="39"/>
      <c r="C90" s="61" t="s">
        <v>26</v>
      </c>
      <c r="F90" s="148" t="str">
        <f>E15</f>
        <v>SUŠ a SOU dopravní Čáslav, Aug. Sedláčka 1145, Čás</v>
      </c>
      <c r="I90" s="149" t="s">
        <v>33</v>
      </c>
      <c r="J90" s="148" t="str">
        <f>E21</f>
        <v>AZ PROJECT spol. s r.o., Plynárenská 830, Kolín</v>
      </c>
      <c r="L90" s="39"/>
    </row>
    <row r="91" spans="2:12" s="1" customFormat="1" ht="14.45" customHeight="1">
      <c r="B91" s="39"/>
      <c r="C91" s="61" t="s">
        <v>31</v>
      </c>
      <c r="F91" s="148" t="str">
        <f>IF(E18="","",E18)</f>
        <v/>
      </c>
      <c r="I91" s="147"/>
      <c r="L91" s="39"/>
    </row>
    <row r="92" spans="2:12" s="1" customFormat="1" ht="10.35" customHeight="1">
      <c r="B92" s="39"/>
      <c r="I92" s="147"/>
      <c r="L92" s="39"/>
    </row>
    <row r="93" spans="2:20" s="9" customFormat="1" ht="29.25" customHeight="1">
      <c r="B93" s="150"/>
      <c r="C93" s="151" t="s">
        <v>163</v>
      </c>
      <c r="D93" s="152" t="s">
        <v>58</v>
      </c>
      <c r="E93" s="152" t="s">
        <v>54</v>
      </c>
      <c r="F93" s="152" t="s">
        <v>164</v>
      </c>
      <c r="G93" s="152" t="s">
        <v>165</v>
      </c>
      <c r="H93" s="152" t="s">
        <v>166</v>
      </c>
      <c r="I93" s="153" t="s">
        <v>167</v>
      </c>
      <c r="J93" s="152" t="s">
        <v>142</v>
      </c>
      <c r="K93" s="154" t="s">
        <v>168</v>
      </c>
      <c r="L93" s="150"/>
      <c r="M93" s="71" t="s">
        <v>169</v>
      </c>
      <c r="N93" s="72" t="s">
        <v>43</v>
      </c>
      <c r="O93" s="72" t="s">
        <v>170</v>
      </c>
      <c r="P93" s="72" t="s">
        <v>171</v>
      </c>
      <c r="Q93" s="72" t="s">
        <v>172</v>
      </c>
      <c r="R93" s="72" t="s">
        <v>173</v>
      </c>
      <c r="S93" s="72" t="s">
        <v>174</v>
      </c>
      <c r="T93" s="73" t="s">
        <v>175</v>
      </c>
    </row>
    <row r="94" spans="2:63" s="1" customFormat="1" ht="29.25" customHeight="1">
      <c r="B94" s="39"/>
      <c r="C94" s="75" t="s">
        <v>143</v>
      </c>
      <c r="I94" s="147"/>
      <c r="J94" s="155">
        <f>BK94</f>
        <v>0</v>
      </c>
      <c r="L94" s="39"/>
      <c r="M94" s="74"/>
      <c r="N94" s="66"/>
      <c r="O94" s="66"/>
      <c r="P94" s="156">
        <f>P95+P279</f>
        <v>0</v>
      </c>
      <c r="Q94" s="66"/>
      <c r="R94" s="156">
        <f>R95+R279</f>
        <v>5.0422736</v>
      </c>
      <c r="S94" s="66"/>
      <c r="T94" s="157">
        <f>T95+T279</f>
        <v>0</v>
      </c>
      <c r="AT94" s="22" t="s">
        <v>72</v>
      </c>
      <c r="AU94" s="22" t="s">
        <v>144</v>
      </c>
      <c r="BK94" s="158">
        <f>BK95+BK279</f>
        <v>0</v>
      </c>
    </row>
    <row r="95" spans="2:63" s="10" customFormat="1" ht="37.35" customHeight="1">
      <c r="B95" s="159"/>
      <c r="D95" s="160" t="s">
        <v>72</v>
      </c>
      <c r="E95" s="161" t="s">
        <v>176</v>
      </c>
      <c r="F95" s="161" t="s">
        <v>177</v>
      </c>
      <c r="I95" s="162"/>
      <c r="J95" s="163">
        <f>BK95</f>
        <v>0</v>
      </c>
      <c r="L95" s="159"/>
      <c r="M95" s="164"/>
      <c r="N95" s="165"/>
      <c r="O95" s="165"/>
      <c r="P95" s="166">
        <f>P96+P121+P126+P232+P268+P277</f>
        <v>0</v>
      </c>
      <c r="Q95" s="165"/>
      <c r="R95" s="166">
        <f>R96+R121+R126+R232+R268+R277</f>
        <v>0</v>
      </c>
      <c r="S95" s="165"/>
      <c r="T95" s="167">
        <f>T96+T121+T126+T232+T268+T277</f>
        <v>0</v>
      </c>
      <c r="AR95" s="160" t="s">
        <v>81</v>
      </c>
      <c r="AT95" s="168" t="s">
        <v>72</v>
      </c>
      <c r="AU95" s="168" t="s">
        <v>73</v>
      </c>
      <c r="AY95" s="160" t="s">
        <v>178</v>
      </c>
      <c r="BK95" s="169">
        <f>BK96+BK121+BK126+BK232+BK268+BK277</f>
        <v>0</v>
      </c>
    </row>
    <row r="96" spans="2:63" s="10" customFormat="1" ht="19.9" customHeight="1">
      <c r="B96" s="159"/>
      <c r="D96" s="160" t="s">
        <v>72</v>
      </c>
      <c r="E96" s="170" t="s">
        <v>81</v>
      </c>
      <c r="F96" s="170" t="s">
        <v>179</v>
      </c>
      <c r="I96" s="162"/>
      <c r="J96" s="171">
        <f>BK96</f>
        <v>0</v>
      </c>
      <c r="L96" s="159"/>
      <c r="M96" s="164"/>
      <c r="N96" s="165"/>
      <c r="O96" s="165"/>
      <c r="P96" s="166">
        <f>SUM(P97:P120)</f>
        <v>0</v>
      </c>
      <c r="Q96" s="165"/>
      <c r="R96" s="166">
        <f>SUM(R97:R120)</f>
        <v>0</v>
      </c>
      <c r="S96" s="165"/>
      <c r="T96" s="167">
        <f>SUM(T97:T120)</f>
        <v>0</v>
      </c>
      <c r="AR96" s="160" t="s">
        <v>81</v>
      </c>
      <c r="AT96" s="168" t="s">
        <v>72</v>
      </c>
      <c r="AU96" s="168" t="s">
        <v>81</v>
      </c>
      <c r="AY96" s="160" t="s">
        <v>178</v>
      </c>
      <c r="BK96" s="169">
        <f>SUM(BK97:BK120)</f>
        <v>0</v>
      </c>
    </row>
    <row r="97" spans="2:65" s="1" customFormat="1" ht="25.5" customHeight="1">
      <c r="B97" s="172"/>
      <c r="C97" s="173" t="s">
        <v>81</v>
      </c>
      <c r="D97" s="173" t="s">
        <v>180</v>
      </c>
      <c r="E97" s="174" t="s">
        <v>794</v>
      </c>
      <c r="F97" s="175" t="s">
        <v>795</v>
      </c>
      <c r="G97" s="176" t="s">
        <v>299</v>
      </c>
      <c r="H97" s="177">
        <v>4</v>
      </c>
      <c r="I97" s="178"/>
      <c r="J97" s="179">
        <f>ROUND(I97*H97,2)</f>
        <v>0</v>
      </c>
      <c r="K97" s="175" t="s">
        <v>267</v>
      </c>
      <c r="L97" s="39"/>
      <c r="M97" s="180" t="s">
        <v>5</v>
      </c>
      <c r="N97" s="181" t="s">
        <v>44</v>
      </c>
      <c r="O97" s="40"/>
      <c r="P97" s="182">
        <f>O97*H97</f>
        <v>0</v>
      </c>
      <c r="Q97" s="182">
        <v>0</v>
      </c>
      <c r="R97" s="182">
        <f>Q97*H97</f>
        <v>0</v>
      </c>
      <c r="S97" s="182">
        <v>0</v>
      </c>
      <c r="T97" s="183">
        <f>S97*H97</f>
        <v>0</v>
      </c>
      <c r="AR97" s="22" t="s">
        <v>185</v>
      </c>
      <c r="AT97" s="22" t="s">
        <v>180</v>
      </c>
      <c r="AU97" s="22" t="s">
        <v>83</v>
      </c>
      <c r="AY97" s="22" t="s">
        <v>178</v>
      </c>
      <c r="BE97" s="184">
        <f>IF(N97="základní",J97,0)</f>
        <v>0</v>
      </c>
      <c r="BF97" s="184">
        <f>IF(N97="snížená",J97,0)</f>
        <v>0</v>
      </c>
      <c r="BG97" s="184">
        <f>IF(N97="zákl. přenesená",J97,0)</f>
        <v>0</v>
      </c>
      <c r="BH97" s="184">
        <f>IF(N97="sníž. přenesená",J97,0)</f>
        <v>0</v>
      </c>
      <c r="BI97" s="184">
        <f>IF(N97="nulová",J97,0)</f>
        <v>0</v>
      </c>
      <c r="BJ97" s="22" t="s">
        <v>81</v>
      </c>
      <c r="BK97" s="184">
        <f>ROUND(I97*H97,2)</f>
        <v>0</v>
      </c>
      <c r="BL97" s="22" t="s">
        <v>185</v>
      </c>
      <c r="BM97" s="22" t="s">
        <v>83</v>
      </c>
    </row>
    <row r="98" spans="2:65" s="1" customFormat="1" ht="25.5" customHeight="1">
      <c r="B98" s="172"/>
      <c r="C98" s="173" t="s">
        <v>83</v>
      </c>
      <c r="D98" s="173" t="s">
        <v>180</v>
      </c>
      <c r="E98" s="174" t="s">
        <v>796</v>
      </c>
      <c r="F98" s="175" t="s">
        <v>797</v>
      </c>
      <c r="G98" s="176" t="s">
        <v>299</v>
      </c>
      <c r="H98" s="177">
        <v>4</v>
      </c>
      <c r="I98" s="178"/>
      <c r="J98" s="179">
        <f>ROUND(I98*H98,2)</f>
        <v>0</v>
      </c>
      <c r="K98" s="175" t="s">
        <v>267</v>
      </c>
      <c r="L98" s="39"/>
      <c r="M98" s="180" t="s">
        <v>5</v>
      </c>
      <c r="N98" s="181" t="s">
        <v>44</v>
      </c>
      <c r="O98" s="40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AR98" s="22" t="s">
        <v>185</v>
      </c>
      <c r="AT98" s="22" t="s">
        <v>180</v>
      </c>
      <c r="AU98" s="22" t="s">
        <v>83</v>
      </c>
      <c r="AY98" s="22" t="s">
        <v>178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22" t="s">
        <v>81</v>
      </c>
      <c r="BK98" s="184">
        <f>ROUND(I98*H98,2)</f>
        <v>0</v>
      </c>
      <c r="BL98" s="22" t="s">
        <v>185</v>
      </c>
      <c r="BM98" s="22" t="s">
        <v>185</v>
      </c>
    </row>
    <row r="99" spans="2:65" s="1" customFormat="1" ht="51" customHeight="1">
      <c r="B99" s="172"/>
      <c r="C99" s="173" t="s">
        <v>193</v>
      </c>
      <c r="D99" s="173" t="s">
        <v>180</v>
      </c>
      <c r="E99" s="174" t="s">
        <v>798</v>
      </c>
      <c r="F99" s="175" t="s">
        <v>799</v>
      </c>
      <c r="G99" s="176" t="s">
        <v>183</v>
      </c>
      <c r="H99" s="177">
        <v>4.85</v>
      </c>
      <c r="I99" s="178"/>
      <c r="J99" s="179">
        <f>ROUND(I99*H99,2)</f>
        <v>0</v>
      </c>
      <c r="K99" s="175" t="s">
        <v>344</v>
      </c>
      <c r="L99" s="39"/>
      <c r="M99" s="180" t="s">
        <v>5</v>
      </c>
      <c r="N99" s="181" t="s">
        <v>44</v>
      </c>
      <c r="O99" s="40"/>
      <c r="P99" s="182">
        <f>O99*H99</f>
        <v>0</v>
      </c>
      <c r="Q99" s="182">
        <v>0</v>
      </c>
      <c r="R99" s="182">
        <f>Q99*H99</f>
        <v>0</v>
      </c>
      <c r="S99" s="182">
        <v>0</v>
      </c>
      <c r="T99" s="183">
        <f>S99*H99</f>
        <v>0</v>
      </c>
      <c r="AR99" s="22" t="s">
        <v>185</v>
      </c>
      <c r="AT99" s="22" t="s">
        <v>180</v>
      </c>
      <c r="AU99" s="22" t="s">
        <v>83</v>
      </c>
      <c r="AY99" s="22" t="s">
        <v>178</v>
      </c>
      <c r="BE99" s="184">
        <f>IF(N99="základní",J99,0)</f>
        <v>0</v>
      </c>
      <c r="BF99" s="184">
        <f>IF(N99="snížená",J99,0)</f>
        <v>0</v>
      </c>
      <c r="BG99" s="184">
        <f>IF(N99="zákl. přenesená",J99,0)</f>
        <v>0</v>
      </c>
      <c r="BH99" s="184">
        <f>IF(N99="sníž. přenesená",J99,0)</f>
        <v>0</v>
      </c>
      <c r="BI99" s="184">
        <f>IF(N99="nulová",J99,0)</f>
        <v>0</v>
      </c>
      <c r="BJ99" s="22" t="s">
        <v>81</v>
      </c>
      <c r="BK99" s="184">
        <f>ROUND(I99*H99,2)</f>
        <v>0</v>
      </c>
      <c r="BL99" s="22" t="s">
        <v>185</v>
      </c>
      <c r="BM99" s="22" t="s">
        <v>198</v>
      </c>
    </row>
    <row r="100" spans="2:51" s="11" customFormat="1" ht="13.5">
      <c r="B100" s="185"/>
      <c r="D100" s="186" t="s">
        <v>186</v>
      </c>
      <c r="E100" s="187" t="s">
        <v>5</v>
      </c>
      <c r="F100" s="188" t="s">
        <v>800</v>
      </c>
      <c r="H100" s="189">
        <v>4.85</v>
      </c>
      <c r="I100" s="190"/>
      <c r="L100" s="185"/>
      <c r="M100" s="191"/>
      <c r="N100" s="192"/>
      <c r="O100" s="192"/>
      <c r="P100" s="192"/>
      <c r="Q100" s="192"/>
      <c r="R100" s="192"/>
      <c r="S100" s="192"/>
      <c r="T100" s="193"/>
      <c r="AT100" s="187" t="s">
        <v>186</v>
      </c>
      <c r="AU100" s="187" t="s">
        <v>83</v>
      </c>
      <c r="AV100" s="11" t="s">
        <v>83</v>
      </c>
      <c r="AW100" s="11" t="s">
        <v>37</v>
      </c>
      <c r="AX100" s="11" t="s">
        <v>73</v>
      </c>
      <c r="AY100" s="187" t="s">
        <v>178</v>
      </c>
    </row>
    <row r="101" spans="2:51" s="12" customFormat="1" ht="13.5">
      <c r="B101" s="194"/>
      <c r="D101" s="186" t="s">
        <v>186</v>
      </c>
      <c r="E101" s="195" t="s">
        <v>5</v>
      </c>
      <c r="F101" s="196" t="s">
        <v>188</v>
      </c>
      <c r="H101" s="197">
        <v>4.85</v>
      </c>
      <c r="I101" s="198"/>
      <c r="L101" s="194"/>
      <c r="M101" s="199"/>
      <c r="N101" s="200"/>
      <c r="O101" s="200"/>
      <c r="P101" s="200"/>
      <c r="Q101" s="200"/>
      <c r="R101" s="200"/>
      <c r="S101" s="200"/>
      <c r="T101" s="201"/>
      <c r="AT101" s="195" t="s">
        <v>186</v>
      </c>
      <c r="AU101" s="195" t="s">
        <v>83</v>
      </c>
      <c r="AV101" s="12" t="s">
        <v>185</v>
      </c>
      <c r="AW101" s="12" t="s">
        <v>37</v>
      </c>
      <c r="AX101" s="12" t="s">
        <v>81</v>
      </c>
      <c r="AY101" s="195" t="s">
        <v>178</v>
      </c>
    </row>
    <row r="102" spans="2:65" s="1" customFormat="1" ht="16.5" customHeight="1">
      <c r="B102" s="172"/>
      <c r="C102" s="173" t="s">
        <v>185</v>
      </c>
      <c r="D102" s="173" t="s">
        <v>180</v>
      </c>
      <c r="E102" s="174" t="s">
        <v>181</v>
      </c>
      <c r="F102" s="175" t="s">
        <v>801</v>
      </c>
      <c r="G102" s="176" t="s">
        <v>183</v>
      </c>
      <c r="H102" s="177">
        <v>50.1</v>
      </c>
      <c r="I102" s="178"/>
      <c r="J102" s="179">
        <f>ROUND(I102*H102,2)</f>
        <v>0</v>
      </c>
      <c r="K102" s="175" t="s">
        <v>197</v>
      </c>
      <c r="L102" s="39"/>
      <c r="M102" s="180" t="s">
        <v>5</v>
      </c>
      <c r="N102" s="181" t="s">
        <v>44</v>
      </c>
      <c r="O102" s="40"/>
      <c r="P102" s="182">
        <f>O102*H102</f>
        <v>0</v>
      </c>
      <c r="Q102" s="182">
        <v>0</v>
      </c>
      <c r="R102" s="182">
        <f>Q102*H102</f>
        <v>0</v>
      </c>
      <c r="S102" s="182">
        <v>0</v>
      </c>
      <c r="T102" s="183">
        <f>S102*H102</f>
        <v>0</v>
      </c>
      <c r="AR102" s="22" t="s">
        <v>185</v>
      </c>
      <c r="AT102" s="22" t="s">
        <v>180</v>
      </c>
      <c r="AU102" s="22" t="s">
        <v>83</v>
      </c>
      <c r="AY102" s="22" t="s">
        <v>178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22" t="s">
        <v>81</v>
      </c>
      <c r="BK102" s="184">
        <f>ROUND(I102*H102,2)</f>
        <v>0</v>
      </c>
      <c r="BL102" s="22" t="s">
        <v>185</v>
      </c>
      <c r="BM102" s="22" t="s">
        <v>202</v>
      </c>
    </row>
    <row r="103" spans="2:51" s="11" customFormat="1" ht="13.5">
      <c r="B103" s="185"/>
      <c r="D103" s="186" t="s">
        <v>186</v>
      </c>
      <c r="E103" s="187" t="s">
        <v>5</v>
      </c>
      <c r="F103" s="188" t="s">
        <v>802</v>
      </c>
      <c r="H103" s="189">
        <v>50.1</v>
      </c>
      <c r="I103" s="190"/>
      <c r="L103" s="185"/>
      <c r="M103" s="191"/>
      <c r="N103" s="192"/>
      <c r="O103" s="192"/>
      <c r="P103" s="192"/>
      <c r="Q103" s="192"/>
      <c r="R103" s="192"/>
      <c r="S103" s="192"/>
      <c r="T103" s="193"/>
      <c r="AT103" s="187" t="s">
        <v>186</v>
      </c>
      <c r="AU103" s="187" t="s">
        <v>83</v>
      </c>
      <c r="AV103" s="11" t="s">
        <v>83</v>
      </c>
      <c r="AW103" s="11" t="s">
        <v>37</v>
      </c>
      <c r="AX103" s="11" t="s">
        <v>73</v>
      </c>
      <c r="AY103" s="187" t="s">
        <v>178</v>
      </c>
    </row>
    <row r="104" spans="2:51" s="12" customFormat="1" ht="13.5">
      <c r="B104" s="194"/>
      <c r="D104" s="186" t="s">
        <v>186</v>
      </c>
      <c r="E104" s="195" t="s">
        <v>5</v>
      </c>
      <c r="F104" s="196" t="s">
        <v>188</v>
      </c>
      <c r="H104" s="197">
        <v>50.1</v>
      </c>
      <c r="I104" s="198"/>
      <c r="L104" s="194"/>
      <c r="M104" s="199"/>
      <c r="N104" s="200"/>
      <c r="O104" s="200"/>
      <c r="P104" s="200"/>
      <c r="Q104" s="200"/>
      <c r="R104" s="200"/>
      <c r="S104" s="200"/>
      <c r="T104" s="201"/>
      <c r="AT104" s="195" t="s">
        <v>186</v>
      </c>
      <c r="AU104" s="195" t="s">
        <v>83</v>
      </c>
      <c r="AV104" s="12" t="s">
        <v>185</v>
      </c>
      <c r="AW104" s="12" t="s">
        <v>37</v>
      </c>
      <c r="AX104" s="12" t="s">
        <v>81</v>
      </c>
      <c r="AY104" s="195" t="s">
        <v>178</v>
      </c>
    </row>
    <row r="105" spans="2:65" s="1" customFormat="1" ht="16.5" customHeight="1">
      <c r="B105" s="172"/>
      <c r="C105" s="173" t="s">
        <v>204</v>
      </c>
      <c r="D105" s="173" t="s">
        <v>180</v>
      </c>
      <c r="E105" s="174" t="s">
        <v>194</v>
      </c>
      <c r="F105" s="175" t="s">
        <v>195</v>
      </c>
      <c r="G105" s="176" t="s">
        <v>196</v>
      </c>
      <c r="H105" s="177">
        <v>3.328</v>
      </c>
      <c r="I105" s="178"/>
      <c r="J105" s="179">
        <f>ROUND(I105*H105,2)</f>
        <v>0</v>
      </c>
      <c r="K105" s="175" t="s">
        <v>197</v>
      </c>
      <c r="L105" s="39"/>
      <c r="M105" s="180" t="s">
        <v>5</v>
      </c>
      <c r="N105" s="181" t="s">
        <v>44</v>
      </c>
      <c r="O105" s="40"/>
      <c r="P105" s="182">
        <f>O105*H105</f>
        <v>0</v>
      </c>
      <c r="Q105" s="182">
        <v>0</v>
      </c>
      <c r="R105" s="182">
        <f>Q105*H105</f>
        <v>0</v>
      </c>
      <c r="S105" s="182">
        <v>0</v>
      </c>
      <c r="T105" s="183">
        <f>S105*H105</f>
        <v>0</v>
      </c>
      <c r="AR105" s="22" t="s">
        <v>185</v>
      </c>
      <c r="AT105" s="22" t="s">
        <v>180</v>
      </c>
      <c r="AU105" s="22" t="s">
        <v>83</v>
      </c>
      <c r="AY105" s="22" t="s">
        <v>178</v>
      </c>
      <c r="BE105" s="184">
        <f>IF(N105="základní",J105,0)</f>
        <v>0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22" t="s">
        <v>81</v>
      </c>
      <c r="BK105" s="184">
        <f>ROUND(I105*H105,2)</f>
        <v>0</v>
      </c>
      <c r="BL105" s="22" t="s">
        <v>185</v>
      </c>
      <c r="BM105" s="22" t="s">
        <v>207</v>
      </c>
    </row>
    <row r="106" spans="2:51" s="11" customFormat="1" ht="13.5">
      <c r="B106" s="185"/>
      <c r="D106" s="186" t="s">
        <v>186</v>
      </c>
      <c r="E106" s="187" t="s">
        <v>5</v>
      </c>
      <c r="F106" s="188" t="s">
        <v>803</v>
      </c>
      <c r="H106" s="189">
        <v>3.328</v>
      </c>
      <c r="I106" s="190"/>
      <c r="L106" s="185"/>
      <c r="M106" s="191"/>
      <c r="N106" s="192"/>
      <c r="O106" s="192"/>
      <c r="P106" s="192"/>
      <c r="Q106" s="192"/>
      <c r="R106" s="192"/>
      <c r="S106" s="192"/>
      <c r="T106" s="193"/>
      <c r="AT106" s="187" t="s">
        <v>186</v>
      </c>
      <c r="AU106" s="187" t="s">
        <v>83</v>
      </c>
      <c r="AV106" s="11" t="s">
        <v>83</v>
      </c>
      <c r="AW106" s="11" t="s">
        <v>37</v>
      </c>
      <c r="AX106" s="11" t="s">
        <v>73</v>
      </c>
      <c r="AY106" s="187" t="s">
        <v>178</v>
      </c>
    </row>
    <row r="107" spans="2:51" s="12" customFormat="1" ht="13.5">
      <c r="B107" s="194"/>
      <c r="D107" s="186" t="s">
        <v>186</v>
      </c>
      <c r="E107" s="195" t="s">
        <v>5</v>
      </c>
      <c r="F107" s="196" t="s">
        <v>188</v>
      </c>
      <c r="H107" s="197">
        <v>3.328</v>
      </c>
      <c r="I107" s="198"/>
      <c r="L107" s="194"/>
      <c r="M107" s="199"/>
      <c r="N107" s="200"/>
      <c r="O107" s="200"/>
      <c r="P107" s="200"/>
      <c r="Q107" s="200"/>
      <c r="R107" s="200"/>
      <c r="S107" s="200"/>
      <c r="T107" s="201"/>
      <c r="AT107" s="195" t="s">
        <v>186</v>
      </c>
      <c r="AU107" s="195" t="s">
        <v>83</v>
      </c>
      <c r="AV107" s="12" t="s">
        <v>185</v>
      </c>
      <c r="AW107" s="12" t="s">
        <v>37</v>
      </c>
      <c r="AX107" s="12" t="s">
        <v>81</v>
      </c>
      <c r="AY107" s="195" t="s">
        <v>178</v>
      </c>
    </row>
    <row r="108" spans="2:65" s="1" customFormat="1" ht="16.5" customHeight="1">
      <c r="B108" s="172"/>
      <c r="C108" s="173" t="s">
        <v>198</v>
      </c>
      <c r="D108" s="173" t="s">
        <v>180</v>
      </c>
      <c r="E108" s="174" t="s">
        <v>200</v>
      </c>
      <c r="F108" s="175" t="s">
        <v>201</v>
      </c>
      <c r="G108" s="176" t="s">
        <v>196</v>
      </c>
      <c r="H108" s="177">
        <v>1.664</v>
      </c>
      <c r="I108" s="178"/>
      <c r="J108" s="179">
        <f>ROUND(I108*H108,2)</f>
        <v>0</v>
      </c>
      <c r="K108" s="175" t="s">
        <v>197</v>
      </c>
      <c r="L108" s="39"/>
      <c r="M108" s="180" t="s">
        <v>5</v>
      </c>
      <c r="N108" s="181" t="s">
        <v>44</v>
      </c>
      <c r="O108" s="40"/>
      <c r="P108" s="182">
        <f>O108*H108</f>
        <v>0</v>
      </c>
      <c r="Q108" s="182">
        <v>0</v>
      </c>
      <c r="R108" s="182">
        <f>Q108*H108</f>
        <v>0</v>
      </c>
      <c r="S108" s="182">
        <v>0</v>
      </c>
      <c r="T108" s="183">
        <f>S108*H108</f>
        <v>0</v>
      </c>
      <c r="AR108" s="22" t="s">
        <v>185</v>
      </c>
      <c r="AT108" s="22" t="s">
        <v>180</v>
      </c>
      <c r="AU108" s="22" t="s">
        <v>83</v>
      </c>
      <c r="AY108" s="22" t="s">
        <v>178</v>
      </c>
      <c r="BE108" s="184">
        <f>IF(N108="základní",J108,0)</f>
        <v>0</v>
      </c>
      <c r="BF108" s="184">
        <f>IF(N108="snížená",J108,0)</f>
        <v>0</v>
      </c>
      <c r="BG108" s="184">
        <f>IF(N108="zákl. přenesená",J108,0)</f>
        <v>0</v>
      </c>
      <c r="BH108" s="184">
        <f>IF(N108="sníž. přenesená",J108,0)</f>
        <v>0</v>
      </c>
      <c r="BI108" s="184">
        <f>IF(N108="nulová",J108,0)</f>
        <v>0</v>
      </c>
      <c r="BJ108" s="22" t="s">
        <v>81</v>
      </c>
      <c r="BK108" s="184">
        <f>ROUND(I108*H108,2)</f>
        <v>0</v>
      </c>
      <c r="BL108" s="22" t="s">
        <v>185</v>
      </c>
      <c r="BM108" s="22" t="s">
        <v>210</v>
      </c>
    </row>
    <row r="109" spans="2:51" s="11" customFormat="1" ht="13.5">
      <c r="B109" s="185"/>
      <c r="D109" s="186" t="s">
        <v>186</v>
      </c>
      <c r="E109" s="187" t="s">
        <v>5</v>
      </c>
      <c r="F109" s="188" t="s">
        <v>804</v>
      </c>
      <c r="H109" s="189">
        <v>1.664</v>
      </c>
      <c r="I109" s="190"/>
      <c r="L109" s="185"/>
      <c r="M109" s="191"/>
      <c r="N109" s="192"/>
      <c r="O109" s="192"/>
      <c r="P109" s="192"/>
      <c r="Q109" s="192"/>
      <c r="R109" s="192"/>
      <c r="S109" s="192"/>
      <c r="T109" s="193"/>
      <c r="AT109" s="187" t="s">
        <v>186</v>
      </c>
      <c r="AU109" s="187" t="s">
        <v>83</v>
      </c>
      <c r="AV109" s="11" t="s">
        <v>83</v>
      </c>
      <c r="AW109" s="11" t="s">
        <v>37</v>
      </c>
      <c r="AX109" s="11" t="s">
        <v>73</v>
      </c>
      <c r="AY109" s="187" t="s">
        <v>178</v>
      </c>
    </row>
    <row r="110" spans="2:51" s="12" customFormat="1" ht="13.5">
      <c r="B110" s="194"/>
      <c r="D110" s="186" t="s">
        <v>186</v>
      </c>
      <c r="E110" s="195" t="s">
        <v>5</v>
      </c>
      <c r="F110" s="196" t="s">
        <v>188</v>
      </c>
      <c r="H110" s="197">
        <v>1.664</v>
      </c>
      <c r="I110" s="198"/>
      <c r="L110" s="194"/>
      <c r="M110" s="199"/>
      <c r="N110" s="200"/>
      <c r="O110" s="200"/>
      <c r="P110" s="200"/>
      <c r="Q110" s="200"/>
      <c r="R110" s="200"/>
      <c r="S110" s="200"/>
      <c r="T110" s="201"/>
      <c r="AT110" s="195" t="s">
        <v>186</v>
      </c>
      <c r="AU110" s="195" t="s">
        <v>83</v>
      </c>
      <c r="AV110" s="12" t="s">
        <v>185</v>
      </c>
      <c r="AW110" s="12" t="s">
        <v>37</v>
      </c>
      <c r="AX110" s="12" t="s">
        <v>81</v>
      </c>
      <c r="AY110" s="195" t="s">
        <v>178</v>
      </c>
    </row>
    <row r="111" spans="2:65" s="1" customFormat="1" ht="16.5" customHeight="1">
      <c r="B111" s="172"/>
      <c r="C111" s="173" t="s">
        <v>211</v>
      </c>
      <c r="D111" s="173" t="s">
        <v>180</v>
      </c>
      <c r="E111" s="174" t="s">
        <v>805</v>
      </c>
      <c r="F111" s="175" t="s">
        <v>806</v>
      </c>
      <c r="G111" s="176" t="s">
        <v>196</v>
      </c>
      <c r="H111" s="177">
        <v>3.328</v>
      </c>
      <c r="I111" s="178"/>
      <c r="J111" s="179">
        <f>ROUND(I111*H111,2)</f>
        <v>0</v>
      </c>
      <c r="K111" s="175" t="s">
        <v>197</v>
      </c>
      <c r="L111" s="39"/>
      <c r="M111" s="180" t="s">
        <v>5</v>
      </c>
      <c r="N111" s="181" t="s">
        <v>44</v>
      </c>
      <c r="O111" s="40"/>
      <c r="P111" s="182">
        <f>O111*H111</f>
        <v>0</v>
      </c>
      <c r="Q111" s="182">
        <v>0</v>
      </c>
      <c r="R111" s="182">
        <f>Q111*H111</f>
        <v>0</v>
      </c>
      <c r="S111" s="182">
        <v>0</v>
      </c>
      <c r="T111" s="183">
        <f>S111*H111</f>
        <v>0</v>
      </c>
      <c r="AR111" s="22" t="s">
        <v>185</v>
      </c>
      <c r="AT111" s="22" t="s">
        <v>180</v>
      </c>
      <c r="AU111" s="22" t="s">
        <v>83</v>
      </c>
      <c r="AY111" s="22" t="s">
        <v>178</v>
      </c>
      <c r="BE111" s="184">
        <f>IF(N111="základní",J111,0)</f>
        <v>0</v>
      </c>
      <c r="BF111" s="184">
        <f>IF(N111="snížená",J111,0)</f>
        <v>0</v>
      </c>
      <c r="BG111" s="184">
        <f>IF(N111="zákl. přenesená",J111,0)</f>
        <v>0</v>
      </c>
      <c r="BH111" s="184">
        <f>IF(N111="sníž. přenesená",J111,0)</f>
        <v>0</v>
      </c>
      <c r="BI111" s="184">
        <f>IF(N111="nulová",J111,0)</f>
        <v>0</v>
      </c>
      <c r="BJ111" s="22" t="s">
        <v>81</v>
      </c>
      <c r="BK111" s="184">
        <f>ROUND(I111*H111,2)</f>
        <v>0</v>
      </c>
      <c r="BL111" s="22" t="s">
        <v>185</v>
      </c>
      <c r="BM111" s="22" t="s">
        <v>214</v>
      </c>
    </row>
    <row r="112" spans="2:51" s="11" customFormat="1" ht="13.5">
      <c r="B112" s="185"/>
      <c r="D112" s="186" t="s">
        <v>186</v>
      </c>
      <c r="E112" s="187" t="s">
        <v>5</v>
      </c>
      <c r="F112" s="188" t="s">
        <v>807</v>
      </c>
      <c r="H112" s="189">
        <v>3.328</v>
      </c>
      <c r="I112" s="190"/>
      <c r="L112" s="185"/>
      <c r="M112" s="191"/>
      <c r="N112" s="192"/>
      <c r="O112" s="192"/>
      <c r="P112" s="192"/>
      <c r="Q112" s="192"/>
      <c r="R112" s="192"/>
      <c r="S112" s="192"/>
      <c r="T112" s="193"/>
      <c r="AT112" s="187" t="s">
        <v>186</v>
      </c>
      <c r="AU112" s="187" t="s">
        <v>83</v>
      </c>
      <c r="AV112" s="11" t="s">
        <v>83</v>
      </c>
      <c r="AW112" s="11" t="s">
        <v>37</v>
      </c>
      <c r="AX112" s="11" t="s">
        <v>73</v>
      </c>
      <c r="AY112" s="187" t="s">
        <v>178</v>
      </c>
    </row>
    <row r="113" spans="2:51" s="12" customFormat="1" ht="13.5">
      <c r="B113" s="194"/>
      <c r="D113" s="186" t="s">
        <v>186</v>
      </c>
      <c r="E113" s="195" t="s">
        <v>5</v>
      </c>
      <c r="F113" s="196" t="s">
        <v>188</v>
      </c>
      <c r="H113" s="197">
        <v>3.328</v>
      </c>
      <c r="I113" s="198"/>
      <c r="L113" s="194"/>
      <c r="M113" s="199"/>
      <c r="N113" s="200"/>
      <c r="O113" s="200"/>
      <c r="P113" s="200"/>
      <c r="Q113" s="200"/>
      <c r="R113" s="200"/>
      <c r="S113" s="200"/>
      <c r="T113" s="201"/>
      <c r="AT113" s="195" t="s">
        <v>186</v>
      </c>
      <c r="AU113" s="195" t="s">
        <v>83</v>
      </c>
      <c r="AV113" s="12" t="s">
        <v>185</v>
      </c>
      <c r="AW113" s="12" t="s">
        <v>37</v>
      </c>
      <c r="AX113" s="12" t="s">
        <v>81</v>
      </c>
      <c r="AY113" s="195" t="s">
        <v>178</v>
      </c>
    </row>
    <row r="114" spans="2:65" s="1" customFormat="1" ht="16.5" customHeight="1">
      <c r="B114" s="172"/>
      <c r="C114" s="173" t="s">
        <v>202</v>
      </c>
      <c r="D114" s="173" t="s">
        <v>180</v>
      </c>
      <c r="E114" s="174" t="s">
        <v>208</v>
      </c>
      <c r="F114" s="175" t="s">
        <v>209</v>
      </c>
      <c r="G114" s="176" t="s">
        <v>196</v>
      </c>
      <c r="H114" s="177">
        <v>3.328</v>
      </c>
      <c r="I114" s="178"/>
      <c r="J114" s="179">
        <f>ROUND(I114*H114,2)</f>
        <v>0</v>
      </c>
      <c r="K114" s="175" t="s">
        <v>197</v>
      </c>
      <c r="L114" s="39"/>
      <c r="M114" s="180" t="s">
        <v>5</v>
      </c>
      <c r="N114" s="181" t="s">
        <v>44</v>
      </c>
      <c r="O114" s="40"/>
      <c r="P114" s="182">
        <f>O114*H114</f>
        <v>0</v>
      </c>
      <c r="Q114" s="182">
        <v>0</v>
      </c>
      <c r="R114" s="182">
        <f>Q114*H114</f>
        <v>0</v>
      </c>
      <c r="S114" s="182">
        <v>0</v>
      </c>
      <c r="T114" s="183">
        <f>S114*H114</f>
        <v>0</v>
      </c>
      <c r="AR114" s="22" t="s">
        <v>185</v>
      </c>
      <c r="AT114" s="22" t="s">
        <v>180</v>
      </c>
      <c r="AU114" s="22" t="s">
        <v>83</v>
      </c>
      <c r="AY114" s="22" t="s">
        <v>178</v>
      </c>
      <c r="BE114" s="184">
        <f>IF(N114="základní",J114,0)</f>
        <v>0</v>
      </c>
      <c r="BF114" s="184">
        <f>IF(N114="snížená",J114,0)</f>
        <v>0</v>
      </c>
      <c r="BG114" s="184">
        <f>IF(N114="zákl. přenesená",J114,0)</f>
        <v>0</v>
      </c>
      <c r="BH114" s="184">
        <f>IF(N114="sníž. přenesená",J114,0)</f>
        <v>0</v>
      </c>
      <c r="BI114" s="184">
        <f>IF(N114="nulová",J114,0)</f>
        <v>0</v>
      </c>
      <c r="BJ114" s="22" t="s">
        <v>81</v>
      </c>
      <c r="BK114" s="184">
        <f>ROUND(I114*H114,2)</f>
        <v>0</v>
      </c>
      <c r="BL114" s="22" t="s">
        <v>185</v>
      </c>
      <c r="BM114" s="22" t="s">
        <v>218</v>
      </c>
    </row>
    <row r="115" spans="2:65" s="1" customFormat="1" ht="16.5" customHeight="1">
      <c r="B115" s="172"/>
      <c r="C115" s="173" t="s">
        <v>220</v>
      </c>
      <c r="D115" s="173" t="s">
        <v>180</v>
      </c>
      <c r="E115" s="174" t="s">
        <v>212</v>
      </c>
      <c r="F115" s="175" t="s">
        <v>213</v>
      </c>
      <c r="G115" s="176" t="s">
        <v>196</v>
      </c>
      <c r="H115" s="177">
        <v>3.328</v>
      </c>
      <c r="I115" s="178"/>
      <c r="J115" s="179">
        <f>ROUND(I115*H115,2)</f>
        <v>0</v>
      </c>
      <c r="K115" s="175" t="s">
        <v>197</v>
      </c>
      <c r="L115" s="39"/>
      <c r="M115" s="180" t="s">
        <v>5</v>
      </c>
      <c r="N115" s="181" t="s">
        <v>44</v>
      </c>
      <c r="O115" s="40"/>
      <c r="P115" s="182">
        <f>O115*H115</f>
        <v>0</v>
      </c>
      <c r="Q115" s="182">
        <v>0</v>
      </c>
      <c r="R115" s="182">
        <f>Q115*H115</f>
        <v>0</v>
      </c>
      <c r="S115" s="182">
        <v>0</v>
      </c>
      <c r="T115" s="183">
        <f>S115*H115</f>
        <v>0</v>
      </c>
      <c r="AR115" s="22" t="s">
        <v>185</v>
      </c>
      <c r="AT115" s="22" t="s">
        <v>180</v>
      </c>
      <c r="AU115" s="22" t="s">
        <v>83</v>
      </c>
      <c r="AY115" s="22" t="s">
        <v>178</v>
      </c>
      <c r="BE115" s="184">
        <f>IF(N115="základní",J115,0)</f>
        <v>0</v>
      </c>
      <c r="BF115" s="184">
        <f>IF(N115="snížená",J115,0)</f>
        <v>0</v>
      </c>
      <c r="BG115" s="184">
        <f>IF(N115="zákl. přenesená",J115,0)</f>
        <v>0</v>
      </c>
      <c r="BH115" s="184">
        <f>IF(N115="sníž. přenesená",J115,0)</f>
        <v>0</v>
      </c>
      <c r="BI115" s="184">
        <f>IF(N115="nulová",J115,0)</f>
        <v>0</v>
      </c>
      <c r="BJ115" s="22" t="s">
        <v>81</v>
      </c>
      <c r="BK115" s="184">
        <f>ROUND(I115*H115,2)</f>
        <v>0</v>
      </c>
      <c r="BL115" s="22" t="s">
        <v>185</v>
      </c>
      <c r="BM115" s="22" t="s">
        <v>224</v>
      </c>
    </row>
    <row r="116" spans="2:65" s="1" customFormat="1" ht="16.5" customHeight="1">
      <c r="B116" s="172"/>
      <c r="C116" s="173" t="s">
        <v>207</v>
      </c>
      <c r="D116" s="173" t="s">
        <v>180</v>
      </c>
      <c r="E116" s="174" t="s">
        <v>215</v>
      </c>
      <c r="F116" s="175" t="s">
        <v>216</v>
      </c>
      <c r="G116" s="176" t="s">
        <v>217</v>
      </c>
      <c r="H116" s="177">
        <v>6.323</v>
      </c>
      <c r="I116" s="178"/>
      <c r="J116" s="179">
        <f>ROUND(I116*H116,2)</f>
        <v>0</v>
      </c>
      <c r="K116" s="175" t="s">
        <v>197</v>
      </c>
      <c r="L116" s="39"/>
      <c r="M116" s="180" t="s">
        <v>5</v>
      </c>
      <c r="N116" s="181" t="s">
        <v>44</v>
      </c>
      <c r="O116" s="40"/>
      <c r="P116" s="182">
        <f>O116*H116</f>
        <v>0</v>
      </c>
      <c r="Q116" s="182">
        <v>0</v>
      </c>
      <c r="R116" s="182">
        <f>Q116*H116</f>
        <v>0</v>
      </c>
      <c r="S116" s="182">
        <v>0</v>
      </c>
      <c r="T116" s="183">
        <f>S116*H116</f>
        <v>0</v>
      </c>
      <c r="AR116" s="22" t="s">
        <v>185</v>
      </c>
      <c r="AT116" s="22" t="s">
        <v>180</v>
      </c>
      <c r="AU116" s="22" t="s">
        <v>83</v>
      </c>
      <c r="AY116" s="22" t="s">
        <v>178</v>
      </c>
      <c r="BE116" s="184">
        <f>IF(N116="základní",J116,0)</f>
        <v>0</v>
      </c>
      <c r="BF116" s="184">
        <f>IF(N116="snížená",J116,0)</f>
        <v>0</v>
      </c>
      <c r="BG116" s="184">
        <f>IF(N116="zákl. přenesená",J116,0)</f>
        <v>0</v>
      </c>
      <c r="BH116" s="184">
        <f>IF(N116="sníž. přenesená",J116,0)</f>
        <v>0</v>
      </c>
      <c r="BI116" s="184">
        <f>IF(N116="nulová",J116,0)</f>
        <v>0</v>
      </c>
      <c r="BJ116" s="22" t="s">
        <v>81</v>
      </c>
      <c r="BK116" s="184">
        <f>ROUND(I116*H116,2)</f>
        <v>0</v>
      </c>
      <c r="BL116" s="22" t="s">
        <v>185</v>
      </c>
      <c r="BM116" s="22" t="s">
        <v>228</v>
      </c>
    </row>
    <row r="117" spans="2:51" s="11" customFormat="1" ht="13.5">
      <c r="B117" s="185"/>
      <c r="D117" s="186" t="s">
        <v>186</v>
      </c>
      <c r="E117" s="187" t="s">
        <v>5</v>
      </c>
      <c r="F117" s="188" t="s">
        <v>808</v>
      </c>
      <c r="H117" s="189">
        <v>6.323</v>
      </c>
      <c r="I117" s="190"/>
      <c r="L117" s="185"/>
      <c r="M117" s="191"/>
      <c r="N117" s="192"/>
      <c r="O117" s="192"/>
      <c r="P117" s="192"/>
      <c r="Q117" s="192"/>
      <c r="R117" s="192"/>
      <c r="S117" s="192"/>
      <c r="T117" s="193"/>
      <c r="AT117" s="187" t="s">
        <v>186</v>
      </c>
      <c r="AU117" s="187" t="s">
        <v>83</v>
      </c>
      <c r="AV117" s="11" t="s">
        <v>83</v>
      </c>
      <c r="AW117" s="11" t="s">
        <v>37</v>
      </c>
      <c r="AX117" s="11" t="s">
        <v>73</v>
      </c>
      <c r="AY117" s="187" t="s">
        <v>178</v>
      </c>
    </row>
    <row r="118" spans="2:51" s="12" customFormat="1" ht="13.5">
      <c r="B118" s="194"/>
      <c r="D118" s="186" t="s">
        <v>186</v>
      </c>
      <c r="E118" s="195" t="s">
        <v>5</v>
      </c>
      <c r="F118" s="196" t="s">
        <v>188</v>
      </c>
      <c r="H118" s="197">
        <v>6.323</v>
      </c>
      <c r="I118" s="198"/>
      <c r="L118" s="194"/>
      <c r="M118" s="199"/>
      <c r="N118" s="200"/>
      <c r="O118" s="200"/>
      <c r="P118" s="200"/>
      <c r="Q118" s="200"/>
      <c r="R118" s="200"/>
      <c r="S118" s="200"/>
      <c r="T118" s="201"/>
      <c r="AT118" s="195" t="s">
        <v>186</v>
      </c>
      <c r="AU118" s="195" t="s">
        <v>83</v>
      </c>
      <c r="AV118" s="12" t="s">
        <v>185</v>
      </c>
      <c r="AW118" s="12" t="s">
        <v>37</v>
      </c>
      <c r="AX118" s="12" t="s">
        <v>81</v>
      </c>
      <c r="AY118" s="195" t="s">
        <v>178</v>
      </c>
    </row>
    <row r="119" spans="2:65" s="1" customFormat="1" ht="16.5" customHeight="1">
      <c r="B119" s="172"/>
      <c r="C119" s="173" t="s">
        <v>230</v>
      </c>
      <c r="D119" s="173" t="s">
        <v>180</v>
      </c>
      <c r="E119" s="174" t="s">
        <v>221</v>
      </c>
      <c r="F119" s="175" t="s">
        <v>222</v>
      </c>
      <c r="G119" s="176" t="s">
        <v>227</v>
      </c>
      <c r="H119" s="177">
        <v>1</v>
      </c>
      <c r="I119" s="178"/>
      <c r="J119" s="179">
        <f>ROUND(I119*H119,2)</f>
        <v>0</v>
      </c>
      <c r="K119" s="175" t="s">
        <v>5</v>
      </c>
      <c r="L119" s="39"/>
      <c r="M119" s="180" t="s">
        <v>5</v>
      </c>
      <c r="N119" s="181" t="s">
        <v>44</v>
      </c>
      <c r="O119" s="40"/>
      <c r="P119" s="182">
        <f>O119*H119</f>
        <v>0</v>
      </c>
      <c r="Q119" s="182">
        <v>0</v>
      </c>
      <c r="R119" s="182">
        <f>Q119*H119</f>
        <v>0</v>
      </c>
      <c r="S119" s="182">
        <v>0</v>
      </c>
      <c r="T119" s="183">
        <f>S119*H119</f>
        <v>0</v>
      </c>
      <c r="AR119" s="22" t="s">
        <v>185</v>
      </c>
      <c r="AT119" s="22" t="s">
        <v>180</v>
      </c>
      <c r="AU119" s="22" t="s">
        <v>83</v>
      </c>
      <c r="AY119" s="22" t="s">
        <v>178</v>
      </c>
      <c r="BE119" s="184">
        <f>IF(N119="základní",J119,0)</f>
        <v>0</v>
      </c>
      <c r="BF119" s="184">
        <f>IF(N119="snížená",J119,0)</f>
        <v>0</v>
      </c>
      <c r="BG119" s="184">
        <f>IF(N119="zákl. přenesená",J119,0)</f>
        <v>0</v>
      </c>
      <c r="BH119" s="184">
        <f>IF(N119="sníž. přenesená",J119,0)</f>
        <v>0</v>
      </c>
      <c r="BI119" s="184">
        <f>IF(N119="nulová",J119,0)</f>
        <v>0</v>
      </c>
      <c r="BJ119" s="22" t="s">
        <v>81</v>
      </c>
      <c r="BK119" s="184">
        <f>ROUND(I119*H119,2)</f>
        <v>0</v>
      </c>
      <c r="BL119" s="22" t="s">
        <v>185</v>
      </c>
      <c r="BM119" s="22" t="s">
        <v>233</v>
      </c>
    </row>
    <row r="120" spans="2:65" s="1" customFormat="1" ht="16.5" customHeight="1">
      <c r="B120" s="172"/>
      <c r="C120" s="173" t="s">
        <v>210</v>
      </c>
      <c r="D120" s="173" t="s">
        <v>180</v>
      </c>
      <c r="E120" s="174" t="s">
        <v>225</v>
      </c>
      <c r="F120" s="175" t="s">
        <v>809</v>
      </c>
      <c r="G120" s="176" t="s">
        <v>227</v>
      </c>
      <c r="H120" s="177">
        <v>1</v>
      </c>
      <c r="I120" s="178"/>
      <c r="J120" s="179">
        <f>ROUND(I120*H120,2)</f>
        <v>0</v>
      </c>
      <c r="K120" s="175" t="s">
        <v>5</v>
      </c>
      <c r="L120" s="39"/>
      <c r="M120" s="180" t="s">
        <v>5</v>
      </c>
      <c r="N120" s="181" t="s">
        <v>44</v>
      </c>
      <c r="O120" s="40"/>
      <c r="P120" s="182">
        <f>O120*H120</f>
        <v>0</v>
      </c>
      <c r="Q120" s="182">
        <v>0</v>
      </c>
      <c r="R120" s="182">
        <f>Q120*H120</f>
        <v>0</v>
      </c>
      <c r="S120" s="182">
        <v>0</v>
      </c>
      <c r="T120" s="183">
        <f>S120*H120</f>
        <v>0</v>
      </c>
      <c r="AR120" s="22" t="s">
        <v>185</v>
      </c>
      <c r="AT120" s="22" t="s">
        <v>180</v>
      </c>
      <c r="AU120" s="22" t="s">
        <v>83</v>
      </c>
      <c r="AY120" s="22" t="s">
        <v>178</v>
      </c>
      <c r="BE120" s="184">
        <f>IF(N120="základní",J120,0)</f>
        <v>0</v>
      </c>
      <c r="BF120" s="184">
        <f>IF(N120="snížená",J120,0)</f>
        <v>0</v>
      </c>
      <c r="BG120" s="184">
        <f>IF(N120="zákl. přenesená",J120,0)</f>
        <v>0</v>
      </c>
      <c r="BH120" s="184">
        <f>IF(N120="sníž. přenesená",J120,0)</f>
        <v>0</v>
      </c>
      <c r="BI120" s="184">
        <f>IF(N120="nulová",J120,0)</f>
        <v>0</v>
      </c>
      <c r="BJ120" s="22" t="s">
        <v>81</v>
      </c>
      <c r="BK120" s="184">
        <f>ROUND(I120*H120,2)</f>
        <v>0</v>
      </c>
      <c r="BL120" s="22" t="s">
        <v>185</v>
      </c>
      <c r="BM120" s="22" t="s">
        <v>237</v>
      </c>
    </row>
    <row r="121" spans="2:63" s="10" customFormat="1" ht="29.85" customHeight="1">
      <c r="B121" s="159"/>
      <c r="D121" s="160" t="s">
        <v>72</v>
      </c>
      <c r="E121" s="170" t="s">
        <v>204</v>
      </c>
      <c r="F121" s="170" t="s">
        <v>229</v>
      </c>
      <c r="I121" s="162"/>
      <c r="J121" s="171">
        <f>BK121</f>
        <v>0</v>
      </c>
      <c r="L121" s="159"/>
      <c r="M121" s="164"/>
      <c r="N121" s="165"/>
      <c r="O121" s="165"/>
      <c r="P121" s="166">
        <f>SUM(P122:P125)</f>
        <v>0</v>
      </c>
      <c r="Q121" s="165"/>
      <c r="R121" s="166">
        <f>SUM(R122:R125)</f>
        <v>0</v>
      </c>
      <c r="S121" s="165"/>
      <c r="T121" s="167">
        <f>SUM(T122:T125)</f>
        <v>0</v>
      </c>
      <c r="AR121" s="160" t="s">
        <v>81</v>
      </c>
      <c r="AT121" s="168" t="s">
        <v>72</v>
      </c>
      <c r="AU121" s="168" t="s">
        <v>81</v>
      </c>
      <c r="AY121" s="160" t="s">
        <v>178</v>
      </c>
      <c r="BK121" s="169">
        <f>SUM(BK122:BK125)</f>
        <v>0</v>
      </c>
    </row>
    <row r="122" spans="2:65" s="1" customFormat="1" ht="25.5" customHeight="1">
      <c r="B122" s="172"/>
      <c r="C122" s="173" t="s">
        <v>240</v>
      </c>
      <c r="D122" s="173" t="s">
        <v>180</v>
      </c>
      <c r="E122" s="174" t="s">
        <v>231</v>
      </c>
      <c r="F122" s="175" t="s">
        <v>232</v>
      </c>
      <c r="G122" s="176" t="s">
        <v>183</v>
      </c>
      <c r="H122" s="177">
        <v>50.1</v>
      </c>
      <c r="I122" s="178"/>
      <c r="J122" s="179">
        <f>ROUND(I122*H122,2)</f>
        <v>0</v>
      </c>
      <c r="K122" s="175" t="s">
        <v>184</v>
      </c>
      <c r="L122" s="39"/>
      <c r="M122" s="180" t="s">
        <v>5</v>
      </c>
      <c r="N122" s="181" t="s">
        <v>44</v>
      </c>
      <c r="O122" s="40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3">
        <f>S122*H122</f>
        <v>0</v>
      </c>
      <c r="AR122" s="22" t="s">
        <v>185</v>
      </c>
      <c r="AT122" s="22" t="s">
        <v>180</v>
      </c>
      <c r="AU122" s="22" t="s">
        <v>83</v>
      </c>
      <c r="AY122" s="22" t="s">
        <v>178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22" t="s">
        <v>81</v>
      </c>
      <c r="BK122" s="184">
        <f>ROUND(I122*H122,2)</f>
        <v>0</v>
      </c>
      <c r="BL122" s="22" t="s">
        <v>185</v>
      </c>
      <c r="BM122" s="22" t="s">
        <v>243</v>
      </c>
    </row>
    <row r="123" spans="2:65" s="1" customFormat="1" ht="16.5" customHeight="1">
      <c r="B123" s="172"/>
      <c r="C123" s="173" t="s">
        <v>214</v>
      </c>
      <c r="D123" s="173" t="s">
        <v>180</v>
      </c>
      <c r="E123" s="174" t="s">
        <v>235</v>
      </c>
      <c r="F123" s="175" t="s">
        <v>236</v>
      </c>
      <c r="G123" s="176" t="s">
        <v>183</v>
      </c>
      <c r="H123" s="177">
        <v>4.85</v>
      </c>
      <c r="I123" s="178"/>
      <c r="J123" s="179">
        <f>ROUND(I123*H123,2)</f>
        <v>0</v>
      </c>
      <c r="K123" s="175" t="s">
        <v>191</v>
      </c>
      <c r="L123" s="39"/>
      <c r="M123" s="180" t="s">
        <v>5</v>
      </c>
      <c r="N123" s="181" t="s">
        <v>44</v>
      </c>
      <c r="O123" s="40"/>
      <c r="P123" s="182">
        <f>O123*H123</f>
        <v>0</v>
      </c>
      <c r="Q123" s="182">
        <v>0</v>
      </c>
      <c r="R123" s="182">
        <f>Q123*H123</f>
        <v>0</v>
      </c>
      <c r="S123" s="182">
        <v>0</v>
      </c>
      <c r="T123" s="183">
        <f>S123*H123</f>
        <v>0</v>
      </c>
      <c r="AR123" s="22" t="s">
        <v>185</v>
      </c>
      <c r="AT123" s="22" t="s">
        <v>180</v>
      </c>
      <c r="AU123" s="22" t="s">
        <v>83</v>
      </c>
      <c r="AY123" s="22" t="s">
        <v>178</v>
      </c>
      <c r="BE123" s="184">
        <f>IF(N123="základní",J123,0)</f>
        <v>0</v>
      </c>
      <c r="BF123" s="184">
        <f>IF(N123="snížená",J123,0)</f>
        <v>0</v>
      </c>
      <c r="BG123" s="184">
        <f>IF(N123="zákl. přenesená",J123,0)</f>
        <v>0</v>
      </c>
      <c r="BH123" s="184">
        <f>IF(N123="sníž. přenesená",J123,0)</f>
        <v>0</v>
      </c>
      <c r="BI123" s="184">
        <f>IF(N123="nulová",J123,0)</f>
        <v>0</v>
      </c>
      <c r="BJ123" s="22" t="s">
        <v>81</v>
      </c>
      <c r="BK123" s="184">
        <f>ROUND(I123*H123,2)</f>
        <v>0</v>
      </c>
      <c r="BL123" s="22" t="s">
        <v>185</v>
      </c>
      <c r="BM123" s="22" t="s">
        <v>247</v>
      </c>
    </row>
    <row r="124" spans="2:51" s="11" customFormat="1" ht="13.5">
      <c r="B124" s="185"/>
      <c r="D124" s="186" t="s">
        <v>186</v>
      </c>
      <c r="E124" s="187" t="s">
        <v>5</v>
      </c>
      <c r="F124" s="188" t="s">
        <v>800</v>
      </c>
      <c r="H124" s="189">
        <v>4.85</v>
      </c>
      <c r="I124" s="190"/>
      <c r="L124" s="185"/>
      <c r="M124" s="191"/>
      <c r="N124" s="192"/>
      <c r="O124" s="192"/>
      <c r="P124" s="192"/>
      <c r="Q124" s="192"/>
      <c r="R124" s="192"/>
      <c r="S124" s="192"/>
      <c r="T124" s="193"/>
      <c r="AT124" s="187" t="s">
        <v>186</v>
      </c>
      <c r="AU124" s="187" t="s">
        <v>83</v>
      </c>
      <c r="AV124" s="11" t="s">
        <v>83</v>
      </c>
      <c r="AW124" s="11" t="s">
        <v>37</v>
      </c>
      <c r="AX124" s="11" t="s">
        <v>73</v>
      </c>
      <c r="AY124" s="187" t="s">
        <v>178</v>
      </c>
    </row>
    <row r="125" spans="2:51" s="12" customFormat="1" ht="13.5">
      <c r="B125" s="194"/>
      <c r="D125" s="186" t="s">
        <v>186</v>
      </c>
      <c r="E125" s="195" t="s">
        <v>5</v>
      </c>
      <c r="F125" s="196" t="s">
        <v>188</v>
      </c>
      <c r="H125" s="197">
        <v>4.85</v>
      </c>
      <c r="I125" s="198"/>
      <c r="L125" s="194"/>
      <c r="M125" s="199"/>
      <c r="N125" s="200"/>
      <c r="O125" s="200"/>
      <c r="P125" s="200"/>
      <c r="Q125" s="200"/>
      <c r="R125" s="200"/>
      <c r="S125" s="200"/>
      <c r="T125" s="201"/>
      <c r="AT125" s="195" t="s">
        <v>186</v>
      </c>
      <c r="AU125" s="195" t="s">
        <v>83</v>
      </c>
      <c r="AV125" s="12" t="s">
        <v>185</v>
      </c>
      <c r="AW125" s="12" t="s">
        <v>37</v>
      </c>
      <c r="AX125" s="12" t="s">
        <v>81</v>
      </c>
      <c r="AY125" s="195" t="s">
        <v>178</v>
      </c>
    </row>
    <row r="126" spans="2:63" s="10" customFormat="1" ht="29.85" customHeight="1">
      <c r="B126" s="159"/>
      <c r="D126" s="160" t="s">
        <v>72</v>
      </c>
      <c r="E126" s="170" t="s">
        <v>198</v>
      </c>
      <c r="F126" s="170" t="s">
        <v>239</v>
      </c>
      <c r="I126" s="162"/>
      <c r="J126" s="171">
        <f>BK126</f>
        <v>0</v>
      </c>
      <c r="L126" s="159"/>
      <c r="M126" s="164"/>
      <c r="N126" s="165"/>
      <c r="O126" s="165"/>
      <c r="P126" s="166">
        <f>SUM(P127:P231)</f>
        <v>0</v>
      </c>
      <c r="Q126" s="165"/>
      <c r="R126" s="166">
        <f>SUM(R127:R231)</f>
        <v>0</v>
      </c>
      <c r="S126" s="165"/>
      <c r="T126" s="167">
        <f>SUM(T127:T231)</f>
        <v>0</v>
      </c>
      <c r="AR126" s="160" t="s">
        <v>81</v>
      </c>
      <c r="AT126" s="168" t="s">
        <v>72</v>
      </c>
      <c r="AU126" s="168" t="s">
        <v>81</v>
      </c>
      <c r="AY126" s="160" t="s">
        <v>178</v>
      </c>
      <c r="BK126" s="169">
        <f>SUM(BK127:BK231)</f>
        <v>0</v>
      </c>
    </row>
    <row r="127" spans="2:65" s="1" customFormat="1" ht="38.25" customHeight="1">
      <c r="B127" s="172"/>
      <c r="C127" s="173" t="s">
        <v>11</v>
      </c>
      <c r="D127" s="173" t="s">
        <v>180</v>
      </c>
      <c r="E127" s="174" t="s">
        <v>241</v>
      </c>
      <c r="F127" s="175" t="s">
        <v>242</v>
      </c>
      <c r="G127" s="176" t="s">
        <v>183</v>
      </c>
      <c r="H127" s="177">
        <v>46.5</v>
      </c>
      <c r="I127" s="178"/>
      <c r="J127" s="179">
        <f>ROUND(I127*H127,2)</f>
        <v>0</v>
      </c>
      <c r="K127" s="175" t="s">
        <v>191</v>
      </c>
      <c r="L127" s="39"/>
      <c r="M127" s="180" t="s">
        <v>5</v>
      </c>
      <c r="N127" s="181" t="s">
        <v>44</v>
      </c>
      <c r="O127" s="40"/>
      <c r="P127" s="182">
        <f>O127*H127</f>
        <v>0</v>
      </c>
      <c r="Q127" s="182">
        <v>0</v>
      </c>
      <c r="R127" s="182">
        <f>Q127*H127</f>
        <v>0</v>
      </c>
      <c r="S127" s="182">
        <v>0</v>
      </c>
      <c r="T127" s="183">
        <f>S127*H127</f>
        <v>0</v>
      </c>
      <c r="AR127" s="22" t="s">
        <v>185</v>
      </c>
      <c r="AT127" s="22" t="s">
        <v>180</v>
      </c>
      <c r="AU127" s="22" t="s">
        <v>83</v>
      </c>
      <c r="AY127" s="22" t="s">
        <v>178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22" t="s">
        <v>81</v>
      </c>
      <c r="BK127" s="184">
        <f>ROUND(I127*H127,2)</f>
        <v>0</v>
      </c>
      <c r="BL127" s="22" t="s">
        <v>185</v>
      </c>
      <c r="BM127" s="22" t="s">
        <v>253</v>
      </c>
    </row>
    <row r="128" spans="2:51" s="11" customFormat="1" ht="13.5">
      <c r="B128" s="185"/>
      <c r="D128" s="186" t="s">
        <v>186</v>
      </c>
      <c r="E128" s="187" t="s">
        <v>5</v>
      </c>
      <c r="F128" s="188" t="s">
        <v>810</v>
      </c>
      <c r="H128" s="189">
        <v>46.5</v>
      </c>
      <c r="I128" s="190"/>
      <c r="L128" s="185"/>
      <c r="M128" s="191"/>
      <c r="N128" s="192"/>
      <c r="O128" s="192"/>
      <c r="P128" s="192"/>
      <c r="Q128" s="192"/>
      <c r="R128" s="192"/>
      <c r="S128" s="192"/>
      <c r="T128" s="193"/>
      <c r="AT128" s="187" t="s">
        <v>186</v>
      </c>
      <c r="AU128" s="187" t="s">
        <v>83</v>
      </c>
      <c r="AV128" s="11" t="s">
        <v>83</v>
      </c>
      <c r="AW128" s="11" t="s">
        <v>37</v>
      </c>
      <c r="AX128" s="11" t="s">
        <v>73</v>
      </c>
      <c r="AY128" s="187" t="s">
        <v>178</v>
      </c>
    </row>
    <row r="129" spans="2:51" s="12" customFormat="1" ht="13.5">
      <c r="B129" s="194"/>
      <c r="D129" s="186" t="s">
        <v>186</v>
      </c>
      <c r="E129" s="195" t="s">
        <v>5</v>
      </c>
      <c r="F129" s="196" t="s">
        <v>188</v>
      </c>
      <c r="H129" s="197">
        <v>46.5</v>
      </c>
      <c r="I129" s="198"/>
      <c r="L129" s="194"/>
      <c r="M129" s="199"/>
      <c r="N129" s="200"/>
      <c r="O129" s="200"/>
      <c r="P129" s="200"/>
      <c r="Q129" s="200"/>
      <c r="R129" s="200"/>
      <c r="S129" s="200"/>
      <c r="T129" s="201"/>
      <c r="AT129" s="195" t="s">
        <v>186</v>
      </c>
      <c r="AU129" s="195" t="s">
        <v>83</v>
      </c>
      <c r="AV129" s="12" t="s">
        <v>185</v>
      </c>
      <c r="AW129" s="12" t="s">
        <v>37</v>
      </c>
      <c r="AX129" s="12" t="s">
        <v>81</v>
      </c>
      <c r="AY129" s="195" t="s">
        <v>178</v>
      </c>
    </row>
    <row r="130" spans="2:65" s="1" customFormat="1" ht="16.5" customHeight="1">
      <c r="B130" s="172"/>
      <c r="C130" s="173" t="s">
        <v>218</v>
      </c>
      <c r="D130" s="173" t="s">
        <v>180</v>
      </c>
      <c r="E130" s="174" t="s">
        <v>245</v>
      </c>
      <c r="F130" s="175" t="s">
        <v>246</v>
      </c>
      <c r="G130" s="176" t="s">
        <v>183</v>
      </c>
      <c r="H130" s="177">
        <v>871.942</v>
      </c>
      <c r="I130" s="178"/>
      <c r="J130" s="179">
        <f>ROUND(I130*H130,2)</f>
        <v>0</v>
      </c>
      <c r="K130" s="175" t="s">
        <v>5</v>
      </c>
      <c r="L130" s="39"/>
      <c r="M130" s="180" t="s">
        <v>5</v>
      </c>
      <c r="N130" s="181" t="s">
        <v>44</v>
      </c>
      <c r="O130" s="40"/>
      <c r="P130" s="182">
        <f>O130*H130</f>
        <v>0</v>
      </c>
      <c r="Q130" s="182">
        <v>0</v>
      </c>
      <c r="R130" s="182">
        <f>Q130*H130</f>
        <v>0</v>
      </c>
      <c r="S130" s="182">
        <v>0</v>
      </c>
      <c r="T130" s="183">
        <f>S130*H130</f>
        <v>0</v>
      </c>
      <c r="AR130" s="22" t="s">
        <v>185</v>
      </c>
      <c r="AT130" s="22" t="s">
        <v>180</v>
      </c>
      <c r="AU130" s="22" t="s">
        <v>83</v>
      </c>
      <c r="AY130" s="22" t="s">
        <v>178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22" t="s">
        <v>81</v>
      </c>
      <c r="BK130" s="184">
        <f>ROUND(I130*H130,2)</f>
        <v>0</v>
      </c>
      <c r="BL130" s="22" t="s">
        <v>185</v>
      </c>
      <c r="BM130" s="22" t="s">
        <v>256</v>
      </c>
    </row>
    <row r="131" spans="2:51" s="11" customFormat="1" ht="13.5">
      <c r="B131" s="185"/>
      <c r="D131" s="186" t="s">
        <v>186</v>
      </c>
      <c r="E131" s="187" t="s">
        <v>5</v>
      </c>
      <c r="F131" s="188" t="s">
        <v>811</v>
      </c>
      <c r="H131" s="189">
        <v>1096.12</v>
      </c>
      <c r="I131" s="190"/>
      <c r="L131" s="185"/>
      <c r="M131" s="191"/>
      <c r="N131" s="192"/>
      <c r="O131" s="192"/>
      <c r="P131" s="192"/>
      <c r="Q131" s="192"/>
      <c r="R131" s="192"/>
      <c r="S131" s="192"/>
      <c r="T131" s="193"/>
      <c r="AT131" s="187" t="s">
        <v>186</v>
      </c>
      <c r="AU131" s="187" t="s">
        <v>83</v>
      </c>
      <c r="AV131" s="11" t="s">
        <v>83</v>
      </c>
      <c r="AW131" s="11" t="s">
        <v>37</v>
      </c>
      <c r="AX131" s="11" t="s">
        <v>73</v>
      </c>
      <c r="AY131" s="187" t="s">
        <v>178</v>
      </c>
    </row>
    <row r="132" spans="2:51" s="11" customFormat="1" ht="13.5">
      <c r="B132" s="185"/>
      <c r="D132" s="186" t="s">
        <v>186</v>
      </c>
      <c r="E132" s="187" t="s">
        <v>5</v>
      </c>
      <c r="F132" s="188" t="s">
        <v>812</v>
      </c>
      <c r="H132" s="189">
        <v>85.8</v>
      </c>
      <c r="I132" s="190"/>
      <c r="L132" s="185"/>
      <c r="M132" s="191"/>
      <c r="N132" s="192"/>
      <c r="O132" s="192"/>
      <c r="P132" s="192"/>
      <c r="Q132" s="192"/>
      <c r="R132" s="192"/>
      <c r="S132" s="192"/>
      <c r="T132" s="193"/>
      <c r="AT132" s="187" t="s">
        <v>186</v>
      </c>
      <c r="AU132" s="187" t="s">
        <v>83</v>
      </c>
      <c r="AV132" s="11" t="s">
        <v>83</v>
      </c>
      <c r="AW132" s="11" t="s">
        <v>37</v>
      </c>
      <c r="AX132" s="11" t="s">
        <v>73</v>
      </c>
      <c r="AY132" s="187" t="s">
        <v>178</v>
      </c>
    </row>
    <row r="133" spans="2:51" s="11" customFormat="1" ht="13.5">
      <c r="B133" s="185"/>
      <c r="D133" s="186" t="s">
        <v>186</v>
      </c>
      <c r="E133" s="187" t="s">
        <v>5</v>
      </c>
      <c r="F133" s="188" t="s">
        <v>813</v>
      </c>
      <c r="H133" s="189">
        <v>-97.138</v>
      </c>
      <c r="I133" s="190"/>
      <c r="L133" s="185"/>
      <c r="M133" s="191"/>
      <c r="N133" s="192"/>
      <c r="O133" s="192"/>
      <c r="P133" s="192"/>
      <c r="Q133" s="192"/>
      <c r="R133" s="192"/>
      <c r="S133" s="192"/>
      <c r="T133" s="193"/>
      <c r="AT133" s="187" t="s">
        <v>186</v>
      </c>
      <c r="AU133" s="187" t="s">
        <v>83</v>
      </c>
      <c r="AV133" s="11" t="s">
        <v>83</v>
      </c>
      <c r="AW133" s="11" t="s">
        <v>37</v>
      </c>
      <c r="AX133" s="11" t="s">
        <v>73</v>
      </c>
      <c r="AY133" s="187" t="s">
        <v>178</v>
      </c>
    </row>
    <row r="134" spans="2:51" s="11" customFormat="1" ht="13.5">
      <c r="B134" s="185"/>
      <c r="D134" s="186" t="s">
        <v>186</v>
      </c>
      <c r="E134" s="187" t="s">
        <v>5</v>
      </c>
      <c r="F134" s="188" t="s">
        <v>814</v>
      </c>
      <c r="H134" s="189">
        <v>-212.84</v>
      </c>
      <c r="I134" s="190"/>
      <c r="L134" s="185"/>
      <c r="M134" s="191"/>
      <c r="N134" s="192"/>
      <c r="O134" s="192"/>
      <c r="P134" s="192"/>
      <c r="Q134" s="192"/>
      <c r="R134" s="192"/>
      <c r="S134" s="192"/>
      <c r="T134" s="193"/>
      <c r="AT134" s="187" t="s">
        <v>186</v>
      </c>
      <c r="AU134" s="187" t="s">
        <v>83</v>
      </c>
      <c r="AV134" s="11" t="s">
        <v>83</v>
      </c>
      <c r="AW134" s="11" t="s">
        <v>37</v>
      </c>
      <c r="AX134" s="11" t="s">
        <v>73</v>
      </c>
      <c r="AY134" s="187" t="s">
        <v>178</v>
      </c>
    </row>
    <row r="135" spans="2:51" s="12" customFormat="1" ht="13.5">
      <c r="B135" s="194"/>
      <c r="D135" s="186" t="s">
        <v>186</v>
      </c>
      <c r="E135" s="195" t="s">
        <v>5</v>
      </c>
      <c r="F135" s="196" t="s">
        <v>188</v>
      </c>
      <c r="H135" s="197">
        <v>871.942</v>
      </c>
      <c r="I135" s="198"/>
      <c r="L135" s="194"/>
      <c r="M135" s="199"/>
      <c r="N135" s="200"/>
      <c r="O135" s="200"/>
      <c r="P135" s="200"/>
      <c r="Q135" s="200"/>
      <c r="R135" s="200"/>
      <c r="S135" s="200"/>
      <c r="T135" s="201"/>
      <c r="AT135" s="195" t="s">
        <v>186</v>
      </c>
      <c r="AU135" s="195" t="s">
        <v>83</v>
      </c>
      <c r="AV135" s="12" t="s">
        <v>185</v>
      </c>
      <c r="AW135" s="12" t="s">
        <v>37</v>
      </c>
      <c r="AX135" s="12" t="s">
        <v>81</v>
      </c>
      <c r="AY135" s="195" t="s">
        <v>178</v>
      </c>
    </row>
    <row r="136" spans="2:65" s="1" customFormat="1" ht="16.5" customHeight="1">
      <c r="B136" s="172"/>
      <c r="C136" s="173" t="s">
        <v>260</v>
      </c>
      <c r="D136" s="173" t="s">
        <v>180</v>
      </c>
      <c r="E136" s="174" t="s">
        <v>251</v>
      </c>
      <c r="F136" s="175" t="s">
        <v>252</v>
      </c>
      <c r="G136" s="176" t="s">
        <v>183</v>
      </c>
      <c r="H136" s="177">
        <v>46.5</v>
      </c>
      <c r="I136" s="178"/>
      <c r="J136" s="179">
        <f>ROUND(I136*H136,2)</f>
        <v>0</v>
      </c>
      <c r="K136" s="175" t="s">
        <v>5</v>
      </c>
      <c r="L136" s="39"/>
      <c r="M136" s="180" t="s">
        <v>5</v>
      </c>
      <c r="N136" s="181" t="s">
        <v>44</v>
      </c>
      <c r="O136" s="40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AR136" s="22" t="s">
        <v>185</v>
      </c>
      <c r="AT136" s="22" t="s">
        <v>180</v>
      </c>
      <c r="AU136" s="22" t="s">
        <v>83</v>
      </c>
      <c r="AY136" s="22" t="s">
        <v>178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22" t="s">
        <v>81</v>
      </c>
      <c r="BK136" s="184">
        <f>ROUND(I136*H136,2)</f>
        <v>0</v>
      </c>
      <c r="BL136" s="22" t="s">
        <v>185</v>
      </c>
      <c r="BM136" s="22" t="s">
        <v>263</v>
      </c>
    </row>
    <row r="137" spans="2:51" s="11" customFormat="1" ht="13.5">
      <c r="B137" s="185"/>
      <c r="D137" s="186" t="s">
        <v>186</v>
      </c>
      <c r="E137" s="187" t="s">
        <v>5</v>
      </c>
      <c r="F137" s="188" t="s">
        <v>815</v>
      </c>
      <c r="H137" s="189">
        <v>46.5</v>
      </c>
      <c r="I137" s="190"/>
      <c r="L137" s="185"/>
      <c r="M137" s="191"/>
      <c r="N137" s="192"/>
      <c r="O137" s="192"/>
      <c r="P137" s="192"/>
      <c r="Q137" s="192"/>
      <c r="R137" s="192"/>
      <c r="S137" s="192"/>
      <c r="T137" s="193"/>
      <c r="AT137" s="187" t="s">
        <v>186</v>
      </c>
      <c r="AU137" s="187" t="s">
        <v>83</v>
      </c>
      <c r="AV137" s="11" t="s">
        <v>83</v>
      </c>
      <c r="AW137" s="11" t="s">
        <v>37</v>
      </c>
      <c r="AX137" s="11" t="s">
        <v>73</v>
      </c>
      <c r="AY137" s="187" t="s">
        <v>178</v>
      </c>
    </row>
    <row r="138" spans="2:51" s="12" customFormat="1" ht="13.5">
      <c r="B138" s="194"/>
      <c r="D138" s="186" t="s">
        <v>186</v>
      </c>
      <c r="E138" s="195" t="s">
        <v>5</v>
      </c>
      <c r="F138" s="196" t="s">
        <v>188</v>
      </c>
      <c r="H138" s="197">
        <v>46.5</v>
      </c>
      <c r="I138" s="198"/>
      <c r="L138" s="194"/>
      <c r="M138" s="199"/>
      <c r="N138" s="200"/>
      <c r="O138" s="200"/>
      <c r="P138" s="200"/>
      <c r="Q138" s="200"/>
      <c r="R138" s="200"/>
      <c r="S138" s="200"/>
      <c r="T138" s="201"/>
      <c r="AT138" s="195" t="s">
        <v>186</v>
      </c>
      <c r="AU138" s="195" t="s">
        <v>83</v>
      </c>
      <c r="AV138" s="12" t="s">
        <v>185</v>
      </c>
      <c r="AW138" s="12" t="s">
        <v>37</v>
      </c>
      <c r="AX138" s="12" t="s">
        <v>81</v>
      </c>
      <c r="AY138" s="195" t="s">
        <v>178</v>
      </c>
    </row>
    <row r="139" spans="2:65" s="1" customFormat="1" ht="25.5" customHeight="1">
      <c r="B139" s="172"/>
      <c r="C139" s="173" t="s">
        <v>224</v>
      </c>
      <c r="D139" s="173" t="s">
        <v>180</v>
      </c>
      <c r="E139" s="174" t="s">
        <v>254</v>
      </c>
      <c r="F139" s="175" t="s">
        <v>816</v>
      </c>
      <c r="G139" s="176" t="s">
        <v>183</v>
      </c>
      <c r="H139" s="177">
        <v>179.595</v>
      </c>
      <c r="I139" s="178"/>
      <c r="J139" s="179">
        <f>ROUND(I139*H139,2)</f>
        <v>0</v>
      </c>
      <c r="K139" s="175" t="s">
        <v>5</v>
      </c>
      <c r="L139" s="39"/>
      <c r="M139" s="180" t="s">
        <v>5</v>
      </c>
      <c r="N139" s="181" t="s">
        <v>44</v>
      </c>
      <c r="O139" s="40"/>
      <c r="P139" s="182">
        <f>O139*H139</f>
        <v>0</v>
      </c>
      <c r="Q139" s="182">
        <v>0</v>
      </c>
      <c r="R139" s="182">
        <f>Q139*H139</f>
        <v>0</v>
      </c>
      <c r="S139" s="182">
        <v>0</v>
      </c>
      <c r="T139" s="183">
        <f>S139*H139</f>
        <v>0</v>
      </c>
      <c r="AR139" s="22" t="s">
        <v>185</v>
      </c>
      <c r="AT139" s="22" t="s">
        <v>180</v>
      </c>
      <c r="AU139" s="22" t="s">
        <v>83</v>
      </c>
      <c r="AY139" s="22" t="s">
        <v>178</v>
      </c>
      <c r="BE139" s="184">
        <f>IF(N139="základní",J139,0)</f>
        <v>0</v>
      </c>
      <c r="BF139" s="184">
        <f>IF(N139="snížená",J139,0)</f>
        <v>0</v>
      </c>
      <c r="BG139" s="184">
        <f>IF(N139="zákl. přenesená",J139,0)</f>
        <v>0</v>
      </c>
      <c r="BH139" s="184">
        <f>IF(N139="sníž. přenesená",J139,0)</f>
        <v>0</v>
      </c>
      <c r="BI139" s="184">
        <f>IF(N139="nulová",J139,0)</f>
        <v>0</v>
      </c>
      <c r="BJ139" s="22" t="s">
        <v>81</v>
      </c>
      <c r="BK139" s="184">
        <f>ROUND(I139*H139,2)</f>
        <v>0</v>
      </c>
      <c r="BL139" s="22" t="s">
        <v>185</v>
      </c>
      <c r="BM139" s="22" t="s">
        <v>268</v>
      </c>
    </row>
    <row r="140" spans="2:51" s="11" customFormat="1" ht="13.5">
      <c r="B140" s="185"/>
      <c r="D140" s="186" t="s">
        <v>186</v>
      </c>
      <c r="E140" s="187" t="s">
        <v>5</v>
      </c>
      <c r="F140" s="188" t="s">
        <v>817</v>
      </c>
      <c r="H140" s="189">
        <v>66.735</v>
      </c>
      <c r="I140" s="190"/>
      <c r="L140" s="185"/>
      <c r="M140" s="191"/>
      <c r="N140" s="192"/>
      <c r="O140" s="192"/>
      <c r="P140" s="192"/>
      <c r="Q140" s="192"/>
      <c r="R140" s="192"/>
      <c r="S140" s="192"/>
      <c r="T140" s="193"/>
      <c r="AT140" s="187" t="s">
        <v>186</v>
      </c>
      <c r="AU140" s="187" t="s">
        <v>83</v>
      </c>
      <c r="AV140" s="11" t="s">
        <v>83</v>
      </c>
      <c r="AW140" s="11" t="s">
        <v>37</v>
      </c>
      <c r="AX140" s="11" t="s">
        <v>73</v>
      </c>
      <c r="AY140" s="187" t="s">
        <v>178</v>
      </c>
    </row>
    <row r="141" spans="2:51" s="11" customFormat="1" ht="13.5">
      <c r="B141" s="185"/>
      <c r="D141" s="186" t="s">
        <v>186</v>
      </c>
      <c r="E141" s="187" t="s">
        <v>5</v>
      </c>
      <c r="F141" s="188" t="s">
        <v>818</v>
      </c>
      <c r="H141" s="189">
        <v>112.86</v>
      </c>
      <c r="I141" s="190"/>
      <c r="L141" s="185"/>
      <c r="M141" s="191"/>
      <c r="N141" s="192"/>
      <c r="O141" s="192"/>
      <c r="P141" s="192"/>
      <c r="Q141" s="192"/>
      <c r="R141" s="192"/>
      <c r="S141" s="192"/>
      <c r="T141" s="193"/>
      <c r="AT141" s="187" t="s">
        <v>186</v>
      </c>
      <c r="AU141" s="187" t="s">
        <v>83</v>
      </c>
      <c r="AV141" s="11" t="s">
        <v>83</v>
      </c>
      <c r="AW141" s="11" t="s">
        <v>37</v>
      </c>
      <c r="AX141" s="11" t="s">
        <v>73</v>
      </c>
      <c r="AY141" s="187" t="s">
        <v>178</v>
      </c>
    </row>
    <row r="142" spans="2:51" s="12" customFormat="1" ht="13.5">
      <c r="B142" s="194"/>
      <c r="D142" s="186" t="s">
        <v>186</v>
      </c>
      <c r="E142" s="195" t="s">
        <v>5</v>
      </c>
      <c r="F142" s="196" t="s">
        <v>188</v>
      </c>
      <c r="H142" s="197">
        <v>179.595</v>
      </c>
      <c r="I142" s="198"/>
      <c r="L142" s="194"/>
      <c r="M142" s="199"/>
      <c r="N142" s="200"/>
      <c r="O142" s="200"/>
      <c r="P142" s="200"/>
      <c r="Q142" s="200"/>
      <c r="R142" s="200"/>
      <c r="S142" s="200"/>
      <c r="T142" s="201"/>
      <c r="AT142" s="195" t="s">
        <v>186</v>
      </c>
      <c r="AU142" s="195" t="s">
        <v>83</v>
      </c>
      <c r="AV142" s="12" t="s">
        <v>185</v>
      </c>
      <c r="AW142" s="12" t="s">
        <v>37</v>
      </c>
      <c r="AX142" s="12" t="s">
        <v>81</v>
      </c>
      <c r="AY142" s="195" t="s">
        <v>178</v>
      </c>
    </row>
    <row r="143" spans="2:65" s="1" customFormat="1" ht="16.5" customHeight="1">
      <c r="B143" s="172"/>
      <c r="C143" s="173" t="s">
        <v>270</v>
      </c>
      <c r="D143" s="173" t="s">
        <v>180</v>
      </c>
      <c r="E143" s="174" t="s">
        <v>261</v>
      </c>
      <c r="F143" s="175" t="s">
        <v>262</v>
      </c>
      <c r="G143" s="176" t="s">
        <v>183</v>
      </c>
      <c r="H143" s="177">
        <v>105.99</v>
      </c>
      <c r="I143" s="178"/>
      <c r="J143" s="179">
        <f>ROUND(I143*H143,2)</f>
        <v>0</v>
      </c>
      <c r="K143" s="175" t="s">
        <v>5</v>
      </c>
      <c r="L143" s="39"/>
      <c r="M143" s="180" t="s">
        <v>5</v>
      </c>
      <c r="N143" s="181" t="s">
        <v>44</v>
      </c>
      <c r="O143" s="40"/>
      <c r="P143" s="182">
        <f>O143*H143</f>
        <v>0</v>
      </c>
      <c r="Q143" s="182">
        <v>0</v>
      </c>
      <c r="R143" s="182">
        <f>Q143*H143</f>
        <v>0</v>
      </c>
      <c r="S143" s="182">
        <v>0</v>
      </c>
      <c r="T143" s="183">
        <f>S143*H143</f>
        <v>0</v>
      </c>
      <c r="AR143" s="22" t="s">
        <v>185</v>
      </c>
      <c r="AT143" s="22" t="s">
        <v>180</v>
      </c>
      <c r="AU143" s="22" t="s">
        <v>83</v>
      </c>
      <c r="AY143" s="22" t="s">
        <v>178</v>
      </c>
      <c r="BE143" s="184">
        <f>IF(N143="základní",J143,0)</f>
        <v>0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22" t="s">
        <v>81</v>
      </c>
      <c r="BK143" s="184">
        <f>ROUND(I143*H143,2)</f>
        <v>0</v>
      </c>
      <c r="BL143" s="22" t="s">
        <v>185</v>
      </c>
      <c r="BM143" s="22" t="s">
        <v>274</v>
      </c>
    </row>
    <row r="144" spans="2:51" s="11" customFormat="1" ht="13.5">
      <c r="B144" s="185"/>
      <c r="D144" s="186" t="s">
        <v>186</v>
      </c>
      <c r="E144" s="187" t="s">
        <v>5</v>
      </c>
      <c r="F144" s="188" t="s">
        <v>819</v>
      </c>
      <c r="H144" s="189">
        <v>105.99</v>
      </c>
      <c r="I144" s="190"/>
      <c r="L144" s="185"/>
      <c r="M144" s="191"/>
      <c r="N144" s="192"/>
      <c r="O144" s="192"/>
      <c r="P144" s="192"/>
      <c r="Q144" s="192"/>
      <c r="R144" s="192"/>
      <c r="S144" s="192"/>
      <c r="T144" s="193"/>
      <c r="AT144" s="187" t="s">
        <v>186</v>
      </c>
      <c r="AU144" s="187" t="s">
        <v>83</v>
      </c>
      <c r="AV144" s="11" t="s">
        <v>83</v>
      </c>
      <c r="AW144" s="11" t="s">
        <v>37</v>
      </c>
      <c r="AX144" s="11" t="s">
        <v>73</v>
      </c>
      <c r="AY144" s="187" t="s">
        <v>178</v>
      </c>
    </row>
    <row r="145" spans="2:51" s="12" customFormat="1" ht="13.5">
      <c r="B145" s="194"/>
      <c r="D145" s="186" t="s">
        <v>186</v>
      </c>
      <c r="E145" s="195" t="s">
        <v>5</v>
      </c>
      <c r="F145" s="196" t="s">
        <v>188</v>
      </c>
      <c r="H145" s="197">
        <v>105.99</v>
      </c>
      <c r="I145" s="198"/>
      <c r="L145" s="194"/>
      <c r="M145" s="199"/>
      <c r="N145" s="200"/>
      <c r="O145" s="200"/>
      <c r="P145" s="200"/>
      <c r="Q145" s="200"/>
      <c r="R145" s="200"/>
      <c r="S145" s="200"/>
      <c r="T145" s="201"/>
      <c r="AT145" s="195" t="s">
        <v>186</v>
      </c>
      <c r="AU145" s="195" t="s">
        <v>83</v>
      </c>
      <c r="AV145" s="12" t="s">
        <v>185</v>
      </c>
      <c r="AW145" s="12" t="s">
        <v>37</v>
      </c>
      <c r="AX145" s="12" t="s">
        <v>81</v>
      </c>
      <c r="AY145" s="195" t="s">
        <v>178</v>
      </c>
    </row>
    <row r="146" spans="2:65" s="1" customFormat="1" ht="25.5" customHeight="1">
      <c r="B146" s="172"/>
      <c r="C146" s="173" t="s">
        <v>228</v>
      </c>
      <c r="D146" s="173" t="s">
        <v>180</v>
      </c>
      <c r="E146" s="174" t="s">
        <v>265</v>
      </c>
      <c r="F146" s="175" t="s">
        <v>266</v>
      </c>
      <c r="G146" s="176" t="s">
        <v>183</v>
      </c>
      <c r="H146" s="177">
        <v>3.4</v>
      </c>
      <c r="I146" s="178"/>
      <c r="J146" s="179">
        <f>ROUND(I146*H146,2)</f>
        <v>0</v>
      </c>
      <c r="K146" s="175" t="s">
        <v>267</v>
      </c>
      <c r="L146" s="39"/>
      <c r="M146" s="180" t="s">
        <v>5</v>
      </c>
      <c r="N146" s="181" t="s">
        <v>44</v>
      </c>
      <c r="O146" s="40"/>
      <c r="P146" s="182">
        <f>O146*H146</f>
        <v>0</v>
      </c>
      <c r="Q146" s="182">
        <v>0</v>
      </c>
      <c r="R146" s="182">
        <f>Q146*H146</f>
        <v>0</v>
      </c>
      <c r="S146" s="182">
        <v>0</v>
      </c>
      <c r="T146" s="183">
        <f>S146*H146</f>
        <v>0</v>
      </c>
      <c r="AR146" s="22" t="s">
        <v>185</v>
      </c>
      <c r="AT146" s="22" t="s">
        <v>180</v>
      </c>
      <c r="AU146" s="22" t="s">
        <v>83</v>
      </c>
      <c r="AY146" s="22" t="s">
        <v>178</v>
      </c>
      <c r="BE146" s="184">
        <f>IF(N146="základní",J146,0)</f>
        <v>0</v>
      </c>
      <c r="BF146" s="184">
        <f>IF(N146="snížená",J146,0)</f>
        <v>0</v>
      </c>
      <c r="BG146" s="184">
        <f>IF(N146="zákl. přenesená",J146,0)</f>
        <v>0</v>
      </c>
      <c r="BH146" s="184">
        <f>IF(N146="sníž. přenesená",J146,0)</f>
        <v>0</v>
      </c>
      <c r="BI146" s="184">
        <f>IF(N146="nulová",J146,0)</f>
        <v>0</v>
      </c>
      <c r="BJ146" s="22" t="s">
        <v>81</v>
      </c>
      <c r="BK146" s="184">
        <f>ROUND(I146*H146,2)</f>
        <v>0</v>
      </c>
      <c r="BL146" s="22" t="s">
        <v>185</v>
      </c>
      <c r="BM146" s="22" t="s">
        <v>278</v>
      </c>
    </row>
    <row r="147" spans="2:65" s="1" customFormat="1" ht="51" customHeight="1">
      <c r="B147" s="172"/>
      <c r="C147" s="202" t="s">
        <v>10</v>
      </c>
      <c r="D147" s="202" t="s">
        <v>271</v>
      </c>
      <c r="E147" s="203" t="s">
        <v>272</v>
      </c>
      <c r="F147" s="204" t="s">
        <v>820</v>
      </c>
      <c r="G147" s="205" t="s">
        <v>183</v>
      </c>
      <c r="H147" s="206">
        <v>3.468</v>
      </c>
      <c r="I147" s="207"/>
      <c r="J147" s="208">
        <f>ROUND(I147*H147,2)</f>
        <v>0</v>
      </c>
      <c r="K147" s="204" t="s">
        <v>191</v>
      </c>
      <c r="L147" s="209"/>
      <c r="M147" s="210" t="s">
        <v>5</v>
      </c>
      <c r="N147" s="211" t="s">
        <v>44</v>
      </c>
      <c r="O147" s="40"/>
      <c r="P147" s="182">
        <f>O147*H147</f>
        <v>0</v>
      </c>
      <c r="Q147" s="182">
        <v>0</v>
      </c>
      <c r="R147" s="182">
        <f>Q147*H147</f>
        <v>0</v>
      </c>
      <c r="S147" s="182">
        <v>0</v>
      </c>
      <c r="T147" s="183">
        <f>S147*H147</f>
        <v>0</v>
      </c>
      <c r="AR147" s="22" t="s">
        <v>202</v>
      </c>
      <c r="AT147" s="22" t="s">
        <v>271</v>
      </c>
      <c r="AU147" s="22" t="s">
        <v>83</v>
      </c>
      <c r="AY147" s="22" t="s">
        <v>178</v>
      </c>
      <c r="BE147" s="184">
        <f>IF(N147="základní",J147,0)</f>
        <v>0</v>
      </c>
      <c r="BF147" s="184">
        <f>IF(N147="snížená",J147,0)</f>
        <v>0</v>
      </c>
      <c r="BG147" s="184">
        <f>IF(N147="zákl. přenesená",J147,0)</f>
        <v>0</v>
      </c>
      <c r="BH147" s="184">
        <f>IF(N147="sníž. přenesená",J147,0)</f>
        <v>0</v>
      </c>
      <c r="BI147" s="184">
        <f>IF(N147="nulová",J147,0)</f>
        <v>0</v>
      </c>
      <c r="BJ147" s="22" t="s">
        <v>81</v>
      </c>
      <c r="BK147" s="184">
        <f>ROUND(I147*H147,2)</f>
        <v>0</v>
      </c>
      <c r="BL147" s="22" t="s">
        <v>185</v>
      </c>
      <c r="BM147" s="22" t="s">
        <v>282</v>
      </c>
    </row>
    <row r="148" spans="2:65" s="1" customFormat="1" ht="16.5" customHeight="1">
      <c r="B148" s="172"/>
      <c r="C148" s="173" t="s">
        <v>233</v>
      </c>
      <c r="D148" s="173" t="s">
        <v>180</v>
      </c>
      <c r="E148" s="174" t="s">
        <v>276</v>
      </c>
      <c r="F148" s="175" t="s">
        <v>277</v>
      </c>
      <c r="G148" s="176" t="s">
        <v>183</v>
      </c>
      <c r="H148" s="177">
        <v>3.4</v>
      </c>
      <c r="I148" s="178"/>
      <c r="J148" s="179">
        <f>ROUND(I148*H148,2)</f>
        <v>0</v>
      </c>
      <c r="K148" s="175" t="s">
        <v>5</v>
      </c>
      <c r="L148" s="39"/>
      <c r="M148" s="180" t="s">
        <v>5</v>
      </c>
      <c r="N148" s="181" t="s">
        <v>44</v>
      </c>
      <c r="O148" s="40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AR148" s="22" t="s">
        <v>185</v>
      </c>
      <c r="AT148" s="22" t="s">
        <v>180</v>
      </c>
      <c r="AU148" s="22" t="s">
        <v>83</v>
      </c>
      <c r="AY148" s="22" t="s">
        <v>178</v>
      </c>
      <c r="BE148" s="184">
        <f>IF(N148="základní",J148,0)</f>
        <v>0</v>
      </c>
      <c r="BF148" s="184">
        <f>IF(N148="snížená",J148,0)</f>
        <v>0</v>
      </c>
      <c r="BG148" s="184">
        <f>IF(N148="zákl. přenesená",J148,0)</f>
        <v>0</v>
      </c>
      <c r="BH148" s="184">
        <f>IF(N148="sníž. přenesená",J148,0)</f>
        <v>0</v>
      </c>
      <c r="BI148" s="184">
        <f>IF(N148="nulová",J148,0)</f>
        <v>0</v>
      </c>
      <c r="BJ148" s="22" t="s">
        <v>81</v>
      </c>
      <c r="BK148" s="184">
        <f>ROUND(I148*H148,2)</f>
        <v>0</v>
      </c>
      <c r="BL148" s="22" t="s">
        <v>185</v>
      </c>
      <c r="BM148" s="22" t="s">
        <v>285</v>
      </c>
    </row>
    <row r="149" spans="2:65" s="1" customFormat="1" ht="16.5" customHeight="1">
      <c r="B149" s="172"/>
      <c r="C149" s="173" t="s">
        <v>287</v>
      </c>
      <c r="D149" s="173" t="s">
        <v>180</v>
      </c>
      <c r="E149" s="174" t="s">
        <v>279</v>
      </c>
      <c r="F149" s="175" t="s">
        <v>280</v>
      </c>
      <c r="G149" s="176" t="s">
        <v>281</v>
      </c>
      <c r="H149" s="177">
        <v>1</v>
      </c>
      <c r="I149" s="178"/>
      <c r="J149" s="179">
        <f>ROUND(I149*H149,2)</f>
        <v>0</v>
      </c>
      <c r="K149" s="175" t="s">
        <v>5</v>
      </c>
      <c r="L149" s="39"/>
      <c r="M149" s="180" t="s">
        <v>5</v>
      </c>
      <c r="N149" s="181" t="s">
        <v>44</v>
      </c>
      <c r="O149" s="40"/>
      <c r="P149" s="182">
        <f>O149*H149</f>
        <v>0</v>
      </c>
      <c r="Q149" s="182">
        <v>0</v>
      </c>
      <c r="R149" s="182">
        <f>Q149*H149</f>
        <v>0</v>
      </c>
      <c r="S149" s="182">
        <v>0</v>
      </c>
      <c r="T149" s="183">
        <f>S149*H149</f>
        <v>0</v>
      </c>
      <c r="AR149" s="22" t="s">
        <v>185</v>
      </c>
      <c r="AT149" s="22" t="s">
        <v>180</v>
      </c>
      <c r="AU149" s="22" t="s">
        <v>83</v>
      </c>
      <c r="AY149" s="22" t="s">
        <v>178</v>
      </c>
      <c r="BE149" s="184">
        <f>IF(N149="základní",J149,0)</f>
        <v>0</v>
      </c>
      <c r="BF149" s="184">
        <f>IF(N149="snížená",J149,0)</f>
        <v>0</v>
      </c>
      <c r="BG149" s="184">
        <f>IF(N149="zákl. přenesená",J149,0)</f>
        <v>0</v>
      </c>
      <c r="BH149" s="184">
        <f>IF(N149="sníž. přenesená",J149,0)</f>
        <v>0</v>
      </c>
      <c r="BI149" s="184">
        <f>IF(N149="nulová",J149,0)</f>
        <v>0</v>
      </c>
      <c r="BJ149" s="22" t="s">
        <v>81</v>
      </c>
      <c r="BK149" s="184">
        <f>ROUND(I149*H149,2)</f>
        <v>0</v>
      </c>
      <c r="BL149" s="22" t="s">
        <v>185</v>
      </c>
      <c r="BM149" s="22" t="s">
        <v>291</v>
      </c>
    </row>
    <row r="150" spans="2:65" s="1" customFormat="1" ht="25.5" customHeight="1">
      <c r="B150" s="172"/>
      <c r="C150" s="173" t="s">
        <v>237</v>
      </c>
      <c r="D150" s="173" t="s">
        <v>180</v>
      </c>
      <c r="E150" s="174" t="s">
        <v>283</v>
      </c>
      <c r="F150" s="175" t="s">
        <v>284</v>
      </c>
      <c r="G150" s="176" t="s">
        <v>183</v>
      </c>
      <c r="H150" s="177">
        <v>29.42</v>
      </c>
      <c r="I150" s="178"/>
      <c r="J150" s="179">
        <f>ROUND(I150*H150,2)</f>
        <v>0</v>
      </c>
      <c r="K150" s="175" t="s">
        <v>267</v>
      </c>
      <c r="L150" s="39"/>
      <c r="M150" s="180" t="s">
        <v>5</v>
      </c>
      <c r="N150" s="181" t="s">
        <v>44</v>
      </c>
      <c r="O150" s="40"/>
      <c r="P150" s="182">
        <f>O150*H150</f>
        <v>0</v>
      </c>
      <c r="Q150" s="182">
        <v>0</v>
      </c>
      <c r="R150" s="182">
        <f>Q150*H150</f>
        <v>0</v>
      </c>
      <c r="S150" s="182">
        <v>0</v>
      </c>
      <c r="T150" s="183">
        <f>S150*H150</f>
        <v>0</v>
      </c>
      <c r="AR150" s="22" t="s">
        <v>185</v>
      </c>
      <c r="AT150" s="22" t="s">
        <v>180</v>
      </c>
      <c r="AU150" s="22" t="s">
        <v>83</v>
      </c>
      <c r="AY150" s="22" t="s">
        <v>178</v>
      </c>
      <c r="BE150" s="184">
        <f>IF(N150="základní",J150,0)</f>
        <v>0</v>
      </c>
      <c r="BF150" s="184">
        <f>IF(N150="snížená",J150,0)</f>
        <v>0</v>
      </c>
      <c r="BG150" s="184">
        <f>IF(N150="zákl. přenesená",J150,0)</f>
        <v>0</v>
      </c>
      <c r="BH150" s="184">
        <f>IF(N150="sníž. přenesená",J150,0)</f>
        <v>0</v>
      </c>
      <c r="BI150" s="184">
        <f>IF(N150="nulová",J150,0)</f>
        <v>0</v>
      </c>
      <c r="BJ150" s="22" t="s">
        <v>81</v>
      </c>
      <c r="BK150" s="184">
        <f>ROUND(I150*H150,2)</f>
        <v>0</v>
      </c>
      <c r="BL150" s="22" t="s">
        <v>185</v>
      </c>
      <c r="BM150" s="22" t="s">
        <v>294</v>
      </c>
    </row>
    <row r="151" spans="2:51" s="11" customFormat="1" ht="13.5">
      <c r="B151" s="185"/>
      <c r="D151" s="186" t="s">
        <v>186</v>
      </c>
      <c r="E151" s="187" t="s">
        <v>5</v>
      </c>
      <c r="F151" s="188" t="s">
        <v>286</v>
      </c>
      <c r="H151" s="189">
        <v>29.42</v>
      </c>
      <c r="I151" s="190"/>
      <c r="L151" s="185"/>
      <c r="M151" s="191"/>
      <c r="N151" s="192"/>
      <c r="O151" s="192"/>
      <c r="P151" s="192"/>
      <c r="Q151" s="192"/>
      <c r="R151" s="192"/>
      <c r="S151" s="192"/>
      <c r="T151" s="193"/>
      <c r="AT151" s="187" t="s">
        <v>186</v>
      </c>
      <c r="AU151" s="187" t="s">
        <v>83</v>
      </c>
      <c r="AV151" s="11" t="s">
        <v>83</v>
      </c>
      <c r="AW151" s="11" t="s">
        <v>37</v>
      </c>
      <c r="AX151" s="11" t="s">
        <v>73</v>
      </c>
      <c r="AY151" s="187" t="s">
        <v>178</v>
      </c>
    </row>
    <row r="152" spans="2:51" s="12" customFormat="1" ht="13.5">
      <c r="B152" s="194"/>
      <c r="D152" s="186" t="s">
        <v>186</v>
      </c>
      <c r="E152" s="195" t="s">
        <v>5</v>
      </c>
      <c r="F152" s="196" t="s">
        <v>188</v>
      </c>
      <c r="H152" s="197">
        <v>29.42</v>
      </c>
      <c r="I152" s="198"/>
      <c r="L152" s="194"/>
      <c r="M152" s="199"/>
      <c r="N152" s="200"/>
      <c r="O152" s="200"/>
      <c r="P152" s="200"/>
      <c r="Q152" s="200"/>
      <c r="R152" s="200"/>
      <c r="S152" s="200"/>
      <c r="T152" s="201"/>
      <c r="AT152" s="195" t="s">
        <v>186</v>
      </c>
      <c r="AU152" s="195" t="s">
        <v>83</v>
      </c>
      <c r="AV152" s="12" t="s">
        <v>185</v>
      </c>
      <c r="AW152" s="12" t="s">
        <v>37</v>
      </c>
      <c r="AX152" s="12" t="s">
        <v>81</v>
      </c>
      <c r="AY152" s="195" t="s">
        <v>178</v>
      </c>
    </row>
    <row r="153" spans="2:65" s="1" customFormat="1" ht="16.5" customHeight="1">
      <c r="B153" s="172"/>
      <c r="C153" s="173" t="s">
        <v>296</v>
      </c>
      <c r="D153" s="173" t="s">
        <v>180</v>
      </c>
      <c r="E153" s="174" t="s">
        <v>288</v>
      </c>
      <c r="F153" s="175" t="s">
        <v>289</v>
      </c>
      <c r="G153" s="176" t="s">
        <v>290</v>
      </c>
      <c r="H153" s="177">
        <v>113.5</v>
      </c>
      <c r="I153" s="178"/>
      <c r="J153" s="179">
        <f>ROUND(I153*H153,2)</f>
        <v>0</v>
      </c>
      <c r="K153" s="175" t="s">
        <v>197</v>
      </c>
      <c r="L153" s="39"/>
      <c r="M153" s="180" t="s">
        <v>5</v>
      </c>
      <c r="N153" s="181" t="s">
        <v>44</v>
      </c>
      <c r="O153" s="40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AR153" s="22" t="s">
        <v>185</v>
      </c>
      <c r="AT153" s="22" t="s">
        <v>180</v>
      </c>
      <c r="AU153" s="22" t="s">
        <v>83</v>
      </c>
      <c r="AY153" s="22" t="s">
        <v>178</v>
      </c>
      <c r="BE153" s="184">
        <f>IF(N153="základní",J153,0)</f>
        <v>0</v>
      </c>
      <c r="BF153" s="184">
        <f>IF(N153="snížená",J153,0)</f>
        <v>0</v>
      </c>
      <c r="BG153" s="184">
        <f>IF(N153="zákl. přenesená",J153,0)</f>
        <v>0</v>
      </c>
      <c r="BH153" s="184">
        <f>IF(N153="sníž. přenesená",J153,0)</f>
        <v>0</v>
      </c>
      <c r="BI153" s="184">
        <f>IF(N153="nulová",J153,0)</f>
        <v>0</v>
      </c>
      <c r="BJ153" s="22" t="s">
        <v>81</v>
      </c>
      <c r="BK153" s="184">
        <f>ROUND(I153*H153,2)</f>
        <v>0</v>
      </c>
      <c r="BL153" s="22" t="s">
        <v>185</v>
      </c>
      <c r="BM153" s="22" t="s">
        <v>300</v>
      </c>
    </row>
    <row r="154" spans="2:51" s="11" customFormat="1" ht="13.5">
      <c r="B154" s="185"/>
      <c r="D154" s="186" t="s">
        <v>186</v>
      </c>
      <c r="E154" s="187" t="s">
        <v>5</v>
      </c>
      <c r="F154" s="188" t="s">
        <v>821</v>
      </c>
      <c r="H154" s="189">
        <v>113.5</v>
      </c>
      <c r="I154" s="190"/>
      <c r="L154" s="185"/>
      <c r="M154" s="191"/>
      <c r="N154" s="192"/>
      <c r="O154" s="192"/>
      <c r="P154" s="192"/>
      <c r="Q154" s="192"/>
      <c r="R154" s="192"/>
      <c r="S154" s="192"/>
      <c r="T154" s="193"/>
      <c r="AT154" s="187" t="s">
        <v>186</v>
      </c>
      <c r="AU154" s="187" t="s">
        <v>83</v>
      </c>
      <c r="AV154" s="11" t="s">
        <v>83</v>
      </c>
      <c r="AW154" s="11" t="s">
        <v>37</v>
      </c>
      <c r="AX154" s="11" t="s">
        <v>73</v>
      </c>
      <c r="AY154" s="187" t="s">
        <v>178</v>
      </c>
    </row>
    <row r="155" spans="2:51" s="12" customFormat="1" ht="13.5">
      <c r="B155" s="194"/>
      <c r="D155" s="186" t="s">
        <v>186</v>
      </c>
      <c r="E155" s="195" t="s">
        <v>5</v>
      </c>
      <c r="F155" s="196" t="s">
        <v>188</v>
      </c>
      <c r="H155" s="197">
        <v>113.5</v>
      </c>
      <c r="I155" s="198"/>
      <c r="L155" s="194"/>
      <c r="M155" s="199"/>
      <c r="N155" s="200"/>
      <c r="O155" s="200"/>
      <c r="P155" s="200"/>
      <c r="Q155" s="200"/>
      <c r="R155" s="200"/>
      <c r="S155" s="200"/>
      <c r="T155" s="201"/>
      <c r="AT155" s="195" t="s">
        <v>186</v>
      </c>
      <c r="AU155" s="195" t="s">
        <v>83</v>
      </c>
      <c r="AV155" s="12" t="s">
        <v>185</v>
      </c>
      <c r="AW155" s="12" t="s">
        <v>37</v>
      </c>
      <c r="AX155" s="12" t="s">
        <v>81</v>
      </c>
      <c r="AY155" s="195" t="s">
        <v>178</v>
      </c>
    </row>
    <row r="156" spans="2:65" s="1" customFormat="1" ht="25.5" customHeight="1">
      <c r="B156" s="172"/>
      <c r="C156" s="202" t="s">
        <v>243</v>
      </c>
      <c r="D156" s="202" t="s">
        <v>271</v>
      </c>
      <c r="E156" s="203" t="s">
        <v>292</v>
      </c>
      <c r="F156" s="204" t="s">
        <v>293</v>
      </c>
      <c r="G156" s="205" t="s">
        <v>290</v>
      </c>
      <c r="H156" s="206">
        <v>102.25</v>
      </c>
      <c r="I156" s="207"/>
      <c r="J156" s="208">
        <f>ROUND(I156*H156,2)</f>
        <v>0</v>
      </c>
      <c r="K156" s="204" t="s">
        <v>5</v>
      </c>
      <c r="L156" s="209"/>
      <c r="M156" s="210" t="s">
        <v>5</v>
      </c>
      <c r="N156" s="211" t="s">
        <v>44</v>
      </c>
      <c r="O156" s="40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AR156" s="22" t="s">
        <v>202</v>
      </c>
      <c r="AT156" s="22" t="s">
        <v>271</v>
      </c>
      <c r="AU156" s="22" t="s">
        <v>83</v>
      </c>
      <c r="AY156" s="22" t="s">
        <v>178</v>
      </c>
      <c r="BE156" s="184">
        <f>IF(N156="základní",J156,0)</f>
        <v>0</v>
      </c>
      <c r="BF156" s="184">
        <f>IF(N156="snížená",J156,0)</f>
        <v>0</v>
      </c>
      <c r="BG156" s="184">
        <f>IF(N156="zákl. přenesená",J156,0)</f>
        <v>0</v>
      </c>
      <c r="BH156" s="184">
        <f>IF(N156="sníž. přenesená",J156,0)</f>
        <v>0</v>
      </c>
      <c r="BI156" s="184">
        <f>IF(N156="nulová",J156,0)</f>
        <v>0</v>
      </c>
      <c r="BJ156" s="22" t="s">
        <v>81</v>
      </c>
      <c r="BK156" s="184">
        <f>ROUND(I156*H156,2)</f>
        <v>0</v>
      </c>
      <c r="BL156" s="22" t="s">
        <v>185</v>
      </c>
      <c r="BM156" s="22" t="s">
        <v>304</v>
      </c>
    </row>
    <row r="157" spans="2:51" s="11" customFormat="1" ht="13.5">
      <c r="B157" s="185"/>
      <c r="D157" s="186" t="s">
        <v>186</v>
      </c>
      <c r="E157" s="187" t="s">
        <v>5</v>
      </c>
      <c r="F157" s="188" t="s">
        <v>822</v>
      </c>
      <c r="H157" s="189">
        <v>102.25</v>
      </c>
      <c r="I157" s="190"/>
      <c r="L157" s="185"/>
      <c r="M157" s="191"/>
      <c r="N157" s="192"/>
      <c r="O157" s="192"/>
      <c r="P157" s="192"/>
      <c r="Q157" s="192"/>
      <c r="R157" s="192"/>
      <c r="S157" s="192"/>
      <c r="T157" s="193"/>
      <c r="AT157" s="187" t="s">
        <v>186</v>
      </c>
      <c r="AU157" s="187" t="s">
        <v>83</v>
      </c>
      <c r="AV157" s="11" t="s">
        <v>83</v>
      </c>
      <c r="AW157" s="11" t="s">
        <v>37</v>
      </c>
      <c r="AX157" s="11" t="s">
        <v>73</v>
      </c>
      <c r="AY157" s="187" t="s">
        <v>178</v>
      </c>
    </row>
    <row r="158" spans="2:51" s="12" customFormat="1" ht="13.5">
      <c r="B158" s="194"/>
      <c r="D158" s="186" t="s">
        <v>186</v>
      </c>
      <c r="E158" s="195" t="s">
        <v>5</v>
      </c>
      <c r="F158" s="196" t="s">
        <v>188</v>
      </c>
      <c r="H158" s="197">
        <v>102.25</v>
      </c>
      <c r="I158" s="198"/>
      <c r="L158" s="194"/>
      <c r="M158" s="199"/>
      <c r="N158" s="200"/>
      <c r="O158" s="200"/>
      <c r="P158" s="200"/>
      <c r="Q158" s="200"/>
      <c r="R158" s="200"/>
      <c r="S158" s="200"/>
      <c r="T158" s="201"/>
      <c r="AT158" s="195" t="s">
        <v>186</v>
      </c>
      <c r="AU158" s="195" t="s">
        <v>83</v>
      </c>
      <c r="AV158" s="12" t="s">
        <v>185</v>
      </c>
      <c r="AW158" s="12" t="s">
        <v>37</v>
      </c>
      <c r="AX158" s="12" t="s">
        <v>81</v>
      </c>
      <c r="AY158" s="195" t="s">
        <v>178</v>
      </c>
    </row>
    <row r="159" spans="2:65" s="1" customFormat="1" ht="16.5" customHeight="1">
      <c r="B159" s="172"/>
      <c r="C159" s="202" t="s">
        <v>305</v>
      </c>
      <c r="D159" s="202" t="s">
        <v>271</v>
      </c>
      <c r="E159" s="203" t="s">
        <v>297</v>
      </c>
      <c r="F159" s="204" t="s">
        <v>298</v>
      </c>
      <c r="G159" s="205" t="s">
        <v>299</v>
      </c>
      <c r="H159" s="206">
        <v>306.75</v>
      </c>
      <c r="I159" s="207"/>
      <c r="J159" s="208">
        <f>ROUND(I159*H159,2)</f>
        <v>0</v>
      </c>
      <c r="K159" s="204" t="s">
        <v>197</v>
      </c>
      <c r="L159" s="209"/>
      <c r="M159" s="210" t="s">
        <v>5</v>
      </c>
      <c r="N159" s="211" t="s">
        <v>44</v>
      </c>
      <c r="O159" s="40"/>
      <c r="P159" s="182">
        <f>O159*H159</f>
        <v>0</v>
      </c>
      <c r="Q159" s="182">
        <v>0</v>
      </c>
      <c r="R159" s="182">
        <f>Q159*H159</f>
        <v>0</v>
      </c>
      <c r="S159" s="182">
        <v>0</v>
      </c>
      <c r="T159" s="183">
        <f>S159*H159</f>
        <v>0</v>
      </c>
      <c r="AR159" s="22" t="s">
        <v>202</v>
      </c>
      <c r="AT159" s="22" t="s">
        <v>271</v>
      </c>
      <c r="AU159" s="22" t="s">
        <v>83</v>
      </c>
      <c r="AY159" s="22" t="s">
        <v>178</v>
      </c>
      <c r="BE159" s="184">
        <f>IF(N159="základní",J159,0)</f>
        <v>0</v>
      </c>
      <c r="BF159" s="184">
        <f>IF(N159="snížená",J159,0)</f>
        <v>0</v>
      </c>
      <c r="BG159" s="184">
        <f>IF(N159="zákl. přenesená",J159,0)</f>
        <v>0</v>
      </c>
      <c r="BH159" s="184">
        <f>IF(N159="sníž. přenesená",J159,0)</f>
        <v>0</v>
      </c>
      <c r="BI159" s="184">
        <f>IF(N159="nulová",J159,0)</f>
        <v>0</v>
      </c>
      <c r="BJ159" s="22" t="s">
        <v>81</v>
      </c>
      <c r="BK159" s="184">
        <f>ROUND(I159*H159,2)</f>
        <v>0</v>
      </c>
      <c r="BL159" s="22" t="s">
        <v>185</v>
      </c>
      <c r="BM159" s="22" t="s">
        <v>308</v>
      </c>
    </row>
    <row r="160" spans="2:51" s="11" customFormat="1" ht="13.5">
      <c r="B160" s="185"/>
      <c r="D160" s="186" t="s">
        <v>186</v>
      </c>
      <c r="E160" s="187" t="s">
        <v>5</v>
      </c>
      <c r="F160" s="188" t="s">
        <v>823</v>
      </c>
      <c r="H160" s="189">
        <v>306.75</v>
      </c>
      <c r="I160" s="190"/>
      <c r="L160" s="185"/>
      <c r="M160" s="191"/>
      <c r="N160" s="192"/>
      <c r="O160" s="192"/>
      <c r="P160" s="192"/>
      <c r="Q160" s="192"/>
      <c r="R160" s="192"/>
      <c r="S160" s="192"/>
      <c r="T160" s="193"/>
      <c r="AT160" s="187" t="s">
        <v>186</v>
      </c>
      <c r="AU160" s="187" t="s">
        <v>83</v>
      </c>
      <c r="AV160" s="11" t="s">
        <v>83</v>
      </c>
      <c r="AW160" s="11" t="s">
        <v>37</v>
      </c>
      <c r="AX160" s="11" t="s">
        <v>73</v>
      </c>
      <c r="AY160" s="187" t="s">
        <v>178</v>
      </c>
    </row>
    <row r="161" spans="2:51" s="12" customFormat="1" ht="13.5">
      <c r="B161" s="194"/>
      <c r="D161" s="186" t="s">
        <v>186</v>
      </c>
      <c r="E161" s="195" t="s">
        <v>5</v>
      </c>
      <c r="F161" s="196" t="s">
        <v>188</v>
      </c>
      <c r="H161" s="197">
        <v>306.75</v>
      </c>
      <c r="I161" s="198"/>
      <c r="L161" s="194"/>
      <c r="M161" s="199"/>
      <c r="N161" s="200"/>
      <c r="O161" s="200"/>
      <c r="P161" s="200"/>
      <c r="Q161" s="200"/>
      <c r="R161" s="200"/>
      <c r="S161" s="200"/>
      <c r="T161" s="201"/>
      <c r="AT161" s="195" t="s">
        <v>186</v>
      </c>
      <c r="AU161" s="195" t="s">
        <v>83</v>
      </c>
      <c r="AV161" s="12" t="s">
        <v>185</v>
      </c>
      <c r="AW161" s="12" t="s">
        <v>37</v>
      </c>
      <c r="AX161" s="12" t="s">
        <v>81</v>
      </c>
      <c r="AY161" s="195" t="s">
        <v>178</v>
      </c>
    </row>
    <row r="162" spans="2:65" s="1" customFormat="1" ht="25.5" customHeight="1">
      <c r="B162" s="172"/>
      <c r="C162" s="202" t="s">
        <v>247</v>
      </c>
      <c r="D162" s="202" t="s">
        <v>271</v>
      </c>
      <c r="E162" s="203" t="s">
        <v>302</v>
      </c>
      <c r="F162" s="204" t="s">
        <v>303</v>
      </c>
      <c r="G162" s="205" t="s">
        <v>299</v>
      </c>
      <c r="H162" s="206">
        <v>103</v>
      </c>
      <c r="I162" s="207"/>
      <c r="J162" s="208">
        <f>ROUND(I162*H162,2)</f>
        <v>0</v>
      </c>
      <c r="K162" s="204" t="s">
        <v>184</v>
      </c>
      <c r="L162" s="209"/>
      <c r="M162" s="210" t="s">
        <v>5</v>
      </c>
      <c r="N162" s="211" t="s">
        <v>44</v>
      </c>
      <c r="O162" s="40"/>
      <c r="P162" s="182">
        <f>O162*H162</f>
        <v>0</v>
      </c>
      <c r="Q162" s="182">
        <v>0</v>
      </c>
      <c r="R162" s="182">
        <f>Q162*H162</f>
        <v>0</v>
      </c>
      <c r="S162" s="182">
        <v>0</v>
      </c>
      <c r="T162" s="183">
        <f>S162*H162</f>
        <v>0</v>
      </c>
      <c r="AR162" s="22" t="s">
        <v>202</v>
      </c>
      <c r="AT162" s="22" t="s">
        <v>271</v>
      </c>
      <c r="AU162" s="22" t="s">
        <v>83</v>
      </c>
      <c r="AY162" s="22" t="s">
        <v>178</v>
      </c>
      <c r="BE162" s="184">
        <f>IF(N162="základní",J162,0)</f>
        <v>0</v>
      </c>
      <c r="BF162" s="184">
        <f>IF(N162="snížená",J162,0)</f>
        <v>0</v>
      </c>
      <c r="BG162" s="184">
        <f>IF(N162="zákl. přenesená",J162,0)</f>
        <v>0</v>
      </c>
      <c r="BH162" s="184">
        <f>IF(N162="sníž. přenesená",J162,0)</f>
        <v>0</v>
      </c>
      <c r="BI162" s="184">
        <f>IF(N162="nulová",J162,0)</f>
        <v>0</v>
      </c>
      <c r="BJ162" s="22" t="s">
        <v>81</v>
      </c>
      <c r="BK162" s="184">
        <f>ROUND(I162*H162,2)</f>
        <v>0</v>
      </c>
      <c r="BL162" s="22" t="s">
        <v>185</v>
      </c>
      <c r="BM162" s="22" t="s">
        <v>311</v>
      </c>
    </row>
    <row r="163" spans="2:51" s="11" customFormat="1" ht="13.5">
      <c r="B163" s="185"/>
      <c r="D163" s="186" t="s">
        <v>186</v>
      </c>
      <c r="E163" s="187" t="s">
        <v>5</v>
      </c>
      <c r="F163" s="188" t="s">
        <v>640</v>
      </c>
      <c r="H163" s="189">
        <v>103</v>
      </c>
      <c r="I163" s="190"/>
      <c r="L163" s="185"/>
      <c r="M163" s="191"/>
      <c r="N163" s="192"/>
      <c r="O163" s="192"/>
      <c r="P163" s="192"/>
      <c r="Q163" s="192"/>
      <c r="R163" s="192"/>
      <c r="S163" s="192"/>
      <c r="T163" s="193"/>
      <c r="AT163" s="187" t="s">
        <v>186</v>
      </c>
      <c r="AU163" s="187" t="s">
        <v>83</v>
      </c>
      <c r="AV163" s="11" t="s">
        <v>83</v>
      </c>
      <c r="AW163" s="11" t="s">
        <v>37</v>
      </c>
      <c r="AX163" s="11" t="s">
        <v>73</v>
      </c>
      <c r="AY163" s="187" t="s">
        <v>178</v>
      </c>
    </row>
    <row r="164" spans="2:51" s="12" customFormat="1" ht="13.5">
      <c r="B164" s="194"/>
      <c r="D164" s="186" t="s">
        <v>186</v>
      </c>
      <c r="E164" s="195" t="s">
        <v>5</v>
      </c>
      <c r="F164" s="196" t="s">
        <v>188</v>
      </c>
      <c r="H164" s="197">
        <v>103</v>
      </c>
      <c r="I164" s="198"/>
      <c r="L164" s="194"/>
      <c r="M164" s="199"/>
      <c r="N164" s="200"/>
      <c r="O164" s="200"/>
      <c r="P164" s="200"/>
      <c r="Q164" s="200"/>
      <c r="R164" s="200"/>
      <c r="S164" s="200"/>
      <c r="T164" s="201"/>
      <c r="AT164" s="195" t="s">
        <v>186</v>
      </c>
      <c r="AU164" s="195" t="s">
        <v>83</v>
      </c>
      <c r="AV164" s="12" t="s">
        <v>185</v>
      </c>
      <c r="AW164" s="12" t="s">
        <v>37</v>
      </c>
      <c r="AX164" s="12" t="s">
        <v>81</v>
      </c>
      <c r="AY164" s="195" t="s">
        <v>178</v>
      </c>
    </row>
    <row r="165" spans="2:65" s="1" customFormat="1" ht="25.5" customHeight="1">
      <c r="B165" s="172"/>
      <c r="C165" s="202" t="s">
        <v>313</v>
      </c>
      <c r="D165" s="202" t="s">
        <v>271</v>
      </c>
      <c r="E165" s="203" t="s">
        <v>306</v>
      </c>
      <c r="F165" s="204" t="s">
        <v>307</v>
      </c>
      <c r="G165" s="205" t="s">
        <v>299</v>
      </c>
      <c r="H165" s="206">
        <v>306.75</v>
      </c>
      <c r="I165" s="207"/>
      <c r="J165" s="208">
        <f>ROUND(I165*H165,2)</f>
        <v>0</v>
      </c>
      <c r="K165" s="204" t="s">
        <v>184</v>
      </c>
      <c r="L165" s="209"/>
      <c r="M165" s="210" t="s">
        <v>5</v>
      </c>
      <c r="N165" s="211" t="s">
        <v>44</v>
      </c>
      <c r="O165" s="40"/>
      <c r="P165" s="182">
        <f>O165*H165</f>
        <v>0</v>
      </c>
      <c r="Q165" s="182">
        <v>0</v>
      </c>
      <c r="R165" s="182">
        <f>Q165*H165</f>
        <v>0</v>
      </c>
      <c r="S165" s="182">
        <v>0</v>
      </c>
      <c r="T165" s="183">
        <f>S165*H165</f>
        <v>0</v>
      </c>
      <c r="AR165" s="22" t="s">
        <v>202</v>
      </c>
      <c r="AT165" s="22" t="s">
        <v>271</v>
      </c>
      <c r="AU165" s="22" t="s">
        <v>83</v>
      </c>
      <c r="AY165" s="22" t="s">
        <v>178</v>
      </c>
      <c r="BE165" s="184">
        <f>IF(N165="základní",J165,0)</f>
        <v>0</v>
      </c>
      <c r="BF165" s="184">
        <f>IF(N165="snížená",J165,0)</f>
        <v>0</v>
      </c>
      <c r="BG165" s="184">
        <f>IF(N165="zákl. přenesená",J165,0)</f>
        <v>0</v>
      </c>
      <c r="BH165" s="184">
        <f>IF(N165="sníž. přenesená",J165,0)</f>
        <v>0</v>
      </c>
      <c r="BI165" s="184">
        <f>IF(N165="nulová",J165,0)</f>
        <v>0</v>
      </c>
      <c r="BJ165" s="22" t="s">
        <v>81</v>
      </c>
      <c r="BK165" s="184">
        <f>ROUND(I165*H165,2)</f>
        <v>0</v>
      </c>
      <c r="BL165" s="22" t="s">
        <v>185</v>
      </c>
      <c r="BM165" s="22" t="s">
        <v>316</v>
      </c>
    </row>
    <row r="166" spans="2:51" s="11" customFormat="1" ht="13.5">
      <c r="B166" s="185"/>
      <c r="D166" s="186" t="s">
        <v>186</v>
      </c>
      <c r="E166" s="187" t="s">
        <v>5</v>
      </c>
      <c r="F166" s="188" t="s">
        <v>823</v>
      </c>
      <c r="H166" s="189">
        <v>306.75</v>
      </c>
      <c r="I166" s="190"/>
      <c r="L166" s="185"/>
      <c r="M166" s="191"/>
      <c r="N166" s="192"/>
      <c r="O166" s="192"/>
      <c r="P166" s="192"/>
      <c r="Q166" s="192"/>
      <c r="R166" s="192"/>
      <c r="S166" s="192"/>
      <c r="T166" s="193"/>
      <c r="AT166" s="187" t="s">
        <v>186</v>
      </c>
      <c r="AU166" s="187" t="s">
        <v>83</v>
      </c>
      <c r="AV166" s="11" t="s">
        <v>83</v>
      </c>
      <c r="AW166" s="11" t="s">
        <v>37</v>
      </c>
      <c r="AX166" s="11" t="s">
        <v>73</v>
      </c>
      <c r="AY166" s="187" t="s">
        <v>178</v>
      </c>
    </row>
    <row r="167" spans="2:51" s="12" customFormat="1" ht="13.5">
      <c r="B167" s="194"/>
      <c r="D167" s="186" t="s">
        <v>186</v>
      </c>
      <c r="E167" s="195" t="s">
        <v>5</v>
      </c>
      <c r="F167" s="196" t="s">
        <v>188</v>
      </c>
      <c r="H167" s="197">
        <v>306.75</v>
      </c>
      <c r="I167" s="198"/>
      <c r="L167" s="194"/>
      <c r="M167" s="199"/>
      <c r="N167" s="200"/>
      <c r="O167" s="200"/>
      <c r="P167" s="200"/>
      <c r="Q167" s="200"/>
      <c r="R167" s="200"/>
      <c r="S167" s="200"/>
      <c r="T167" s="201"/>
      <c r="AT167" s="195" t="s">
        <v>186</v>
      </c>
      <c r="AU167" s="195" t="s">
        <v>83</v>
      </c>
      <c r="AV167" s="12" t="s">
        <v>185</v>
      </c>
      <c r="AW167" s="12" t="s">
        <v>37</v>
      </c>
      <c r="AX167" s="12" t="s">
        <v>81</v>
      </c>
      <c r="AY167" s="195" t="s">
        <v>178</v>
      </c>
    </row>
    <row r="168" spans="2:65" s="1" customFormat="1" ht="16.5" customHeight="1">
      <c r="B168" s="172"/>
      <c r="C168" s="173" t="s">
        <v>253</v>
      </c>
      <c r="D168" s="173" t="s">
        <v>180</v>
      </c>
      <c r="E168" s="174" t="s">
        <v>309</v>
      </c>
      <c r="F168" s="175" t="s">
        <v>310</v>
      </c>
      <c r="G168" s="176" t="s">
        <v>290</v>
      </c>
      <c r="H168" s="177">
        <v>1071.34</v>
      </c>
      <c r="I168" s="178"/>
      <c r="J168" s="179">
        <f>ROUND(I168*H168,2)</f>
        <v>0</v>
      </c>
      <c r="K168" s="175" t="s">
        <v>197</v>
      </c>
      <c r="L168" s="39"/>
      <c r="M168" s="180" t="s">
        <v>5</v>
      </c>
      <c r="N168" s="181" t="s">
        <v>44</v>
      </c>
      <c r="O168" s="40"/>
      <c r="P168" s="182">
        <f>O168*H168</f>
        <v>0</v>
      </c>
      <c r="Q168" s="182">
        <v>0</v>
      </c>
      <c r="R168" s="182">
        <f>Q168*H168</f>
        <v>0</v>
      </c>
      <c r="S168" s="182">
        <v>0</v>
      </c>
      <c r="T168" s="183">
        <f>S168*H168</f>
        <v>0</v>
      </c>
      <c r="AR168" s="22" t="s">
        <v>185</v>
      </c>
      <c r="AT168" s="22" t="s">
        <v>180</v>
      </c>
      <c r="AU168" s="22" t="s">
        <v>83</v>
      </c>
      <c r="AY168" s="22" t="s">
        <v>178</v>
      </c>
      <c r="BE168" s="184">
        <f>IF(N168="základní",J168,0)</f>
        <v>0</v>
      </c>
      <c r="BF168" s="184">
        <f>IF(N168="snížená",J168,0)</f>
        <v>0</v>
      </c>
      <c r="BG168" s="184">
        <f>IF(N168="zákl. přenesená",J168,0)</f>
        <v>0</v>
      </c>
      <c r="BH168" s="184">
        <f>IF(N168="sníž. přenesená",J168,0)</f>
        <v>0</v>
      </c>
      <c r="BI168" s="184">
        <f>IF(N168="nulová",J168,0)</f>
        <v>0</v>
      </c>
      <c r="BJ168" s="22" t="s">
        <v>81</v>
      </c>
      <c r="BK168" s="184">
        <f>ROUND(I168*H168,2)</f>
        <v>0</v>
      </c>
      <c r="BL168" s="22" t="s">
        <v>185</v>
      </c>
      <c r="BM168" s="22" t="s">
        <v>323</v>
      </c>
    </row>
    <row r="169" spans="2:51" s="11" customFormat="1" ht="13.5">
      <c r="B169" s="185"/>
      <c r="D169" s="186" t="s">
        <v>186</v>
      </c>
      <c r="E169" s="187" t="s">
        <v>5</v>
      </c>
      <c r="F169" s="188" t="s">
        <v>824</v>
      </c>
      <c r="H169" s="189">
        <v>1071.34</v>
      </c>
      <c r="I169" s="190"/>
      <c r="L169" s="185"/>
      <c r="M169" s="191"/>
      <c r="N169" s="192"/>
      <c r="O169" s="192"/>
      <c r="P169" s="192"/>
      <c r="Q169" s="192"/>
      <c r="R169" s="192"/>
      <c r="S169" s="192"/>
      <c r="T169" s="193"/>
      <c r="AT169" s="187" t="s">
        <v>186</v>
      </c>
      <c r="AU169" s="187" t="s">
        <v>83</v>
      </c>
      <c r="AV169" s="11" t="s">
        <v>83</v>
      </c>
      <c r="AW169" s="11" t="s">
        <v>37</v>
      </c>
      <c r="AX169" s="11" t="s">
        <v>73</v>
      </c>
      <c r="AY169" s="187" t="s">
        <v>178</v>
      </c>
    </row>
    <row r="170" spans="2:51" s="12" customFormat="1" ht="13.5">
      <c r="B170" s="194"/>
      <c r="D170" s="186" t="s">
        <v>186</v>
      </c>
      <c r="E170" s="195" t="s">
        <v>5</v>
      </c>
      <c r="F170" s="196" t="s">
        <v>188</v>
      </c>
      <c r="H170" s="197">
        <v>1071.34</v>
      </c>
      <c r="I170" s="198"/>
      <c r="L170" s="194"/>
      <c r="M170" s="199"/>
      <c r="N170" s="200"/>
      <c r="O170" s="200"/>
      <c r="P170" s="200"/>
      <c r="Q170" s="200"/>
      <c r="R170" s="200"/>
      <c r="S170" s="200"/>
      <c r="T170" s="201"/>
      <c r="AT170" s="195" t="s">
        <v>186</v>
      </c>
      <c r="AU170" s="195" t="s">
        <v>83</v>
      </c>
      <c r="AV170" s="12" t="s">
        <v>185</v>
      </c>
      <c r="AW170" s="12" t="s">
        <v>37</v>
      </c>
      <c r="AX170" s="12" t="s">
        <v>81</v>
      </c>
      <c r="AY170" s="195" t="s">
        <v>178</v>
      </c>
    </row>
    <row r="171" spans="2:65" s="1" customFormat="1" ht="16.5" customHeight="1">
      <c r="B171" s="172"/>
      <c r="C171" s="202" t="s">
        <v>324</v>
      </c>
      <c r="D171" s="202" t="s">
        <v>271</v>
      </c>
      <c r="E171" s="203" t="s">
        <v>314</v>
      </c>
      <c r="F171" s="204" t="s">
        <v>315</v>
      </c>
      <c r="G171" s="205" t="s">
        <v>290</v>
      </c>
      <c r="H171" s="206">
        <v>386.232</v>
      </c>
      <c r="I171" s="207"/>
      <c r="J171" s="208">
        <f>ROUND(I171*H171,2)</f>
        <v>0</v>
      </c>
      <c r="K171" s="204" t="s">
        <v>197</v>
      </c>
      <c r="L171" s="209"/>
      <c r="M171" s="210" t="s">
        <v>5</v>
      </c>
      <c r="N171" s="211" t="s">
        <v>44</v>
      </c>
      <c r="O171" s="40"/>
      <c r="P171" s="182">
        <f>O171*H171</f>
        <v>0</v>
      </c>
      <c r="Q171" s="182">
        <v>0</v>
      </c>
      <c r="R171" s="182">
        <f>Q171*H171</f>
        <v>0</v>
      </c>
      <c r="S171" s="182">
        <v>0</v>
      </c>
      <c r="T171" s="183">
        <f>S171*H171</f>
        <v>0</v>
      </c>
      <c r="AR171" s="22" t="s">
        <v>202</v>
      </c>
      <c r="AT171" s="22" t="s">
        <v>271</v>
      </c>
      <c r="AU171" s="22" t="s">
        <v>83</v>
      </c>
      <c r="AY171" s="22" t="s">
        <v>178</v>
      </c>
      <c r="BE171" s="184">
        <f>IF(N171="základní",J171,0)</f>
        <v>0</v>
      </c>
      <c r="BF171" s="184">
        <f>IF(N171="snížená",J171,0)</f>
        <v>0</v>
      </c>
      <c r="BG171" s="184">
        <f>IF(N171="zákl. přenesená",J171,0)</f>
        <v>0</v>
      </c>
      <c r="BH171" s="184">
        <f>IF(N171="sníž. přenesená",J171,0)</f>
        <v>0</v>
      </c>
      <c r="BI171" s="184">
        <f>IF(N171="nulová",J171,0)</f>
        <v>0</v>
      </c>
      <c r="BJ171" s="22" t="s">
        <v>81</v>
      </c>
      <c r="BK171" s="184">
        <f>ROUND(I171*H171,2)</f>
        <v>0</v>
      </c>
      <c r="BL171" s="22" t="s">
        <v>185</v>
      </c>
      <c r="BM171" s="22" t="s">
        <v>327</v>
      </c>
    </row>
    <row r="172" spans="2:51" s="11" customFormat="1" ht="13.5">
      <c r="B172" s="185"/>
      <c r="D172" s="186" t="s">
        <v>186</v>
      </c>
      <c r="E172" s="187" t="s">
        <v>5</v>
      </c>
      <c r="F172" s="188" t="s">
        <v>825</v>
      </c>
      <c r="H172" s="189">
        <v>148.3</v>
      </c>
      <c r="I172" s="190"/>
      <c r="L172" s="185"/>
      <c r="M172" s="191"/>
      <c r="N172" s="192"/>
      <c r="O172" s="192"/>
      <c r="P172" s="192"/>
      <c r="Q172" s="192"/>
      <c r="R172" s="192"/>
      <c r="S172" s="192"/>
      <c r="T172" s="193"/>
      <c r="AT172" s="187" t="s">
        <v>186</v>
      </c>
      <c r="AU172" s="187" t="s">
        <v>83</v>
      </c>
      <c r="AV172" s="11" t="s">
        <v>83</v>
      </c>
      <c r="AW172" s="11" t="s">
        <v>37</v>
      </c>
      <c r="AX172" s="11" t="s">
        <v>73</v>
      </c>
      <c r="AY172" s="187" t="s">
        <v>178</v>
      </c>
    </row>
    <row r="173" spans="2:51" s="11" customFormat="1" ht="13.5">
      <c r="B173" s="185"/>
      <c r="D173" s="186" t="s">
        <v>186</v>
      </c>
      <c r="E173" s="187" t="s">
        <v>5</v>
      </c>
      <c r="F173" s="188" t="s">
        <v>826</v>
      </c>
      <c r="H173" s="189">
        <v>219.54</v>
      </c>
      <c r="I173" s="190"/>
      <c r="L173" s="185"/>
      <c r="M173" s="191"/>
      <c r="N173" s="192"/>
      <c r="O173" s="192"/>
      <c r="P173" s="192"/>
      <c r="Q173" s="192"/>
      <c r="R173" s="192"/>
      <c r="S173" s="192"/>
      <c r="T173" s="193"/>
      <c r="AT173" s="187" t="s">
        <v>186</v>
      </c>
      <c r="AU173" s="187" t="s">
        <v>83</v>
      </c>
      <c r="AV173" s="11" t="s">
        <v>83</v>
      </c>
      <c r="AW173" s="11" t="s">
        <v>37</v>
      </c>
      <c r="AX173" s="11" t="s">
        <v>73</v>
      </c>
      <c r="AY173" s="187" t="s">
        <v>178</v>
      </c>
    </row>
    <row r="174" spans="2:51" s="12" customFormat="1" ht="13.5">
      <c r="B174" s="194"/>
      <c r="D174" s="186" t="s">
        <v>186</v>
      </c>
      <c r="E174" s="195" t="s">
        <v>5</v>
      </c>
      <c r="F174" s="196" t="s">
        <v>188</v>
      </c>
      <c r="H174" s="197">
        <v>367.84</v>
      </c>
      <c r="I174" s="198"/>
      <c r="L174" s="194"/>
      <c r="M174" s="199"/>
      <c r="N174" s="200"/>
      <c r="O174" s="200"/>
      <c r="P174" s="200"/>
      <c r="Q174" s="200"/>
      <c r="R174" s="200"/>
      <c r="S174" s="200"/>
      <c r="T174" s="201"/>
      <c r="AT174" s="195" t="s">
        <v>186</v>
      </c>
      <c r="AU174" s="195" t="s">
        <v>83</v>
      </c>
      <c r="AV174" s="12" t="s">
        <v>185</v>
      </c>
      <c r="AW174" s="12" t="s">
        <v>37</v>
      </c>
      <c r="AX174" s="12" t="s">
        <v>73</v>
      </c>
      <c r="AY174" s="195" t="s">
        <v>178</v>
      </c>
    </row>
    <row r="175" spans="2:51" s="11" customFormat="1" ht="13.5">
      <c r="B175" s="185"/>
      <c r="D175" s="186" t="s">
        <v>186</v>
      </c>
      <c r="E175" s="187" t="s">
        <v>5</v>
      </c>
      <c r="F175" s="188" t="s">
        <v>827</v>
      </c>
      <c r="H175" s="189">
        <v>386.232</v>
      </c>
      <c r="I175" s="190"/>
      <c r="L175" s="185"/>
      <c r="M175" s="191"/>
      <c r="N175" s="192"/>
      <c r="O175" s="192"/>
      <c r="P175" s="192"/>
      <c r="Q175" s="192"/>
      <c r="R175" s="192"/>
      <c r="S175" s="192"/>
      <c r="T175" s="193"/>
      <c r="AT175" s="187" t="s">
        <v>186</v>
      </c>
      <c r="AU175" s="187" t="s">
        <v>83</v>
      </c>
      <c r="AV175" s="11" t="s">
        <v>83</v>
      </c>
      <c r="AW175" s="11" t="s">
        <v>37</v>
      </c>
      <c r="AX175" s="11" t="s">
        <v>73</v>
      </c>
      <c r="AY175" s="187" t="s">
        <v>178</v>
      </c>
    </row>
    <row r="176" spans="2:51" s="12" customFormat="1" ht="13.5">
      <c r="B176" s="194"/>
      <c r="D176" s="186" t="s">
        <v>186</v>
      </c>
      <c r="E176" s="195" t="s">
        <v>5</v>
      </c>
      <c r="F176" s="196" t="s">
        <v>188</v>
      </c>
      <c r="H176" s="197">
        <v>386.232</v>
      </c>
      <c r="I176" s="198"/>
      <c r="L176" s="194"/>
      <c r="M176" s="199"/>
      <c r="N176" s="200"/>
      <c r="O176" s="200"/>
      <c r="P176" s="200"/>
      <c r="Q176" s="200"/>
      <c r="R176" s="200"/>
      <c r="S176" s="200"/>
      <c r="T176" s="201"/>
      <c r="AT176" s="195" t="s">
        <v>186</v>
      </c>
      <c r="AU176" s="195" t="s">
        <v>83</v>
      </c>
      <c r="AV176" s="12" t="s">
        <v>185</v>
      </c>
      <c r="AW176" s="12" t="s">
        <v>37</v>
      </c>
      <c r="AX176" s="12" t="s">
        <v>81</v>
      </c>
      <c r="AY176" s="195" t="s">
        <v>178</v>
      </c>
    </row>
    <row r="177" spans="2:65" s="1" customFormat="1" ht="16.5" customHeight="1">
      <c r="B177" s="172"/>
      <c r="C177" s="202" t="s">
        <v>256</v>
      </c>
      <c r="D177" s="202" t="s">
        <v>271</v>
      </c>
      <c r="E177" s="203" t="s">
        <v>321</v>
      </c>
      <c r="F177" s="204" t="s">
        <v>322</v>
      </c>
      <c r="G177" s="205" t="s">
        <v>290</v>
      </c>
      <c r="H177" s="206">
        <v>155.715</v>
      </c>
      <c r="I177" s="207"/>
      <c r="J177" s="208">
        <f>ROUND(I177*H177,2)</f>
        <v>0</v>
      </c>
      <c r="K177" s="204" t="s">
        <v>197</v>
      </c>
      <c r="L177" s="209"/>
      <c r="M177" s="210" t="s">
        <v>5</v>
      </c>
      <c r="N177" s="211" t="s">
        <v>44</v>
      </c>
      <c r="O177" s="40"/>
      <c r="P177" s="182">
        <f>O177*H177</f>
        <v>0</v>
      </c>
      <c r="Q177" s="182">
        <v>0</v>
      </c>
      <c r="R177" s="182">
        <f>Q177*H177</f>
        <v>0</v>
      </c>
      <c r="S177" s="182">
        <v>0</v>
      </c>
      <c r="T177" s="183">
        <f>S177*H177</f>
        <v>0</v>
      </c>
      <c r="AR177" s="22" t="s">
        <v>202</v>
      </c>
      <c r="AT177" s="22" t="s">
        <v>271</v>
      </c>
      <c r="AU177" s="22" t="s">
        <v>83</v>
      </c>
      <c r="AY177" s="22" t="s">
        <v>178</v>
      </c>
      <c r="BE177" s="184">
        <f>IF(N177="základní",J177,0)</f>
        <v>0</v>
      </c>
      <c r="BF177" s="184">
        <f>IF(N177="snížená",J177,0)</f>
        <v>0</v>
      </c>
      <c r="BG177" s="184">
        <f>IF(N177="zákl. přenesená",J177,0)</f>
        <v>0</v>
      </c>
      <c r="BH177" s="184">
        <f>IF(N177="sníž. přenesená",J177,0)</f>
        <v>0</v>
      </c>
      <c r="BI177" s="184">
        <f>IF(N177="nulová",J177,0)</f>
        <v>0</v>
      </c>
      <c r="BJ177" s="22" t="s">
        <v>81</v>
      </c>
      <c r="BK177" s="184">
        <f>ROUND(I177*H177,2)</f>
        <v>0</v>
      </c>
      <c r="BL177" s="22" t="s">
        <v>185</v>
      </c>
      <c r="BM177" s="22" t="s">
        <v>330</v>
      </c>
    </row>
    <row r="178" spans="2:65" s="1" customFormat="1" ht="16.5" customHeight="1">
      <c r="B178" s="172"/>
      <c r="C178" s="202" t="s">
        <v>332</v>
      </c>
      <c r="D178" s="202" t="s">
        <v>271</v>
      </c>
      <c r="E178" s="203" t="s">
        <v>325</v>
      </c>
      <c r="F178" s="204" t="s">
        <v>326</v>
      </c>
      <c r="G178" s="205" t="s">
        <v>290</v>
      </c>
      <c r="H178" s="206">
        <v>263.34</v>
      </c>
      <c r="I178" s="207"/>
      <c r="J178" s="208">
        <f>ROUND(I178*H178,2)</f>
        <v>0</v>
      </c>
      <c r="K178" s="204" t="s">
        <v>197</v>
      </c>
      <c r="L178" s="209"/>
      <c r="M178" s="210" t="s">
        <v>5</v>
      </c>
      <c r="N178" s="211" t="s">
        <v>44</v>
      </c>
      <c r="O178" s="40"/>
      <c r="P178" s="182">
        <f>O178*H178</f>
        <v>0</v>
      </c>
      <c r="Q178" s="182">
        <v>0</v>
      </c>
      <c r="R178" s="182">
        <f>Q178*H178</f>
        <v>0</v>
      </c>
      <c r="S178" s="182">
        <v>0</v>
      </c>
      <c r="T178" s="183">
        <f>S178*H178</f>
        <v>0</v>
      </c>
      <c r="AR178" s="22" t="s">
        <v>202</v>
      </c>
      <c r="AT178" s="22" t="s">
        <v>271</v>
      </c>
      <c r="AU178" s="22" t="s">
        <v>83</v>
      </c>
      <c r="AY178" s="22" t="s">
        <v>178</v>
      </c>
      <c r="BE178" s="184">
        <f>IF(N178="základní",J178,0)</f>
        <v>0</v>
      </c>
      <c r="BF178" s="184">
        <f>IF(N178="snížená",J178,0)</f>
        <v>0</v>
      </c>
      <c r="BG178" s="184">
        <f>IF(N178="zákl. přenesená",J178,0)</f>
        <v>0</v>
      </c>
      <c r="BH178" s="184">
        <f>IF(N178="sníž. přenesená",J178,0)</f>
        <v>0</v>
      </c>
      <c r="BI178" s="184">
        <f>IF(N178="nulová",J178,0)</f>
        <v>0</v>
      </c>
      <c r="BJ178" s="22" t="s">
        <v>81</v>
      </c>
      <c r="BK178" s="184">
        <f>ROUND(I178*H178,2)</f>
        <v>0</v>
      </c>
      <c r="BL178" s="22" t="s">
        <v>185</v>
      </c>
      <c r="BM178" s="22" t="s">
        <v>335</v>
      </c>
    </row>
    <row r="179" spans="2:65" s="1" customFormat="1" ht="16.5" customHeight="1">
      <c r="B179" s="172"/>
      <c r="C179" s="202" t="s">
        <v>263</v>
      </c>
      <c r="D179" s="202" t="s">
        <v>271</v>
      </c>
      <c r="E179" s="203" t="s">
        <v>328</v>
      </c>
      <c r="F179" s="204" t="s">
        <v>329</v>
      </c>
      <c r="G179" s="205" t="s">
        <v>290</v>
      </c>
      <c r="H179" s="206">
        <v>250.8</v>
      </c>
      <c r="I179" s="207"/>
      <c r="J179" s="208">
        <f>ROUND(I179*H179,2)</f>
        <v>0</v>
      </c>
      <c r="K179" s="204" t="s">
        <v>197</v>
      </c>
      <c r="L179" s="209"/>
      <c r="M179" s="210" t="s">
        <v>5</v>
      </c>
      <c r="N179" s="211" t="s">
        <v>44</v>
      </c>
      <c r="O179" s="40"/>
      <c r="P179" s="182">
        <f>O179*H179</f>
        <v>0</v>
      </c>
      <c r="Q179" s="182">
        <v>0</v>
      </c>
      <c r="R179" s="182">
        <f>Q179*H179</f>
        <v>0</v>
      </c>
      <c r="S179" s="182">
        <v>0</v>
      </c>
      <c r="T179" s="183">
        <f>S179*H179</f>
        <v>0</v>
      </c>
      <c r="AR179" s="22" t="s">
        <v>202</v>
      </c>
      <c r="AT179" s="22" t="s">
        <v>271</v>
      </c>
      <c r="AU179" s="22" t="s">
        <v>83</v>
      </c>
      <c r="AY179" s="22" t="s">
        <v>178</v>
      </c>
      <c r="BE179" s="184">
        <f>IF(N179="základní",J179,0)</f>
        <v>0</v>
      </c>
      <c r="BF179" s="184">
        <f>IF(N179="snížená",J179,0)</f>
        <v>0</v>
      </c>
      <c r="BG179" s="184">
        <f>IF(N179="zákl. přenesená",J179,0)</f>
        <v>0</v>
      </c>
      <c r="BH179" s="184">
        <f>IF(N179="sníž. přenesená",J179,0)</f>
        <v>0</v>
      </c>
      <c r="BI179" s="184">
        <f>IF(N179="nulová",J179,0)</f>
        <v>0</v>
      </c>
      <c r="BJ179" s="22" t="s">
        <v>81</v>
      </c>
      <c r="BK179" s="184">
        <f>ROUND(I179*H179,2)</f>
        <v>0</v>
      </c>
      <c r="BL179" s="22" t="s">
        <v>185</v>
      </c>
      <c r="BM179" s="22" t="s">
        <v>339</v>
      </c>
    </row>
    <row r="180" spans="2:51" s="11" customFormat="1" ht="13.5">
      <c r="B180" s="185"/>
      <c r="D180" s="186" t="s">
        <v>186</v>
      </c>
      <c r="E180" s="187" t="s">
        <v>5</v>
      </c>
      <c r="F180" s="188" t="s">
        <v>828</v>
      </c>
      <c r="H180" s="189">
        <v>250.8</v>
      </c>
      <c r="I180" s="190"/>
      <c r="L180" s="185"/>
      <c r="M180" s="191"/>
      <c r="N180" s="192"/>
      <c r="O180" s="192"/>
      <c r="P180" s="192"/>
      <c r="Q180" s="192"/>
      <c r="R180" s="192"/>
      <c r="S180" s="192"/>
      <c r="T180" s="193"/>
      <c r="AT180" s="187" t="s">
        <v>186</v>
      </c>
      <c r="AU180" s="187" t="s">
        <v>83</v>
      </c>
      <c r="AV180" s="11" t="s">
        <v>83</v>
      </c>
      <c r="AW180" s="11" t="s">
        <v>37</v>
      </c>
      <c r="AX180" s="11" t="s">
        <v>73</v>
      </c>
      <c r="AY180" s="187" t="s">
        <v>178</v>
      </c>
    </row>
    <row r="181" spans="2:51" s="12" customFormat="1" ht="13.5">
      <c r="B181" s="194"/>
      <c r="D181" s="186" t="s">
        <v>186</v>
      </c>
      <c r="E181" s="195" t="s">
        <v>5</v>
      </c>
      <c r="F181" s="196" t="s">
        <v>188</v>
      </c>
      <c r="H181" s="197">
        <v>250.8</v>
      </c>
      <c r="I181" s="198"/>
      <c r="L181" s="194"/>
      <c r="M181" s="199"/>
      <c r="N181" s="200"/>
      <c r="O181" s="200"/>
      <c r="P181" s="200"/>
      <c r="Q181" s="200"/>
      <c r="R181" s="200"/>
      <c r="S181" s="200"/>
      <c r="T181" s="201"/>
      <c r="AT181" s="195" t="s">
        <v>186</v>
      </c>
      <c r="AU181" s="195" t="s">
        <v>83</v>
      </c>
      <c r="AV181" s="12" t="s">
        <v>185</v>
      </c>
      <c r="AW181" s="12" t="s">
        <v>37</v>
      </c>
      <c r="AX181" s="12" t="s">
        <v>81</v>
      </c>
      <c r="AY181" s="195" t="s">
        <v>178</v>
      </c>
    </row>
    <row r="182" spans="2:65" s="1" customFormat="1" ht="16.5" customHeight="1">
      <c r="B182" s="172"/>
      <c r="C182" s="202" t="s">
        <v>341</v>
      </c>
      <c r="D182" s="202" t="s">
        <v>271</v>
      </c>
      <c r="E182" s="203" t="s">
        <v>333</v>
      </c>
      <c r="F182" s="204" t="s">
        <v>334</v>
      </c>
      <c r="G182" s="205" t="s">
        <v>290</v>
      </c>
      <c r="H182" s="206">
        <v>53.6</v>
      </c>
      <c r="I182" s="207"/>
      <c r="J182" s="208">
        <f>ROUND(I182*H182,2)</f>
        <v>0</v>
      </c>
      <c r="K182" s="204" t="s">
        <v>197</v>
      </c>
      <c r="L182" s="209"/>
      <c r="M182" s="210" t="s">
        <v>5</v>
      </c>
      <c r="N182" s="211" t="s">
        <v>44</v>
      </c>
      <c r="O182" s="40"/>
      <c r="P182" s="182">
        <f>O182*H182</f>
        <v>0</v>
      </c>
      <c r="Q182" s="182">
        <v>0</v>
      </c>
      <c r="R182" s="182">
        <f>Q182*H182</f>
        <v>0</v>
      </c>
      <c r="S182" s="182">
        <v>0</v>
      </c>
      <c r="T182" s="183">
        <f>S182*H182</f>
        <v>0</v>
      </c>
      <c r="AR182" s="22" t="s">
        <v>202</v>
      </c>
      <c r="AT182" s="22" t="s">
        <v>271</v>
      </c>
      <c r="AU182" s="22" t="s">
        <v>83</v>
      </c>
      <c r="AY182" s="22" t="s">
        <v>178</v>
      </c>
      <c r="BE182" s="184">
        <f>IF(N182="základní",J182,0)</f>
        <v>0</v>
      </c>
      <c r="BF182" s="184">
        <f>IF(N182="snížená",J182,0)</f>
        <v>0</v>
      </c>
      <c r="BG182" s="184">
        <f>IF(N182="zákl. přenesená",J182,0)</f>
        <v>0</v>
      </c>
      <c r="BH182" s="184">
        <f>IF(N182="sníž. přenesená",J182,0)</f>
        <v>0</v>
      </c>
      <c r="BI182" s="184">
        <f>IF(N182="nulová",J182,0)</f>
        <v>0</v>
      </c>
      <c r="BJ182" s="22" t="s">
        <v>81</v>
      </c>
      <c r="BK182" s="184">
        <f>ROUND(I182*H182,2)</f>
        <v>0</v>
      </c>
      <c r="BL182" s="22" t="s">
        <v>185</v>
      </c>
      <c r="BM182" s="22" t="s">
        <v>345</v>
      </c>
    </row>
    <row r="183" spans="2:51" s="11" customFormat="1" ht="13.5">
      <c r="B183" s="185"/>
      <c r="D183" s="186" t="s">
        <v>186</v>
      </c>
      <c r="E183" s="187" t="s">
        <v>5</v>
      </c>
      <c r="F183" s="188" t="s">
        <v>829</v>
      </c>
      <c r="H183" s="189">
        <v>53.6</v>
      </c>
      <c r="I183" s="190"/>
      <c r="L183" s="185"/>
      <c r="M183" s="191"/>
      <c r="N183" s="192"/>
      <c r="O183" s="192"/>
      <c r="P183" s="192"/>
      <c r="Q183" s="192"/>
      <c r="R183" s="192"/>
      <c r="S183" s="192"/>
      <c r="T183" s="193"/>
      <c r="AT183" s="187" t="s">
        <v>186</v>
      </c>
      <c r="AU183" s="187" t="s">
        <v>83</v>
      </c>
      <c r="AV183" s="11" t="s">
        <v>83</v>
      </c>
      <c r="AW183" s="11" t="s">
        <v>37</v>
      </c>
      <c r="AX183" s="11" t="s">
        <v>73</v>
      </c>
      <c r="AY183" s="187" t="s">
        <v>178</v>
      </c>
    </row>
    <row r="184" spans="2:51" s="12" customFormat="1" ht="13.5">
      <c r="B184" s="194"/>
      <c r="D184" s="186" t="s">
        <v>186</v>
      </c>
      <c r="E184" s="195" t="s">
        <v>5</v>
      </c>
      <c r="F184" s="196" t="s">
        <v>188</v>
      </c>
      <c r="H184" s="197">
        <v>53.6</v>
      </c>
      <c r="I184" s="198"/>
      <c r="L184" s="194"/>
      <c r="M184" s="199"/>
      <c r="N184" s="200"/>
      <c r="O184" s="200"/>
      <c r="P184" s="200"/>
      <c r="Q184" s="200"/>
      <c r="R184" s="200"/>
      <c r="S184" s="200"/>
      <c r="T184" s="201"/>
      <c r="AT184" s="195" t="s">
        <v>186</v>
      </c>
      <c r="AU184" s="195" t="s">
        <v>83</v>
      </c>
      <c r="AV184" s="12" t="s">
        <v>185</v>
      </c>
      <c r="AW184" s="12" t="s">
        <v>37</v>
      </c>
      <c r="AX184" s="12" t="s">
        <v>81</v>
      </c>
      <c r="AY184" s="195" t="s">
        <v>178</v>
      </c>
    </row>
    <row r="185" spans="2:65" s="1" customFormat="1" ht="25.5" customHeight="1">
      <c r="B185" s="172"/>
      <c r="C185" s="173" t="s">
        <v>268</v>
      </c>
      <c r="D185" s="173" t="s">
        <v>180</v>
      </c>
      <c r="E185" s="174" t="s">
        <v>342</v>
      </c>
      <c r="F185" s="175" t="s">
        <v>343</v>
      </c>
      <c r="G185" s="176" t="s">
        <v>183</v>
      </c>
      <c r="H185" s="177">
        <v>40.18</v>
      </c>
      <c r="I185" s="178"/>
      <c r="J185" s="179">
        <f>ROUND(I185*H185,2)</f>
        <v>0</v>
      </c>
      <c r="K185" s="175" t="s">
        <v>344</v>
      </c>
      <c r="L185" s="39"/>
      <c r="M185" s="180" t="s">
        <v>5</v>
      </c>
      <c r="N185" s="181" t="s">
        <v>44</v>
      </c>
      <c r="O185" s="40"/>
      <c r="P185" s="182">
        <f>O185*H185</f>
        <v>0</v>
      </c>
      <c r="Q185" s="182">
        <v>0</v>
      </c>
      <c r="R185" s="182">
        <f>Q185*H185</f>
        <v>0</v>
      </c>
      <c r="S185" s="182">
        <v>0</v>
      </c>
      <c r="T185" s="183">
        <f>S185*H185</f>
        <v>0</v>
      </c>
      <c r="AR185" s="22" t="s">
        <v>185</v>
      </c>
      <c r="AT185" s="22" t="s">
        <v>180</v>
      </c>
      <c r="AU185" s="22" t="s">
        <v>83</v>
      </c>
      <c r="AY185" s="22" t="s">
        <v>178</v>
      </c>
      <c r="BE185" s="184">
        <f>IF(N185="základní",J185,0)</f>
        <v>0</v>
      </c>
      <c r="BF185" s="184">
        <f>IF(N185="snížená",J185,0)</f>
        <v>0</v>
      </c>
      <c r="BG185" s="184">
        <f>IF(N185="zákl. přenesená",J185,0)</f>
        <v>0</v>
      </c>
      <c r="BH185" s="184">
        <f>IF(N185="sníž. přenesená",J185,0)</f>
        <v>0</v>
      </c>
      <c r="BI185" s="184">
        <f>IF(N185="nulová",J185,0)</f>
        <v>0</v>
      </c>
      <c r="BJ185" s="22" t="s">
        <v>81</v>
      </c>
      <c r="BK185" s="184">
        <f>ROUND(I185*H185,2)</f>
        <v>0</v>
      </c>
      <c r="BL185" s="22" t="s">
        <v>185</v>
      </c>
      <c r="BM185" s="22" t="s">
        <v>349</v>
      </c>
    </row>
    <row r="186" spans="2:51" s="11" customFormat="1" ht="13.5">
      <c r="B186" s="185"/>
      <c r="D186" s="186" t="s">
        <v>186</v>
      </c>
      <c r="E186" s="187" t="s">
        <v>5</v>
      </c>
      <c r="F186" s="188" t="s">
        <v>830</v>
      </c>
      <c r="H186" s="189">
        <v>40.18</v>
      </c>
      <c r="I186" s="190"/>
      <c r="L186" s="185"/>
      <c r="M186" s="191"/>
      <c r="N186" s="192"/>
      <c r="O186" s="192"/>
      <c r="P186" s="192"/>
      <c r="Q186" s="192"/>
      <c r="R186" s="192"/>
      <c r="S186" s="192"/>
      <c r="T186" s="193"/>
      <c r="AT186" s="187" t="s">
        <v>186</v>
      </c>
      <c r="AU186" s="187" t="s">
        <v>83</v>
      </c>
      <c r="AV186" s="11" t="s">
        <v>83</v>
      </c>
      <c r="AW186" s="11" t="s">
        <v>37</v>
      </c>
      <c r="AX186" s="11" t="s">
        <v>73</v>
      </c>
      <c r="AY186" s="187" t="s">
        <v>178</v>
      </c>
    </row>
    <row r="187" spans="2:51" s="12" customFormat="1" ht="13.5">
      <c r="B187" s="194"/>
      <c r="D187" s="186" t="s">
        <v>186</v>
      </c>
      <c r="E187" s="195" t="s">
        <v>5</v>
      </c>
      <c r="F187" s="196" t="s">
        <v>188</v>
      </c>
      <c r="H187" s="197">
        <v>40.18</v>
      </c>
      <c r="I187" s="198"/>
      <c r="L187" s="194"/>
      <c r="M187" s="199"/>
      <c r="N187" s="200"/>
      <c r="O187" s="200"/>
      <c r="P187" s="200"/>
      <c r="Q187" s="200"/>
      <c r="R187" s="200"/>
      <c r="S187" s="200"/>
      <c r="T187" s="201"/>
      <c r="AT187" s="195" t="s">
        <v>186</v>
      </c>
      <c r="AU187" s="195" t="s">
        <v>83</v>
      </c>
      <c r="AV187" s="12" t="s">
        <v>185</v>
      </c>
      <c r="AW187" s="12" t="s">
        <v>37</v>
      </c>
      <c r="AX187" s="12" t="s">
        <v>81</v>
      </c>
      <c r="AY187" s="195" t="s">
        <v>178</v>
      </c>
    </row>
    <row r="188" spans="2:65" s="1" customFormat="1" ht="25.5" customHeight="1">
      <c r="B188" s="172"/>
      <c r="C188" s="202" t="s">
        <v>350</v>
      </c>
      <c r="D188" s="202" t="s">
        <v>271</v>
      </c>
      <c r="E188" s="203" t="s">
        <v>347</v>
      </c>
      <c r="F188" s="204" t="s">
        <v>831</v>
      </c>
      <c r="G188" s="205" t="s">
        <v>196</v>
      </c>
      <c r="H188" s="206">
        <v>1.229</v>
      </c>
      <c r="I188" s="207"/>
      <c r="J188" s="208">
        <f>ROUND(I188*H188,2)</f>
        <v>0</v>
      </c>
      <c r="K188" s="204" t="s">
        <v>191</v>
      </c>
      <c r="L188" s="209"/>
      <c r="M188" s="210" t="s">
        <v>5</v>
      </c>
      <c r="N188" s="211" t="s">
        <v>44</v>
      </c>
      <c r="O188" s="40"/>
      <c r="P188" s="182">
        <f>O188*H188</f>
        <v>0</v>
      </c>
      <c r="Q188" s="182">
        <v>0</v>
      </c>
      <c r="R188" s="182">
        <f>Q188*H188</f>
        <v>0</v>
      </c>
      <c r="S188" s="182">
        <v>0</v>
      </c>
      <c r="T188" s="183">
        <f>S188*H188</f>
        <v>0</v>
      </c>
      <c r="AR188" s="22" t="s">
        <v>202</v>
      </c>
      <c r="AT188" s="22" t="s">
        <v>271</v>
      </c>
      <c r="AU188" s="22" t="s">
        <v>83</v>
      </c>
      <c r="AY188" s="22" t="s">
        <v>178</v>
      </c>
      <c r="BE188" s="184">
        <f>IF(N188="základní",J188,0)</f>
        <v>0</v>
      </c>
      <c r="BF188" s="184">
        <f>IF(N188="snížená",J188,0)</f>
        <v>0</v>
      </c>
      <c r="BG188" s="184">
        <f>IF(N188="zákl. přenesená",J188,0)</f>
        <v>0</v>
      </c>
      <c r="BH188" s="184">
        <f>IF(N188="sníž. přenesená",J188,0)</f>
        <v>0</v>
      </c>
      <c r="BI188" s="184">
        <f>IF(N188="nulová",J188,0)</f>
        <v>0</v>
      </c>
      <c r="BJ188" s="22" t="s">
        <v>81</v>
      </c>
      <c r="BK188" s="184">
        <f>ROUND(I188*H188,2)</f>
        <v>0</v>
      </c>
      <c r="BL188" s="22" t="s">
        <v>185</v>
      </c>
      <c r="BM188" s="22" t="s">
        <v>353</v>
      </c>
    </row>
    <row r="189" spans="2:65" s="1" customFormat="1" ht="25.5" customHeight="1">
      <c r="B189" s="172"/>
      <c r="C189" s="173" t="s">
        <v>274</v>
      </c>
      <c r="D189" s="173" t="s">
        <v>180</v>
      </c>
      <c r="E189" s="174" t="s">
        <v>351</v>
      </c>
      <c r="F189" s="175" t="s">
        <v>352</v>
      </c>
      <c r="G189" s="176" t="s">
        <v>183</v>
      </c>
      <c r="H189" s="177">
        <v>988.87</v>
      </c>
      <c r="I189" s="178"/>
      <c r="J189" s="179">
        <f>ROUND(I189*H189,2)</f>
        <v>0</v>
      </c>
      <c r="K189" s="175" t="s">
        <v>267</v>
      </c>
      <c r="L189" s="39"/>
      <c r="M189" s="180" t="s">
        <v>5</v>
      </c>
      <c r="N189" s="181" t="s">
        <v>44</v>
      </c>
      <c r="O189" s="40"/>
      <c r="P189" s="182">
        <f>O189*H189</f>
        <v>0</v>
      </c>
      <c r="Q189" s="182">
        <v>0</v>
      </c>
      <c r="R189" s="182">
        <f>Q189*H189</f>
        <v>0</v>
      </c>
      <c r="S189" s="182">
        <v>0</v>
      </c>
      <c r="T189" s="183">
        <f>S189*H189</f>
        <v>0</v>
      </c>
      <c r="AR189" s="22" t="s">
        <v>185</v>
      </c>
      <c r="AT189" s="22" t="s">
        <v>180</v>
      </c>
      <c r="AU189" s="22" t="s">
        <v>83</v>
      </c>
      <c r="AY189" s="22" t="s">
        <v>178</v>
      </c>
      <c r="BE189" s="184">
        <f>IF(N189="základní",J189,0)</f>
        <v>0</v>
      </c>
      <c r="BF189" s="184">
        <f>IF(N189="snížená",J189,0)</f>
        <v>0</v>
      </c>
      <c r="BG189" s="184">
        <f>IF(N189="zákl. přenesená",J189,0)</f>
        <v>0</v>
      </c>
      <c r="BH189" s="184">
        <f>IF(N189="sníž. přenesená",J189,0)</f>
        <v>0</v>
      </c>
      <c r="BI189" s="184">
        <f>IF(N189="nulová",J189,0)</f>
        <v>0</v>
      </c>
      <c r="BJ189" s="22" t="s">
        <v>81</v>
      </c>
      <c r="BK189" s="184">
        <f>ROUND(I189*H189,2)</f>
        <v>0</v>
      </c>
      <c r="BL189" s="22" t="s">
        <v>185</v>
      </c>
      <c r="BM189" s="22" t="s">
        <v>357</v>
      </c>
    </row>
    <row r="190" spans="2:51" s="11" customFormat="1" ht="13.5">
      <c r="B190" s="185"/>
      <c r="D190" s="186" t="s">
        <v>186</v>
      </c>
      <c r="E190" s="187" t="s">
        <v>5</v>
      </c>
      <c r="F190" s="188" t="s">
        <v>832</v>
      </c>
      <c r="H190" s="189">
        <v>988.87</v>
      </c>
      <c r="I190" s="190"/>
      <c r="L190" s="185"/>
      <c r="M190" s="191"/>
      <c r="N190" s="192"/>
      <c r="O190" s="192"/>
      <c r="P190" s="192"/>
      <c r="Q190" s="192"/>
      <c r="R190" s="192"/>
      <c r="S190" s="192"/>
      <c r="T190" s="193"/>
      <c r="AT190" s="187" t="s">
        <v>186</v>
      </c>
      <c r="AU190" s="187" t="s">
        <v>83</v>
      </c>
      <c r="AV190" s="11" t="s">
        <v>83</v>
      </c>
      <c r="AW190" s="11" t="s">
        <v>37</v>
      </c>
      <c r="AX190" s="11" t="s">
        <v>73</v>
      </c>
      <c r="AY190" s="187" t="s">
        <v>178</v>
      </c>
    </row>
    <row r="191" spans="2:51" s="12" customFormat="1" ht="13.5">
      <c r="B191" s="194"/>
      <c r="D191" s="186" t="s">
        <v>186</v>
      </c>
      <c r="E191" s="195" t="s">
        <v>5</v>
      </c>
      <c r="F191" s="196" t="s">
        <v>188</v>
      </c>
      <c r="H191" s="197">
        <v>988.87</v>
      </c>
      <c r="I191" s="198"/>
      <c r="L191" s="194"/>
      <c r="M191" s="199"/>
      <c r="N191" s="200"/>
      <c r="O191" s="200"/>
      <c r="P191" s="200"/>
      <c r="Q191" s="200"/>
      <c r="R191" s="200"/>
      <c r="S191" s="200"/>
      <c r="T191" s="201"/>
      <c r="AT191" s="195" t="s">
        <v>186</v>
      </c>
      <c r="AU191" s="195" t="s">
        <v>83</v>
      </c>
      <c r="AV191" s="12" t="s">
        <v>185</v>
      </c>
      <c r="AW191" s="12" t="s">
        <v>37</v>
      </c>
      <c r="AX191" s="12" t="s">
        <v>81</v>
      </c>
      <c r="AY191" s="195" t="s">
        <v>178</v>
      </c>
    </row>
    <row r="192" spans="2:65" s="1" customFormat="1" ht="16.5" customHeight="1">
      <c r="B192" s="172"/>
      <c r="C192" s="202" t="s">
        <v>358</v>
      </c>
      <c r="D192" s="202" t="s">
        <v>271</v>
      </c>
      <c r="E192" s="203" t="s">
        <v>355</v>
      </c>
      <c r="F192" s="204" t="s">
        <v>356</v>
      </c>
      <c r="G192" s="205" t="s">
        <v>183</v>
      </c>
      <c r="H192" s="206">
        <v>848.09</v>
      </c>
      <c r="I192" s="207"/>
      <c r="J192" s="208">
        <f>ROUND(I192*H192,2)</f>
        <v>0</v>
      </c>
      <c r="K192" s="204" t="s">
        <v>267</v>
      </c>
      <c r="L192" s="209"/>
      <c r="M192" s="210" t="s">
        <v>5</v>
      </c>
      <c r="N192" s="211" t="s">
        <v>44</v>
      </c>
      <c r="O192" s="40"/>
      <c r="P192" s="182">
        <f>O192*H192</f>
        <v>0</v>
      </c>
      <c r="Q192" s="182">
        <v>0</v>
      </c>
      <c r="R192" s="182">
        <f>Q192*H192</f>
        <v>0</v>
      </c>
      <c r="S192" s="182">
        <v>0</v>
      </c>
      <c r="T192" s="183">
        <f>S192*H192</f>
        <v>0</v>
      </c>
      <c r="AR192" s="22" t="s">
        <v>202</v>
      </c>
      <c r="AT192" s="22" t="s">
        <v>271</v>
      </c>
      <c r="AU192" s="22" t="s">
        <v>83</v>
      </c>
      <c r="AY192" s="22" t="s">
        <v>178</v>
      </c>
      <c r="BE192" s="184">
        <f>IF(N192="základní",J192,0)</f>
        <v>0</v>
      </c>
      <c r="BF192" s="184">
        <f>IF(N192="snížená",J192,0)</f>
        <v>0</v>
      </c>
      <c r="BG192" s="184">
        <f>IF(N192="zákl. přenesená",J192,0)</f>
        <v>0</v>
      </c>
      <c r="BH192" s="184">
        <f>IF(N192="sníž. přenesená",J192,0)</f>
        <v>0</v>
      </c>
      <c r="BI192" s="184">
        <f>IF(N192="nulová",J192,0)</f>
        <v>0</v>
      </c>
      <c r="BJ192" s="22" t="s">
        <v>81</v>
      </c>
      <c r="BK192" s="184">
        <f>ROUND(I192*H192,2)</f>
        <v>0</v>
      </c>
      <c r="BL192" s="22" t="s">
        <v>185</v>
      </c>
      <c r="BM192" s="22" t="s">
        <v>359</v>
      </c>
    </row>
    <row r="193" spans="2:51" s="11" customFormat="1" ht="13.5">
      <c r="B193" s="185"/>
      <c r="D193" s="186" t="s">
        <v>186</v>
      </c>
      <c r="E193" s="187" t="s">
        <v>5</v>
      </c>
      <c r="F193" s="188" t="s">
        <v>833</v>
      </c>
      <c r="H193" s="189">
        <v>848.09</v>
      </c>
      <c r="I193" s="190"/>
      <c r="L193" s="185"/>
      <c r="M193" s="191"/>
      <c r="N193" s="192"/>
      <c r="O193" s="192"/>
      <c r="P193" s="192"/>
      <c r="Q193" s="192"/>
      <c r="R193" s="192"/>
      <c r="S193" s="192"/>
      <c r="T193" s="193"/>
      <c r="AT193" s="187" t="s">
        <v>186</v>
      </c>
      <c r="AU193" s="187" t="s">
        <v>83</v>
      </c>
      <c r="AV193" s="11" t="s">
        <v>83</v>
      </c>
      <c r="AW193" s="11" t="s">
        <v>37</v>
      </c>
      <c r="AX193" s="11" t="s">
        <v>73</v>
      </c>
      <c r="AY193" s="187" t="s">
        <v>178</v>
      </c>
    </row>
    <row r="194" spans="2:51" s="12" customFormat="1" ht="13.5">
      <c r="B194" s="194"/>
      <c r="D194" s="186" t="s">
        <v>186</v>
      </c>
      <c r="E194" s="195" t="s">
        <v>5</v>
      </c>
      <c r="F194" s="196" t="s">
        <v>188</v>
      </c>
      <c r="H194" s="197">
        <v>848.09</v>
      </c>
      <c r="I194" s="198"/>
      <c r="L194" s="194"/>
      <c r="M194" s="199"/>
      <c r="N194" s="200"/>
      <c r="O194" s="200"/>
      <c r="P194" s="200"/>
      <c r="Q194" s="200"/>
      <c r="R194" s="200"/>
      <c r="S194" s="200"/>
      <c r="T194" s="201"/>
      <c r="AT194" s="195" t="s">
        <v>186</v>
      </c>
      <c r="AU194" s="195" t="s">
        <v>83</v>
      </c>
      <c r="AV194" s="12" t="s">
        <v>185</v>
      </c>
      <c r="AW194" s="12" t="s">
        <v>37</v>
      </c>
      <c r="AX194" s="12" t="s">
        <v>81</v>
      </c>
      <c r="AY194" s="195" t="s">
        <v>178</v>
      </c>
    </row>
    <row r="195" spans="2:65" s="1" customFormat="1" ht="25.5" customHeight="1">
      <c r="B195" s="172"/>
      <c r="C195" s="202" t="s">
        <v>278</v>
      </c>
      <c r="D195" s="202" t="s">
        <v>271</v>
      </c>
      <c r="E195" s="203" t="s">
        <v>347</v>
      </c>
      <c r="F195" s="204" t="s">
        <v>831</v>
      </c>
      <c r="G195" s="205" t="s">
        <v>196</v>
      </c>
      <c r="H195" s="206">
        <v>4.224</v>
      </c>
      <c r="I195" s="207"/>
      <c r="J195" s="208">
        <f>ROUND(I195*H195,2)</f>
        <v>0</v>
      </c>
      <c r="K195" s="204" t="s">
        <v>191</v>
      </c>
      <c r="L195" s="209"/>
      <c r="M195" s="210" t="s">
        <v>5</v>
      </c>
      <c r="N195" s="211" t="s">
        <v>44</v>
      </c>
      <c r="O195" s="40"/>
      <c r="P195" s="182">
        <f>O195*H195</f>
        <v>0</v>
      </c>
      <c r="Q195" s="182">
        <v>0</v>
      </c>
      <c r="R195" s="182">
        <f>Q195*H195</f>
        <v>0</v>
      </c>
      <c r="S195" s="182">
        <v>0</v>
      </c>
      <c r="T195" s="183">
        <f>S195*H195</f>
        <v>0</v>
      </c>
      <c r="AR195" s="22" t="s">
        <v>202</v>
      </c>
      <c r="AT195" s="22" t="s">
        <v>271</v>
      </c>
      <c r="AU195" s="22" t="s">
        <v>83</v>
      </c>
      <c r="AY195" s="22" t="s">
        <v>178</v>
      </c>
      <c r="BE195" s="184">
        <f>IF(N195="základní",J195,0)</f>
        <v>0</v>
      </c>
      <c r="BF195" s="184">
        <f>IF(N195="snížená",J195,0)</f>
        <v>0</v>
      </c>
      <c r="BG195" s="184">
        <f>IF(N195="zákl. přenesená",J195,0)</f>
        <v>0</v>
      </c>
      <c r="BH195" s="184">
        <f>IF(N195="sníž. přenesená",J195,0)</f>
        <v>0</v>
      </c>
      <c r="BI195" s="184">
        <f>IF(N195="nulová",J195,0)</f>
        <v>0</v>
      </c>
      <c r="BJ195" s="22" t="s">
        <v>81</v>
      </c>
      <c r="BK195" s="184">
        <f>ROUND(I195*H195,2)</f>
        <v>0</v>
      </c>
      <c r="BL195" s="22" t="s">
        <v>185</v>
      </c>
      <c r="BM195" s="22" t="s">
        <v>364</v>
      </c>
    </row>
    <row r="196" spans="2:51" s="11" customFormat="1" ht="13.5">
      <c r="B196" s="185"/>
      <c r="D196" s="186" t="s">
        <v>186</v>
      </c>
      <c r="E196" s="187" t="s">
        <v>5</v>
      </c>
      <c r="F196" s="188" t="s">
        <v>834</v>
      </c>
      <c r="H196" s="189">
        <v>1.044</v>
      </c>
      <c r="I196" s="190"/>
      <c r="L196" s="185"/>
      <c r="M196" s="191"/>
      <c r="N196" s="192"/>
      <c r="O196" s="192"/>
      <c r="P196" s="192"/>
      <c r="Q196" s="192"/>
      <c r="R196" s="192"/>
      <c r="S196" s="192"/>
      <c r="T196" s="193"/>
      <c r="AT196" s="187" t="s">
        <v>186</v>
      </c>
      <c r="AU196" s="187" t="s">
        <v>83</v>
      </c>
      <c r="AV196" s="11" t="s">
        <v>83</v>
      </c>
      <c r="AW196" s="11" t="s">
        <v>37</v>
      </c>
      <c r="AX196" s="11" t="s">
        <v>73</v>
      </c>
      <c r="AY196" s="187" t="s">
        <v>178</v>
      </c>
    </row>
    <row r="197" spans="2:51" s="11" customFormat="1" ht="13.5">
      <c r="B197" s="185"/>
      <c r="D197" s="186" t="s">
        <v>186</v>
      </c>
      <c r="E197" s="187" t="s">
        <v>5</v>
      </c>
      <c r="F197" s="188" t="s">
        <v>835</v>
      </c>
      <c r="H197" s="189">
        <v>3.18</v>
      </c>
      <c r="I197" s="190"/>
      <c r="L197" s="185"/>
      <c r="M197" s="191"/>
      <c r="N197" s="192"/>
      <c r="O197" s="192"/>
      <c r="P197" s="192"/>
      <c r="Q197" s="192"/>
      <c r="R197" s="192"/>
      <c r="S197" s="192"/>
      <c r="T197" s="193"/>
      <c r="AT197" s="187" t="s">
        <v>186</v>
      </c>
      <c r="AU197" s="187" t="s">
        <v>83</v>
      </c>
      <c r="AV197" s="11" t="s">
        <v>83</v>
      </c>
      <c r="AW197" s="11" t="s">
        <v>37</v>
      </c>
      <c r="AX197" s="11" t="s">
        <v>73</v>
      </c>
      <c r="AY197" s="187" t="s">
        <v>178</v>
      </c>
    </row>
    <row r="198" spans="2:51" s="12" customFormat="1" ht="13.5">
      <c r="B198" s="194"/>
      <c r="D198" s="186" t="s">
        <v>186</v>
      </c>
      <c r="E198" s="195" t="s">
        <v>5</v>
      </c>
      <c r="F198" s="196" t="s">
        <v>188</v>
      </c>
      <c r="H198" s="197">
        <v>4.224</v>
      </c>
      <c r="I198" s="198"/>
      <c r="L198" s="194"/>
      <c r="M198" s="199"/>
      <c r="N198" s="200"/>
      <c r="O198" s="200"/>
      <c r="P198" s="200"/>
      <c r="Q198" s="200"/>
      <c r="R198" s="200"/>
      <c r="S198" s="200"/>
      <c r="T198" s="201"/>
      <c r="AT198" s="195" t="s">
        <v>186</v>
      </c>
      <c r="AU198" s="195" t="s">
        <v>83</v>
      </c>
      <c r="AV198" s="12" t="s">
        <v>185</v>
      </c>
      <c r="AW198" s="12" t="s">
        <v>37</v>
      </c>
      <c r="AX198" s="12" t="s">
        <v>81</v>
      </c>
      <c r="AY198" s="195" t="s">
        <v>178</v>
      </c>
    </row>
    <row r="199" spans="2:65" s="1" customFormat="1" ht="25.5" customHeight="1">
      <c r="B199" s="172"/>
      <c r="C199" s="173" t="s">
        <v>366</v>
      </c>
      <c r="D199" s="173" t="s">
        <v>180</v>
      </c>
      <c r="E199" s="174" t="s">
        <v>362</v>
      </c>
      <c r="F199" s="175" t="s">
        <v>363</v>
      </c>
      <c r="G199" s="176" t="s">
        <v>183</v>
      </c>
      <c r="H199" s="177">
        <v>3.4</v>
      </c>
      <c r="I199" s="178"/>
      <c r="J199" s="179">
        <f>ROUND(I199*H199,2)</f>
        <v>0</v>
      </c>
      <c r="K199" s="175" t="s">
        <v>191</v>
      </c>
      <c r="L199" s="39"/>
      <c r="M199" s="180" t="s">
        <v>5</v>
      </c>
      <c r="N199" s="181" t="s">
        <v>44</v>
      </c>
      <c r="O199" s="40"/>
      <c r="P199" s="182">
        <f>O199*H199</f>
        <v>0</v>
      </c>
      <c r="Q199" s="182">
        <v>0</v>
      </c>
      <c r="R199" s="182">
        <f>Q199*H199</f>
        <v>0</v>
      </c>
      <c r="S199" s="182">
        <v>0</v>
      </c>
      <c r="T199" s="183">
        <f>S199*H199</f>
        <v>0</v>
      </c>
      <c r="AR199" s="22" t="s">
        <v>185</v>
      </c>
      <c r="AT199" s="22" t="s">
        <v>180</v>
      </c>
      <c r="AU199" s="22" t="s">
        <v>83</v>
      </c>
      <c r="AY199" s="22" t="s">
        <v>178</v>
      </c>
      <c r="BE199" s="184">
        <f>IF(N199="základní",J199,0)</f>
        <v>0</v>
      </c>
      <c r="BF199" s="184">
        <f>IF(N199="snížená",J199,0)</f>
        <v>0</v>
      </c>
      <c r="BG199" s="184">
        <f>IF(N199="zákl. přenesená",J199,0)</f>
        <v>0</v>
      </c>
      <c r="BH199" s="184">
        <f>IF(N199="sníž. přenesená",J199,0)</f>
        <v>0</v>
      </c>
      <c r="BI199" s="184">
        <f>IF(N199="nulová",J199,0)</f>
        <v>0</v>
      </c>
      <c r="BJ199" s="22" t="s">
        <v>81</v>
      </c>
      <c r="BK199" s="184">
        <f>ROUND(I199*H199,2)</f>
        <v>0</v>
      </c>
      <c r="BL199" s="22" t="s">
        <v>185</v>
      </c>
      <c r="BM199" s="22" t="s">
        <v>369</v>
      </c>
    </row>
    <row r="200" spans="2:51" s="11" customFormat="1" ht="13.5">
      <c r="B200" s="185"/>
      <c r="D200" s="186" t="s">
        <v>186</v>
      </c>
      <c r="E200" s="187" t="s">
        <v>5</v>
      </c>
      <c r="F200" s="188" t="s">
        <v>365</v>
      </c>
      <c r="H200" s="189">
        <v>3.4</v>
      </c>
      <c r="I200" s="190"/>
      <c r="L200" s="185"/>
      <c r="M200" s="191"/>
      <c r="N200" s="192"/>
      <c r="O200" s="192"/>
      <c r="P200" s="192"/>
      <c r="Q200" s="192"/>
      <c r="R200" s="192"/>
      <c r="S200" s="192"/>
      <c r="T200" s="193"/>
      <c r="AT200" s="187" t="s">
        <v>186</v>
      </c>
      <c r="AU200" s="187" t="s">
        <v>83</v>
      </c>
      <c r="AV200" s="11" t="s">
        <v>83</v>
      </c>
      <c r="AW200" s="11" t="s">
        <v>37</v>
      </c>
      <c r="AX200" s="11" t="s">
        <v>73</v>
      </c>
      <c r="AY200" s="187" t="s">
        <v>178</v>
      </c>
    </row>
    <row r="201" spans="2:51" s="12" customFormat="1" ht="13.5">
      <c r="B201" s="194"/>
      <c r="D201" s="186" t="s">
        <v>186</v>
      </c>
      <c r="E201" s="195" t="s">
        <v>5</v>
      </c>
      <c r="F201" s="196" t="s">
        <v>188</v>
      </c>
      <c r="H201" s="197">
        <v>3.4</v>
      </c>
      <c r="I201" s="198"/>
      <c r="L201" s="194"/>
      <c r="M201" s="199"/>
      <c r="N201" s="200"/>
      <c r="O201" s="200"/>
      <c r="P201" s="200"/>
      <c r="Q201" s="200"/>
      <c r="R201" s="200"/>
      <c r="S201" s="200"/>
      <c r="T201" s="201"/>
      <c r="AT201" s="195" t="s">
        <v>186</v>
      </c>
      <c r="AU201" s="195" t="s">
        <v>83</v>
      </c>
      <c r="AV201" s="12" t="s">
        <v>185</v>
      </c>
      <c r="AW201" s="12" t="s">
        <v>37</v>
      </c>
      <c r="AX201" s="12" t="s">
        <v>81</v>
      </c>
      <c r="AY201" s="195" t="s">
        <v>178</v>
      </c>
    </row>
    <row r="202" spans="2:65" s="1" customFormat="1" ht="38.25" customHeight="1">
      <c r="B202" s="172"/>
      <c r="C202" s="202" t="s">
        <v>282</v>
      </c>
      <c r="D202" s="202" t="s">
        <v>271</v>
      </c>
      <c r="E202" s="203" t="s">
        <v>367</v>
      </c>
      <c r="F202" s="204" t="s">
        <v>836</v>
      </c>
      <c r="G202" s="205" t="s">
        <v>183</v>
      </c>
      <c r="H202" s="206">
        <v>3.468</v>
      </c>
      <c r="I202" s="207"/>
      <c r="J202" s="208">
        <f>ROUND(I202*H202,2)</f>
        <v>0</v>
      </c>
      <c r="K202" s="204" t="s">
        <v>191</v>
      </c>
      <c r="L202" s="209"/>
      <c r="M202" s="210" t="s">
        <v>5</v>
      </c>
      <c r="N202" s="211" t="s">
        <v>44</v>
      </c>
      <c r="O202" s="40"/>
      <c r="P202" s="182">
        <f>O202*H202</f>
        <v>0</v>
      </c>
      <c r="Q202" s="182">
        <v>0</v>
      </c>
      <c r="R202" s="182">
        <f>Q202*H202</f>
        <v>0</v>
      </c>
      <c r="S202" s="182">
        <v>0</v>
      </c>
      <c r="T202" s="183">
        <f>S202*H202</f>
        <v>0</v>
      </c>
      <c r="AR202" s="22" t="s">
        <v>202</v>
      </c>
      <c r="AT202" s="22" t="s">
        <v>271</v>
      </c>
      <c r="AU202" s="22" t="s">
        <v>83</v>
      </c>
      <c r="AY202" s="22" t="s">
        <v>178</v>
      </c>
      <c r="BE202" s="184">
        <f>IF(N202="základní",J202,0)</f>
        <v>0</v>
      </c>
      <c r="BF202" s="184">
        <f>IF(N202="snížená",J202,0)</f>
        <v>0</v>
      </c>
      <c r="BG202" s="184">
        <f>IF(N202="zákl. přenesená",J202,0)</f>
        <v>0</v>
      </c>
      <c r="BH202" s="184">
        <f>IF(N202="sníž. přenesená",J202,0)</f>
        <v>0</v>
      </c>
      <c r="BI202" s="184">
        <f>IF(N202="nulová",J202,0)</f>
        <v>0</v>
      </c>
      <c r="BJ202" s="22" t="s">
        <v>81</v>
      </c>
      <c r="BK202" s="184">
        <f>ROUND(I202*H202,2)</f>
        <v>0</v>
      </c>
      <c r="BL202" s="22" t="s">
        <v>185</v>
      </c>
      <c r="BM202" s="22" t="s">
        <v>373</v>
      </c>
    </row>
    <row r="203" spans="2:51" s="11" customFormat="1" ht="13.5">
      <c r="B203" s="185"/>
      <c r="D203" s="186" t="s">
        <v>186</v>
      </c>
      <c r="E203" s="187" t="s">
        <v>5</v>
      </c>
      <c r="F203" s="188" t="s">
        <v>370</v>
      </c>
      <c r="H203" s="189">
        <v>3.468</v>
      </c>
      <c r="I203" s="190"/>
      <c r="L203" s="185"/>
      <c r="M203" s="191"/>
      <c r="N203" s="192"/>
      <c r="O203" s="192"/>
      <c r="P203" s="192"/>
      <c r="Q203" s="192"/>
      <c r="R203" s="192"/>
      <c r="S203" s="192"/>
      <c r="T203" s="193"/>
      <c r="AT203" s="187" t="s">
        <v>186</v>
      </c>
      <c r="AU203" s="187" t="s">
        <v>83</v>
      </c>
      <c r="AV203" s="11" t="s">
        <v>83</v>
      </c>
      <c r="AW203" s="11" t="s">
        <v>37</v>
      </c>
      <c r="AX203" s="11" t="s">
        <v>73</v>
      </c>
      <c r="AY203" s="187" t="s">
        <v>178</v>
      </c>
    </row>
    <row r="204" spans="2:51" s="12" customFormat="1" ht="13.5">
      <c r="B204" s="194"/>
      <c r="D204" s="186" t="s">
        <v>186</v>
      </c>
      <c r="E204" s="195" t="s">
        <v>5</v>
      </c>
      <c r="F204" s="196" t="s">
        <v>188</v>
      </c>
      <c r="H204" s="197">
        <v>3.468</v>
      </c>
      <c r="I204" s="198"/>
      <c r="L204" s="194"/>
      <c r="M204" s="199"/>
      <c r="N204" s="200"/>
      <c r="O204" s="200"/>
      <c r="P204" s="200"/>
      <c r="Q204" s="200"/>
      <c r="R204" s="200"/>
      <c r="S204" s="200"/>
      <c r="T204" s="201"/>
      <c r="AT204" s="195" t="s">
        <v>186</v>
      </c>
      <c r="AU204" s="195" t="s">
        <v>83</v>
      </c>
      <c r="AV204" s="12" t="s">
        <v>185</v>
      </c>
      <c r="AW204" s="12" t="s">
        <v>37</v>
      </c>
      <c r="AX204" s="12" t="s">
        <v>81</v>
      </c>
      <c r="AY204" s="195" t="s">
        <v>178</v>
      </c>
    </row>
    <row r="205" spans="2:65" s="1" customFormat="1" ht="25.5" customHeight="1">
      <c r="B205" s="172"/>
      <c r="C205" s="173" t="s">
        <v>374</v>
      </c>
      <c r="D205" s="173" t="s">
        <v>180</v>
      </c>
      <c r="E205" s="174" t="s">
        <v>371</v>
      </c>
      <c r="F205" s="175" t="s">
        <v>372</v>
      </c>
      <c r="G205" s="176" t="s">
        <v>183</v>
      </c>
      <c r="H205" s="177">
        <v>18.54</v>
      </c>
      <c r="I205" s="178"/>
      <c r="J205" s="179">
        <f>ROUND(I205*H205,2)</f>
        <v>0</v>
      </c>
      <c r="K205" s="175" t="s">
        <v>267</v>
      </c>
      <c r="L205" s="39"/>
      <c r="M205" s="180" t="s">
        <v>5</v>
      </c>
      <c r="N205" s="181" t="s">
        <v>44</v>
      </c>
      <c r="O205" s="40"/>
      <c r="P205" s="182">
        <f>O205*H205</f>
        <v>0</v>
      </c>
      <c r="Q205" s="182">
        <v>0</v>
      </c>
      <c r="R205" s="182">
        <f>Q205*H205</f>
        <v>0</v>
      </c>
      <c r="S205" s="182">
        <v>0</v>
      </c>
      <c r="T205" s="183">
        <f>S205*H205</f>
        <v>0</v>
      </c>
      <c r="AR205" s="22" t="s">
        <v>185</v>
      </c>
      <c r="AT205" s="22" t="s">
        <v>180</v>
      </c>
      <c r="AU205" s="22" t="s">
        <v>83</v>
      </c>
      <c r="AY205" s="22" t="s">
        <v>178</v>
      </c>
      <c r="BE205" s="184">
        <f>IF(N205="základní",J205,0)</f>
        <v>0</v>
      </c>
      <c r="BF205" s="184">
        <f>IF(N205="snížená",J205,0)</f>
        <v>0</v>
      </c>
      <c r="BG205" s="184">
        <f>IF(N205="zákl. přenesená",J205,0)</f>
        <v>0</v>
      </c>
      <c r="BH205" s="184">
        <f>IF(N205="sníž. přenesená",J205,0)</f>
        <v>0</v>
      </c>
      <c r="BI205" s="184">
        <f>IF(N205="nulová",J205,0)</f>
        <v>0</v>
      </c>
      <c r="BJ205" s="22" t="s">
        <v>81</v>
      </c>
      <c r="BK205" s="184">
        <f>ROUND(I205*H205,2)</f>
        <v>0</v>
      </c>
      <c r="BL205" s="22" t="s">
        <v>185</v>
      </c>
      <c r="BM205" s="22" t="s">
        <v>377</v>
      </c>
    </row>
    <row r="206" spans="2:51" s="11" customFormat="1" ht="13.5">
      <c r="B206" s="185"/>
      <c r="D206" s="186" t="s">
        <v>186</v>
      </c>
      <c r="E206" s="187" t="s">
        <v>5</v>
      </c>
      <c r="F206" s="188" t="s">
        <v>837</v>
      </c>
      <c r="H206" s="189">
        <v>18.54</v>
      </c>
      <c r="I206" s="190"/>
      <c r="L206" s="185"/>
      <c r="M206" s="191"/>
      <c r="N206" s="192"/>
      <c r="O206" s="192"/>
      <c r="P206" s="192"/>
      <c r="Q206" s="192"/>
      <c r="R206" s="192"/>
      <c r="S206" s="192"/>
      <c r="T206" s="193"/>
      <c r="AT206" s="187" t="s">
        <v>186</v>
      </c>
      <c r="AU206" s="187" t="s">
        <v>83</v>
      </c>
      <c r="AV206" s="11" t="s">
        <v>83</v>
      </c>
      <c r="AW206" s="11" t="s">
        <v>37</v>
      </c>
      <c r="AX206" s="11" t="s">
        <v>73</v>
      </c>
      <c r="AY206" s="187" t="s">
        <v>178</v>
      </c>
    </row>
    <row r="207" spans="2:51" s="12" customFormat="1" ht="13.5">
      <c r="B207" s="194"/>
      <c r="D207" s="186" t="s">
        <v>186</v>
      </c>
      <c r="E207" s="195" t="s">
        <v>5</v>
      </c>
      <c r="F207" s="196" t="s">
        <v>188</v>
      </c>
      <c r="H207" s="197">
        <v>18.54</v>
      </c>
      <c r="I207" s="198"/>
      <c r="L207" s="194"/>
      <c r="M207" s="199"/>
      <c r="N207" s="200"/>
      <c r="O207" s="200"/>
      <c r="P207" s="200"/>
      <c r="Q207" s="200"/>
      <c r="R207" s="200"/>
      <c r="S207" s="200"/>
      <c r="T207" s="201"/>
      <c r="AT207" s="195" t="s">
        <v>186</v>
      </c>
      <c r="AU207" s="195" t="s">
        <v>83</v>
      </c>
      <c r="AV207" s="12" t="s">
        <v>185</v>
      </c>
      <c r="AW207" s="12" t="s">
        <v>37</v>
      </c>
      <c r="AX207" s="12" t="s">
        <v>81</v>
      </c>
      <c r="AY207" s="195" t="s">
        <v>178</v>
      </c>
    </row>
    <row r="208" spans="2:65" s="1" customFormat="1" ht="16.5" customHeight="1">
      <c r="B208" s="172"/>
      <c r="C208" s="202" t="s">
        <v>285</v>
      </c>
      <c r="D208" s="202" t="s">
        <v>271</v>
      </c>
      <c r="E208" s="203" t="s">
        <v>375</v>
      </c>
      <c r="F208" s="204" t="s">
        <v>376</v>
      </c>
      <c r="G208" s="205" t="s">
        <v>183</v>
      </c>
      <c r="H208" s="206">
        <v>18.911</v>
      </c>
      <c r="I208" s="207"/>
      <c r="J208" s="208">
        <f>ROUND(I208*H208,2)</f>
        <v>0</v>
      </c>
      <c r="K208" s="204" t="s">
        <v>267</v>
      </c>
      <c r="L208" s="209"/>
      <c r="M208" s="210" t="s">
        <v>5</v>
      </c>
      <c r="N208" s="211" t="s">
        <v>44</v>
      </c>
      <c r="O208" s="40"/>
      <c r="P208" s="182">
        <f>O208*H208</f>
        <v>0</v>
      </c>
      <c r="Q208" s="182">
        <v>0</v>
      </c>
      <c r="R208" s="182">
        <f>Q208*H208</f>
        <v>0</v>
      </c>
      <c r="S208" s="182">
        <v>0</v>
      </c>
      <c r="T208" s="183">
        <f>S208*H208</f>
        <v>0</v>
      </c>
      <c r="AR208" s="22" t="s">
        <v>202</v>
      </c>
      <c r="AT208" s="22" t="s">
        <v>271</v>
      </c>
      <c r="AU208" s="22" t="s">
        <v>83</v>
      </c>
      <c r="AY208" s="22" t="s">
        <v>178</v>
      </c>
      <c r="BE208" s="184">
        <f>IF(N208="základní",J208,0)</f>
        <v>0</v>
      </c>
      <c r="BF208" s="184">
        <f>IF(N208="snížená",J208,0)</f>
        <v>0</v>
      </c>
      <c r="BG208" s="184">
        <f>IF(N208="zákl. přenesená",J208,0)</f>
        <v>0</v>
      </c>
      <c r="BH208" s="184">
        <f>IF(N208="sníž. přenesená",J208,0)</f>
        <v>0</v>
      </c>
      <c r="BI208" s="184">
        <f>IF(N208="nulová",J208,0)</f>
        <v>0</v>
      </c>
      <c r="BJ208" s="22" t="s">
        <v>81</v>
      </c>
      <c r="BK208" s="184">
        <f>ROUND(I208*H208,2)</f>
        <v>0</v>
      </c>
      <c r="BL208" s="22" t="s">
        <v>185</v>
      </c>
      <c r="BM208" s="22" t="s">
        <v>381</v>
      </c>
    </row>
    <row r="209" spans="2:51" s="11" customFormat="1" ht="13.5">
      <c r="B209" s="185"/>
      <c r="D209" s="186" t="s">
        <v>186</v>
      </c>
      <c r="E209" s="187" t="s">
        <v>5</v>
      </c>
      <c r="F209" s="188" t="s">
        <v>838</v>
      </c>
      <c r="H209" s="189">
        <v>18.911</v>
      </c>
      <c r="I209" s="190"/>
      <c r="L209" s="185"/>
      <c r="M209" s="191"/>
      <c r="N209" s="192"/>
      <c r="O209" s="192"/>
      <c r="P209" s="192"/>
      <c r="Q209" s="192"/>
      <c r="R209" s="192"/>
      <c r="S209" s="192"/>
      <c r="T209" s="193"/>
      <c r="AT209" s="187" t="s">
        <v>186</v>
      </c>
      <c r="AU209" s="187" t="s">
        <v>83</v>
      </c>
      <c r="AV209" s="11" t="s">
        <v>83</v>
      </c>
      <c r="AW209" s="11" t="s">
        <v>37</v>
      </c>
      <c r="AX209" s="11" t="s">
        <v>73</v>
      </c>
      <c r="AY209" s="187" t="s">
        <v>178</v>
      </c>
    </row>
    <row r="210" spans="2:51" s="12" customFormat="1" ht="13.5">
      <c r="B210" s="194"/>
      <c r="D210" s="186" t="s">
        <v>186</v>
      </c>
      <c r="E210" s="195" t="s">
        <v>5</v>
      </c>
      <c r="F210" s="196" t="s">
        <v>188</v>
      </c>
      <c r="H210" s="197">
        <v>18.911</v>
      </c>
      <c r="I210" s="198"/>
      <c r="L210" s="194"/>
      <c r="M210" s="199"/>
      <c r="N210" s="200"/>
      <c r="O210" s="200"/>
      <c r="P210" s="200"/>
      <c r="Q210" s="200"/>
      <c r="R210" s="200"/>
      <c r="S210" s="200"/>
      <c r="T210" s="201"/>
      <c r="AT210" s="195" t="s">
        <v>186</v>
      </c>
      <c r="AU210" s="195" t="s">
        <v>83</v>
      </c>
      <c r="AV210" s="12" t="s">
        <v>185</v>
      </c>
      <c r="AW210" s="12" t="s">
        <v>37</v>
      </c>
      <c r="AX210" s="12" t="s">
        <v>81</v>
      </c>
      <c r="AY210" s="195" t="s">
        <v>178</v>
      </c>
    </row>
    <row r="211" spans="2:65" s="1" customFormat="1" ht="25.5" customHeight="1">
      <c r="B211" s="172"/>
      <c r="C211" s="173" t="s">
        <v>384</v>
      </c>
      <c r="D211" s="173" t="s">
        <v>180</v>
      </c>
      <c r="E211" s="174" t="s">
        <v>379</v>
      </c>
      <c r="F211" s="175" t="s">
        <v>380</v>
      </c>
      <c r="G211" s="176" t="s">
        <v>183</v>
      </c>
      <c r="H211" s="177">
        <v>34.79</v>
      </c>
      <c r="I211" s="178"/>
      <c r="J211" s="179">
        <f>ROUND(I211*H211,2)</f>
        <v>0</v>
      </c>
      <c r="K211" s="175" t="s">
        <v>191</v>
      </c>
      <c r="L211" s="39"/>
      <c r="M211" s="180" t="s">
        <v>5</v>
      </c>
      <c r="N211" s="181" t="s">
        <v>44</v>
      </c>
      <c r="O211" s="40"/>
      <c r="P211" s="182">
        <f>O211*H211</f>
        <v>0</v>
      </c>
      <c r="Q211" s="182">
        <v>0</v>
      </c>
      <c r="R211" s="182">
        <f>Q211*H211</f>
        <v>0</v>
      </c>
      <c r="S211" s="182">
        <v>0</v>
      </c>
      <c r="T211" s="183">
        <f>S211*H211</f>
        <v>0</v>
      </c>
      <c r="AR211" s="22" t="s">
        <v>185</v>
      </c>
      <c r="AT211" s="22" t="s">
        <v>180</v>
      </c>
      <c r="AU211" s="22" t="s">
        <v>83</v>
      </c>
      <c r="AY211" s="22" t="s">
        <v>178</v>
      </c>
      <c r="BE211" s="184">
        <f>IF(N211="základní",J211,0)</f>
        <v>0</v>
      </c>
      <c r="BF211" s="184">
        <f>IF(N211="snížená",J211,0)</f>
        <v>0</v>
      </c>
      <c r="BG211" s="184">
        <f>IF(N211="zákl. přenesená",J211,0)</f>
        <v>0</v>
      </c>
      <c r="BH211" s="184">
        <f>IF(N211="sníž. přenesená",J211,0)</f>
        <v>0</v>
      </c>
      <c r="BI211" s="184">
        <f>IF(N211="nulová",J211,0)</f>
        <v>0</v>
      </c>
      <c r="BJ211" s="22" t="s">
        <v>81</v>
      </c>
      <c r="BK211" s="184">
        <f>ROUND(I211*H211,2)</f>
        <v>0</v>
      </c>
      <c r="BL211" s="22" t="s">
        <v>185</v>
      </c>
      <c r="BM211" s="22" t="s">
        <v>387</v>
      </c>
    </row>
    <row r="212" spans="2:51" s="11" customFormat="1" ht="13.5">
      <c r="B212" s="185"/>
      <c r="D212" s="186" t="s">
        <v>186</v>
      </c>
      <c r="E212" s="187" t="s">
        <v>5</v>
      </c>
      <c r="F212" s="188" t="s">
        <v>839</v>
      </c>
      <c r="H212" s="189">
        <v>34.79</v>
      </c>
      <c r="I212" s="190"/>
      <c r="L212" s="185"/>
      <c r="M212" s="191"/>
      <c r="N212" s="192"/>
      <c r="O212" s="192"/>
      <c r="P212" s="192"/>
      <c r="Q212" s="192"/>
      <c r="R212" s="192"/>
      <c r="S212" s="192"/>
      <c r="T212" s="193"/>
      <c r="AT212" s="187" t="s">
        <v>186</v>
      </c>
      <c r="AU212" s="187" t="s">
        <v>83</v>
      </c>
      <c r="AV212" s="11" t="s">
        <v>83</v>
      </c>
      <c r="AW212" s="11" t="s">
        <v>37</v>
      </c>
      <c r="AX212" s="11" t="s">
        <v>73</v>
      </c>
      <c r="AY212" s="187" t="s">
        <v>178</v>
      </c>
    </row>
    <row r="213" spans="2:51" s="12" customFormat="1" ht="13.5">
      <c r="B213" s="194"/>
      <c r="D213" s="186" t="s">
        <v>186</v>
      </c>
      <c r="E213" s="195" t="s">
        <v>5</v>
      </c>
      <c r="F213" s="196" t="s">
        <v>188</v>
      </c>
      <c r="H213" s="197">
        <v>34.79</v>
      </c>
      <c r="I213" s="198"/>
      <c r="L213" s="194"/>
      <c r="M213" s="199"/>
      <c r="N213" s="200"/>
      <c r="O213" s="200"/>
      <c r="P213" s="200"/>
      <c r="Q213" s="200"/>
      <c r="R213" s="200"/>
      <c r="S213" s="200"/>
      <c r="T213" s="201"/>
      <c r="AT213" s="195" t="s">
        <v>186</v>
      </c>
      <c r="AU213" s="195" t="s">
        <v>83</v>
      </c>
      <c r="AV213" s="12" t="s">
        <v>185</v>
      </c>
      <c r="AW213" s="12" t="s">
        <v>37</v>
      </c>
      <c r="AX213" s="12" t="s">
        <v>81</v>
      </c>
      <c r="AY213" s="195" t="s">
        <v>178</v>
      </c>
    </row>
    <row r="214" spans="2:65" s="1" customFormat="1" ht="25.5" customHeight="1">
      <c r="B214" s="172"/>
      <c r="C214" s="173" t="s">
        <v>291</v>
      </c>
      <c r="D214" s="173" t="s">
        <v>180</v>
      </c>
      <c r="E214" s="174" t="s">
        <v>385</v>
      </c>
      <c r="F214" s="175" t="s">
        <v>386</v>
      </c>
      <c r="G214" s="176" t="s">
        <v>183</v>
      </c>
      <c r="H214" s="177">
        <v>871.942</v>
      </c>
      <c r="I214" s="178"/>
      <c r="J214" s="179">
        <f>ROUND(I214*H214,2)</f>
        <v>0</v>
      </c>
      <c r="K214" s="175" t="s">
        <v>184</v>
      </c>
      <c r="L214" s="39"/>
      <c r="M214" s="180" t="s">
        <v>5</v>
      </c>
      <c r="N214" s="181" t="s">
        <v>44</v>
      </c>
      <c r="O214" s="40"/>
      <c r="P214" s="182">
        <f>O214*H214</f>
        <v>0</v>
      </c>
      <c r="Q214" s="182">
        <v>0</v>
      </c>
      <c r="R214" s="182">
        <f>Q214*H214</f>
        <v>0</v>
      </c>
      <c r="S214" s="182">
        <v>0</v>
      </c>
      <c r="T214" s="183">
        <f>S214*H214</f>
        <v>0</v>
      </c>
      <c r="AR214" s="22" t="s">
        <v>185</v>
      </c>
      <c r="AT214" s="22" t="s">
        <v>180</v>
      </c>
      <c r="AU214" s="22" t="s">
        <v>83</v>
      </c>
      <c r="AY214" s="22" t="s">
        <v>178</v>
      </c>
      <c r="BE214" s="184">
        <f>IF(N214="základní",J214,0)</f>
        <v>0</v>
      </c>
      <c r="BF214" s="184">
        <f>IF(N214="snížená",J214,0)</f>
        <v>0</v>
      </c>
      <c r="BG214" s="184">
        <f>IF(N214="zákl. přenesená",J214,0)</f>
        <v>0</v>
      </c>
      <c r="BH214" s="184">
        <f>IF(N214="sníž. přenesená",J214,0)</f>
        <v>0</v>
      </c>
      <c r="BI214" s="184">
        <f>IF(N214="nulová",J214,0)</f>
        <v>0</v>
      </c>
      <c r="BJ214" s="22" t="s">
        <v>81</v>
      </c>
      <c r="BK214" s="184">
        <f>ROUND(I214*H214,2)</f>
        <v>0</v>
      </c>
      <c r="BL214" s="22" t="s">
        <v>185</v>
      </c>
      <c r="BM214" s="22" t="s">
        <v>390</v>
      </c>
    </row>
    <row r="215" spans="2:51" s="11" customFormat="1" ht="13.5">
      <c r="B215" s="185"/>
      <c r="D215" s="186" t="s">
        <v>186</v>
      </c>
      <c r="E215" s="187" t="s">
        <v>5</v>
      </c>
      <c r="F215" s="188" t="s">
        <v>840</v>
      </c>
      <c r="H215" s="189">
        <v>871.942</v>
      </c>
      <c r="I215" s="190"/>
      <c r="L215" s="185"/>
      <c r="M215" s="191"/>
      <c r="N215" s="192"/>
      <c r="O215" s="192"/>
      <c r="P215" s="192"/>
      <c r="Q215" s="192"/>
      <c r="R215" s="192"/>
      <c r="S215" s="192"/>
      <c r="T215" s="193"/>
      <c r="AT215" s="187" t="s">
        <v>186</v>
      </c>
      <c r="AU215" s="187" t="s">
        <v>83</v>
      </c>
      <c r="AV215" s="11" t="s">
        <v>83</v>
      </c>
      <c r="AW215" s="11" t="s">
        <v>37</v>
      </c>
      <c r="AX215" s="11" t="s">
        <v>73</v>
      </c>
      <c r="AY215" s="187" t="s">
        <v>178</v>
      </c>
    </row>
    <row r="216" spans="2:51" s="12" customFormat="1" ht="13.5">
      <c r="B216" s="194"/>
      <c r="D216" s="186" t="s">
        <v>186</v>
      </c>
      <c r="E216" s="195" t="s">
        <v>5</v>
      </c>
      <c r="F216" s="196" t="s">
        <v>188</v>
      </c>
      <c r="H216" s="197">
        <v>871.942</v>
      </c>
      <c r="I216" s="198"/>
      <c r="L216" s="194"/>
      <c r="M216" s="199"/>
      <c r="N216" s="200"/>
      <c r="O216" s="200"/>
      <c r="P216" s="200"/>
      <c r="Q216" s="200"/>
      <c r="R216" s="200"/>
      <c r="S216" s="200"/>
      <c r="T216" s="201"/>
      <c r="AT216" s="195" t="s">
        <v>186</v>
      </c>
      <c r="AU216" s="195" t="s">
        <v>83</v>
      </c>
      <c r="AV216" s="12" t="s">
        <v>185</v>
      </c>
      <c r="AW216" s="12" t="s">
        <v>37</v>
      </c>
      <c r="AX216" s="12" t="s">
        <v>81</v>
      </c>
      <c r="AY216" s="195" t="s">
        <v>178</v>
      </c>
    </row>
    <row r="217" spans="2:65" s="1" customFormat="1" ht="25.5" customHeight="1">
      <c r="B217" s="172"/>
      <c r="C217" s="173" t="s">
        <v>392</v>
      </c>
      <c r="D217" s="173" t="s">
        <v>180</v>
      </c>
      <c r="E217" s="174" t="s">
        <v>388</v>
      </c>
      <c r="F217" s="175" t="s">
        <v>389</v>
      </c>
      <c r="G217" s="176" t="s">
        <v>183</v>
      </c>
      <c r="H217" s="177">
        <v>939.63</v>
      </c>
      <c r="I217" s="178"/>
      <c r="J217" s="179">
        <f>ROUND(I217*H217,2)</f>
        <v>0</v>
      </c>
      <c r="K217" s="175" t="s">
        <v>344</v>
      </c>
      <c r="L217" s="39"/>
      <c r="M217" s="180" t="s">
        <v>5</v>
      </c>
      <c r="N217" s="181" t="s">
        <v>44</v>
      </c>
      <c r="O217" s="40"/>
      <c r="P217" s="182">
        <f>O217*H217</f>
        <v>0</v>
      </c>
      <c r="Q217" s="182">
        <v>0</v>
      </c>
      <c r="R217" s="182">
        <f>Q217*H217</f>
        <v>0</v>
      </c>
      <c r="S217" s="182">
        <v>0</v>
      </c>
      <c r="T217" s="183">
        <f>S217*H217</f>
        <v>0</v>
      </c>
      <c r="AR217" s="22" t="s">
        <v>185</v>
      </c>
      <c r="AT217" s="22" t="s">
        <v>180</v>
      </c>
      <c r="AU217" s="22" t="s">
        <v>83</v>
      </c>
      <c r="AY217" s="22" t="s">
        <v>178</v>
      </c>
      <c r="BE217" s="184">
        <f>IF(N217="základní",J217,0)</f>
        <v>0</v>
      </c>
      <c r="BF217" s="184">
        <f>IF(N217="snížená",J217,0)</f>
        <v>0</v>
      </c>
      <c r="BG217" s="184">
        <f>IF(N217="zákl. přenesená",J217,0)</f>
        <v>0</v>
      </c>
      <c r="BH217" s="184">
        <f>IF(N217="sníž. přenesená",J217,0)</f>
        <v>0</v>
      </c>
      <c r="BI217" s="184">
        <f>IF(N217="nulová",J217,0)</f>
        <v>0</v>
      </c>
      <c r="BJ217" s="22" t="s">
        <v>81</v>
      </c>
      <c r="BK217" s="184">
        <f>ROUND(I217*H217,2)</f>
        <v>0</v>
      </c>
      <c r="BL217" s="22" t="s">
        <v>185</v>
      </c>
      <c r="BM217" s="22" t="s">
        <v>395</v>
      </c>
    </row>
    <row r="218" spans="2:51" s="11" customFormat="1" ht="13.5">
      <c r="B218" s="185"/>
      <c r="D218" s="186" t="s">
        <v>186</v>
      </c>
      <c r="E218" s="187" t="s">
        <v>5</v>
      </c>
      <c r="F218" s="188" t="s">
        <v>841</v>
      </c>
      <c r="H218" s="189">
        <v>939.63</v>
      </c>
      <c r="I218" s="190"/>
      <c r="L218" s="185"/>
      <c r="M218" s="191"/>
      <c r="N218" s="192"/>
      <c r="O218" s="192"/>
      <c r="P218" s="192"/>
      <c r="Q218" s="192"/>
      <c r="R218" s="192"/>
      <c r="S218" s="192"/>
      <c r="T218" s="193"/>
      <c r="AT218" s="187" t="s">
        <v>186</v>
      </c>
      <c r="AU218" s="187" t="s">
        <v>83</v>
      </c>
      <c r="AV218" s="11" t="s">
        <v>83</v>
      </c>
      <c r="AW218" s="11" t="s">
        <v>37</v>
      </c>
      <c r="AX218" s="11" t="s">
        <v>73</v>
      </c>
      <c r="AY218" s="187" t="s">
        <v>178</v>
      </c>
    </row>
    <row r="219" spans="2:51" s="12" customFormat="1" ht="13.5">
      <c r="B219" s="194"/>
      <c r="D219" s="186" t="s">
        <v>186</v>
      </c>
      <c r="E219" s="195" t="s">
        <v>5</v>
      </c>
      <c r="F219" s="196" t="s">
        <v>188</v>
      </c>
      <c r="H219" s="197">
        <v>939.63</v>
      </c>
      <c r="I219" s="198"/>
      <c r="L219" s="194"/>
      <c r="M219" s="199"/>
      <c r="N219" s="200"/>
      <c r="O219" s="200"/>
      <c r="P219" s="200"/>
      <c r="Q219" s="200"/>
      <c r="R219" s="200"/>
      <c r="S219" s="200"/>
      <c r="T219" s="201"/>
      <c r="AT219" s="195" t="s">
        <v>186</v>
      </c>
      <c r="AU219" s="195" t="s">
        <v>83</v>
      </c>
      <c r="AV219" s="12" t="s">
        <v>185</v>
      </c>
      <c r="AW219" s="12" t="s">
        <v>37</v>
      </c>
      <c r="AX219" s="12" t="s">
        <v>81</v>
      </c>
      <c r="AY219" s="195" t="s">
        <v>178</v>
      </c>
    </row>
    <row r="220" spans="2:65" s="1" customFormat="1" ht="25.5" customHeight="1">
      <c r="B220" s="172"/>
      <c r="C220" s="173" t="s">
        <v>294</v>
      </c>
      <c r="D220" s="173" t="s">
        <v>180</v>
      </c>
      <c r="E220" s="174" t="s">
        <v>393</v>
      </c>
      <c r="F220" s="175" t="s">
        <v>394</v>
      </c>
      <c r="G220" s="176" t="s">
        <v>183</v>
      </c>
      <c r="H220" s="177">
        <v>34.78</v>
      </c>
      <c r="I220" s="178"/>
      <c r="J220" s="179">
        <f>ROUND(I220*H220,2)</f>
        <v>0</v>
      </c>
      <c r="K220" s="175" t="s">
        <v>344</v>
      </c>
      <c r="L220" s="39"/>
      <c r="M220" s="180" t="s">
        <v>5</v>
      </c>
      <c r="N220" s="181" t="s">
        <v>44</v>
      </c>
      <c r="O220" s="40"/>
      <c r="P220" s="182">
        <f>O220*H220</f>
        <v>0</v>
      </c>
      <c r="Q220" s="182">
        <v>0</v>
      </c>
      <c r="R220" s="182">
        <f>Q220*H220</f>
        <v>0</v>
      </c>
      <c r="S220" s="182">
        <v>0</v>
      </c>
      <c r="T220" s="183">
        <f>S220*H220</f>
        <v>0</v>
      </c>
      <c r="AR220" s="22" t="s">
        <v>185</v>
      </c>
      <c r="AT220" s="22" t="s">
        <v>180</v>
      </c>
      <c r="AU220" s="22" t="s">
        <v>83</v>
      </c>
      <c r="AY220" s="22" t="s">
        <v>178</v>
      </c>
      <c r="BE220" s="184">
        <f>IF(N220="základní",J220,0)</f>
        <v>0</v>
      </c>
      <c r="BF220" s="184">
        <f>IF(N220="snížená",J220,0)</f>
        <v>0</v>
      </c>
      <c r="BG220" s="184">
        <f>IF(N220="zákl. přenesená",J220,0)</f>
        <v>0</v>
      </c>
      <c r="BH220" s="184">
        <f>IF(N220="sníž. přenesená",J220,0)</f>
        <v>0</v>
      </c>
      <c r="BI220" s="184">
        <f>IF(N220="nulová",J220,0)</f>
        <v>0</v>
      </c>
      <c r="BJ220" s="22" t="s">
        <v>81</v>
      </c>
      <c r="BK220" s="184">
        <f>ROUND(I220*H220,2)</f>
        <v>0</v>
      </c>
      <c r="BL220" s="22" t="s">
        <v>185</v>
      </c>
      <c r="BM220" s="22" t="s">
        <v>399</v>
      </c>
    </row>
    <row r="221" spans="2:51" s="11" customFormat="1" ht="13.5">
      <c r="B221" s="185"/>
      <c r="D221" s="186" t="s">
        <v>186</v>
      </c>
      <c r="E221" s="187" t="s">
        <v>5</v>
      </c>
      <c r="F221" s="188" t="s">
        <v>842</v>
      </c>
      <c r="H221" s="189">
        <v>34.78</v>
      </c>
      <c r="I221" s="190"/>
      <c r="L221" s="185"/>
      <c r="M221" s="191"/>
      <c r="N221" s="192"/>
      <c r="O221" s="192"/>
      <c r="P221" s="192"/>
      <c r="Q221" s="192"/>
      <c r="R221" s="192"/>
      <c r="S221" s="192"/>
      <c r="T221" s="193"/>
      <c r="AT221" s="187" t="s">
        <v>186</v>
      </c>
      <c r="AU221" s="187" t="s">
        <v>83</v>
      </c>
      <c r="AV221" s="11" t="s">
        <v>83</v>
      </c>
      <c r="AW221" s="11" t="s">
        <v>37</v>
      </c>
      <c r="AX221" s="11" t="s">
        <v>73</v>
      </c>
      <c r="AY221" s="187" t="s">
        <v>178</v>
      </c>
    </row>
    <row r="222" spans="2:51" s="12" customFormat="1" ht="13.5">
      <c r="B222" s="194"/>
      <c r="D222" s="186" t="s">
        <v>186</v>
      </c>
      <c r="E222" s="195" t="s">
        <v>5</v>
      </c>
      <c r="F222" s="196" t="s">
        <v>188</v>
      </c>
      <c r="H222" s="197">
        <v>34.78</v>
      </c>
      <c r="I222" s="198"/>
      <c r="L222" s="194"/>
      <c r="M222" s="199"/>
      <c r="N222" s="200"/>
      <c r="O222" s="200"/>
      <c r="P222" s="200"/>
      <c r="Q222" s="200"/>
      <c r="R222" s="200"/>
      <c r="S222" s="200"/>
      <c r="T222" s="201"/>
      <c r="AT222" s="195" t="s">
        <v>186</v>
      </c>
      <c r="AU222" s="195" t="s">
        <v>83</v>
      </c>
      <c r="AV222" s="12" t="s">
        <v>185</v>
      </c>
      <c r="AW222" s="12" t="s">
        <v>37</v>
      </c>
      <c r="AX222" s="12" t="s">
        <v>81</v>
      </c>
      <c r="AY222" s="195" t="s">
        <v>178</v>
      </c>
    </row>
    <row r="223" spans="2:65" s="1" customFormat="1" ht="16.5" customHeight="1">
      <c r="B223" s="172"/>
      <c r="C223" s="173" t="s">
        <v>401</v>
      </c>
      <c r="D223" s="173" t="s">
        <v>180</v>
      </c>
      <c r="E223" s="174" t="s">
        <v>397</v>
      </c>
      <c r="F223" s="175" t="s">
        <v>398</v>
      </c>
      <c r="G223" s="176" t="s">
        <v>183</v>
      </c>
      <c r="H223" s="177">
        <v>212.84</v>
      </c>
      <c r="I223" s="178"/>
      <c r="J223" s="179">
        <f>ROUND(I223*H223,2)</f>
        <v>0</v>
      </c>
      <c r="K223" s="175" t="s">
        <v>197</v>
      </c>
      <c r="L223" s="39"/>
      <c r="M223" s="180" t="s">
        <v>5</v>
      </c>
      <c r="N223" s="181" t="s">
        <v>44</v>
      </c>
      <c r="O223" s="40"/>
      <c r="P223" s="182">
        <f>O223*H223</f>
        <v>0</v>
      </c>
      <c r="Q223" s="182">
        <v>0</v>
      </c>
      <c r="R223" s="182">
        <f>Q223*H223</f>
        <v>0</v>
      </c>
      <c r="S223" s="182">
        <v>0</v>
      </c>
      <c r="T223" s="183">
        <f>S223*H223</f>
        <v>0</v>
      </c>
      <c r="AR223" s="22" t="s">
        <v>185</v>
      </c>
      <c r="AT223" s="22" t="s">
        <v>180</v>
      </c>
      <c r="AU223" s="22" t="s">
        <v>83</v>
      </c>
      <c r="AY223" s="22" t="s">
        <v>178</v>
      </c>
      <c r="BE223" s="184">
        <f>IF(N223="základní",J223,0)</f>
        <v>0</v>
      </c>
      <c r="BF223" s="184">
        <f>IF(N223="snížená",J223,0)</f>
        <v>0</v>
      </c>
      <c r="BG223" s="184">
        <f>IF(N223="zákl. přenesená",J223,0)</f>
        <v>0</v>
      </c>
      <c r="BH223" s="184">
        <f>IF(N223="sníž. přenesená",J223,0)</f>
        <v>0</v>
      </c>
      <c r="BI223" s="184">
        <f>IF(N223="nulová",J223,0)</f>
        <v>0</v>
      </c>
      <c r="BJ223" s="22" t="s">
        <v>81</v>
      </c>
      <c r="BK223" s="184">
        <f>ROUND(I223*H223,2)</f>
        <v>0</v>
      </c>
      <c r="BL223" s="22" t="s">
        <v>185</v>
      </c>
      <c r="BM223" s="22" t="s">
        <v>404</v>
      </c>
    </row>
    <row r="224" spans="2:51" s="11" customFormat="1" ht="13.5">
      <c r="B224" s="185"/>
      <c r="D224" s="186" t="s">
        <v>186</v>
      </c>
      <c r="E224" s="187" t="s">
        <v>5</v>
      </c>
      <c r="F224" s="188" t="s">
        <v>843</v>
      </c>
      <c r="H224" s="189">
        <v>212.84</v>
      </c>
      <c r="I224" s="190"/>
      <c r="L224" s="185"/>
      <c r="M224" s="191"/>
      <c r="N224" s="192"/>
      <c r="O224" s="192"/>
      <c r="P224" s="192"/>
      <c r="Q224" s="192"/>
      <c r="R224" s="192"/>
      <c r="S224" s="192"/>
      <c r="T224" s="193"/>
      <c r="AT224" s="187" t="s">
        <v>186</v>
      </c>
      <c r="AU224" s="187" t="s">
        <v>83</v>
      </c>
      <c r="AV224" s="11" t="s">
        <v>83</v>
      </c>
      <c r="AW224" s="11" t="s">
        <v>37</v>
      </c>
      <c r="AX224" s="11" t="s">
        <v>73</v>
      </c>
      <c r="AY224" s="187" t="s">
        <v>178</v>
      </c>
    </row>
    <row r="225" spans="2:51" s="12" customFormat="1" ht="13.5">
      <c r="B225" s="194"/>
      <c r="D225" s="186" t="s">
        <v>186</v>
      </c>
      <c r="E225" s="195" t="s">
        <v>5</v>
      </c>
      <c r="F225" s="196" t="s">
        <v>188</v>
      </c>
      <c r="H225" s="197">
        <v>212.84</v>
      </c>
      <c r="I225" s="198"/>
      <c r="L225" s="194"/>
      <c r="M225" s="199"/>
      <c r="N225" s="200"/>
      <c r="O225" s="200"/>
      <c r="P225" s="200"/>
      <c r="Q225" s="200"/>
      <c r="R225" s="200"/>
      <c r="S225" s="200"/>
      <c r="T225" s="201"/>
      <c r="AT225" s="195" t="s">
        <v>186</v>
      </c>
      <c r="AU225" s="195" t="s">
        <v>83</v>
      </c>
      <c r="AV225" s="12" t="s">
        <v>185</v>
      </c>
      <c r="AW225" s="12" t="s">
        <v>37</v>
      </c>
      <c r="AX225" s="12" t="s">
        <v>81</v>
      </c>
      <c r="AY225" s="195" t="s">
        <v>178</v>
      </c>
    </row>
    <row r="226" spans="2:65" s="1" customFormat="1" ht="16.5" customHeight="1">
      <c r="B226" s="172"/>
      <c r="C226" s="173" t="s">
        <v>300</v>
      </c>
      <c r="D226" s="173" t="s">
        <v>180</v>
      </c>
      <c r="E226" s="174" t="s">
        <v>402</v>
      </c>
      <c r="F226" s="175" t="s">
        <v>403</v>
      </c>
      <c r="G226" s="176" t="s">
        <v>183</v>
      </c>
      <c r="H226" s="177">
        <v>66.735</v>
      </c>
      <c r="I226" s="178"/>
      <c r="J226" s="179">
        <f>ROUND(I226*H226,2)</f>
        <v>0</v>
      </c>
      <c r="K226" s="175" t="s">
        <v>191</v>
      </c>
      <c r="L226" s="39"/>
      <c r="M226" s="180" t="s">
        <v>5</v>
      </c>
      <c r="N226" s="181" t="s">
        <v>44</v>
      </c>
      <c r="O226" s="40"/>
      <c r="P226" s="182">
        <f>O226*H226</f>
        <v>0</v>
      </c>
      <c r="Q226" s="182">
        <v>0</v>
      </c>
      <c r="R226" s="182">
        <f>Q226*H226</f>
        <v>0</v>
      </c>
      <c r="S226" s="182">
        <v>0</v>
      </c>
      <c r="T226" s="183">
        <f>S226*H226</f>
        <v>0</v>
      </c>
      <c r="AR226" s="22" t="s">
        <v>185</v>
      </c>
      <c r="AT226" s="22" t="s">
        <v>180</v>
      </c>
      <c r="AU226" s="22" t="s">
        <v>83</v>
      </c>
      <c r="AY226" s="22" t="s">
        <v>178</v>
      </c>
      <c r="BE226" s="184">
        <f>IF(N226="základní",J226,0)</f>
        <v>0</v>
      </c>
      <c r="BF226" s="184">
        <f>IF(N226="snížená",J226,0)</f>
        <v>0</v>
      </c>
      <c r="BG226" s="184">
        <f>IF(N226="zákl. přenesená",J226,0)</f>
        <v>0</v>
      </c>
      <c r="BH226" s="184">
        <f>IF(N226="sníž. přenesená",J226,0)</f>
        <v>0</v>
      </c>
      <c r="BI226" s="184">
        <f>IF(N226="nulová",J226,0)</f>
        <v>0</v>
      </c>
      <c r="BJ226" s="22" t="s">
        <v>81</v>
      </c>
      <c r="BK226" s="184">
        <f>ROUND(I226*H226,2)</f>
        <v>0</v>
      </c>
      <c r="BL226" s="22" t="s">
        <v>185</v>
      </c>
      <c r="BM226" s="22" t="s">
        <v>408</v>
      </c>
    </row>
    <row r="227" spans="2:51" s="11" customFormat="1" ht="13.5">
      <c r="B227" s="185"/>
      <c r="D227" s="186" t="s">
        <v>186</v>
      </c>
      <c r="E227" s="187" t="s">
        <v>5</v>
      </c>
      <c r="F227" s="188" t="s">
        <v>844</v>
      </c>
      <c r="H227" s="189">
        <v>66.735</v>
      </c>
      <c r="I227" s="190"/>
      <c r="L227" s="185"/>
      <c r="M227" s="191"/>
      <c r="N227" s="192"/>
      <c r="O227" s="192"/>
      <c r="P227" s="192"/>
      <c r="Q227" s="192"/>
      <c r="R227" s="192"/>
      <c r="S227" s="192"/>
      <c r="T227" s="193"/>
      <c r="AT227" s="187" t="s">
        <v>186</v>
      </c>
      <c r="AU227" s="187" t="s">
        <v>83</v>
      </c>
      <c r="AV227" s="11" t="s">
        <v>83</v>
      </c>
      <c r="AW227" s="11" t="s">
        <v>37</v>
      </c>
      <c r="AX227" s="11" t="s">
        <v>73</v>
      </c>
      <c r="AY227" s="187" t="s">
        <v>178</v>
      </c>
    </row>
    <row r="228" spans="2:51" s="12" customFormat="1" ht="13.5">
      <c r="B228" s="194"/>
      <c r="D228" s="186" t="s">
        <v>186</v>
      </c>
      <c r="E228" s="195" t="s">
        <v>5</v>
      </c>
      <c r="F228" s="196" t="s">
        <v>188</v>
      </c>
      <c r="H228" s="197">
        <v>66.735</v>
      </c>
      <c r="I228" s="198"/>
      <c r="L228" s="194"/>
      <c r="M228" s="199"/>
      <c r="N228" s="200"/>
      <c r="O228" s="200"/>
      <c r="P228" s="200"/>
      <c r="Q228" s="200"/>
      <c r="R228" s="200"/>
      <c r="S228" s="200"/>
      <c r="T228" s="201"/>
      <c r="AT228" s="195" t="s">
        <v>186</v>
      </c>
      <c r="AU228" s="195" t="s">
        <v>83</v>
      </c>
      <c r="AV228" s="12" t="s">
        <v>185</v>
      </c>
      <c r="AW228" s="12" t="s">
        <v>37</v>
      </c>
      <c r="AX228" s="12" t="s">
        <v>81</v>
      </c>
      <c r="AY228" s="195" t="s">
        <v>178</v>
      </c>
    </row>
    <row r="229" spans="2:65" s="1" customFormat="1" ht="25.5" customHeight="1">
      <c r="B229" s="172"/>
      <c r="C229" s="173" t="s">
        <v>410</v>
      </c>
      <c r="D229" s="173" t="s">
        <v>180</v>
      </c>
      <c r="E229" s="174" t="s">
        <v>411</v>
      </c>
      <c r="F229" s="175" t="s">
        <v>412</v>
      </c>
      <c r="G229" s="176" t="s">
        <v>183</v>
      </c>
      <c r="H229" s="177">
        <v>45.25</v>
      </c>
      <c r="I229" s="178"/>
      <c r="J229" s="179">
        <f>ROUND(I229*H229,2)</f>
        <v>0</v>
      </c>
      <c r="K229" s="175" t="s">
        <v>184</v>
      </c>
      <c r="L229" s="39"/>
      <c r="M229" s="180" t="s">
        <v>5</v>
      </c>
      <c r="N229" s="181" t="s">
        <v>44</v>
      </c>
      <c r="O229" s="40"/>
      <c r="P229" s="182">
        <f>O229*H229</f>
        <v>0</v>
      </c>
      <c r="Q229" s="182">
        <v>0</v>
      </c>
      <c r="R229" s="182">
        <f>Q229*H229</f>
        <v>0</v>
      </c>
      <c r="S229" s="182">
        <v>0</v>
      </c>
      <c r="T229" s="183">
        <f>S229*H229</f>
        <v>0</v>
      </c>
      <c r="AR229" s="22" t="s">
        <v>185</v>
      </c>
      <c r="AT229" s="22" t="s">
        <v>180</v>
      </c>
      <c r="AU229" s="22" t="s">
        <v>83</v>
      </c>
      <c r="AY229" s="22" t="s">
        <v>178</v>
      </c>
      <c r="BE229" s="184">
        <f>IF(N229="základní",J229,0)</f>
        <v>0</v>
      </c>
      <c r="BF229" s="184">
        <f>IF(N229="snížená",J229,0)</f>
        <v>0</v>
      </c>
      <c r="BG229" s="184">
        <f>IF(N229="zákl. přenesená",J229,0)</f>
        <v>0</v>
      </c>
      <c r="BH229" s="184">
        <f>IF(N229="sníž. přenesená",J229,0)</f>
        <v>0</v>
      </c>
      <c r="BI229" s="184">
        <f>IF(N229="nulová",J229,0)</f>
        <v>0</v>
      </c>
      <c r="BJ229" s="22" t="s">
        <v>81</v>
      </c>
      <c r="BK229" s="184">
        <f>ROUND(I229*H229,2)</f>
        <v>0</v>
      </c>
      <c r="BL229" s="22" t="s">
        <v>185</v>
      </c>
      <c r="BM229" s="22" t="s">
        <v>413</v>
      </c>
    </row>
    <row r="230" spans="2:51" s="11" customFormat="1" ht="13.5">
      <c r="B230" s="185"/>
      <c r="D230" s="186" t="s">
        <v>186</v>
      </c>
      <c r="E230" s="187" t="s">
        <v>5</v>
      </c>
      <c r="F230" s="188" t="s">
        <v>845</v>
      </c>
      <c r="H230" s="189">
        <v>45.25</v>
      </c>
      <c r="I230" s="190"/>
      <c r="L230" s="185"/>
      <c r="M230" s="191"/>
      <c r="N230" s="192"/>
      <c r="O230" s="192"/>
      <c r="P230" s="192"/>
      <c r="Q230" s="192"/>
      <c r="R230" s="192"/>
      <c r="S230" s="192"/>
      <c r="T230" s="193"/>
      <c r="AT230" s="187" t="s">
        <v>186</v>
      </c>
      <c r="AU230" s="187" t="s">
        <v>83</v>
      </c>
      <c r="AV230" s="11" t="s">
        <v>83</v>
      </c>
      <c r="AW230" s="11" t="s">
        <v>37</v>
      </c>
      <c r="AX230" s="11" t="s">
        <v>73</v>
      </c>
      <c r="AY230" s="187" t="s">
        <v>178</v>
      </c>
    </row>
    <row r="231" spans="2:51" s="12" customFormat="1" ht="13.5">
      <c r="B231" s="194"/>
      <c r="D231" s="186" t="s">
        <v>186</v>
      </c>
      <c r="E231" s="195" t="s">
        <v>5</v>
      </c>
      <c r="F231" s="196" t="s">
        <v>188</v>
      </c>
      <c r="H231" s="197">
        <v>45.25</v>
      </c>
      <c r="I231" s="198"/>
      <c r="L231" s="194"/>
      <c r="M231" s="199"/>
      <c r="N231" s="200"/>
      <c r="O231" s="200"/>
      <c r="P231" s="200"/>
      <c r="Q231" s="200"/>
      <c r="R231" s="200"/>
      <c r="S231" s="200"/>
      <c r="T231" s="201"/>
      <c r="AT231" s="195" t="s">
        <v>186</v>
      </c>
      <c r="AU231" s="195" t="s">
        <v>83</v>
      </c>
      <c r="AV231" s="12" t="s">
        <v>185</v>
      </c>
      <c r="AW231" s="12" t="s">
        <v>37</v>
      </c>
      <c r="AX231" s="12" t="s">
        <v>81</v>
      </c>
      <c r="AY231" s="195" t="s">
        <v>178</v>
      </c>
    </row>
    <row r="232" spans="2:63" s="10" customFormat="1" ht="29.85" customHeight="1">
      <c r="B232" s="159"/>
      <c r="D232" s="160" t="s">
        <v>72</v>
      </c>
      <c r="E232" s="170" t="s">
        <v>220</v>
      </c>
      <c r="F232" s="170" t="s">
        <v>415</v>
      </c>
      <c r="I232" s="162"/>
      <c r="J232" s="171">
        <f>BK232</f>
        <v>0</v>
      </c>
      <c r="L232" s="159"/>
      <c r="M232" s="164"/>
      <c r="N232" s="165"/>
      <c r="O232" s="165"/>
      <c r="P232" s="166">
        <f>SUM(P233:P267)</f>
        <v>0</v>
      </c>
      <c r="Q232" s="165"/>
      <c r="R232" s="166">
        <f>SUM(R233:R267)</f>
        <v>0</v>
      </c>
      <c r="S232" s="165"/>
      <c r="T232" s="167">
        <f>SUM(T233:T267)</f>
        <v>0</v>
      </c>
      <c r="AR232" s="160" t="s">
        <v>81</v>
      </c>
      <c r="AT232" s="168" t="s">
        <v>72</v>
      </c>
      <c r="AU232" s="168" t="s">
        <v>81</v>
      </c>
      <c r="AY232" s="160" t="s">
        <v>178</v>
      </c>
      <c r="BK232" s="169">
        <f>SUM(BK233:BK267)</f>
        <v>0</v>
      </c>
    </row>
    <row r="233" spans="2:65" s="1" customFormat="1" ht="25.5" customHeight="1">
      <c r="B233" s="172"/>
      <c r="C233" s="173" t="s">
        <v>304</v>
      </c>
      <c r="D233" s="173" t="s">
        <v>180</v>
      </c>
      <c r="E233" s="174" t="s">
        <v>416</v>
      </c>
      <c r="F233" s="175" t="s">
        <v>417</v>
      </c>
      <c r="G233" s="176" t="s">
        <v>290</v>
      </c>
      <c r="H233" s="177">
        <v>10.2</v>
      </c>
      <c r="I233" s="178"/>
      <c r="J233" s="179">
        <f>ROUND(I233*H233,2)</f>
        <v>0</v>
      </c>
      <c r="K233" s="175" t="s">
        <v>191</v>
      </c>
      <c r="L233" s="39"/>
      <c r="M233" s="180" t="s">
        <v>5</v>
      </c>
      <c r="N233" s="181" t="s">
        <v>44</v>
      </c>
      <c r="O233" s="40"/>
      <c r="P233" s="182">
        <f>O233*H233</f>
        <v>0</v>
      </c>
      <c r="Q233" s="182">
        <v>0</v>
      </c>
      <c r="R233" s="182">
        <f>Q233*H233</f>
        <v>0</v>
      </c>
      <c r="S233" s="182">
        <v>0</v>
      </c>
      <c r="T233" s="183">
        <f>S233*H233</f>
        <v>0</v>
      </c>
      <c r="AR233" s="22" t="s">
        <v>185</v>
      </c>
      <c r="AT233" s="22" t="s">
        <v>180</v>
      </c>
      <c r="AU233" s="22" t="s">
        <v>83</v>
      </c>
      <c r="AY233" s="22" t="s">
        <v>178</v>
      </c>
      <c r="BE233" s="184">
        <f>IF(N233="základní",J233,0)</f>
        <v>0</v>
      </c>
      <c r="BF233" s="184">
        <f>IF(N233="snížená",J233,0)</f>
        <v>0</v>
      </c>
      <c r="BG233" s="184">
        <f>IF(N233="zákl. přenesená",J233,0)</f>
        <v>0</v>
      </c>
      <c r="BH233" s="184">
        <f>IF(N233="sníž. přenesená",J233,0)</f>
        <v>0</v>
      </c>
      <c r="BI233" s="184">
        <f>IF(N233="nulová",J233,0)</f>
        <v>0</v>
      </c>
      <c r="BJ233" s="22" t="s">
        <v>81</v>
      </c>
      <c r="BK233" s="184">
        <f>ROUND(I233*H233,2)</f>
        <v>0</v>
      </c>
      <c r="BL233" s="22" t="s">
        <v>185</v>
      </c>
      <c r="BM233" s="22" t="s">
        <v>418</v>
      </c>
    </row>
    <row r="234" spans="2:51" s="11" customFormat="1" ht="13.5">
      <c r="B234" s="185"/>
      <c r="D234" s="186" t="s">
        <v>186</v>
      </c>
      <c r="E234" s="187" t="s">
        <v>5</v>
      </c>
      <c r="F234" s="188" t="s">
        <v>846</v>
      </c>
      <c r="H234" s="189">
        <v>10.2</v>
      </c>
      <c r="I234" s="190"/>
      <c r="L234" s="185"/>
      <c r="M234" s="191"/>
      <c r="N234" s="192"/>
      <c r="O234" s="192"/>
      <c r="P234" s="192"/>
      <c r="Q234" s="192"/>
      <c r="R234" s="192"/>
      <c r="S234" s="192"/>
      <c r="T234" s="193"/>
      <c r="AT234" s="187" t="s">
        <v>186</v>
      </c>
      <c r="AU234" s="187" t="s">
        <v>83</v>
      </c>
      <c r="AV234" s="11" t="s">
        <v>83</v>
      </c>
      <c r="AW234" s="11" t="s">
        <v>37</v>
      </c>
      <c r="AX234" s="11" t="s">
        <v>73</v>
      </c>
      <c r="AY234" s="187" t="s">
        <v>178</v>
      </c>
    </row>
    <row r="235" spans="2:51" s="12" customFormat="1" ht="13.5">
      <c r="B235" s="194"/>
      <c r="D235" s="186" t="s">
        <v>186</v>
      </c>
      <c r="E235" s="195" t="s">
        <v>5</v>
      </c>
      <c r="F235" s="196" t="s">
        <v>188</v>
      </c>
      <c r="H235" s="197">
        <v>10.2</v>
      </c>
      <c r="I235" s="198"/>
      <c r="L235" s="194"/>
      <c r="M235" s="199"/>
      <c r="N235" s="200"/>
      <c r="O235" s="200"/>
      <c r="P235" s="200"/>
      <c r="Q235" s="200"/>
      <c r="R235" s="200"/>
      <c r="S235" s="200"/>
      <c r="T235" s="201"/>
      <c r="AT235" s="195" t="s">
        <v>186</v>
      </c>
      <c r="AU235" s="195" t="s">
        <v>83</v>
      </c>
      <c r="AV235" s="12" t="s">
        <v>185</v>
      </c>
      <c r="AW235" s="12" t="s">
        <v>37</v>
      </c>
      <c r="AX235" s="12" t="s">
        <v>81</v>
      </c>
      <c r="AY235" s="195" t="s">
        <v>178</v>
      </c>
    </row>
    <row r="236" spans="2:65" s="1" customFormat="1" ht="38.25" customHeight="1">
      <c r="B236" s="172"/>
      <c r="C236" s="173" t="s">
        <v>420</v>
      </c>
      <c r="D236" s="173" t="s">
        <v>180</v>
      </c>
      <c r="E236" s="174" t="s">
        <v>421</v>
      </c>
      <c r="F236" s="175" t="s">
        <v>422</v>
      </c>
      <c r="G236" s="176" t="s">
        <v>183</v>
      </c>
      <c r="H236" s="177">
        <v>1091.824</v>
      </c>
      <c r="I236" s="178"/>
      <c r="J236" s="179">
        <f>ROUND(I236*H236,2)</f>
        <v>0</v>
      </c>
      <c r="K236" s="175" t="s">
        <v>184</v>
      </c>
      <c r="L236" s="39"/>
      <c r="M236" s="180" t="s">
        <v>5</v>
      </c>
      <c r="N236" s="181" t="s">
        <v>44</v>
      </c>
      <c r="O236" s="40"/>
      <c r="P236" s="182">
        <f>O236*H236</f>
        <v>0</v>
      </c>
      <c r="Q236" s="182">
        <v>0</v>
      </c>
      <c r="R236" s="182">
        <f>Q236*H236</f>
        <v>0</v>
      </c>
      <c r="S236" s="182">
        <v>0</v>
      </c>
      <c r="T236" s="183">
        <f>S236*H236</f>
        <v>0</v>
      </c>
      <c r="AR236" s="22" t="s">
        <v>185</v>
      </c>
      <c r="AT236" s="22" t="s">
        <v>180</v>
      </c>
      <c r="AU236" s="22" t="s">
        <v>83</v>
      </c>
      <c r="AY236" s="22" t="s">
        <v>178</v>
      </c>
      <c r="BE236" s="184">
        <f>IF(N236="základní",J236,0)</f>
        <v>0</v>
      </c>
      <c r="BF236" s="184">
        <f>IF(N236="snížená",J236,0)</f>
        <v>0</v>
      </c>
      <c r="BG236" s="184">
        <f>IF(N236="zákl. přenesená",J236,0)</f>
        <v>0</v>
      </c>
      <c r="BH236" s="184">
        <f>IF(N236="sníž. přenesená",J236,0)</f>
        <v>0</v>
      </c>
      <c r="BI236" s="184">
        <f>IF(N236="nulová",J236,0)</f>
        <v>0</v>
      </c>
      <c r="BJ236" s="22" t="s">
        <v>81</v>
      </c>
      <c r="BK236" s="184">
        <f>ROUND(I236*H236,2)</f>
        <v>0</v>
      </c>
      <c r="BL236" s="22" t="s">
        <v>185</v>
      </c>
      <c r="BM236" s="22" t="s">
        <v>423</v>
      </c>
    </row>
    <row r="237" spans="2:51" s="11" customFormat="1" ht="13.5">
      <c r="B237" s="185"/>
      <c r="D237" s="186" t="s">
        <v>186</v>
      </c>
      <c r="E237" s="187" t="s">
        <v>5</v>
      </c>
      <c r="F237" s="188" t="s">
        <v>847</v>
      </c>
      <c r="H237" s="189">
        <v>1091.824</v>
      </c>
      <c r="I237" s="190"/>
      <c r="L237" s="185"/>
      <c r="M237" s="191"/>
      <c r="N237" s="192"/>
      <c r="O237" s="192"/>
      <c r="P237" s="192"/>
      <c r="Q237" s="192"/>
      <c r="R237" s="192"/>
      <c r="S237" s="192"/>
      <c r="T237" s="193"/>
      <c r="AT237" s="187" t="s">
        <v>186</v>
      </c>
      <c r="AU237" s="187" t="s">
        <v>83</v>
      </c>
      <c r="AV237" s="11" t="s">
        <v>83</v>
      </c>
      <c r="AW237" s="11" t="s">
        <v>37</v>
      </c>
      <c r="AX237" s="11" t="s">
        <v>73</v>
      </c>
      <c r="AY237" s="187" t="s">
        <v>178</v>
      </c>
    </row>
    <row r="238" spans="2:51" s="12" customFormat="1" ht="13.5">
      <c r="B238" s="194"/>
      <c r="D238" s="186" t="s">
        <v>186</v>
      </c>
      <c r="E238" s="195" t="s">
        <v>5</v>
      </c>
      <c r="F238" s="196" t="s">
        <v>188</v>
      </c>
      <c r="H238" s="197">
        <v>1091.824</v>
      </c>
      <c r="I238" s="198"/>
      <c r="L238" s="194"/>
      <c r="M238" s="199"/>
      <c r="N238" s="200"/>
      <c r="O238" s="200"/>
      <c r="P238" s="200"/>
      <c r="Q238" s="200"/>
      <c r="R238" s="200"/>
      <c r="S238" s="200"/>
      <c r="T238" s="201"/>
      <c r="AT238" s="195" t="s">
        <v>186</v>
      </c>
      <c r="AU238" s="195" t="s">
        <v>83</v>
      </c>
      <c r="AV238" s="12" t="s">
        <v>185</v>
      </c>
      <c r="AW238" s="12" t="s">
        <v>37</v>
      </c>
      <c r="AX238" s="12" t="s">
        <v>81</v>
      </c>
      <c r="AY238" s="195" t="s">
        <v>178</v>
      </c>
    </row>
    <row r="239" spans="2:65" s="1" customFormat="1" ht="38.25" customHeight="1">
      <c r="B239" s="172"/>
      <c r="C239" s="173" t="s">
        <v>308</v>
      </c>
      <c r="D239" s="173" t="s">
        <v>180</v>
      </c>
      <c r="E239" s="174" t="s">
        <v>425</v>
      </c>
      <c r="F239" s="175" t="s">
        <v>426</v>
      </c>
      <c r="G239" s="176" t="s">
        <v>183</v>
      </c>
      <c r="H239" s="177">
        <v>65509.44</v>
      </c>
      <c r="I239" s="178"/>
      <c r="J239" s="179">
        <f>ROUND(I239*H239,2)</f>
        <v>0</v>
      </c>
      <c r="K239" s="175" t="s">
        <v>184</v>
      </c>
      <c r="L239" s="39"/>
      <c r="M239" s="180" t="s">
        <v>5</v>
      </c>
      <c r="N239" s="181" t="s">
        <v>44</v>
      </c>
      <c r="O239" s="40"/>
      <c r="P239" s="182">
        <f>O239*H239</f>
        <v>0</v>
      </c>
      <c r="Q239" s="182">
        <v>0</v>
      </c>
      <c r="R239" s="182">
        <f>Q239*H239</f>
        <v>0</v>
      </c>
      <c r="S239" s="182">
        <v>0</v>
      </c>
      <c r="T239" s="183">
        <f>S239*H239</f>
        <v>0</v>
      </c>
      <c r="AR239" s="22" t="s">
        <v>185</v>
      </c>
      <c r="AT239" s="22" t="s">
        <v>180</v>
      </c>
      <c r="AU239" s="22" t="s">
        <v>83</v>
      </c>
      <c r="AY239" s="22" t="s">
        <v>178</v>
      </c>
      <c r="BE239" s="184">
        <f>IF(N239="základní",J239,0)</f>
        <v>0</v>
      </c>
      <c r="BF239" s="184">
        <f>IF(N239="snížená",J239,0)</f>
        <v>0</v>
      </c>
      <c r="BG239" s="184">
        <f>IF(N239="zákl. přenesená",J239,0)</f>
        <v>0</v>
      </c>
      <c r="BH239" s="184">
        <f>IF(N239="sníž. přenesená",J239,0)</f>
        <v>0</v>
      </c>
      <c r="BI239" s="184">
        <f>IF(N239="nulová",J239,0)</f>
        <v>0</v>
      </c>
      <c r="BJ239" s="22" t="s">
        <v>81</v>
      </c>
      <c r="BK239" s="184">
        <f>ROUND(I239*H239,2)</f>
        <v>0</v>
      </c>
      <c r="BL239" s="22" t="s">
        <v>185</v>
      </c>
      <c r="BM239" s="22" t="s">
        <v>427</v>
      </c>
    </row>
    <row r="240" spans="2:51" s="11" customFormat="1" ht="13.5">
      <c r="B240" s="185"/>
      <c r="D240" s="186" t="s">
        <v>186</v>
      </c>
      <c r="E240" s="187" t="s">
        <v>5</v>
      </c>
      <c r="F240" s="188" t="s">
        <v>848</v>
      </c>
      <c r="H240" s="189">
        <v>65509.44</v>
      </c>
      <c r="I240" s="190"/>
      <c r="L240" s="185"/>
      <c r="M240" s="191"/>
      <c r="N240" s="192"/>
      <c r="O240" s="192"/>
      <c r="P240" s="192"/>
      <c r="Q240" s="192"/>
      <c r="R240" s="192"/>
      <c r="S240" s="192"/>
      <c r="T240" s="193"/>
      <c r="AT240" s="187" t="s">
        <v>186</v>
      </c>
      <c r="AU240" s="187" t="s">
        <v>83</v>
      </c>
      <c r="AV240" s="11" t="s">
        <v>83</v>
      </c>
      <c r="AW240" s="11" t="s">
        <v>37</v>
      </c>
      <c r="AX240" s="11" t="s">
        <v>73</v>
      </c>
      <c r="AY240" s="187" t="s">
        <v>178</v>
      </c>
    </row>
    <row r="241" spans="2:51" s="12" customFormat="1" ht="13.5">
      <c r="B241" s="194"/>
      <c r="D241" s="186" t="s">
        <v>186</v>
      </c>
      <c r="E241" s="195" t="s">
        <v>5</v>
      </c>
      <c r="F241" s="196" t="s">
        <v>188</v>
      </c>
      <c r="H241" s="197">
        <v>65509.44</v>
      </c>
      <c r="I241" s="198"/>
      <c r="L241" s="194"/>
      <c r="M241" s="199"/>
      <c r="N241" s="200"/>
      <c r="O241" s="200"/>
      <c r="P241" s="200"/>
      <c r="Q241" s="200"/>
      <c r="R241" s="200"/>
      <c r="S241" s="200"/>
      <c r="T241" s="201"/>
      <c r="AT241" s="195" t="s">
        <v>186</v>
      </c>
      <c r="AU241" s="195" t="s">
        <v>83</v>
      </c>
      <c r="AV241" s="12" t="s">
        <v>185</v>
      </c>
      <c r="AW241" s="12" t="s">
        <v>37</v>
      </c>
      <c r="AX241" s="12" t="s">
        <v>81</v>
      </c>
      <c r="AY241" s="195" t="s">
        <v>178</v>
      </c>
    </row>
    <row r="242" spans="2:65" s="1" customFormat="1" ht="38.25" customHeight="1">
      <c r="B242" s="172"/>
      <c r="C242" s="173" t="s">
        <v>429</v>
      </c>
      <c r="D242" s="173" t="s">
        <v>180</v>
      </c>
      <c r="E242" s="174" t="s">
        <v>430</v>
      </c>
      <c r="F242" s="175" t="s">
        <v>431</v>
      </c>
      <c r="G242" s="176" t="s">
        <v>183</v>
      </c>
      <c r="H242" s="177">
        <v>1091.824</v>
      </c>
      <c r="I242" s="178"/>
      <c r="J242" s="179">
        <f aca="true" t="shared" si="0" ref="J242:J247">ROUND(I242*H242,2)</f>
        <v>0</v>
      </c>
      <c r="K242" s="175" t="s">
        <v>184</v>
      </c>
      <c r="L242" s="39"/>
      <c r="M242" s="180" t="s">
        <v>5</v>
      </c>
      <c r="N242" s="181" t="s">
        <v>44</v>
      </c>
      <c r="O242" s="40"/>
      <c r="P242" s="182">
        <f aca="true" t="shared" si="1" ref="P242:P247">O242*H242</f>
        <v>0</v>
      </c>
      <c r="Q242" s="182">
        <v>0</v>
      </c>
      <c r="R242" s="182">
        <f aca="true" t="shared" si="2" ref="R242:R247">Q242*H242</f>
        <v>0</v>
      </c>
      <c r="S242" s="182">
        <v>0</v>
      </c>
      <c r="T242" s="183">
        <f aca="true" t="shared" si="3" ref="T242:T247">S242*H242</f>
        <v>0</v>
      </c>
      <c r="AR242" s="22" t="s">
        <v>185</v>
      </c>
      <c r="AT242" s="22" t="s">
        <v>180</v>
      </c>
      <c r="AU242" s="22" t="s">
        <v>83</v>
      </c>
      <c r="AY242" s="22" t="s">
        <v>178</v>
      </c>
      <c r="BE242" s="184">
        <f aca="true" t="shared" si="4" ref="BE242:BE247">IF(N242="základní",J242,0)</f>
        <v>0</v>
      </c>
      <c r="BF242" s="184">
        <f aca="true" t="shared" si="5" ref="BF242:BF247">IF(N242="snížená",J242,0)</f>
        <v>0</v>
      </c>
      <c r="BG242" s="184">
        <f aca="true" t="shared" si="6" ref="BG242:BG247">IF(N242="zákl. přenesená",J242,0)</f>
        <v>0</v>
      </c>
      <c r="BH242" s="184">
        <f aca="true" t="shared" si="7" ref="BH242:BH247">IF(N242="sníž. přenesená",J242,0)</f>
        <v>0</v>
      </c>
      <c r="BI242" s="184">
        <f aca="true" t="shared" si="8" ref="BI242:BI247">IF(N242="nulová",J242,0)</f>
        <v>0</v>
      </c>
      <c r="BJ242" s="22" t="s">
        <v>81</v>
      </c>
      <c r="BK242" s="184">
        <f aca="true" t="shared" si="9" ref="BK242:BK247">ROUND(I242*H242,2)</f>
        <v>0</v>
      </c>
      <c r="BL242" s="22" t="s">
        <v>185</v>
      </c>
      <c r="BM242" s="22" t="s">
        <v>432</v>
      </c>
    </row>
    <row r="243" spans="2:65" s="1" customFormat="1" ht="25.5" customHeight="1">
      <c r="B243" s="172"/>
      <c r="C243" s="173" t="s">
        <v>311</v>
      </c>
      <c r="D243" s="173" t="s">
        <v>180</v>
      </c>
      <c r="E243" s="174" t="s">
        <v>433</v>
      </c>
      <c r="F243" s="175" t="s">
        <v>434</v>
      </c>
      <c r="G243" s="176" t="s">
        <v>183</v>
      </c>
      <c r="H243" s="177">
        <v>1091.824</v>
      </c>
      <c r="I243" s="178"/>
      <c r="J243" s="179">
        <f t="shared" si="0"/>
        <v>0</v>
      </c>
      <c r="K243" s="175" t="s">
        <v>435</v>
      </c>
      <c r="L243" s="39"/>
      <c r="M243" s="180" t="s">
        <v>5</v>
      </c>
      <c r="N243" s="181" t="s">
        <v>44</v>
      </c>
      <c r="O243" s="40"/>
      <c r="P243" s="182">
        <f t="shared" si="1"/>
        <v>0</v>
      </c>
      <c r="Q243" s="182">
        <v>0</v>
      </c>
      <c r="R243" s="182">
        <f t="shared" si="2"/>
        <v>0</v>
      </c>
      <c r="S243" s="182">
        <v>0</v>
      </c>
      <c r="T243" s="183">
        <f t="shared" si="3"/>
        <v>0</v>
      </c>
      <c r="AR243" s="22" t="s">
        <v>185</v>
      </c>
      <c r="AT243" s="22" t="s">
        <v>180</v>
      </c>
      <c r="AU243" s="22" t="s">
        <v>83</v>
      </c>
      <c r="AY243" s="22" t="s">
        <v>178</v>
      </c>
      <c r="BE243" s="184">
        <f t="shared" si="4"/>
        <v>0</v>
      </c>
      <c r="BF243" s="184">
        <f t="shared" si="5"/>
        <v>0</v>
      </c>
      <c r="BG243" s="184">
        <f t="shared" si="6"/>
        <v>0</v>
      </c>
      <c r="BH243" s="184">
        <f t="shared" si="7"/>
        <v>0</v>
      </c>
      <c r="BI243" s="184">
        <f t="shared" si="8"/>
        <v>0</v>
      </c>
      <c r="BJ243" s="22" t="s">
        <v>81</v>
      </c>
      <c r="BK243" s="184">
        <f t="shared" si="9"/>
        <v>0</v>
      </c>
      <c r="BL243" s="22" t="s">
        <v>185</v>
      </c>
      <c r="BM243" s="22" t="s">
        <v>436</v>
      </c>
    </row>
    <row r="244" spans="2:65" s="1" customFormat="1" ht="16.5" customHeight="1">
      <c r="B244" s="172"/>
      <c r="C244" s="173" t="s">
        <v>438</v>
      </c>
      <c r="D244" s="173" t="s">
        <v>180</v>
      </c>
      <c r="E244" s="174" t="s">
        <v>849</v>
      </c>
      <c r="F244" s="175" t="s">
        <v>850</v>
      </c>
      <c r="G244" s="176" t="s">
        <v>183</v>
      </c>
      <c r="H244" s="177">
        <v>246</v>
      </c>
      <c r="I244" s="178"/>
      <c r="J244" s="179">
        <f t="shared" si="0"/>
        <v>0</v>
      </c>
      <c r="K244" s="175" t="s">
        <v>5</v>
      </c>
      <c r="L244" s="39"/>
      <c r="M244" s="180" t="s">
        <v>5</v>
      </c>
      <c r="N244" s="181" t="s">
        <v>44</v>
      </c>
      <c r="O244" s="40"/>
      <c r="P244" s="182">
        <f t="shared" si="1"/>
        <v>0</v>
      </c>
      <c r="Q244" s="182">
        <v>0</v>
      </c>
      <c r="R244" s="182">
        <f t="shared" si="2"/>
        <v>0</v>
      </c>
      <c r="S244" s="182">
        <v>0</v>
      </c>
      <c r="T244" s="183">
        <f t="shared" si="3"/>
        <v>0</v>
      </c>
      <c r="AR244" s="22" t="s">
        <v>185</v>
      </c>
      <c r="AT244" s="22" t="s">
        <v>180</v>
      </c>
      <c r="AU244" s="22" t="s">
        <v>83</v>
      </c>
      <c r="AY244" s="22" t="s">
        <v>178</v>
      </c>
      <c r="BE244" s="184">
        <f t="shared" si="4"/>
        <v>0</v>
      </c>
      <c r="BF244" s="184">
        <f t="shared" si="5"/>
        <v>0</v>
      </c>
      <c r="BG244" s="184">
        <f t="shared" si="6"/>
        <v>0</v>
      </c>
      <c r="BH244" s="184">
        <f t="shared" si="7"/>
        <v>0</v>
      </c>
      <c r="BI244" s="184">
        <f t="shared" si="8"/>
        <v>0</v>
      </c>
      <c r="BJ244" s="22" t="s">
        <v>81</v>
      </c>
      <c r="BK244" s="184">
        <f t="shared" si="9"/>
        <v>0</v>
      </c>
      <c r="BL244" s="22" t="s">
        <v>185</v>
      </c>
      <c r="BM244" s="22" t="s">
        <v>441</v>
      </c>
    </row>
    <row r="245" spans="2:65" s="1" customFormat="1" ht="25.5" customHeight="1">
      <c r="B245" s="172"/>
      <c r="C245" s="173" t="s">
        <v>316</v>
      </c>
      <c r="D245" s="173" t="s">
        <v>180</v>
      </c>
      <c r="E245" s="174" t="s">
        <v>439</v>
      </c>
      <c r="F245" s="175" t="s">
        <v>440</v>
      </c>
      <c r="G245" s="176" t="s">
        <v>183</v>
      </c>
      <c r="H245" s="177">
        <v>65509.44</v>
      </c>
      <c r="I245" s="178"/>
      <c r="J245" s="179">
        <f t="shared" si="0"/>
        <v>0</v>
      </c>
      <c r="K245" s="175" t="s">
        <v>435</v>
      </c>
      <c r="L245" s="39"/>
      <c r="M245" s="180" t="s">
        <v>5</v>
      </c>
      <c r="N245" s="181" t="s">
        <v>44</v>
      </c>
      <c r="O245" s="40"/>
      <c r="P245" s="182">
        <f t="shared" si="1"/>
        <v>0</v>
      </c>
      <c r="Q245" s="182">
        <v>0</v>
      </c>
      <c r="R245" s="182">
        <f t="shared" si="2"/>
        <v>0</v>
      </c>
      <c r="S245" s="182">
        <v>0</v>
      </c>
      <c r="T245" s="183">
        <f t="shared" si="3"/>
        <v>0</v>
      </c>
      <c r="AR245" s="22" t="s">
        <v>185</v>
      </c>
      <c r="AT245" s="22" t="s">
        <v>180</v>
      </c>
      <c r="AU245" s="22" t="s">
        <v>83</v>
      </c>
      <c r="AY245" s="22" t="s">
        <v>178</v>
      </c>
      <c r="BE245" s="184">
        <f t="shared" si="4"/>
        <v>0</v>
      </c>
      <c r="BF245" s="184">
        <f t="shared" si="5"/>
        <v>0</v>
      </c>
      <c r="BG245" s="184">
        <f t="shared" si="6"/>
        <v>0</v>
      </c>
      <c r="BH245" s="184">
        <f t="shared" si="7"/>
        <v>0</v>
      </c>
      <c r="BI245" s="184">
        <f t="shared" si="8"/>
        <v>0</v>
      </c>
      <c r="BJ245" s="22" t="s">
        <v>81</v>
      </c>
      <c r="BK245" s="184">
        <f t="shared" si="9"/>
        <v>0</v>
      </c>
      <c r="BL245" s="22" t="s">
        <v>185</v>
      </c>
      <c r="BM245" s="22" t="s">
        <v>444</v>
      </c>
    </row>
    <row r="246" spans="2:65" s="1" customFormat="1" ht="25.5" customHeight="1">
      <c r="B246" s="172"/>
      <c r="C246" s="173" t="s">
        <v>445</v>
      </c>
      <c r="D246" s="173" t="s">
        <v>180</v>
      </c>
      <c r="E246" s="174" t="s">
        <v>442</v>
      </c>
      <c r="F246" s="175" t="s">
        <v>443</v>
      </c>
      <c r="G246" s="176" t="s">
        <v>183</v>
      </c>
      <c r="H246" s="177">
        <v>1091.824</v>
      </c>
      <c r="I246" s="178"/>
      <c r="J246" s="179">
        <f t="shared" si="0"/>
        <v>0</v>
      </c>
      <c r="K246" s="175" t="s">
        <v>435</v>
      </c>
      <c r="L246" s="39"/>
      <c r="M246" s="180" t="s">
        <v>5</v>
      </c>
      <c r="N246" s="181" t="s">
        <v>44</v>
      </c>
      <c r="O246" s="40"/>
      <c r="P246" s="182">
        <f t="shared" si="1"/>
        <v>0</v>
      </c>
      <c r="Q246" s="182">
        <v>0</v>
      </c>
      <c r="R246" s="182">
        <f t="shared" si="2"/>
        <v>0</v>
      </c>
      <c r="S246" s="182">
        <v>0</v>
      </c>
      <c r="T246" s="183">
        <f t="shared" si="3"/>
        <v>0</v>
      </c>
      <c r="AR246" s="22" t="s">
        <v>185</v>
      </c>
      <c r="AT246" s="22" t="s">
        <v>180</v>
      </c>
      <c r="AU246" s="22" t="s">
        <v>83</v>
      </c>
      <c r="AY246" s="22" t="s">
        <v>178</v>
      </c>
      <c r="BE246" s="184">
        <f t="shared" si="4"/>
        <v>0</v>
      </c>
      <c r="BF246" s="184">
        <f t="shared" si="5"/>
        <v>0</v>
      </c>
      <c r="BG246" s="184">
        <f t="shared" si="6"/>
        <v>0</v>
      </c>
      <c r="BH246" s="184">
        <f t="shared" si="7"/>
        <v>0</v>
      </c>
      <c r="BI246" s="184">
        <f t="shared" si="8"/>
        <v>0</v>
      </c>
      <c r="BJ246" s="22" t="s">
        <v>81</v>
      </c>
      <c r="BK246" s="184">
        <f t="shared" si="9"/>
        <v>0</v>
      </c>
      <c r="BL246" s="22" t="s">
        <v>185</v>
      </c>
      <c r="BM246" s="22" t="s">
        <v>448</v>
      </c>
    </row>
    <row r="247" spans="2:65" s="1" customFormat="1" ht="25.5" customHeight="1">
      <c r="B247" s="172"/>
      <c r="C247" s="173" t="s">
        <v>323</v>
      </c>
      <c r="D247" s="173" t="s">
        <v>180</v>
      </c>
      <c r="E247" s="174" t="s">
        <v>450</v>
      </c>
      <c r="F247" s="175" t="s">
        <v>451</v>
      </c>
      <c r="G247" s="176" t="s">
        <v>183</v>
      </c>
      <c r="H247" s="177">
        <v>487.62</v>
      </c>
      <c r="I247" s="178"/>
      <c r="J247" s="179">
        <f t="shared" si="0"/>
        <v>0</v>
      </c>
      <c r="K247" s="175" t="s">
        <v>191</v>
      </c>
      <c r="L247" s="39"/>
      <c r="M247" s="180" t="s">
        <v>5</v>
      </c>
      <c r="N247" s="181" t="s">
        <v>44</v>
      </c>
      <c r="O247" s="40"/>
      <c r="P247" s="182">
        <f t="shared" si="1"/>
        <v>0</v>
      </c>
      <c r="Q247" s="182">
        <v>0</v>
      </c>
      <c r="R247" s="182">
        <f t="shared" si="2"/>
        <v>0</v>
      </c>
      <c r="S247" s="182">
        <v>0</v>
      </c>
      <c r="T247" s="183">
        <f t="shared" si="3"/>
        <v>0</v>
      </c>
      <c r="AR247" s="22" t="s">
        <v>185</v>
      </c>
      <c r="AT247" s="22" t="s">
        <v>180</v>
      </c>
      <c r="AU247" s="22" t="s">
        <v>83</v>
      </c>
      <c r="AY247" s="22" t="s">
        <v>178</v>
      </c>
      <c r="BE247" s="184">
        <f t="shared" si="4"/>
        <v>0</v>
      </c>
      <c r="BF247" s="184">
        <f t="shared" si="5"/>
        <v>0</v>
      </c>
      <c r="BG247" s="184">
        <f t="shared" si="6"/>
        <v>0</v>
      </c>
      <c r="BH247" s="184">
        <f t="shared" si="7"/>
        <v>0</v>
      </c>
      <c r="BI247" s="184">
        <f t="shared" si="8"/>
        <v>0</v>
      </c>
      <c r="BJ247" s="22" t="s">
        <v>81</v>
      </c>
      <c r="BK247" s="184">
        <f t="shared" si="9"/>
        <v>0</v>
      </c>
      <c r="BL247" s="22" t="s">
        <v>185</v>
      </c>
      <c r="BM247" s="22" t="s">
        <v>452</v>
      </c>
    </row>
    <row r="248" spans="2:51" s="11" customFormat="1" ht="13.5">
      <c r="B248" s="185"/>
      <c r="D248" s="186" t="s">
        <v>186</v>
      </c>
      <c r="E248" s="187" t="s">
        <v>5</v>
      </c>
      <c r="F248" s="188" t="s">
        <v>851</v>
      </c>
      <c r="H248" s="189">
        <v>487.62</v>
      </c>
      <c r="I248" s="190"/>
      <c r="L248" s="185"/>
      <c r="M248" s="191"/>
      <c r="N248" s="192"/>
      <c r="O248" s="192"/>
      <c r="P248" s="192"/>
      <c r="Q248" s="192"/>
      <c r="R248" s="192"/>
      <c r="S248" s="192"/>
      <c r="T248" s="193"/>
      <c r="AT248" s="187" t="s">
        <v>186</v>
      </c>
      <c r="AU248" s="187" t="s">
        <v>83</v>
      </c>
      <c r="AV248" s="11" t="s">
        <v>83</v>
      </c>
      <c r="AW248" s="11" t="s">
        <v>37</v>
      </c>
      <c r="AX248" s="11" t="s">
        <v>73</v>
      </c>
      <c r="AY248" s="187" t="s">
        <v>178</v>
      </c>
    </row>
    <row r="249" spans="2:51" s="12" customFormat="1" ht="13.5">
      <c r="B249" s="194"/>
      <c r="D249" s="186" t="s">
        <v>186</v>
      </c>
      <c r="E249" s="195" t="s">
        <v>5</v>
      </c>
      <c r="F249" s="196" t="s">
        <v>188</v>
      </c>
      <c r="H249" s="197">
        <v>487.62</v>
      </c>
      <c r="I249" s="198"/>
      <c r="L249" s="194"/>
      <c r="M249" s="199"/>
      <c r="N249" s="200"/>
      <c r="O249" s="200"/>
      <c r="P249" s="200"/>
      <c r="Q249" s="200"/>
      <c r="R249" s="200"/>
      <c r="S249" s="200"/>
      <c r="T249" s="201"/>
      <c r="AT249" s="195" t="s">
        <v>186</v>
      </c>
      <c r="AU249" s="195" t="s">
        <v>83</v>
      </c>
      <c r="AV249" s="12" t="s">
        <v>185</v>
      </c>
      <c r="AW249" s="12" t="s">
        <v>37</v>
      </c>
      <c r="AX249" s="12" t="s">
        <v>81</v>
      </c>
      <c r="AY249" s="195" t="s">
        <v>178</v>
      </c>
    </row>
    <row r="250" spans="2:65" s="1" customFormat="1" ht="25.5" customHeight="1">
      <c r="B250" s="172"/>
      <c r="C250" s="173" t="s">
        <v>454</v>
      </c>
      <c r="D250" s="173" t="s">
        <v>180</v>
      </c>
      <c r="E250" s="174" t="s">
        <v>455</v>
      </c>
      <c r="F250" s="175" t="s">
        <v>456</v>
      </c>
      <c r="G250" s="176" t="s">
        <v>196</v>
      </c>
      <c r="H250" s="177">
        <v>0.485</v>
      </c>
      <c r="I250" s="178"/>
      <c r="J250" s="179">
        <f>ROUND(I250*H250,2)</f>
        <v>0</v>
      </c>
      <c r="K250" s="175" t="s">
        <v>344</v>
      </c>
      <c r="L250" s="39"/>
      <c r="M250" s="180" t="s">
        <v>5</v>
      </c>
      <c r="N250" s="181" t="s">
        <v>44</v>
      </c>
      <c r="O250" s="40"/>
      <c r="P250" s="182">
        <f>O250*H250</f>
        <v>0</v>
      </c>
      <c r="Q250" s="182">
        <v>0</v>
      </c>
      <c r="R250" s="182">
        <f>Q250*H250</f>
        <v>0</v>
      </c>
      <c r="S250" s="182">
        <v>0</v>
      </c>
      <c r="T250" s="183">
        <f>S250*H250</f>
        <v>0</v>
      </c>
      <c r="AR250" s="22" t="s">
        <v>185</v>
      </c>
      <c r="AT250" s="22" t="s">
        <v>180</v>
      </c>
      <c r="AU250" s="22" t="s">
        <v>83</v>
      </c>
      <c r="AY250" s="22" t="s">
        <v>178</v>
      </c>
      <c r="BE250" s="184">
        <f>IF(N250="základní",J250,0)</f>
        <v>0</v>
      </c>
      <c r="BF250" s="184">
        <f>IF(N250="snížená",J250,0)</f>
        <v>0</v>
      </c>
      <c r="BG250" s="184">
        <f>IF(N250="zákl. přenesená",J250,0)</f>
        <v>0</v>
      </c>
      <c r="BH250" s="184">
        <f>IF(N250="sníž. přenesená",J250,0)</f>
        <v>0</v>
      </c>
      <c r="BI250" s="184">
        <f>IF(N250="nulová",J250,0)</f>
        <v>0</v>
      </c>
      <c r="BJ250" s="22" t="s">
        <v>81</v>
      </c>
      <c r="BK250" s="184">
        <f>ROUND(I250*H250,2)</f>
        <v>0</v>
      </c>
      <c r="BL250" s="22" t="s">
        <v>185</v>
      </c>
      <c r="BM250" s="22" t="s">
        <v>457</v>
      </c>
    </row>
    <row r="251" spans="2:51" s="11" customFormat="1" ht="13.5">
      <c r="B251" s="185"/>
      <c r="D251" s="186" t="s">
        <v>186</v>
      </c>
      <c r="E251" s="187" t="s">
        <v>5</v>
      </c>
      <c r="F251" s="188" t="s">
        <v>852</v>
      </c>
      <c r="H251" s="189">
        <v>0.485</v>
      </c>
      <c r="I251" s="190"/>
      <c r="L251" s="185"/>
      <c r="M251" s="191"/>
      <c r="N251" s="192"/>
      <c r="O251" s="192"/>
      <c r="P251" s="192"/>
      <c r="Q251" s="192"/>
      <c r="R251" s="192"/>
      <c r="S251" s="192"/>
      <c r="T251" s="193"/>
      <c r="AT251" s="187" t="s">
        <v>186</v>
      </c>
      <c r="AU251" s="187" t="s">
        <v>83</v>
      </c>
      <c r="AV251" s="11" t="s">
        <v>83</v>
      </c>
      <c r="AW251" s="11" t="s">
        <v>37</v>
      </c>
      <c r="AX251" s="11" t="s">
        <v>73</v>
      </c>
      <c r="AY251" s="187" t="s">
        <v>178</v>
      </c>
    </row>
    <row r="252" spans="2:51" s="12" customFormat="1" ht="13.5">
      <c r="B252" s="194"/>
      <c r="D252" s="186" t="s">
        <v>186</v>
      </c>
      <c r="E252" s="195" t="s">
        <v>5</v>
      </c>
      <c r="F252" s="196" t="s">
        <v>188</v>
      </c>
      <c r="H252" s="197">
        <v>0.485</v>
      </c>
      <c r="I252" s="198"/>
      <c r="L252" s="194"/>
      <c r="M252" s="199"/>
      <c r="N252" s="200"/>
      <c r="O252" s="200"/>
      <c r="P252" s="200"/>
      <c r="Q252" s="200"/>
      <c r="R252" s="200"/>
      <c r="S252" s="200"/>
      <c r="T252" s="201"/>
      <c r="AT252" s="195" t="s">
        <v>186</v>
      </c>
      <c r="AU252" s="195" t="s">
        <v>83</v>
      </c>
      <c r="AV252" s="12" t="s">
        <v>185</v>
      </c>
      <c r="AW252" s="12" t="s">
        <v>37</v>
      </c>
      <c r="AX252" s="12" t="s">
        <v>81</v>
      </c>
      <c r="AY252" s="195" t="s">
        <v>178</v>
      </c>
    </row>
    <row r="253" spans="2:65" s="1" customFormat="1" ht="38.25" customHeight="1">
      <c r="B253" s="172"/>
      <c r="C253" s="173" t="s">
        <v>327</v>
      </c>
      <c r="D253" s="173" t="s">
        <v>180</v>
      </c>
      <c r="E253" s="174" t="s">
        <v>459</v>
      </c>
      <c r="F253" s="175" t="s">
        <v>460</v>
      </c>
      <c r="G253" s="176" t="s">
        <v>183</v>
      </c>
      <c r="H253" s="177">
        <v>50.1</v>
      </c>
      <c r="I253" s="178"/>
      <c r="J253" s="179">
        <f>ROUND(I253*H253,2)</f>
        <v>0</v>
      </c>
      <c r="K253" s="175" t="s">
        <v>191</v>
      </c>
      <c r="L253" s="39"/>
      <c r="M253" s="180" t="s">
        <v>5</v>
      </c>
      <c r="N253" s="181" t="s">
        <v>44</v>
      </c>
      <c r="O253" s="40"/>
      <c r="P253" s="182">
        <f>O253*H253</f>
        <v>0</v>
      </c>
      <c r="Q253" s="182">
        <v>0</v>
      </c>
      <c r="R253" s="182">
        <f>Q253*H253</f>
        <v>0</v>
      </c>
      <c r="S253" s="182">
        <v>0</v>
      </c>
      <c r="T253" s="183">
        <f>S253*H253</f>
        <v>0</v>
      </c>
      <c r="AR253" s="22" t="s">
        <v>185</v>
      </c>
      <c r="AT253" s="22" t="s">
        <v>180</v>
      </c>
      <c r="AU253" s="22" t="s">
        <v>83</v>
      </c>
      <c r="AY253" s="22" t="s">
        <v>178</v>
      </c>
      <c r="BE253" s="184">
        <f>IF(N253="základní",J253,0)</f>
        <v>0</v>
      </c>
      <c r="BF253" s="184">
        <f>IF(N253="snížená",J253,0)</f>
        <v>0</v>
      </c>
      <c r="BG253" s="184">
        <f>IF(N253="zákl. přenesená",J253,0)</f>
        <v>0</v>
      </c>
      <c r="BH253" s="184">
        <f>IF(N253="sníž. přenesená",J253,0)</f>
        <v>0</v>
      </c>
      <c r="BI253" s="184">
        <f>IF(N253="nulová",J253,0)</f>
        <v>0</v>
      </c>
      <c r="BJ253" s="22" t="s">
        <v>81</v>
      </c>
      <c r="BK253" s="184">
        <f>ROUND(I253*H253,2)</f>
        <v>0</v>
      </c>
      <c r="BL253" s="22" t="s">
        <v>185</v>
      </c>
      <c r="BM253" s="22" t="s">
        <v>461</v>
      </c>
    </row>
    <row r="254" spans="2:51" s="11" customFormat="1" ht="13.5">
      <c r="B254" s="185"/>
      <c r="D254" s="186" t="s">
        <v>186</v>
      </c>
      <c r="E254" s="187" t="s">
        <v>5</v>
      </c>
      <c r="F254" s="188" t="s">
        <v>853</v>
      </c>
      <c r="H254" s="189">
        <v>50.1</v>
      </c>
      <c r="I254" s="190"/>
      <c r="L254" s="185"/>
      <c r="M254" s="191"/>
      <c r="N254" s="192"/>
      <c r="O254" s="192"/>
      <c r="P254" s="192"/>
      <c r="Q254" s="192"/>
      <c r="R254" s="192"/>
      <c r="S254" s="192"/>
      <c r="T254" s="193"/>
      <c r="AT254" s="187" t="s">
        <v>186</v>
      </c>
      <c r="AU254" s="187" t="s">
        <v>83</v>
      </c>
      <c r="AV254" s="11" t="s">
        <v>83</v>
      </c>
      <c r="AW254" s="11" t="s">
        <v>37</v>
      </c>
      <c r="AX254" s="11" t="s">
        <v>73</v>
      </c>
      <c r="AY254" s="187" t="s">
        <v>178</v>
      </c>
    </row>
    <row r="255" spans="2:51" s="12" customFormat="1" ht="13.5">
      <c r="B255" s="194"/>
      <c r="D255" s="186" t="s">
        <v>186</v>
      </c>
      <c r="E255" s="195" t="s">
        <v>5</v>
      </c>
      <c r="F255" s="196" t="s">
        <v>188</v>
      </c>
      <c r="H255" s="197">
        <v>50.1</v>
      </c>
      <c r="I255" s="198"/>
      <c r="L255" s="194"/>
      <c r="M255" s="199"/>
      <c r="N255" s="200"/>
      <c r="O255" s="200"/>
      <c r="P255" s="200"/>
      <c r="Q255" s="200"/>
      <c r="R255" s="200"/>
      <c r="S255" s="200"/>
      <c r="T255" s="201"/>
      <c r="AT255" s="195" t="s">
        <v>186</v>
      </c>
      <c r="AU255" s="195" t="s">
        <v>83</v>
      </c>
      <c r="AV255" s="12" t="s">
        <v>185</v>
      </c>
      <c r="AW255" s="12" t="s">
        <v>37</v>
      </c>
      <c r="AX255" s="12" t="s">
        <v>81</v>
      </c>
      <c r="AY255" s="195" t="s">
        <v>178</v>
      </c>
    </row>
    <row r="256" spans="2:65" s="1" customFormat="1" ht="16.5" customHeight="1">
      <c r="B256" s="172"/>
      <c r="C256" s="173" t="s">
        <v>462</v>
      </c>
      <c r="D256" s="173" t="s">
        <v>180</v>
      </c>
      <c r="E256" s="174" t="s">
        <v>467</v>
      </c>
      <c r="F256" s="175" t="s">
        <v>468</v>
      </c>
      <c r="G256" s="176" t="s">
        <v>183</v>
      </c>
      <c r="H256" s="177">
        <v>45.33</v>
      </c>
      <c r="I256" s="178"/>
      <c r="J256" s="179">
        <f>ROUND(I256*H256,2)</f>
        <v>0</v>
      </c>
      <c r="K256" s="175" t="s">
        <v>197</v>
      </c>
      <c r="L256" s="39"/>
      <c r="M256" s="180" t="s">
        <v>5</v>
      </c>
      <c r="N256" s="181" t="s">
        <v>44</v>
      </c>
      <c r="O256" s="40"/>
      <c r="P256" s="182">
        <f>O256*H256</f>
        <v>0</v>
      </c>
      <c r="Q256" s="182">
        <v>0</v>
      </c>
      <c r="R256" s="182">
        <f>Q256*H256</f>
        <v>0</v>
      </c>
      <c r="S256" s="182">
        <v>0</v>
      </c>
      <c r="T256" s="183">
        <f>S256*H256</f>
        <v>0</v>
      </c>
      <c r="AR256" s="22" t="s">
        <v>185</v>
      </c>
      <c r="AT256" s="22" t="s">
        <v>180</v>
      </c>
      <c r="AU256" s="22" t="s">
        <v>83</v>
      </c>
      <c r="AY256" s="22" t="s">
        <v>178</v>
      </c>
      <c r="BE256" s="184">
        <f>IF(N256="základní",J256,0)</f>
        <v>0</v>
      </c>
      <c r="BF256" s="184">
        <f>IF(N256="snížená",J256,0)</f>
        <v>0</v>
      </c>
      <c r="BG256" s="184">
        <f>IF(N256="zákl. přenesená",J256,0)</f>
        <v>0</v>
      </c>
      <c r="BH256" s="184">
        <f>IF(N256="sníž. přenesená",J256,0)</f>
        <v>0</v>
      </c>
      <c r="BI256" s="184">
        <f>IF(N256="nulová",J256,0)</f>
        <v>0</v>
      </c>
      <c r="BJ256" s="22" t="s">
        <v>81</v>
      </c>
      <c r="BK256" s="184">
        <f>ROUND(I256*H256,2)</f>
        <v>0</v>
      </c>
      <c r="BL256" s="22" t="s">
        <v>185</v>
      </c>
      <c r="BM256" s="22" t="s">
        <v>465</v>
      </c>
    </row>
    <row r="257" spans="2:51" s="11" customFormat="1" ht="13.5">
      <c r="B257" s="185"/>
      <c r="D257" s="186" t="s">
        <v>186</v>
      </c>
      <c r="E257" s="187" t="s">
        <v>5</v>
      </c>
      <c r="F257" s="188" t="s">
        <v>854</v>
      </c>
      <c r="H257" s="189">
        <v>45.33</v>
      </c>
      <c r="I257" s="190"/>
      <c r="L257" s="185"/>
      <c r="M257" s="191"/>
      <c r="N257" s="192"/>
      <c r="O257" s="192"/>
      <c r="P257" s="192"/>
      <c r="Q257" s="192"/>
      <c r="R257" s="192"/>
      <c r="S257" s="192"/>
      <c r="T257" s="193"/>
      <c r="AT257" s="187" t="s">
        <v>186</v>
      </c>
      <c r="AU257" s="187" t="s">
        <v>83</v>
      </c>
      <c r="AV257" s="11" t="s">
        <v>83</v>
      </c>
      <c r="AW257" s="11" t="s">
        <v>37</v>
      </c>
      <c r="AX257" s="11" t="s">
        <v>73</v>
      </c>
      <c r="AY257" s="187" t="s">
        <v>178</v>
      </c>
    </row>
    <row r="258" spans="2:51" s="12" customFormat="1" ht="13.5">
      <c r="B258" s="194"/>
      <c r="D258" s="186" t="s">
        <v>186</v>
      </c>
      <c r="E258" s="195" t="s">
        <v>5</v>
      </c>
      <c r="F258" s="196" t="s">
        <v>188</v>
      </c>
      <c r="H258" s="197">
        <v>45.33</v>
      </c>
      <c r="I258" s="198"/>
      <c r="L258" s="194"/>
      <c r="M258" s="199"/>
      <c r="N258" s="200"/>
      <c r="O258" s="200"/>
      <c r="P258" s="200"/>
      <c r="Q258" s="200"/>
      <c r="R258" s="200"/>
      <c r="S258" s="200"/>
      <c r="T258" s="201"/>
      <c r="AT258" s="195" t="s">
        <v>186</v>
      </c>
      <c r="AU258" s="195" t="s">
        <v>83</v>
      </c>
      <c r="AV258" s="12" t="s">
        <v>185</v>
      </c>
      <c r="AW258" s="12" t="s">
        <v>37</v>
      </c>
      <c r="AX258" s="12" t="s">
        <v>81</v>
      </c>
      <c r="AY258" s="195" t="s">
        <v>178</v>
      </c>
    </row>
    <row r="259" spans="2:65" s="1" customFormat="1" ht="16.5" customHeight="1">
      <c r="B259" s="172"/>
      <c r="C259" s="173" t="s">
        <v>330</v>
      </c>
      <c r="D259" s="173" t="s">
        <v>180</v>
      </c>
      <c r="E259" s="174" t="s">
        <v>472</v>
      </c>
      <c r="F259" s="175" t="s">
        <v>473</v>
      </c>
      <c r="G259" s="176" t="s">
        <v>183</v>
      </c>
      <c r="H259" s="177">
        <v>154.28</v>
      </c>
      <c r="I259" s="178"/>
      <c r="J259" s="179">
        <f>ROUND(I259*H259,2)</f>
        <v>0</v>
      </c>
      <c r="K259" s="175" t="s">
        <v>197</v>
      </c>
      <c r="L259" s="39"/>
      <c r="M259" s="180" t="s">
        <v>5</v>
      </c>
      <c r="N259" s="181" t="s">
        <v>44</v>
      </c>
      <c r="O259" s="40"/>
      <c r="P259" s="182">
        <f>O259*H259</f>
        <v>0</v>
      </c>
      <c r="Q259" s="182">
        <v>0</v>
      </c>
      <c r="R259" s="182">
        <f>Q259*H259</f>
        <v>0</v>
      </c>
      <c r="S259" s="182">
        <v>0</v>
      </c>
      <c r="T259" s="183">
        <f>S259*H259</f>
        <v>0</v>
      </c>
      <c r="AR259" s="22" t="s">
        <v>185</v>
      </c>
      <c r="AT259" s="22" t="s">
        <v>180</v>
      </c>
      <c r="AU259" s="22" t="s">
        <v>83</v>
      </c>
      <c r="AY259" s="22" t="s">
        <v>178</v>
      </c>
      <c r="BE259" s="184">
        <f>IF(N259="základní",J259,0)</f>
        <v>0</v>
      </c>
      <c r="BF259" s="184">
        <f>IF(N259="snížená",J259,0)</f>
        <v>0</v>
      </c>
      <c r="BG259" s="184">
        <f>IF(N259="zákl. přenesená",J259,0)</f>
        <v>0</v>
      </c>
      <c r="BH259" s="184">
        <f>IF(N259="sníž. přenesená",J259,0)</f>
        <v>0</v>
      </c>
      <c r="BI259" s="184">
        <f>IF(N259="nulová",J259,0)</f>
        <v>0</v>
      </c>
      <c r="BJ259" s="22" t="s">
        <v>81</v>
      </c>
      <c r="BK259" s="184">
        <f>ROUND(I259*H259,2)</f>
        <v>0</v>
      </c>
      <c r="BL259" s="22" t="s">
        <v>185</v>
      </c>
      <c r="BM259" s="22" t="s">
        <v>469</v>
      </c>
    </row>
    <row r="260" spans="2:51" s="11" customFormat="1" ht="13.5">
      <c r="B260" s="185"/>
      <c r="D260" s="186" t="s">
        <v>186</v>
      </c>
      <c r="E260" s="187" t="s">
        <v>5</v>
      </c>
      <c r="F260" s="188" t="s">
        <v>855</v>
      </c>
      <c r="H260" s="189">
        <v>154.28</v>
      </c>
      <c r="I260" s="190"/>
      <c r="L260" s="185"/>
      <c r="M260" s="191"/>
      <c r="N260" s="192"/>
      <c r="O260" s="192"/>
      <c r="P260" s="192"/>
      <c r="Q260" s="192"/>
      <c r="R260" s="192"/>
      <c r="S260" s="192"/>
      <c r="T260" s="193"/>
      <c r="AT260" s="187" t="s">
        <v>186</v>
      </c>
      <c r="AU260" s="187" t="s">
        <v>83</v>
      </c>
      <c r="AV260" s="11" t="s">
        <v>83</v>
      </c>
      <c r="AW260" s="11" t="s">
        <v>37</v>
      </c>
      <c r="AX260" s="11" t="s">
        <v>73</v>
      </c>
      <c r="AY260" s="187" t="s">
        <v>178</v>
      </c>
    </row>
    <row r="261" spans="2:51" s="12" customFormat="1" ht="13.5">
      <c r="B261" s="194"/>
      <c r="D261" s="186" t="s">
        <v>186</v>
      </c>
      <c r="E261" s="195" t="s">
        <v>5</v>
      </c>
      <c r="F261" s="196" t="s">
        <v>188</v>
      </c>
      <c r="H261" s="197">
        <v>154.28</v>
      </c>
      <c r="I261" s="198"/>
      <c r="L261" s="194"/>
      <c r="M261" s="199"/>
      <c r="N261" s="200"/>
      <c r="O261" s="200"/>
      <c r="P261" s="200"/>
      <c r="Q261" s="200"/>
      <c r="R261" s="200"/>
      <c r="S261" s="200"/>
      <c r="T261" s="201"/>
      <c r="AT261" s="195" t="s">
        <v>186</v>
      </c>
      <c r="AU261" s="195" t="s">
        <v>83</v>
      </c>
      <c r="AV261" s="12" t="s">
        <v>185</v>
      </c>
      <c r="AW261" s="12" t="s">
        <v>37</v>
      </c>
      <c r="AX261" s="12" t="s">
        <v>81</v>
      </c>
      <c r="AY261" s="195" t="s">
        <v>178</v>
      </c>
    </row>
    <row r="262" spans="2:65" s="1" customFormat="1" ht="16.5" customHeight="1">
      <c r="B262" s="172"/>
      <c r="C262" s="173" t="s">
        <v>471</v>
      </c>
      <c r="D262" s="173" t="s">
        <v>180</v>
      </c>
      <c r="E262" s="174" t="s">
        <v>476</v>
      </c>
      <c r="F262" s="175" t="s">
        <v>477</v>
      </c>
      <c r="G262" s="176" t="s">
        <v>183</v>
      </c>
      <c r="H262" s="177">
        <v>13.23</v>
      </c>
      <c r="I262" s="178"/>
      <c r="J262" s="179">
        <f>ROUND(I262*H262,2)</f>
        <v>0</v>
      </c>
      <c r="K262" s="175" t="s">
        <v>197</v>
      </c>
      <c r="L262" s="39"/>
      <c r="M262" s="180" t="s">
        <v>5</v>
      </c>
      <c r="N262" s="181" t="s">
        <v>44</v>
      </c>
      <c r="O262" s="40"/>
      <c r="P262" s="182">
        <f>O262*H262</f>
        <v>0</v>
      </c>
      <c r="Q262" s="182">
        <v>0</v>
      </c>
      <c r="R262" s="182">
        <f>Q262*H262</f>
        <v>0</v>
      </c>
      <c r="S262" s="182">
        <v>0</v>
      </c>
      <c r="T262" s="183">
        <f>S262*H262</f>
        <v>0</v>
      </c>
      <c r="AR262" s="22" t="s">
        <v>185</v>
      </c>
      <c r="AT262" s="22" t="s">
        <v>180</v>
      </c>
      <c r="AU262" s="22" t="s">
        <v>83</v>
      </c>
      <c r="AY262" s="22" t="s">
        <v>178</v>
      </c>
      <c r="BE262" s="184">
        <f>IF(N262="základní",J262,0)</f>
        <v>0</v>
      </c>
      <c r="BF262" s="184">
        <f>IF(N262="snížená",J262,0)</f>
        <v>0</v>
      </c>
      <c r="BG262" s="184">
        <f>IF(N262="zákl. přenesená",J262,0)</f>
        <v>0</v>
      </c>
      <c r="BH262" s="184">
        <f>IF(N262="sníž. přenesená",J262,0)</f>
        <v>0</v>
      </c>
      <c r="BI262" s="184">
        <f>IF(N262="nulová",J262,0)</f>
        <v>0</v>
      </c>
      <c r="BJ262" s="22" t="s">
        <v>81</v>
      </c>
      <c r="BK262" s="184">
        <f>ROUND(I262*H262,2)</f>
        <v>0</v>
      </c>
      <c r="BL262" s="22" t="s">
        <v>185</v>
      </c>
      <c r="BM262" s="22" t="s">
        <v>474</v>
      </c>
    </row>
    <row r="263" spans="2:51" s="11" customFormat="1" ht="13.5">
      <c r="B263" s="185"/>
      <c r="D263" s="186" t="s">
        <v>186</v>
      </c>
      <c r="E263" s="187" t="s">
        <v>5</v>
      </c>
      <c r="F263" s="188" t="s">
        <v>479</v>
      </c>
      <c r="H263" s="189">
        <v>13.23</v>
      </c>
      <c r="I263" s="190"/>
      <c r="L263" s="185"/>
      <c r="M263" s="191"/>
      <c r="N263" s="192"/>
      <c r="O263" s="192"/>
      <c r="P263" s="192"/>
      <c r="Q263" s="192"/>
      <c r="R263" s="192"/>
      <c r="S263" s="192"/>
      <c r="T263" s="193"/>
      <c r="AT263" s="187" t="s">
        <v>186</v>
      </c>
      <c r="AU263" s="187" t="s">
        <v>83</v>
      </c>
      <c r="AV263" s="11" t="s">
        <v>83</v>
      </c>
      <c r="AW263" s="11" t="s">
        <v>37</v>
      </c>
      <c r="AX263" s="11" t="s">
        <v>73</v>
      </c>
      <c r="AY263" s="187" t="s">
        <v>178</v>
      </c>
    </row>
    <row r="264" spans="2:51" s="12" customFormat="1" ht="13.5">
      <c r="B264" s="194"/>
      <c r="D264" s="186" t="s">
        <v>186</v>
      </c>
      <c r="E264" s="195" t="s">
        <v>5</v>
      </c>
      <c r="F264" s="196" t="s">
        <v>188</v>
      </c>
      <c r="H264" s="197">
        <v>13.23</v>
      </c>
      <c r="I264" s="198"/>
      <c r="L264" s="194"/>
      <c r="M264" s="199"/>
      <c r="N264" s="200"/>
      <c r="O264" s="200"/>
      <c r="P264" s="200"/>
      <c r="Q264" s="200"/>
      <c r="R264" s="200"/>
      <c r="S264" s="200"/>
      <c r="T264" s="201"/>
      <c r="AT264" s="195" t="s">
        <v>186</v>
      </c>
      <c r="AU264" s="195" t="s">
        <v>83</v>
      </c>
      <c r="AV264" s="12" t="s">
        <v>185</v>
      </c>
      <c r="AW264" s="12" t="s">
        <v>37</v>
      </c>
      <c r="AX264" s="12" t="s">
        <v>81</v>
      </c>
      <c r="AY264" s="195" t="s">
        <v>178</v>
      </c>
    </row>
    <row r="265" spans="2:65" s="1" customFormat="1" ht="38.25" customHeight="1">
      <c r="B265" s="172"/>
      <c r="C265" s="173" t="s">
        <v>335</v>
      </c>
      <c r="D265" s="173" t="s">
        <v>180</v>
      </c>
      <c r="E265" s="174" t="s">
        <v>490</v>
      </c>
      <c r="F265" s="175" t="s">
        <v>491</v>
      </c>
      <c r="G265" s="176" t="s">
        <v>183</v>
      </c>
      <c r="H265" s="177">
        <v>31.16</v>
      </c>
      <c r="I265" s="178"/>
      <c r="J265" s="179">
        <f>ROUND(I265*H265,2)</f>
        <v>0</v>
      </c>
      <c r="K265" s="175" t="s">
        <v>191</v>
      </c>
      <c r="L265" s="39"/>
      <c r="M265" s="180" t="s">
        <v>5</v>
      </c>
      <c r="N265" s="181" t="s">
        <v>44</v>
      </c>
      <c r="O265" s="40"/>
      <c r="P265" s="182">
        <f>O265*H265</f>
        <v>0</v>
      </c>
      <c r="Q265" s="182">
        <v>0</v>
      </c>
      <c r="R265" s="182">
        <f>Q265*H265</f>
        <v>0</v>
      </c>
      <c r="S265" s="182">
        <v>0</v>
      </c>
      <c r="T265" s="183">
        <f>S265*H265</f>
        <v>0</v>
      </c>
      <c r="AR265" s="22" t="s">
        <v>185</v>
      </c>
      <c r="AT265" s="22" t="s">
        <v>180</v>
      </c>
      <c r="AU265" s="22" t="s">
        <v>83</v>
      </c>
      <c r="AY265" s="22" t="s">
        <v>178</v>
      </c>
      <c r="BE265" s="184">
        <f>IF(N265="základní",J265,0)</f>
        <v>0</v>
      </c>
      <c r="BF265" s="184">
        <f>IF(N265="snížená",J265,0)</f>
        <v>0</v>
      </c>
      <c r="BG265" s="184">
        <f>IF(N265="zákl. přenesená",J265,0)</f>
        <v>0</v>
      </c>
      <c r="BH265" s="184">
        <f>IF(N265="sníž. přenesená",J265,0)</f>
        <v>0</v>
      </c>
      <c r="BI265" s="184">
        <f>IF(N265="nulová",J265,0)</f>
        <v>0</v>
      </c>
      <c r="BJ265" s="22" t="s">
        <v>81</v>
      </c>
      <c r="BK265" s="184">
        <f>ROUND(I265*H265,2)</f>
        <v>0</v>
      </c>
      <c r="BL265" s="22" t="s">
        <v>185</v>
      </c>
      <c r="BM265" s="22" t="s">
        <v>478</v>
      </c>
    </row>
    <row r="266" spans="2:51" s="11" customFormat="1" ht="13.5">
      <c r="B266" s="185"/>
      <c r="D266" s="186" t="s">
        <v>186</v>
      </c>
      <c r="E266" s="187" t="s">
        <v>5</v>
      </c>
      <c r="F266" s="188" t="s">
        <v>856</v>
      </c>
      <c r="H266" s="189">
        <v>31.16</v>
      </c>
      <c r="I266" s="190"/>
      <c r="L266" s="185"/>
      <c r="M266" s="191"/>
      <c r="N266" s="192"/>
      <c r="O266" s="192"/>
      <c r="P266" s="192"/>
      <c r="Q266" s="192"/>
      <c r="R266" s="192"/>
      <c r="S266" s="192"/>
      <c r="T266" s="193"/>
      <c r="AT266" s="187" t="s">
        <v>186</v>
      </c>
      <c r="AU266" s="187" t="s">
        <v>83</v>
      </c>
      <c r="AV266" s="11" t="s">
        <v>83</v>
      </c>
      <c r="AW266" s="11" t="s">
        <v>37</v>
      </c>
      <c r="AX266" s="11" t="s">
        <v>73</v>
      </c>
      <c r="AY266" s="187" t="s">
        <v>178</v>
      </c>
    </row>
    <row r="267" spans="2:51" s="12" customFormat="1" ht="13.5">
      <c r="B267" s="194"/>
      <c r="D267" s="186" t="s">
        <v>186</v>
      </c>
      <c r="E267" s="195" t="s">
        <v>5</v>
      </c>
      <c r="F267" s="196" t="s">
        <v>188</v>
      </c>
      <c r="H267" s="197">
        <v>31.16</v>
      </c>
      <c r="I267" s="198"/>
      <c r="L267" s="194"/>
      <c r="M267" s="199"/>
      <c r="N267" s="200"/>
      <c r="O267" s="200"/>
      <c r="P267" s="200"/>
      <c r="Q267" s="200"/>
      <c r="R267" s="200"/>
      <c r="S267" s="200"/>
      <c r="T267" s="201"/>
      <c r="AT267" s="195" t="s">
        <v>186</v>
      </c>
      <c r="AU267" s="195" t="s">
        <v>83</v>
      </c>
      <c r="AV267" s="12" t="s">
        <v>185</v>
      </c>
      <c r="AW267" s="12" t="s">
        <v>37</v>
      </c>
      <c r="AX267" s="12" t="s">
        <v>81</v>
      </c>
      <c r="AY267" s="195" t="s">
        <v>178</v>
      </c>
    </row>
    <row r="268" spans="2:63" s="10" customFormat="1" ht="29.85" customHeight="1">
      <c r="B268" s="159"/>
      <c r="D268" s="160" t="s">
        <v>72</v>
      </c>
      <c r="E268" s="170" t="s">
        <v>494</v>
      </c>
      <c r="F268" s="170" t="s">
        <v>495</v>
      </c>
      <c r="I268" s="162"/>
      <c r="J268" s="171">
        <f>BK268</f>
        <v>0</v>
      </c>
      <c r="L268" s="159"/>
      <c r="M268" s="164"/>
      <c r="N268" s="165"/>
      <c r="O268" s="165"/>
      <c r="P268" s="166">
        <f>SUM(P269:P276)</f>
        <v>0</v>
      </c>
      <c r="Q268" s="165"/>
      <c r="R268" s="166">
        <f>SUM(R269:R276)</f>
        <v>0</v>
      </c>
      <c r="S268" s="165"/>
      <c r="T268" s="167">
        <f>SUM(T269:T276)</f>
        <v>0</v>
      </c>
      <c r="AR268" s="160" t="s">
        <v>81</v>
      </c>
      <c r="AT268" s="168" t="s">
        <v>72</v>
      </c>
      <c r="AU268" s="168" t="s">
        <v>81</v>
      </c>
      <c r="AY268" s="160" t="s">
        <v>178</v>
      </c>
      <c r="BK268" s="169">
        <f>SUM(BK269:BK276)</f>
        <v>0</v>
      </c>
    </row>
    <row r="269" spans="2:65" s="1" customFormat="1" ht="25.5" customHeight="1">
      <c r="B269" s="172"/>
      <c r="C269" s="173" t="s">
        <v>480</v>
      </c>
      <c r="D269" s="173" t="s">
        <v>180</v>
      </c>
      <c r="E269" s="174" t="s">
        <v>496</v>
      </c>
      <c r="F269" s="175" t="s">
        <v>497</v>
      </c>
      <c r="G269" s="176" t="s">
        <v>217</v>
      </c>
      <c r="H269" s="177">
        <v>34.197</v>
      </c>
      <c r="I269" s="178"/>
      <c r="J269" s="179">
        <f>ROUND(I269*H269,2)</f>
        <v>0</v>
      </c>
      <c r="K269" s="175" t="s">
        <v>435</v>
      </c>
      <c r="L269" s="39"/>
      <c r="M269" s="180" t="s">
        <v>5</v>
      </c>
      <c r="N269" s="181" t="s">
        <v>44</v>
      </c>
      <c r="O269" s="40"/>
      <c r="P269" s="182">
        <f>O269*H269</f>
        <v>0</v>
      </c>
      <c r="Q269" s="182">
        <v>0</v>
      </c>
      <c r="R269" s="182">
        <f>Q269*H269</f>
        <v>0</v>
      </c>
      <c r="S269" s="182">
        <v>0</v>
      </c>
      <c r="T269" s="183">
        <f>S269*H269</f>
        <v>0</v>
      </c>
      <c r="AR269" s="22" t="s">
        <v>185</v>
      </c>
      <c r="AT269" s="22" t="s">
        <v>180</v>
      </c>
      <c r="AU269" s="22" t="s">
        <v>83</v>
      </c>
      <c r="AY269" s="22" t="s">
        <v>178</v>
      </c>
      <c r="BE269" s="184">
        <f>IF(N269="základní",J269,0)</f>
        <v>0</v>
      </c>
      <c r="BF269" s="184">
        <f>IF(N269="snížená",J269,0)</f>
        <v>0</v>
      </c>
      <c r="BG269" s="184">
        <f>IF(N269="zákl. přenesená",J269,0)</f>
        <v>0</v>
      </c>
      <c r="BH269" s="184">
        <f>IF(N269="sníž. přenesená",J269,0)</f>
        <v>0</v>
      </c>
      <c r="BI269" s="184">
        <f>IF(N269="nulová",J269,0)</f>
        <v>0</v>
      </c>
      <c r="BJ269" s="22" t="s">
        <v>81</v>
      </c>
      <c r="BK269" s="184">
        <f>ROUND(I269*H269,2)</f>
        <v>0</v>
      </c>
      <c r="BL269" s="22" t="s">
        <v>185</v>
      </c>
      <c r="BM269" s="22" t="s">
        <v>483</v>
      </c>
    </row>
    <row r="270" spans="2:51" s="11" customFormat="1" ht="13.5">
      <c r="B270" s="185"/>
      <c r="D270" s="186" t="s">
        <v>186</v>
      </c>
      <c r="E270" s="187" t="s">
        <v>5</v>
      </c>
      <c r="F270" s="188" t="s">
        <v>857</v>
      </c>
      <c r="H270" s="189">
        <v>34.197</v>
      </c>
      <c r="I270" s="190"/>
      <c r="L270" s="185"/>
      <c r="M270" s="191"/>
      <c r="N270" s="192"/>
      <c r="O270" s="192"/>
      <c r="P270" s="192"/>
      <c r="Q270" s="192"/>
      <c r="R270" s="192"/>
      <c r="S270" s="192"/>
      <c r="T270" s="193"/>
      <c r="AT270" s="187" t="s">
        <v>186</v>
      </c>
      <c r="AU270" s="187" t="s">
        <v>83</v>
      </c>
      <c r="AV270" s="11" t="s">
        <v>83</v>
      </c>
      <c r="AW270" s="11" t="s">
        <v>37</v>
      </c>
      <c r="AX270" s="11" t="s">
        <v>73</v>
      </c>
      <c r="AY270" s="187" t="s">
        <v>178</v>
      </c>
    </row>
    <row r="271" spans="2:51" s="12" customFormat="1" ht="13.5">
      <c r="B271" s="194"/>
      <c r="D271" s="186" t="s">
        <v>186</v>
      </c>
      <c r="E271" s="195" t="s">
        <v>5</v>
      </c>
      <c r="F271" s="196" t="s">
        <v>188</v>
      </c>
      <c r="H271" s="197">
        <v>34.197</v>
      </c>
      <c r="I271" s="198"/>
      <c r="L271" s="194"/>
      <c r="M271" s="199"/>
      <c r="N271" s="200"/>
      <c r="O271" s="200"/>
      <c r="P271" s="200"/>
      <c r="Q271" s="200"/>
      <c r="R271" s="200"/>
      <c r="S271" s="200"/>
      <c r="T271" s="201"/>
      <c r="AT271" s="195" t="s">
        <v>186</v>
      </c>
      <c r="AU271" s="195" t="s">
        <v>83</v>
      </c>
      <c r="AV271" s="12" t="s">
        <v>185</v>
      </c>
      <c r="AW271" s="12" t="s">
        <v>37</v>
      </c>
      <c r="AX271" s="12" t="s">
        <v>81</v>
      </c>
      <c r="AY271" s="195" t="s">
        <v>178</v>
      </c>
    </row>
    <row r="272" spans="2:65" s="1" customFormat="1" ht="25.5" customHeight="1">
      <c r="B272" s="172"/>
      <c r="C272" s="173" t="s">
        <v>339</v>
      </c>
      <c r="D272" s="173" t="s">
        <v>180</v>
      </c>
      <c r="E272" s="174" t="s">
        <v>501</v>
      </c>
      <c r="F272" s="175" t="s">
        <v>502</v>
      </c>
      <c r="G272" s="176" t="s">
        <v>217</v>
      </c>
      <c r="H272" s="177">
        <v>34.944</v>
      </c>
      <c r="I272" s="178"/>
      <c r="J272" s="179">
        <f>ROUND(I272*H272,2)</f>
        <v>0</v>
      </c>
      <c r="K272" s="175" t="s">
        <v>435</v>
      </c>
      <c r="L272" s="39"/>
      <c r="M272" s="180" t="s">
        <v>5</v>
      </c>
      <c r="N272" s="181" t="s">
        <v>44</v>
      </c>
      <c r="O272" s="40"/>
      <c r="P272" s="182">
        <f>O272*H272</f>
        <v>0</v>
      </c>
      <c r="Q272" s="182">
        <v>0</v>
      </c>
      <c r="R272" s="182">
        <f>Q272*H272</f>
        <v>0</v>
      </c>
      <c r="S272" s="182">
        <v>0</v>
      </c>
      <c r="T272" s="183">
        <f>S272*H272</f>
        <v>0</v>
      </c>
      <c r="AR272" s="22" t="s">
        <v>185</v>
      </c>
      <c r="AT272" s="22" t="s">
        <v>180</v>
      </c>
      <c r="AU272" s="22" t="s">
        <v>83</v>
      </c>
      <c r="AY272" s="22" t="s">
        <v>178</v>
      </c>
      <c r="BE272" s="184">
        <f>IF(N272="základní",J272,0)</f>
        <v>0</v>
      </c>
      <c r="BF272" s="184">
        <f>IF(N272="snížená",J272,0)</f>
        <v>0</v>
      </c>
      <c r="BG272" s="184">
        <f>IF(N272="zákl. přenesená",J272,0)</f>
        <v>0</v>
      </c>
      <c r="BH272" s="184">
        <f>IF(N272="sníž. přenesená",J272,0)</f>
        <v>0</v>
      </c>
      <c r="BI272" s="184">
        <f>IF(N272="nulová",J272,0)</f>
        <v>0</v>
      </c>
      <c r="BJ272" s="22" t="s">
        <v>81</v>
      </c>
      <c r="BK272" s="184">
        <f>ROUND(I272*H272,2)</f>
        <v>0</v>
      </c>
      <c r="BL272" s="22" t="s">
        <v>185</v>
      </c>
      <c r="BM272" s="22" t="s">
        <v>487</v>
      </c>
    </row>
    <row r="273" spans="2:65" s="1" customFormat="1" ht="25.5" customHeight="1">
      <c r="B273" s="172"/>
      <c r="C273" s="173" t="s">
        <v>489</v>
      </c>
      <c r="D273" s="173" t="s">
        <v>180</v>
      </c>
      <c r="E273" s="174" t="s">
        <v>504</v>
      </c>
      <c r="F273" s="175" t="s">
        <v>505</v>
      </c>
      <c r="G273" s="176" t="s">
        <v>217</v>
      </c>
      <c r="H273" s="177">
        <v>139.776</v>
      </c>
      <c r="I273" s="178"/>
      <c r="J273" s="179">
        <f>ROUND(I273*H273,2)</f>
        <v>0</v>
      </c>
      <c r="K273" s="175" t="s">
        <v>435</v>
      </c>
      <c r="L273" s="39"/>
      <c r="M273" s="180" t="s">
        <v>5</v>
      </c>
      <c r="N273" s="181" t="s">
        <v>44</v>
      </c>
      <c r="O273" s="40"/>
      <c r="P273" s="182">
        <f>O273*H273</f>
        <v>0</v>
      </c>
      <c r="Q273" s="182">
        <v>0</v>
      </c>
      <c r="R273" s="182">
        <f>Q273*H273</f>
        <v>0</v>
      </c>
      <c r="S273" s="182">
        <v>0</v>
      </c>
      <c r="T273" s="183">
        <f>S273*H273</f>
        <v>0</v>
      </c>
      <c r="AR273" s="22" t="s">
        <v>185</v>
      </c>
      <c r="AT273" s="22" t="s">
        <v>180</v>
      </c>
      <c r="AU273" s="22" t="s">
        <v>83</v>
      </c>
      <c r="AY273" s="22" t="s">
        <v>178</v>
      </c>
      <c r="BE273" s="184">
        <f>IF(N273="základní",J273,0)</f>
        <v>0</v>
      </c>
      <c r="BF273" s="184">
        <f>IF(N273="snížená",J273,0)</f>
        <v>0</v>
      </c>
      <c r="BG273" s="184">
        <f>IF(N273="zákl. přenesená",J273,0)</f>
        <v>0</v>
      </c>
      <c r="BH273" s="184">
        <f>IF(N273="sníž. přenesená",J273,0)</f>
        <v>0</v>
      </c>
      <c r="BI273" s="184">
        <f>IF(N273="nulová",J273,0)</f>
        <v>0</v>
      </c>
      <c r="BJ273" s="22" t="s">
        <v>81</v>
      </c>
      <c r="BK273" s="184">
        <f>ROUND(I273*H273,2)</f>
        <v>0</v>
      </c>
      <c r="BL273" s="22" t="s">
        <v>185</v>
      </c>
      <c r="BM273" s="22" t="s">
        <v>492</v>
      </c>
    </row>
    <row r="274" spans="2:51" s="11" customFormat="1" ht="13.5">
      <c r="B274" s="185"/>
      <c r="D274" s="186" t="s">
        <v>186</v>
      </c>
      <c r="E274" s="187" t="s">
        <v>5</v>
      </c>
      <c r="F274" s="188" t="s">
        <v>858</v>
      </c>
      <c r="H274" s="189">
        <v>139.776</v>
      </c>
      <c r="I274" s="190"/>
      <c r="L274" s="185"/>
      <c r="M274" s="191"/>
      <c r="N274" s="192"/>
      <c r="O274" s="192"/>
      <c r="P274" s="192"/>
      <c r="Q274" s="192"/>
      <c r="R274" s="192"/>
      <c r="S274" s="192"/>
      <c r="T274" s="193"/>
      <c r="AT274" s="187" t="s">
        <v>186</v>
      </c>
      <c r="AU274" s="187" t="s">
        <v>83</v>
      </c>
      <c r="AV274" s="11" t="s">
        <v>83</v>
      </c>
      <c r="AW274" s="11" t="s">
        <v>37</v>
      </c>
      <c r="AX274" s="11" t="s">
        <v>73</v>
      </c>
      <c r="AY274" s="187" t="s">
        <v>178</v>
      </c>
    </row>
    <row r="275" spans="2:51" s="12" customFormat="1" ht="13.5">
      <c r="B275" s="194"/>
      <c r="D275" s="186" t="s">
        <v>186</v>
      </c>
      <c r="E275" s="195" t="s">
        <v>5</v>
      </c>
      <c r="F275" s="196" t="s">
        <v>188</v>
      </c>
      <c r="H275" s="197">
        <v>139.776</v>
      </c>
      <c r="I275" s="198"/>
      <c r="L275" s="194"/>
      <c r="M275" s="199"/>
      <c r="N275" s="200"/>
      <c r="O275" s="200"/>
      <c r="P275" s="200"/>
      <c r="Q275" s="200"/>
      <c r="R275" s="200"/>
      <c r="S275" s="200"/>
      <c r="T275" s="201"/>
      <c r="AT275" s="195" t="s">
        <v>186</v>
      </c>
      <c r="AU275" s="195" t="s">
        <v>83</v>
      </c>
      <c r="AV275" s="12" t="s">
        <v>185</v>
      </c>
      <c r="AW275" s="12" t="s">
        <v>37</v>
      </c>
      <c r="AX275" s="12" t="s">
        <v>81</v>
      </c>
      <c r="AY275" s="195" t="s">
        <v>178</v>
      </c>
    </row>
    <row r="276" spans="2:65" s="1" customFormat="1" ht="16.5" customHeight="1">
      <c r="B276" s="172"/>
      <c r="C276" s="173" t="s">
        <v>345</v>
      </c>
      <c r="D276" s="173" t="s">
        <v>180</v>
      </c>
      <c r="E276" s="174" t="s">
        <v>509</v>
      </c>
      <c r="F276" s="175" t="s">
        <v>510</v>
      </c>
      <c r="G276" s="176" t="s">
        <v>217</v>
      </c>
      <c r="H276" s="177">
        <v>34.944</v>
      </c>
      <c r="I276" s="178"/>
      <c r="J276" s="179">
        <f>ROUND(I276*H276,2)</f>
        <v>0</v>
      </c>
      <c r="K276" s="175" t="s">
        <v>197</v>
      </c>
      <c r="L276" s="39"/>
      <c r="M276" s="180" t="s">
        <v>5</v>
      </c>
      <c r="N276" s="181" t="s">
        <v>44</v>
      </c>
      <c r="O276" s="40"/>
      <c r="P276" s="182">
        <f>O276*H276</f>
        <v>0</v>
      </c>
      <c r="Q276" s="182">
        <v>0</v>
      </c>
      <c r="R276" s="182">
        <f>Q276*H276</f>
        <v>0</v>
      </c>
      <c r="S276" s="182">
        <v>0</v>
      </c>
      <c r="T276" s="183">
        <f>S276*H276</f>
        <v>0</v>
      </c>
      <c r="AR276" s="22" t="s">
        <v>185</v>
      </c>
      <c r="AT276" s="22" t="s">
        <v>180</v>
      </c>
      <c r="AU276" s="22" t="s">
        <v>83</v>
      </c>
      <c r="AY276" s="22" t="s">
        <v>178</v>
      </c>
      <c r="BE276" s="184">
        <f>IF(N276="základní",J276,0)</f>
        <v>0</v>
      </c>
      <c r="BF276" s="184">
        <f>IF(N276="snížená",J276,0)</f>
        <v>0</v>
      </c>
      <c r="BG276" s="184">
        <f>IF(N276="zákl. přenesená",J276,0)</f>
        <v>0</v>
      </c>
      <c r="BH276" s="184">
        <f>IF(N276="sníž. přenesená",J276,0)</f>
        <v>0</v>
      </c>
      <c r="BI276" s="184">
        <f>IF(N276="nulová",J276,0)</f>
        <v>0</v>
      </c>
      <c r="BJ276" s="22" t="s">
        <v>81</v>
      </c>
      <c r="BK276" s="184">
        <f>ROUND(I276*H276,2)</f>
        <v>0</v>
      </c>
      <c r="BL276" s="22" t="s">
        <v>185</v>
      </c>
      <c r="BM276" s="22" t="s">
        <v>498</v>
      </c>
    </row>
    <row r="277" spans="2:63" s="10" customFormat="1" ht="29.85" customHeight="1">
      <c r="B277" s="159"/>
      <c r="D277" s="160" t="s">
        <v>72</v>
      </c>
      <c r="E277" s="170" t="s">
        <v>512</v>
      </c>
      <c r="F277" s="170" t="s">
        <v>513</v>
      </c>
      <c r="I277" s="162"/>
      <c r="J277" s="171">
        <f>BK277</f>
        <v>0</v>
      </c>
      <c r="L277" s="159"/>
      <c r="M277" s="164"/>
      <c r="N277" s="165"/>
      <c r="O277" s="165"/>
      <c r="P277" s="166">
        <f>P278</f>
        <v>0</v>
      </c>
      <c r="Q277" s="165"/>
      <c r="R277" s="166">
        <f>R278</f>
        <v>0</v>
      </c>
      <c r="S277" s="165"/>
      <c r="T277" s="167">
        <f>T278</f>
        <v>0</v>
      </c>
      <c r="AR277" s="160" t="s">
        <v>81</v>
      </c>
      <c r="AT277" s="168" t="s">
        <v>72</v>
      </c>
      <c r="AU277" s="168" t="s">
        <v>81</v>
      </c>
      <c r="AY277" s="160" t="s">
        <v>178</v>
      </c>
      <c r="BK277" s="169">
        <f>BK278</f>
        <v>0</v>
      </c>
    </row>
    <row r="278" spans="2:65" s="1" customFormat="1" ht="38.25" customHeight="1">
      <c r="B278" s="172"/>
      <c r="C278" s="173" t="s">
        <v>500</v>
      </c>
      <c r="D278" s="173" t="s">
        <v>180</v>
      </c>
      <c r="E278" s="174" t="s">
        <v>514</v>
      </c>
      <c r="F278" s="175" t="s">
        <v>515</v>
      </c>
      <c r="G278" s="176" t="s">
        <v>217</v>
      </c>
      <c r="H278" s="177">
        <v>53.009</v>
      </c>
      <c r="I278" s="178"/>
      <c r="J278" s="179">
        <f>ROUND(I278*H278,2)</f>
        <v>0</v>
      </c>
      <c r="K278" s="175" t="s">
        <v>267</v>
      </c>
      <c r="L278" s="39"/>
      <c r="M278" s="180" t="s">
        <v>5</v>
      </c>
      <c r="N278" s="181" t="s">
        <v>44</v>
      </c>
      <c r="O278" s="40"/>
      <c r="P278" s="182">
        <f>O278*H278</f>
        <v>0</v>
      </c>
      <c r="Q278" s="182">
        <v>0</v>
      </c>
      <c r="R278" s="182">
        <f>Q278*H278</f>
        <v>0</v>
      </c>
      <c r="S278" s="182">
        <v>0</v>
      </c>
      <c r="T278" s="183">
        <f>S278*H278</f>
        <v>0</v>
      </c>
      <c r="AR278" s="22" t="s">
        <v>185</v>
      </c>
      <c r="AT278" s="22" t="s">
        <v>180</v>
      </c>
      <c r="AU278" s="22" t="s">
        <v>83</v>
      </c>
      <c r="AY278" s="22" t="s">
        <v>178</v>
      </c>
      <c r="BE278" s="184">
        <f>IF(N278="základní",J278,0)</f>
        <v>0</v>
      </c>
      <c r="BF278" s="184">
        <f>IF(N278="snížená",J278,0)</f>
        <v>0</v>
      </c>
      <c r="BG278" s="184">
        <f>IF(N278="zákl. přenesená",J278,0)</f>
        <v>0</v>
      </c>
      <c r="BH278" s="184">
        <f>IF(N278="sníž. přenesená",J278,0)</f>
        <v>0</v>
      </c>
      <c r="BI278" s="184">
        <f>IF(N278="nulová",J278,0)</f>
        <v>0</v>
      </c>
      <c r="BJ278" s="22" t="s">
        <v>81</v>
      </c>
      <c r="BK278" s="184">
        <f>ROUND(I278*H278,2)</f>
        <v>0</v>
      </c>
      <c r="BL278" s="22" t="s">
        <v>185</v>
      </c>
      <c r="BM278" s="22" t="s">
        <v>503</v>
      </c>
    </row>
    <row r="279" spans="2:63" s="10" customFormat="1" ht="37.35" customHeight="1">
      <c r="B279" s="159"/>
      <c r="D279" s="160" t="s">
        <v>72</v>
      </c>
      <c r="E279" s="161" t="s">
        <v>517</v>
      </c>
      <c r="F279" s="161" t="s">
        <v>518</v>
      </c>
      <c r="I279" s="162"/>
      <c r="J279" s="163">
        <f>BK279</f>
        <v>0</v>
      </c>
      <c r="L279" s="159"/>
      <c r="M279" s="164"/>
      <c r="N279" s="165"/>
      <c r="O279" s="165"/>
      <c r="P279" s="166">
        <f>P280+P297+P302+P305+P317+P340+P359+P370+P378+P389</f>
        <v>0</v>
      </c>
      <c r="Q279" s="165"/>
      <c r="R279" s="166">
        <f>R280+R297+R302+R305+R317+R340+R359+R370+R378+R389</f>
        <v>5.0422736</v>
      </c>
      <c r="S279" s="165"/>
      <c r="T279" s="167">
        <f>T280+T297+T302+T305+T317+T340+T359+T370+T378+T389</f>
        <v>0</v>
      </c>
      <c r="AR279" s="160" t="s">
        <v>83</v>
      </c>
      <c r="AT279" s="168" t="s">
        <v>72</v>
      </c>
      <c r="AU279" s="168" t="s">
        <v>73</v>
      </c>
      <c r="AY279" s="160" t="s">
        <v>178</v>
      </c>
      <c r="BK279" s="169">
        <f>BK280+BK297+BK302+BK305+BK317+BK340+BK359+BK370+BK378+BK389</f>
        <v>0</v>
      </c>
    </row>
    <row r="280" spans="2:63" s="10" customFormat="1" ht="19.9" customHeight="1">
      <c r="B280" s="159"/>
      <c r="D280" s="160" t="s">
        <v>72</v>
      </c>
      <c r="E280" s="170" t="s">
        <v>519</v>
      </c>
      <c r="F280" s="170" t="s">
        <v>520</v>
      </c>
      <c r="I280" s="162"/>
      <c r="J280" s="171">
        <f>BK280</f>
        <v>0</v>
      </c>
      <c r="L280" s="159"/>
      <c r="M280" s="164"/>
      <c r="N280" s="165"/>
      <c r="O280" s="165"/>
      <c r="P280" s="166">
        <f>SUM(P281:P296)</f>
        <v>0</v>
      </c>
      <c r="Q280" s="165"/>
      <c r="R280" s="166">
        <f>SUM(R281:R296)</f>
        <v>0</v>
      </c>
      <c r="S280" s="165"/>
      <c r="T280" s="167">
        <f>SUM(T281:T296)</f>
        <v>0</v>
      </c>
      <c r="AR280" s="160" t="s">
        <v>83</v>
      </c>
      <c r="AT280" s="168" t="s">
        <v>72</v>
      </c>
      <c r="AU280" s="168" t="s">
        <v>81</v>
      </c>
      <c r="AY280" s="160" t="s">
        <v>178</v>
      </c>
      <c r="BK280" s="169">
        <f>SUM(BK281:BK296)</f>
        <v>0</v>
      </c>
    </row>
    <row r="281" spans="2:65" s="1" customFormat="1" ht="38.25" customHeight="1">
      <c r="B281" s="172"/>
      <c r="C281" s="173" t="s">
        <v>349</v>
      </c>
      <c r="D281" s="173" t="s">
        <v>180</v>
      </c>
      <c r="E281" s="174" t="s">
        <v>522</v>
      </c>
      <c r="F281" s="175" t="s">
        <v>523</v>
      </c>
      <c r="G281" s="176" t="s">
        <v>196</v>
      </c>
      <c r="H281" s="177">
        <v>36.68</v>
      </c>
      <c r="I281" s="178"/>
      <c r="J281" s="179">
        <f>ROUND(I281*H281,2)</f>
        <v>0</v>
      </c>
      <c r="K281" s="175" t="s">
        <v>267</v>
      </c>
      <c r="L281" s="39"/>
      <c r="M281" s="180" t="s">
        <v>5</v>
      </c>
      <c r="N281" s="181" t="s">
        <v>44</v>
      </c>
      <c r="O281" s="40"/>
      <c r="P281" s="182">
        <f>O281*H281</f>
        <v>0</v>
      </c>
      <c r="Q281" s="182">
        <v>0</v>
      </c>
      <c r="R281" s="182">
        <f>Q281*H281</f>
        <v>0</v>
      </c>
      <c r="S281" s="182">
        <v>0</v>
      </c>
      <c r="T281" s="183">
        <f>S281*H281</f>
        <v>0</v>
      </c>
      <c r="AR281" s="22" t="s">
        <v>218</v>
      </c>
      <c r="AT281" s="22" t="s">
        <v>180</v>
      </c>
      <c r="AU281" s="22" t="s">
        <v>83</v>
      </c>
      <c r="AY281" s="22" t="s">
        <v>178</v>
      </c>
      <c r="BE281" s="184">
        <f>IF(N281="základní",J281,0)</f>
        <v>0</v>
      </c>
      <c r="BF281" s="184">
        <f>IF(N281="snížená",J281,0)</f>
        <v>0</v>
      </c>
      <c r="BG281" s="184">
        <f>IF(N281="zákl. přenesená",J281,0)</f>
        <v>0</v>
      </c>
      <c r="BH281" s="184">
        <f>IF(N281="sníž. přenesená",J281,0)</f>
        <v>0</v>
      </c>
      <c r="BI281" s="184">
        <f>IF(N281="nulová",J281,0)</f>
        <v>0</v>
      </c>
      <c r="BJ281" s="22" t="s">
        <v>81</v>
      </c>
      <c r="BK281" s="184">
        <f>ROUND(I281*H281,2)</f>
        <v>0</v>
      </c>
      <c r="BL281" s="22" t="s">
        <v>218</v>
      </c>
      <c r="BM281" s="22" t="s">
        <v>506</v>
      </c>
    </row>
    <row r="282" spans="2:65" s="1" customFormat="1" ht="25.5" customHeight="1">
      <c r="B282" s="172"/>
      <c r="C282" s="173" t="s">
        <v>508</v>
      </c>
      <c r="D282" s="173" t="s">
        <v>180</v>
      </c>
      <c r="E282" s="174" t="s">
        <v>526</v>
      </c>
      <c r="F282" s="175" t="s">
        <v>527</v>
      </c>
      <c r="G282" s="176" t="s">
        <v>183</v>
      </c>
      <c r="H282" s="177">
        <v>1795.68</v>
      </c>
      <c r="I282" s="178"/>
      <c r="J282" s="179">
        <f>ROUND(I282*H282,2)</f>
        <v>0</v>
      </c>
      <c r="K282" s="175" t="s">
        <v>184</v>
      </c>
      <c r="L282" s="39"/>
      <c r="M282" s="180" t="s">
        <v>5</v>
      </c>
      <c r="N282" s="181" t="s">
        <v>44</v>
      </c>
      <c r="O282" s="40"/>
      <c r="P282" s="182">
        <f>O282*H282</f>
        <v>0</v>
      </c>
      <c r="Q282" s="182">
        <v>0</v>
      </c>
      <c r="R282" s="182">
        <f>Q282*H282</f>
        <v>0</v>
      </c>
      <c r="S282" s="182">
        <v>0</v>
      </c>
      <c r="T282" s="183">
        <f>S282*H282</f>
        <v>0</v>
      </c>
      <c r="AR282" s="22" t="s">
        <v>218</v>
      </c>
      <c r="AT282" s="22" t="s">
        <v>180</v>
      </c>
      <c r="AU282" s="22" t="s">
        <v>83</v>
      </c>
      <c r="AY282" s="22" t="s">
        <v>178</v>
      </c>
      <c r="BE282" s="184">
        <f>IF(N282="základní",J282,0)</f>
        <v>0</v>
      </c>
      <c r="BF282" s="184">
        <f>IF(N282="snížená",J282,0)</f>
        <v>0</v>
      </c>
      <c r="BG282" s="184">
        <f>IF(N282="zákl. přenesená",J282,0)</f>
        <v>0</v>
      </c>
      <c r="BH282" s="184">
        <f>IF(N282="sníž. přenesená",J282,0)</f>
        <v>0</v>
      </c>
      <c r="BI282" s="184">
        <f>IF(N282="nulová",J282,0)</f>
        <v>0</v>
      </c>
      <c r="BJ282" s="22" t="s">
        <v>81</v>
      </c>
      <c r="BK282" s="184">
        <f>ROUND(I282*H282,2)</f>
        <v>0</v>
      </c>
      <c r="BL282" s="22" t="s">
        <v>218</v>
      </c>
      <c r="BM282" s="22" t="s">
        <v>511</v>
      </c>
    </row>
    <row r="283" spans="2:51" s="11" customFormat="1" ht="13.5">
      <c r="B283" s="185"/>
      <c r="D283" s="186" t="s">
        <v>186</v>
      </c>
      <c r="E283" s="187" t="s">
        <v>5</v>
      </c>
      <c r="F283" s="188" t="s">
        <v>859</v>
      </c>
      <c r="H283" s="189">
        <v>1795.68</v>
      </c>
      <c r="I283" s="190"/>
      <c r="L283" s="185"/>
      <c r="M283" s="191"/>
      <c r="N283" s="192"/>
      <c r="O283" s="192"/>
      <c r="P283" s="192"/>
      <c r="Q283" s="192"/>
      <c r="R283" s="192"/>
      <c r="S283" s="192"/>
      <c r="T283" s="193"/>
      <c r="AT283" s="187" t="s">
        <v>186</v>
      </c>
      <c r="AU283" s="187" t="s">
        <v>83</v>
      </c>
      <c r="AV283" s="11" t="s">
        <v>83</v>
      </c>
      <c r="AW283" s="11" t="s">
        <v>37</v>
      </c>
      <c r="AX283" s="11" t="s">
        <v>73</v>
      </c>
      <c r="AY283" s="187" t="s">
        <v>178</v>
      </c>
    </row>
    <row r="284" spans="2:51" s="12" customFormat="1" ht="13.5">
      <c r="B284" s="194"/>
      <c r="D284" s="186" t="s">
        <v>186</v>
      </c>
      <c r="E284" s="195" t="s">
        <v>5</v>
      </c>
      <c r="F284" s="196" t="s">
        <v>188</v>
      </c>
      <c r="H284" s="197">
        <v>1795.68</v>
      </c>
      <c r="I284" s="198"/>
      <c r="L284" s="194"/>
      <c r="M284" s="199"/>
      <c r="N284" s="200"/>
      <c r="O284" s="200"/>
      <c r="P284" s="200"/>
      <c r="Q284" s="200"/>
      <c r="R284" s="200"/>
      <c r="S284" s="200"/>
      <c r="T284" s="201"/>
      <c r="AT284" s="195" t="s">
        <v>186</v>
      </c>
      <c r="AU284" s="195" t="s">
        <v>83</v>
      </c>
      <c r="AV284" s="12" t="s">
        <v>185</v>
      </c>
      <c r="AW284" s="12" t="s">
        <v>37</v>
      </c>
      <c r="AX284" s="12" t="s">
        <v>81</v>
      </c>
      <c r="AY284" s="195" t="s">
        <v>178</v>
      </c>
    </row>
    <row r="285" spans="2:65" s="1" customFormat="1" ht="51" customHeight="1">
      <c r="B285" s="172"/>
      <c r="C285" s="202" t="s">
        <v>353</v>
      </c>
      <c r="D285" s="202" t="s">
        <v>271</v>
      </c>
      <c r="E285" s="203" t="s">
        <v>531</v>
      </c>
      <c r="F285" s="204" t="s">
        <v>860</v>
      </c>
      <c r="G285" s="205" t="s">
        <v>183</v>
      </c>
      <c r="H285" s="206">
        <v>1831.594</v>
      </c>
      <c r="I285" s="207"/>
      <c r="J285" s="208">
        <f>ROUND(I285*H285,2)</f>
        <v>0</v>
      </c>
      <c r="K285" s="204" t="s">
        <v>191</v>
      </c>
      <c r="L285" s="209"/>
      <c r="M285" s="210" t="s">
        <v>5</v>
      </c>
      <c r="N285" s="211" t="s">
        <v>44</v>
      </c>
      <c r="O285" s="40"/>
      <c r="P285" s="182">
        <f>O285*H285</f>
        <v>0</v>
      </c>
      <c r="Q285" s="182">
        <v>0</v>
      </c>
      <c r="R285" s="182">
        <f>Q285*H285</f>
        <v>0</v>
      </c>
      <c r="S285" s="182">
        <v>0</v>
      </c>
      <c r="T285" s="183">
        <f>S285*H285</f>
        <v>0</v>
      </c>
      <c r="AR285" s="22" t="s">
        <v>256</v>
      </c>
      <c r="AT285" s="22" t="s">
        <v>271</v>
      </c>
      <c r="AU285" s="22" t="s">
        <v>83</v>
      </c>
      <c r="AY285" s="22" t="s">
        <v>178</v>
      </c>
      <c r="BE285" s="184">
        <f>IF(N285="základní",J285,0)</f>
        <v>0</v>
      </c>
      <c r="BF285" s="184">
        <f>IF(N285="snížená",J285,0)</f>
        <v>0</v>
      </c>
      <c r="BG285" s="184">
        <f>IF(N285="zákl. přenesená",J285,0)</f>
        <v>0</v>
      </c>
      <c r="BH285" s="184">
        <f>IF(N285="sníž. přenesená",J285,0)</f>
        <v>0</v>
      </c>
      <c r="BI285" s="184">
        <f>IF(N285="nulová",J285,0)</f>
        <v>0</v>
      </c>
      <c r="BJ285" s="22" t="s">
        <v>81</v>
      </c>
      <c r="BK285" s="184">
        <f>ROUND(I285*H285,2)</f>
        <v>0</v>
      </c>
      <c r="BL285" s="22" t="s">
        <v>218</v>
      </c>
      <c r="BM285" s="22" t="s">
        <v>516</v>
      </c>
    </row>
    <row r="286" spans="2:51" s="11" customFormat="1" ht="13.5">
      <c r="B286" s="185"/>
      <c r="D286" s="186" t="s">
        <v>186</v>
      </c>
      <c r="E286" s="187" t="s">
        <v>5</v>
      </c>
      <c r="F286" s="188" t="s">
        <v>861</v>
      </c>
      <c r="H286" s="189">
        <v>1831.594</v>
      </c>
      <c r="I286" s="190"/>
      <c r="L286" s="185"/>
      <c r="M286" s="191"/>
      <c r="N286" s="192"/>
      <c r="O286" s="192"/>
      <c r="P286" s="192"/>
      <c r="Q286" s="192"/>
      <c r="R286" s="192"/>
      <c r="S286" s="192"/>
      <c r="T286" s="193"/>
      <c r="AT286" s="187" t="s">
        <v>186</v>
      </c>
      <c r="AU286" s="187" t="s">
        <v>83</v>
      </c>
      <c r="AV286" s="11" t="s">
        <v>83</v>
      </c>
      <c r="AW286" s="11" t="s">
        <v>37</v>
      </c>
      <c r="AX286" s="11" t="s">
        <v>73</v>
      </c>
      <c r="AY286" s="187" t="s">
        <v>178</v>
      </c>
    </row>
    <row r="287" spans="2:51" s="12" customFormat="1" ht="13.5">
      <c r="B287" s="194"/>
      <c r="D287" s="186" t="s">
        <v>186</v>
      </c>
      <c r="E287" s="195" t="s">
        <v>5</v>
      </c>
      <c r="F287" s="196" t="s">
        <v>188</v>
      </c>
      <c r="H287" s="197">
        <v>1831.594</v>
      </c>
      <c r="I287" s="198"/>
      <c r="L287" s="194"/>
      <c r="M287" s="199"/>
      <c r="N287" s="200"/>
      <c r="O287" s="200"/>
      <c r="P287" s="200"/>
      <c r="Q287" s="200"/>
      <c r="R287" s="200"/>
      <c r="S287" s="200"/>
      <c r="T287" s="201"/>
      <c r="AT287" s="195" t="s">
        <v>186</v>
      </c>
      <c r="AU287" s="195" t="s">
        <v>83</v>
      </c>
      <c r="AV287" s="12" t="s">
        <v>185</v>
      </c>
      <c r="AW287" s="12" t="s">
        <v>37</v>
      </c>
      <c r="AX287" s="12" t="s">
        <v>81</v>
      </c>
      <c r="AY287" s="195" t="s">
        <v>178</v>
      </c>
    </row>
    <row r="288" spans="2:65" s="1" customFormat="1" ht="25.5" customHeight="1">
      <c r="B288" s="172"/>
      <c r="C288" s="173" t="s">
        <v>521</v>
      </c>
      <c r="D288" s="173" t="s">
        <v>180</v>
      </c>
      <c r="E288" s="174" t="s">
        <v>535</v>
      </c>
      <c r="F288" s="175" t="s">
        <v>536</v>
      </c>
      <c r="G288" s="176" t="s">
        <v>183</v>
      </c>
      <c r="H288" s="177">
        <v>139.3</v>
      </c>
      <c r="I288" s="178"/>
      <c r="J288" s="179">
        <f>ROUND(I288*H288,2)</f>
        <v>0</v>
      </c>
      <c r="K288" s="175" t="s">
        <v>191</v>
      </c>
      <c r="L288" s="39"/>
      <c r="M288" s="180" t="s">
        <v>5</v>
      </c>
      <c r="N288" s="181" t="s">
        <v>44</v>
      </c>
      <c r="O288" s="40"/>
      <c r="P288" s="182">
        <f>O288*H288</f>
        <v>0</v>
      </c>
      <c r="Q288" s="182">
        <v>0</v>
      </c>
      <c r="R288" s="182">
        <f>Q288*H288</f>
        <v>0</v>
      </c>
      <c r="S288" s="182">
        <v>0</v>
      </c>
      <c r="T288" s="183">
        <f>S288*H288</f>
        <v>0</v>
      </c>
      <c r="AR288" s="22" t="s">
        <v>218</v>
      </c>
      <c r="AT288" s="22" t="s">
        <v>180</v>
      </c>
      <c r="AU288" s="22" t="s">
        <v>83</v>
      </c>
      <c r="AY288" s="22" t="s">
        <v>178</v>
      </c>
      <c r="BE288" s="184">
        <f>IF(N288="základní",J288,0)</f>
        <v>0</v>
      </c>
      <c r="BF288" s="184">
        <f>IF(N288="snížená",J288,0)</f>
        <v>0</v>
      </c>
      <c r="BG288" s="184">
        <f>IF(N288="zákl. přenesená",J288,0)</f>
        <v>0</v>
      </c>
      <c r="BH288" s="184">
        <f>IF(N288="sníž. přenesená",J288,0)</f>
        <v>0</v>
      </c>
      <c r="BI288" s="184">
        <f>IF(N288="nulová",J288,0)</f>
        <v>0</v>
      </c>
      <c r="BJ288" s="22" t="s">
        <v>81</v>
      </c>
      <c r="BK288" s="184">
        <f>ROUND(I288*H288,2)</f>
        <v>0</v>
      </c>
      <c r="BL288" s="22" t="s">
        <v>218</v>
      </c>
      <c r="BM288" s="22" t="s">
        <v>524</v>
      </c>
    </row>
    <row r="289" spans="2:65" s="1" customFormat="1" ht="16.5" customHeight="1">
      <c r="B289" s="172"/>
      <c r="C289" s="202" t="s">
        <v>357</v>
      </c>
      <c r="D289" s="202" t="s">
        <v>271</v>
      </c>
      <c r="E289" s="203" t="s">
        <v>375</v>
      </c>
      <c r="F289" s="204" t="s">
        <v>376</v>
      </c>
      <c r="G289" s="205" t="s">
        <v>183</v>
      </c>
      <c r="H289" s="206">
        <v>139.3</v>
      </c>
      <c r="I289" s="207"/>
      <c r="J289" s="208">
        <f>ROUND(I289*H289,2)</f>
        <v>0</v>
      </c>
      <c r="K289" s="204" t="s">
        <v>267</v>
      </c>
      <c r="L289" s="209"/>
      <c r="M289" s="210" t="s">
        <v>5</v>
      </c>
      <c r="N289" s="211" t="s">
        <v>44</v>
      </c>
      <c r="O289" s="40"/>
      <c r="P289" s="182">
        <f>O289*H289</f>
        <v>0</v>
      </c>
      <c r="Q289" s="182">
        <v>0</v>
      </c>
      <c r="R289" s="182">
        <f>Q289*H289</f>
        <v>0</v>
      </c>
      <c r="S289" s="182">
        <v>0</v>
      </c>
      <c r="T289" s="183">
        <f>S289*H289</f>
        <v>0</v>
      </c>
      <c r="AR289" s="22" t="s">
        <v>256</v>
      </c>
      <c r="AT289" s="22" t="s">
        <v>271</v>
      </c>
      <c r="AU289" s="22" t="s">
        <v>83</v>
      </c>
      <c r="AY289" s="22" t="s">
        <v>178</v>
      </c>
      <c r="BE289" s="184">
        <f>IF(N289="základní",J289,0)</f>
        <v>0</v>
      </c>
      <c r="BF289" s="184">
        <f>IF(N289="snížená",J289,0)</f>
        <v>0</v>
      </c>
      <c r="BG289" s="184">
        <f>IF(N289="zákl. přenesená",J289,0)</f>
        <v>0</v>
      </c>
      <c r="BH289" s="184">
        <f>IF(N289="sníž. přenesená",J289,0)</f>
        <v>0</v>
      </c>
      <c r="BI289" s="184">
        <f>IF(N289="nulová",J289,0)</f>
        <v>0</v>
      </c>
      <c r="BJ289" s="22" t="s">
        <v>81</v>
      </c>
      <c r="BK289" s="184">
        <f>ROUND(I289*H289,2)</f>
        <v>0</v>
      </c>
      <c r="BL289" s="22" t="s">
        <v>218</v>
      </c>
      <c r="BM289" s="22" t="s">
        <v>528</v>
      </c>
    </row>
    <row r="290" spans="2:65" s="1" customFormat="1" ht="38.25" customHeight="1">
      <c r="B290" s="172"/>
      <c r="C290" s="173" t="s">
        <v>530</v>
      </c>
      <c r="D290" s="173" t="s">
        <v>180</v>
      </c>
      <c r="E290" s="174" t="s">
        <v>549</v>
      </c>
      <c r="F290" s="175" t="s">
        <v>550</v>
      </c>
      <c r="G290" s="176" t="s">
        <v>183</v>
      </c>
      <c r="H290" s="177">
        <v>485.6</v>
      </c>
      <c r="I290" s="178"/>
      <c r="J290" s="179">
        <f>ROUND(I290*H290,2)</f>
        <v>0</v>
      </c>
      <c r="K290" s="175" t="s">
        <v>191</v>
      </c>
      <c r="L290" s="39"/>
      <c r="M290" s="180" t="s">
        <v>5</v>
      </c>
      <c r="N290" s="181" t="s">
        <v>44</v>
      </c>
      <c r="O290" s="40"/>
      <c r="P290" s="182">
        <f>O290*H290</f>
        <v>0</v>
      </c>
      <c r="Q290" s="182">
        <v>0</v>
      </c>
      <c r="R290" s="182">
        <f>Q290*H290</f>
        <v>0</v>
      </c>
      <c r="S290" s="182">
        <v>0</v>
      </c>
      <c r="T290" s="183">
        <f>S290*H290</f>
        <v>0</v>
      </c>
      <c r="AR290" s="22" t="s">
        <v>218</v>
      </c>
      <c r="AT290" s="22" t="s">
        <v>180</v>
      </c>
      <c r="AU290" s="22" t="s">
        <v>83</v>
      </c>
      <c r="AY290" s="22" t="s">
        <v>178</v>
      </c>
      <c r="BE290" s="184">
        <f>IF(N290="základní",J290,0)</f>
        <v>0</v>
      </c>
      <c r="BF290" s="184">
        <f>IF(N290="snížená",J290,0)</f>
        <v>0</v>
      </c>
      <c r="BG290" s="184">
        <f>IF(N290="zákl. přenesená",J290,0)</f>
        <v>0</v>
      </c>
      <c r="BH290" s="184">
        <f>IF(N290="sníž. přenesená",J290,0)</f>
        <v>0</v>
      </c>
      <c r="BI290" s="184">
        <f>IF(N290="nulová",J290,0)</f>
        <v>0</v>
      </c>
      <c r="BJ290" s="22" t="s">
        <v>81</v>
      </c>
      <c r="BK290" s="184">
        <f>ROUND(I290*H290,2)</f>
        <v>0</v>
      </c>
      <c r="BL290" s="22" t="s">
        <v>218</v>
      </c>
      <c r="BM290" s="22" t="s">
        <v>533</v>
      </c>
    </row>
    <row r="291" spans="2:51" s="11" customFormat="1" ht="13.5">
      <c r="B291" s="185"/>
      <c r="D291" s="186" t="s">
        <v>186</v>
      </c>
      <c r="E291" s="187" t="s">
        <v>5</v>
      </c>
      <c r="F291" s="188" t="s">
        <v>862</v>
      </c>
      <c r="H291" s="189">
        <v>485.6</v>
      </c>
      <c r="I291" s="190"/>
      <c r="L291" s="185"/>
      <c r="M291" s="191"/>
      <c r="N291" s="192"/>
      <c r="O291" s="192"/>
      <c r="P291" s="192"/>
      <c r="Q291" s="192"/>
      <c r="R291" s="192"/>
      <c r="S291" s="192"/>
      <c r="T291" s="193"/>
      <c r="AT291" s="187" t="s">
        <v>186</v>
      </c>
      <c r="AU291" s="187" t="s">
        <v>83</v>
      </c>
      <c r="AV291" s="11" t="s">
        <v>83</v>
      </c>
      <c r="AW291" s="11" t="s">
        <v>37</v>
      </c>
      <c r="AX291" s="11" t="s">
        <v>73</v>
      </c>
      <c r="AY291" s="187" t="s">
        <v>178</v>
      </c>
    </row>
    <row r="292" spans="2:51" s="12" customFormat="1" ht="13.5">
      <c r="B292" s="194"/>
      <c r="D292" s="186" t="s">
        <v>186</v>
      </c>
      <c r="E292" s="195" t="s">
        <v>5</v>
      </c>
      <c r="F292" s="196" t="s">
        <v>188</v>
      </c>
      <c r="H292" s="197">
        <v>485.6</v>
      </c>
      <c r="I292" s="198"/>
      <c r="L292" s="194"/>
      <c r="M292" s="199"/>
      <c r="N292" s="200"/>
      <c r="O292" s="200"/>
      <c r="P292" s="200"/>
      <c r="Q292" s="200"/>
      <c r="R292" s="200"/>
      <c r="S292" s="200"/>
      <c r="T292" s="201"/>
      <c r="AT292" s="195" t="s">
        <v>186</v>
      </c>
      <c r="AU292" s="195" t="s">
        <v>83</v>
      </c>
      <c r="AV292" s="12" t="s">
        <v>185</v>
      </c>
      <c r="AW292" s="12" t="s">
        <v>37</v>
      </c>
      <c r="AX292" s="12" t="s">
        <v>81</v>
      </c>
      <c r="AY292" s="195" t="s">
        <v>178</v>
      </c>
    </row>
    <row r="293" spans="2:65" s="1" customFormat="1" ht="25.5" customHeight="1">
      <c r="B293" s="172"/>
      <c r="C293" s="202" t="s">
        <v>359</v>
      </c>
      <c r="D293" s="202" t="s">
        <v>271</v>
      </c>
      <c r="E293" s="203" t="s">
        <v>554</v>
      </c>
      <c r="F293" s="204" t="s">
        <v>863</v>
      </c>
      <c r="G293" s="205" t="s">
        <v>183</v>
      </c>
      <c r="H293" s="206">
        <v>534.16</v>
      </c>
      <c r="I293" s="207"/>
      <c r="J293" s="208">
        <f>ROUND(I293*H293,2)</f>
        <v>0</v>
      </c>
      <c r="K293" s="204" t="s">
        <v>191</v>
      </c>
      <c r="L293" s="209"/>
      <c r="M293" s="210" t="s">
        <v>5</v>
      </c>
      <c r="N293" s="211" t="s">
        <v>44</v>
      </c>
      <c r="O293" s="40"/>
      <c r="P293" s="182">
        <f>O293*H293</f>
        <v>0</v>
      </c>
      <c r="Q293" s="182">
        <v>0</v>
      </c>
      <c r="R293" s="182">
        <f>Q293*H293</f>
        <v>0</v>
      </c>
      <c r="S293" s="182">
        <v>0</v>
      </c>
      <c r="T293" s="183">
        <f>S293*H293</f>
        <v>0</v>
      </c>
      <c r="AR293" s="22" t="s">
        <v>256</v>
      </c>
      <c r="AT293" s="22" t="s">
        <v>271</v>
      </c>
      <c r="AU293" s="22" t="s">
        <v>83</v>
      </c>
      <c r="AY293" s="22" t="s">
        <v>178</v>
      </c>
      <c r="BE293" s="184">
        <f>IF(N293="základní",J293,0)</f>
        <v>0</v>
      </c>
      <c r="BF293" s="184">
        <f>IF(N293="snížená",J293,0)</f>
        <v>0</v>
      </c>
      <c r="BG293" s="184">
        <f>IF(N293="zákl. přenesená",J293,0)</f>
        <v>0</v>
      </c>
      <c r="BH293" s="184">
        <f>IF(N293="sníž. přenesená",J293,0)</f>
        <v>0</v>
      </c>
      <c r="BI293" s="184">
        <f>IF(N293="nulová",J293,0)</f>
        <v>0</v>
      </c>
      <c r="BJ293" s="22" t="s">
        <v>81</v>
      </c>
      <c r="BK293" s="184">
        <f>ROUND(I293*H293,2)</f>
        <v>0</v>
      </c>
      <c r="BL293" s="22" t="s">
        <v>218</v>
      </c>
      <c r="BM293" s="22" t="s">
        <v>537</v>
      </c>
    </row>
    <row r="294" spans="2:51" s="11" customFormat="1" ht="13.5">
      <c r="B294" s="185"/>
      <c r="D294" s="186" t="s">
        <v>186</v>
      </c>
      <c r="E294" s="187" t="s">
        <v>5</v>
      </c>
      <c r="F294" s="188" t="s">
        <v>864</v>
      </c>
      <c r="H294" s="189">
        <v>534.16</v>
      </c>
      <c r="I294" s="190"/>
      <c r="L294" s="185"/>
      <c r="M294" s="191"/>
      <c r="N294" s="192"/>
      <c r="O294" s="192"/>
      <c r="P294" s="192"/>
      <c r="Q294" s="192"/>
      <c r="R294" s="192"/>
      <c r="S294" s="192"/>
      <c r="T294" s="193"/>
      <c r="AT294" s="187" t="s">
        <v>186</v>
      </c>
      <c r="AU294" s="187" t="s">
        <v>83</v>
      </c>
      <c r="AV294" s="11" t="s">
        <v>83</v>
      </c>
      <c r="AW294" s="11" t="s">
        <v>37</v>
      </c>
      <c r="AX294" s="11" t="s">
        <v>73</v>
      </c>
      <c r="AY294" s="187" t="s">
        <v>178</v>
      </c>
    </row>
    <row r="295" spans="2:51" s="12" customFormat="1" ht="13.5">
      <c r="B295" s="194"/>
      <c r="D295" s="186" t="s">
        <v>186</v>
      </c>
      <c r="E295" s="195" t="s">
        <v>5</v>
      </c>
      <c r="F295" s="196" t="s">
        <v>188</v>
      </c>
      <c r="H295" s="197">
        <v>534.16</v>
      </c>
      <c r="I295" s="198"/>
      <c r="L295" s="194"/>
      <c r="M295" s="199"/>
      <c r="N295" s="200"/>
      <c r="O295" s="200"/>
      <c r="P295" s="200"/>
      <c r="Q295" s="200"/>
      <c r="R295" s="200"/>
      <c r="S295" s="200"/>
      <c r="T295" s="201"/>
      <c r="AT295" s="195" t="s">
        <v>186</v>
      </c>
      <c r="AU295" s="195" t="s">
        <v>83</v>
      </c>
      <c r="AV295" s="12" t="s">
        <v>185</v>
      </c>
      <c r="AW295" s="12" t="s">
        <v>37</v>
      </c>
      <c r="AX295" s="12" t="s">
        <v>81</v>
      </c>
      <c r="AY295" s="195" t="s">
        <v>178</v>
      </c>
    </row>
    <row r="296" spans="2:65" s="1" customFormat="1" ht="38.25" customHeight="1">
      <c r="B296" s="172"/>
      <c r="C296" s="173" t="s">
        <v>538</v>
      </c>
      <c r="D296" s="173" t="s">
        <v>180</v>
      </c>
      <c r="E296" s="174" t="s">
        <v>558</v>
      </c>
      <c r="F296" s="175" t="s">
        <v>559</v>
      </c>
      <c r="G296" s="176" t="s">
        <v>560</v>
      </c>
      <c r="H296" s="212"/>
      <c r="I296" s="178"/>
      <c r="J296" s="179">
        <f>ROUND(I296*H296,2)</f>
        <v>0</v>
      </c>
      <c r="K296" s="175" t="s">
        <v>191</v>
      </c>
      <c r="L296" s="39"/>
      <c r="M296" s="180" t="s">
        <v>5</v>
      </c>
      <c r="N296" s="181" t="s">
        <v>44</v>
      </c>
      <c r="O296" s="40"/>
      <c r="P296" s="182">
        <f>O296*H296</f>
        <v>0</v>
      </c>
      <c r="Q296" s="182">
        <v>0</v>
      </c>
      <c r="R296" s="182">
        <f>Q296*H296</f>
        <v>0</v>
      </c>
      <c r="S296" s="182">
        <v>0</v>
      </c>
      <c r="T296" s="183">
        <f>S296*H296</f>
        <v>0</v>
      </c>
      <c r="AR296" s="22" t="s">
        <v>218</v>
      </c>
      <c r="AT296" s="22" t="s">
        <v>180</v>
      </c>
      <c r="AU296" s="22" t="s">
        <v>83</v>
      </c>
      <c r="AY296" s="22" t="s">
        <v>178</v>
      </c>
      <c r="BE296" s="184">
        <f>IF(N296="základní",J296,0)</f>
        <v>0</v>
      </c>
      <c r="BF296" s="184">
        <f>IF(N296="snížená",J296,0)</f>
        <v>0</v>
      </c>
      <c r="BG296" s="184">
        <f>IF(N296="zákl. přenesená",J296,0)</f>
        <v>0</v>
      </c>
      <c r="BH296" s="184">
        <f>IF(N296="sníž. přenesená",J296,0)</f>
        <v>0</v>
      </c>
      <c r="BI296" s="184">
        <f>IF(N296="nulová",J296,0)</f>
        <v>0</v>
      </c>
      <c r="BJ296" s="22" t="s">
        <v>81</v>
      </c>
      <c r="BK296" s="184">
        <f>ROUND(I296*H296,2)</f>
        <v>0</v>
      </c>
      <c r="BL296" s="22" t="s">
        <v>218</v>
      </c>
      <c r="BM296" s="22" t="s">
        <v>539</v>
      </c>
    </row>
    <row r="297" spans="2:63" s="10" customFormat="1" ht="29.85" customHeight="1">
      <c r="B297" s="159"/>
      <c r="D297" s="160" t="s">
        <v>72</v>
      </c>
      <c r="E297" s="170" t="s">
        <v>562</v>
      </c>
      <c r="F297" s="170" t="s">
        <v>563</v>
      </c>
      <c r="I297" s="162"/>
      <c r="J297" s="171">
        <f>BK297</f>
        <v>0</v>
      </c>
      <c r="L297" s="159"/>
      <c r="M297" s="164"/>
      <c r="N297" s="165"/>
      <c r="O297" s="165"/>
      <c r="P297" s="166">
        <f>SUM(P298:P301)</f>
        <v>0</v>
      </c>
      <c r="Q297" s="165"/>
      <c r="R297" s="166">
        <f>SUM(R298:R301)</f>
        <v>0</v>
      </c>
      <c r="S297" s="165"/>
      <c r="T297" s="167">
        <f>SUM(T298:T301)</f>
        <v>0</v>
      </c>
      <c r="AR297" s="160" t="s">
        <v>83</v>
      </c>
      <c r="AT297" s="168" t="s">
        <v>72</v>
      </c>
      <c r="AU297" s="168" t="s">
        <v>81</v>
      </c>
      <c r="AY297" s="160" t="s">
        <v>178</v>
      </c>
      <c r="BK297" s="169">
        <f>SUM(BK298:BK301)</f>
        <v>0</v>
      </c>
    </row>
    <row r="298" spans="2:65" s="1" customFormat="1" ht="16.5" customHeight="1">
      <c r="B298" s="172"/>
      <c r="C298" s="173" t="s">
        <v>364</v>
      </c>
      <c r="D298" s="173" t="s">
        <v>180</v>
      </c>
      <c r="E298" s="174" t="s">
        <v>565</v>
      </c>
      <c r="F298" s="175" t="s">
        <v>566</v>
      </c>
      <c r="G298" s="176" t="s">
        <v>299</v>
      </c>
      <c r="H298" s="177">
        <v>6</v>
      </c>
      <c r="I298" s="178"/>
      <c r="J298" s="179">
        <f>ROUND(I298*H298,2)</f>
        <v>0</v>
      </c>
      <c r="K298" s="175" t="s">
        <v>191</v>
      </c>
      <c r="L298" s="39"/>
      <c r="M298" s="180" t="s">
        <v>5</v>
      </c>
      <c r="N298" s="181" t="s">
        <v>44</v>
      </c>
      <c r="O298" s="40"/>
      <c r="P298" s="182">
        <f>O298*H298</f>
        <v>0</v>
      </c>
      <c r="Q298" s="182">
        <v>0</v>
      </c>
      <c r="R298" s="182">
        <f>Q298*H298</f>
        <v>0</v>
      </c>
      <c r="S298" s="182">
        <v>0</v>
      </c>
      <c r="T298" s="183">
        <f>S298*H298</f>
        <v>0</v>
      </c>
      <c r="AR298" s="22" t="s">
        <v>218</v>
      </c>
      <c r="AT298" s="22" t="s">
        <v>180</v>
      </c>
      <c r="AU298" s="22" t="s">
        <v>83</v>
      </c>
      <c r="AY298" s="22" t="s">
        <v>178</v>
      </c>
      <c r="BE298" s="184">
        <f>IF(N298="základní",J298,0)</f>
        <v>0</v>
      </c>
      <c r="BF298" s="184">
        <f>IF(N298="snížená",J298,0)</f>
        <v>0</v>
      </c>
      <c r="BG298" s="184">
        <f>IF(N298="zákl. přenesená",J298,0)</f>
        <v>0</v>
      </c>
      <c r="BH298" s="184">
        <f>IF(N298="sníž. přenesená",J298,0)</f>
        <v>0</v>
      </c>
      <c r="BI298" s="184">
        <f>IF(N298="nulová",J298,0)</f>
        <v>0</v>
      </c>
      <c r="BJ298" s="22" t="s">
        <v>81</v>
      </c>
      <c r="BK298" s="184">
        <f>ROUND(I298*H298,2)</f>
        <v>0</v>
      </c>
      <c r="BL298" s="22" t="s">
        <v>218</v>
      </c>
      <c r="BM298" s="22" t="s">
        <v>542</v>
      </c>
    </row>
    <row r="299" spans="2:65" s="1" customFormat="1" ht="16.5" customHeight="1">
      <c r="B299" s="172"/>
      <c r="C299" s="173" t="s">
        <v>544</v>
      </c>
      <c r="D299" s="173" t="s">
        <v>180</v>
      </c>
      <c r="E299" s="174" t="s">
        <v>568</v>
      </c>
      <c r="F299" s="175" t="s">
        <v>569</v>
      </c>
      <c r="G299" s="176" t="s">
        <v>299</v>
      </c>
      <c r="H299" s="177">
        <v>6</v>
      </c>
      <c r="I299" s="178"/>
      <c r="J299" s="179">
        <f>ROUND(I299*H299,2)</f>
        <v>0</v>
      </c>
      <c r="K299" s="175" t="s">
        <v>5</v>
      </c>
      <c r="L299" s="39"/>
      <c r="M299" s="180" t="s">
        <v>5</v>
      </c>
      <c r="N299" s="181" t="s">
        <v>44</v>
      </c>
      <c r="O299" s="40"/>
      <c r="P299" s="182">
        <f>O299*H299</f>
        <v>0</v>
      </c>
      <c r="Q299" s="182">
        <v>0</v>
      </c>
      <c r="R299" s="182">
        <f>Q299*H299</f>
        <v>0</v>
      </c>
      <c r="S299" s="182">
        <v>0</v>
      </c>
      <c r="T299" s="183">
        <f>S299*H299</f>
        <v>0</v>
      </c>
      <c r="AR299" s="22" t="s">
        <v>218</v>
      </c>
      <c r="AT299" s="22" t="s">
        <v>180</v>
      </c>
      <c r="AU299" s="22" t="s">
        <v>83</v>
      </c>
      <c r="AY299" s="22" t="s">
        <v>178</v>
      </c>
      <c r="BE299" s="184">
        <f>IF(N299="základní",J299,0)</f>
        <v>0</v>
      </c>
      <c r="BF299" s="184">
        <f>IF(N299="snížená",J299,0)</f>
        <v>0</v>
      </c>
      <c r="BG299" s="184">
        <f>IF(N299="zákl. přenesená",J299,0)</f>
        <v>0</v>
      </c>
      <c r="BH299" s="184">
        <f>IF(N299="sníž. přenesená",J299,0)</f>
        <v>0</v>
      </c>
      <c r="BI299" s="184">
        <f>IF(N299="nulová",J299,0)</f>
        <v>0</v>
      </c>
      <c r="BJ299" s="22" t="s">
        <v>81</v>
      </c>
      <c r="BK299" s="184">
        <f>ROUND(I299*H299,2)</f>
        <v>0</v>
      </c>
      <c r="BL299" s="22" t="s">
        <v>218</v>
      </c>
      <c r="BM299" s="22" t="s">
        <v>547</v>
      </c>
    </row>
    <row r="300" spans="2:65" s="1" customFormat="1" ht="16.5" customHeight="1">
      <c r="B300" s="172"/>
      <c r="C300" s="173" t="s">
        <v>369</v>
      </c>
      <c r="D300" s="173" t="s">
        <v>180</v>
      </c>
      <c r="E300" s="174" t="s">
        <v>572</v>
      </c>
      <c r="F300" s="175" t="s">
        <v>573</v>
      </c>
      <c r="G300" s="176" t="s">
        <v>299</v>
      </c>
      <c r="H300" s="177">
        <v>6</v>
      </c>
      <c r="I300" s="178"/>
      <c r="J300" s="179">
        <f>ROUND(I300*H300,2)</f>
        <v>0</v>
      </c>
      <c r="K300" s="175" t="s">
        <v>191</v>
      </c>
      <c r="L300" s="39"/>
      <c r="M300" s="180" t="s">
        <v>5</v>
      </c>
      <c r="N300" s="181" t="s">
        <v>44</v>
      </c>
      <c r="O300" s="40"/>
      <c r="P300" s="182">
        <f>O300*H300</f>
        <v>0</v>
      </c>
      <c r="Q300" s="182">
        <v>0</v>
      </c>
      <c r="R300" s="182">
        <f>Q300*H300</f>
        <v>0</v>
      </c>
      <c r="S300" s="182">
        <v>0</v>
      </c>
      <c r="T300" s="183">
        <f>S300*H300</f>
        <v>0</v>
      </c>
      <c r="AR300" s="22" t="s">
        <v>218</v>
      </c>
      <c r="AT300" s="22" t="s">
        <v>180</v>
      </c>
      <c r="AU300" s="22" t="s">
        <v>83</v>
      </c>
      <c r="AY300" s="22" t="s">
        <v>178</v>
      </c>
      <c r="BE300" s="184">
        <f>IF(N300="základní",J300,0)</f>
        <v>0</v>
      </c>
      <c r="BF300" s="184">
        <f>IF(N300="snížená",J300,0)</f>
        <v>0</v>
      </c>
      <c r="BG300" s="184">
        <f>IF(N300="zákl. přenesená",J300,0)</f>
        <v>0</v>
      </c>
      <c r="BH300" s="184">
        <f>IF(N300="sníž. přenesená",J300,0)</f>
        <v>0</v>
      </c>
      <c r="BI300" s="184">
        <f>IF(N300="nulová",J300,0)</f>
        <v>0</v>
      </c>
      <c r="BJ300" s="22" t="s">
        <v>81</v>
      </c>
      <c r="BK300" s="184">
        <f>ROUND(I300*H300,2)</f>
        <v>0</v>
      </c>
      <c r="BL300" s="22" t="s">
        <v>218</v>
      </c>
      <c r="BM300" s="22" t="s">
        <v>551</v>
      </c>
    </row>
    <row r="301" spans="2:65" s="1" customFormat="1" ht="38.25" customHeight="1">
      <c r="B301" s="172"/>
      <c r="C301" s="173" t="s">
        <v>553</v>
      </c>
      <c r="D301" s="173" t="s">
        <v>180</v>
      </c>
      <c r="E301" s="174" t="s">
        <v>579</v>
      </c>
      <c r="F301" s="175" t="s">
        <v>580</v>
      </c>
      <c r="G301" s="176" t="s">
        <v>560</v>
      </c>
      <c r="H301" s="212"/>
      <c r="I301" s="178"/>
      <c r="J301" s="179">
        <f>ROUND(I301*H301,2)</f>
        <v>0</v>
      </c>
      <c r="K301" s="175" t="s">
        <v>191</v>
      </c>
      <c r="L301" s="39"/>
      <c r="M301" s="180" t="s">
        <v>5</v>
      </c>
      <c r="N301" s="181" t="s">
        <v>44</v>
      </c>
      <c r="O301" s="40"/>
      <c r="P301" s="182">
        <f>O301*H301</f>
        <v>0</v>
      </c>
      <c r="Q301" s="182">
        <v>0</v>
      </c>
      <c r="R301" s="182">
        <f>Q301*H301</f>
        <v>0</v>
      </c>
      <c r="S301" s="182">
        <v>0</v>
      </c>
      <c r="T301" s="183">
        <f>S301*H301</f>
        <v>0</v>
      </c>
      <c r="AR301" s="22" t="s">
        <v>218</v>
      </c>
      <c r="AT301" s="22" t="s">
        <v>180</v>
      </c>
      <c r="AU301" s="22" t="s">
        <v>83</v>
      </c>
      <c r="AY301" s="22" t="s">
        <v>178</v>
      </c>
      <c r="BE301" s="184">
        <f>IF(N301="základní",J301,0)</f>
        <v>0</v>
      </c>
      <c r="BF301" s="184">
        <f>IF(N301="snížená",J301,0)</f>
        <v>0</v>
      </c>
      <c r="BG301" s="184">
        <f>IF(N301="zákl. přenesená",J301,0)</f>
        <v>0</v>
      </c>
      <c r="BH301" s="184">
        <f>IF(N301="sníž. přenesená",J301,0)</f>
        <v>0</v>
      </c>
      <c r="BI301" s="184">
        <f>IF(N301="nulová",J301,0)</f>
        <v>0</v>
      </c>
      <c r="BJ301" s="22" t="s">
        <v>81</v>
      </c>
      <c r="BK301" s="184">
        <f>ROUND(I301*H301,2)</f>
        <v>0</v>
      </c>
      <c r="BL301" s="22" t="s">
        <v>218</v>
      </c>
      <c r="BM301" s="22" t="s">
        <v>556</v>
      </c>
    </row>
    <row r="302" spans="2:63" s="10" customFormat="1" ht="29.85" customHeight="1">
      <c r="B302" s="159"/>
      <c r="D302" s="160" t="s">
        <v>72</v>
      </c>
      <c r="E302" s="170" t="s">
        <v>582</v>
      </c>
      <c r="F302" s="170" t="s">
        <v>583</v>
      </c>
      <c r="I302" s="162"/>
      <c r="J302" s="171">
        <f>BK302</f>
        <v>0</v>
      </c>
      <c r="L302" s="159"/>
      <c r="M302" s="164"/>
      <c r="N302" s="165"/>
      <c r="O302" s="165"/>
      <c r="P302" s="166">
        <f>SUM(P303:P304)</f>
        <v>0</v>
      </c>
      <c r="Q302" s="165"/>
      <c r="R302" s="166">
        <f>SUM(R303:R304)</f>
        <v>0</v>
      </c>
      <c r="S302" s="165"/>
      <c r="T302" s="167">
        <f>SUM(T303:T304)</f>
        <v>0</v>
      </c>
      <c r="AR302" s="160" t="s">
        <v>83</v>
      </c>
      <c r="AT302" s="168" t="s">
        <v>72</v>
      </c>
      <c r="AU302" s="168" t="s">
        <v>81</v>
      </c>
      <c r="AY302" s="160" t="s">
        <v>178</v>
      </c>
      <c r="BK302" s="169">
        <f>SUM(BK303:BK304)</f>
        <v>0</v>
      </c>
    </row>
    <row r="303" spans="2:65" s="1" customFormat="1" ht="16.5" customHeight="1">
      <c r="B303" s="172"/>
      <c r="C303" s="173" t="s">
        <v>373</v>
      </c>
      <c r="D303" s="173" t="s">
        <v>180</v>
      </c>
      <c r="E303" s="174" t="s">
        <v>584</v>
      </c>
      <c r="F303" s="175" t="s">
        <v>585</v>
      </c>
      <c r="G303" s="176" t="s">
        <v>299</v>
      </c>
      <c r="H303" s="177">
        <v>1</v>
      </c>
      <c r="I303" s="178"/>
      <c r="J303" s="179">
        <f>ROUND(I303*H303,2)</f>
        <v>0</v>
      </c>
      <c r="K303" s="175" t="s">
        <v>5</v>
      </c>
      <c r="L303" s="39"/>
      <c r="M303" s="180" t="s">
        <v>5</v>
      </c>
      <c r="N303" s="181" t="s">
        <v>44</v>
      </c>
      <c r="O303" s="40"/>
      <c r="P303" s="182">
        <f>O303*H303</f>
        <v>0</v>
      </c>
      <c r="Q303" s="182">
        <v>0</v>
      </c>
      <c r="R303" s="182">
        <f>Q303*H303</f>
        <v>0</v>
      </c>
      <c r="S303" s="182">
        <v>0</v>
      </c>
      <c r="T303" s="183">
        <f>S303*H303</f>
        <v>0</v>
      </c>
      <c r="AR303" s="22" t="s">
        <v>218</v>
      </c>
      <c r="AT303" s="22" t="s">
        <v>180</v>
      </c>
      <c r="AU303" s="22" t="s">
        <v>83</v>
      </c>
      <c r="AY303" s="22" t="s">
        <v>178</v>
      </c>
      <c r="BE303" s="184">
        <f>IF(N303="základní",J303,0)</f>
        <v>0</v>
      </c>
      <c r="BF303" s="184">
        <f>IF(N303="snížená",J303,0)</f>
        <v>0</v>
      </c>
      <c r="BG303" s="184">
        <f>IF(N303="zákl. přenesená",J303,0)</f>
        <v>0</v>
      </c>
      <c r="BH303" s="184">
        <f>IF(N303="sníž. přenesená",J303,0)</f>
        <v>0</v>
      </c>
      <c r="BI303" s="184">
        <f>IF(N303="nulová",J303,0)</f>
        <v>0</v>
      </c>
      <c r="BJ303" s="22" t="s">
        <v>81</v>
      </c>
      <c r="BK303" s="184">
        <f>ROUND(I303*H303,2)</f>
        <v>0</v>
      </c>
      <c r="BL303" s="22" t="s">
        <v>218</v>
      </c>
      <c r="BM303" s="22" t="s">
        <v>561</v>
      </c>
    </row>
    <row r="304" spans="2:65" s="1" customFormat="1" ht="16.5" customHeight="1">
      <c r="B304" s="172"/>
      <c r="C304" s="173" t="s">
        <v>564</v>
      </c>
      <c r="D304" s="173" t="s">
        <v>180</v>
      </c>
      <c r="E304" s="174" t="s">
        <v>588</v>
      </c>
      <c r="F304" s="175" t="s">
        <v>589</v>
      </c>
      <c r="G304" s="176" t="s">
        <v>227</v>
      </c>
      <c r="H304" s="177">
        <v>1</v>
      </c>
      <c r="I304" s="178"/>
      <c r="J304" s="179">
        <f>ROUND(I304*H304,2)</f>
        <v>0</v>
      </c>
      <c r="K304" s="175" t="s">
        <v>5</v>
      </c>
      <c r="L304" s="39"/>
      <c r="M304" s="180" t="s">
        <v>5</v>
      </c>
      <c r="N304" s="181" t="s">
        <v>44</v>
      </c>
      <c r="O304" s="40"/>
      <c r="P304" s="182">
        <f>O304*H304</f>
        <v>0</v>
      </c>
      <c r="Q304" s="182">
        <v>0</v>
      </c>
      <c r="R304" s="182">
        <f>Q304*H304</f>
        <v>0</v>
      </c>
      <c r="S304" s="182">
        <v>0</v>
      </c>
      <c r="T304" s="183">
        <f>S304*H304</f>
        <v>0</v>
      </c>
      <c r="AR304" s="22" t="s">
        <v>218</v>
      </c>
      <c r="AT304" s="22" t="s">
        <v>180</v>
      </c>
      <c r="AU304" s="22" t="s">
        <v>83</v>
      </c>
      <c r="AY304" s="22" t="s">
        <v>178</v>
      </c>
      <c r="BE304" s="184">
        <f>IF(N304="základní",J304,0)</f>
        <v>0</v>
      </c>
      <c r="BF304" s="184">
        <f>IF(N304="snížená",J304,0)</f>
        <v>0</v>
      </c>
      <c r="BG304" s="184">
        <f>IF(N304="zákl. přenesená",J304,0)</f>
        <v>0</v>
      </c>
      <c r="BH304" s="184">
        <f>IF(N304="sníž. přenesená",J304,0)</f>
        <v>0</v>
      </c>
      <c r="BI304" s="184">
        <f>IF(N304="nulová",J304,0)</f>
        <v>0</v>
      </c>
      <c r="BJ304" s="22" t="s">
        <v>81</v>
      </c>
      <c r="BK304" s="184">
        <f>ROUND(I304*H304,2)</f>
        <v>0</v>
      </c>
      <c r="BL304" s="22" t="s">
        <v>218</v>
      </c>
      <c r="BM304" s="22" t="s">
        <v>567</v>
      </c>
    </row>
    <row r="305" spans="2:63" s="10" customFormat="1" ht="29.85" customHeight="1">
      <c r="B305" s="159"/>
      <c r="D305" s="160" t="s">
        <v>72</v>
      </c>
      <c r="E305" s="170" t="s">
        <v>591</v>
      </c>
      <c r="F305" s="170" t="s">
        <v>592</v>
      </c>
      <c r="I305" s="162"/>
      <c r="J305" s="171">
        <f>BK305</f>
        <v>0</v>
      </c>
      <c r="L305" s="159"/>
      <c r="M305" s="164"/>
      <c r="N305" s="165"/>
      <c r="O305" s="165"/>
      <c r="P305" s="166">
        <f>SUM(P306:P316)</f>
        <v>0</v>
      </c>
      <c r="Q305" s="165"/>
      <c r="R305" s="166">
        <f>SUM(R306:R316)</f>
        <v>5.0422736</v>
      </c>
      <c r="S305" s="165"/>
      <c r="T305" s="167">
        <f>SUM(T306:T316)</f>
        <v>0</v>
      </c>
      <c r="AR305" s="160" t="s">
        <v>83</v>
      </c>
      <c r="AT305" s="168" t="s">
        <v>72</v>
      </c>
      <c r="AU305" s="168" t="s">
        <v>81</v>
      </c>
      <c r="AY305" s="160" t="s">
        <v>178</v>
      </c>
      <c r="BK305" s="169">
        <f>SUM(BK306:BK316)</f>
        <v>0</v>
      </c>
    </row>
    <row r="306" spans="2:65" s="1" customFormat="1" ht="25.5" customHeight="1">
      <c r="B306" s="172"/>
      <c r="C306" s="173" t="s">
        <v>377</v>
      </c>
      <c r="D306" s="173" t="s">
        <v>180</v>
      </c>
      <c r="E306" s="174" t="s">
        <v>593</v>
      </c>
      <c r="F306" s="175" t="s">
        <v>594</v>
      </c>
      <c r="G306" s="176" t="s">
        <v>183</v>
      </c>
      <c r="H306" s="177">
        <v>448.92</v>
      </c>
      <c r="I306" s="178"/>
      <c r="J306" s="179">
        <f>ROUND(I306*H306,2)</f>
        <v>0</v>
      </c>
      <c r="K306" s="175" t="s">
        <v>191</v>
      </c>
      <c r="L306" s="39"/>
      <c r="M306" s="180" t="s">
        <v>5</v>
      </c>
      <c r="N306" s="181" t="s">
        <v>44</v>
      </c>
      <c r="O306" s="40"/>
      <c r="P306" s="182">
        <f>O306*H306</f>
        <v>0</v>
      </c>
      <c r="Q306" s="182">
        <v>0</v>
      </c>
      <c r="R306" s="182">
        <f>Q306*H306</f>
        <v>0</v>
      </c>
      <c r="S306" s="182">
        <v>0</v>
      </c>
      <c r="T306" s="183">
        <f>S306*H306</f>
        <v>0</v>
      </c>
      <c r="AR306" s="22" t="s">
        <v>218</v>
      </c>
      <c r="AT306" s="22" t="s">
        <v>180</v>
      </c>
      <c r="AU306" s="22" t="s">
        <v>83</v>
      </c>
      <c r="AY306" s="22" t="s">
        <v>178</v>
      </c>
      <c r="BE306" s="184">
        <f>IF(N306="základní",J306,0)</f>
        <v>0</v>
      </c>
      <c r="BF306" s="184">
        <f>IF(N306="snížená",J306,0)</f>
        <v>0</v>
      </c>
      <c r="BG306" s="184">
        <f>IF(N306="zákl. přenesená",J306,0)</f>
        <v>0</v>
      </c>
      <c r="BH306" s="184">
        <f>IF(N306="sníž. přenesená",J306,0)</f>
        <v>0</v>
      </c>
      <c r="BI306" s="184">
        <f>IF(N306="nulová",J306,0)</f>
        <v>0</v>
      </c>
      <c r="BJ306" s="22" t="s">
        <v>81</v>
      </c>
      <c r="BK306" s="184">
        <f>ROUND(I306*H306,2)</f>
        <v>0</v>
      </c>
      <c r="BL306" s="22" t="s">
        <v>218</v>
      </c>
      <c r="BM306" s="22" t="s">
        <v>570</v>
      </c>
    </row>
    <row r="307" spans="2:65" s="1" customFormat="1" ht="16.5" customHeight="1">
      <c r="B307" s="172"/>
      <c r="C307" s="202" t="s">
        <v>465</v>
      </c>
      <c r="D307" s="202" t="s">
        <v>271</v>
      </c>
      <c r="E307" s="203" t="s">
        <v>597</v>
      </c>
      <c r="F307" s="204" t="s">
        <v>598</v>
      </c>
      <c r="G307" s="205" t="s">
        <v>183</v>
      </c>
      <c r="H307" s="206">
        <v>484.834</v>
      </c>
      <c r="I307" s="207"/>
      <c r="J307" s="208">
        <f>ROUND(I307*H307,2)</f>
        <v>0</v>
      </c>
      <c r="K307" s="204" t="s">
        <v>599</v>
      </c>
      <c r="L307" s="209"/>
      <c r="M307" s="210" t="s">
        <v>5</v>
      </c>
      <c r="N307" s="211" t="s">
        <v>44</v>
      </c>
      <c r="O307" s="40"/>
      <c r="P307" s="182">
        <f>O307*H307</f>
        <v>0</v>
      </c>
      <c r="Q307" s="182">
        <v>0.0104</v>
      </c>
      <c r="R307" s="182">
        <f>Q307*H307</f>
        <v>5.0422736</v>
      </c>
      <c r="S307" s="182">
        <v>0</v>
      </c>
      <c r="T307" s="183">
        <f>S307*H307</f>
        <v>0</v>
      </c>
      <c r="AR307" s="22" t="s">
        <v>256</v>
      </c>
      <c r="AT307" s="22" t="s">
        <v>271</v>
      </c>
      <c r="AU307" s="22" t="s">
        <v>83</v>
      </c>
      <c r="AY307" s="22" t="s">
        <v>178</v>
      </c>
      <c r="BE307" s="184">
        <f>IF(N307="základní",J307,0)</f>
        <v>0</v>
      </c>
      <c r="BF307" s="184">
        <f>IF(N307="snížená",J307,0)</f>
        <v>0</v>
      </c>
      <c r="BG307" s="184">
        <f>IF(N307="zákl. přenesená",J307,0)</f>
        <v>0</v>
      </c>
      <c r="BH307" s="184">
        <f>IF(N307="sníž. přenesená",J307,0)</f>
        <v>0</v>
      </c>
      <c r="BI307" s="184">
        <f>IF(N307="nulová",J307,0)</f>
        <v>0</v>
      </c>
      <c r="BJ307" s="22" t="s">
        <v>81</v>
      </c>
      <c r="BK307" s="184">
        <f>ROUND(I307*H307,2)</f>
        <v>0</v>
      </c>
      <c r="BL307" s="22" t="s">
        <v>218</v>
      </c>
      <c r="BM307" s="22" t="s">
        <v>865</v>
      </c>
    </row>
    <row r="308" spans="2:51" s="11" customFormat="1" ht="13.5">
      <c r="B308" s="185"/>
      <c r="D308" s="186" t="s">
        <v>186</v>
      </c>
      <c r="F308" s="188" t="s">
        <v>866</v>
      </c>
      <c r="H308" s="189">
        <v>484.834</v>
      </c>
      <c r="I308" s="190"/>
      <c r="L308" s="185"/>
      <c r="M308" s="191"/>
      <c r="N308" s="192"/>
      <c r="O308" s="192"/>
      <c r="P308" s="192"/>
      <c r="Q308" s="192"/>
      <c r="R308" s="192"/>
      <c r="S308" s="192"/>
      <c r="T308" s="193"/>
      <c r="AT308" s="187" t="s">
        <v>186</v>
      </c>
      <c r="AU308" s="187" t="s">
        <v>83</v>
      </c>
      <c r="AV308" s="11" t="s">
        <v>83</v>
      </c>
      <c r="AW308" s="11" t="s">
        <v>6</v>
      </c>
      <c r="AX308" s="11" t="s">
        <v>81</v>
      </c>
      <c r="AY308" s="187" t="s">
        <v>178</v>
      </c>
    </row>
    <row r="309" spans="2:65" s="1" customFormat="1" ht="16.5" customHeight="1">
      <c r="B309" s="172"/>
      <c r="C309" s="300" t="s">
        <v>571</v>
      </c>
      <c r="D309" s="202" t="s">
        <v>271</v>
      </c>
      <c r="E309" s="203"/>
      <c r="F309" s="204" t="s">
        <v>603</v>
      </c>
      <c r="G309" s="205"/>
      <c r="H309" s="206"/>
      <c r="I309" s="207"/>
      <c r="J309" s="208">
        <f>ROUND(I309*H309,2)</f>
        <v>0</v>
      </c>
      <c r="K309" s="204" t="s">
        <v>191</v>
      </c>
      <c r="L309" s="209"/>
      <c r="M309" s="210" t="s">
        <v>5</v>
      </c>
      <c r="N309" s="211" t="s">
        <v>44</v>
      </c>
      <c r="O309" s="40"/>
      <c r="P309" s="182">
        <f>O309*H309</f>
        <v>0</v>
      </c>
      <c r="Q309" s="182">
        <v>0</v>
      </c>
      <c r="R309" s="182">
        <f>Q309*H309</f>
        <v>0</v>
      </c>
      <c r="S309" s="182">
        <v>0</v>
      </c>
      <c r="T309" s="183">
        <f>S309*H309</f>
        <v>0</v>
      </c>
      <c r="AR309" s="22" t="s">
        <v>256</v>
      </c>
      <c r="AT309" s="22" t="s">
        <v>271</v>
      </c>
      <c r="AU309" s="22" t="s">
        <v>83</v>
      </c>
      <c r="AY309" s="22" t="s">
        <v>178</v>
      </c>
      <c r="BE309" s="184">
        <f>IF(N309="základní",J309,0)</f>
        <v>0</v>
      </c>
      <c r="BF309" s="184">
        <f>IF(N309="snížená",J309,0)</f>
        <v>0</v>
      </c>
      <c r="BG309" s="184">
        <f>IF(N309="zákl. přenesená",J309,0)</f>
        <v>0</v>
      </c>
      <c r="BH309" s="184">
        <f>IF(N309="sníž. přenesená",J309,0)</f>
        <v>0</v>
      </c>
      <c r="BI309" s="184">
        <f>IF(N309="nulová",J309,0)</f>
        <v>0</v>
      </c>
      <c r="BJ309" s="22" t="s">
        <v>81</v>
      </c>
      <c r="BK309" s="184">
        <f>ROUND(I309*H309,2)</f>
        <v>0</v>
      </c>
      <c r="BL309" s="22" t="s">
        <v>218</v>
      </c>
      <c r="BM309" s="22" t="s">
        <v>574</v>
      </c>
    </row>
    <row r="310" spans="2:51" s="11" customFormat="1" ht="13.5">
      <c r="B310" s="185"/>
      <c r="C310" s="299"/>
      <c r="D310" s="186" t="s">
        <v>186</v>
      </c>
      <c r="E310" s="187" t="s">
        <v>5</v>
      </c>
      <c r="F310" s="188" t="s">
        <v>81</v>
      </c>
      <c r="H310" s="189">
        <v>1</v>
      </c>
      <c r="I310" s="190"/>
      <c r="L310" s="185"/>
      <c r="M310" s="191"/>
      <c r="N310" s="192"/>
      <c r="O310" s="192"/>
      <c r="P310" s="192"/>
      <c r="Q310" s="192"/>
      <c r="R310" s="192"/>
      <c r="S310" s="192"/>
      <c r="T310" s="193"/>
      <c r="AT310" s="187" t="s">
        <v>186</v>
      </c>
      <c r="AU310" s="187" t="s">
        <v>83</v>
      </c>
      <c r="AV310" s="11" t="s">
        <v>83</v>
      </c>
      <c r="AW310" s="11" t="s">
        <v>37</v>
      </c>
      <c r="AX310" s="11" t="s">
        <v>81</v>
      </c>
      <c r="AY310" s="187" t="s">
        <v>178</v>
      </c>
    </row>
    <row r="311" spans="2:65" s="1" customFormat="1" ht="51" customHeight="1">
      <c r="B311" s="172"/>
      <c r="C311" s="298" t="s">
        <v>381</v>
      </c>
      <c r="D311" s="173" t="s">
        <v>180</v>
      </c>
      <c r="E311" s="174" t="s">
        <v>867</v>
      </c>
      <c r="F311" s="175" t="s">
        <v>2797</v>
      </c>
      <c r="G311" s="176" t="s">
        <v>227</v>
      </c>
      <c r="H311" s="177">
        <v>1</v>
      </c>
      <c r="I311" s="178"/>
      <c r="J311" s="179">
        <f>ROUND(I311*H311,2)</f>
        <v>0</v>
      </c>
      <c r="K311" s="175" t="s">
        <v>5</v>
      </c>
      <c r="L311" s="39"/>
      <c r="M311" s="180" t="s">
        <v>5</v>
      </c>
      <c r="N311" s="181" t="s">
        <v>44</v>
      </c>
      <c r="O311" s="40"/>
      <c r="P311" s="182">
        <f>O311*H311</f>
        <v>0</v>
      </c>
      <c r="Q311" s="182">
        <v>0</v>
      </c>
      <c r="R311" s="182">
        <f>Q311*H311</f>
        <v>0</v>
      </c>
      <c r="S311" s="182">
        <v>0</v>
      </c>
      <c r="T311" s="183">
        <f>S311*H311</f>
        <v>0</v>
      </c>
      <c r="AR311" s="22" t="s">
        <v>218</v>
      </c>
      <c r="AT311" s="22" t="s">
        <v>180</v>
      </c>
      <c r="AU311" s="22" t="s">
        <v>83</v>
      </c>
      <c r="AY311" s="22" t="s">
        <v>178</v>
      </c>
      <c r="BE311" s="184">
        <f>IF(N311="základní",J311,0)</f>
        <v>0</v>
      </c>
      <c r="BF311" s="184">
        <f>IF(N311="snížená",J311,0)</f>
        <v>0</v>
      </c>
      <c r="BG311" s="184">
        <f>IF(N311="zákl. přenesená",J311,0)</f>
        <v>0</v>
      </c>
      <c r="BH311" s="184">
        <f>IF(N311="sníž. přenesená",J311,0)</f>
        <v>0</v>
      </c>
      <c r="BI311" s="184">
        <f>IF(N311="nulová",J311,0)</f>
        <v>0</v>
      </c>
      <c r="BJ311" s="22" t="s">
        <v>81</v>
      </c>
      <c r="BK311" s="184">
        <f>ROUND(I311*H311,2)</f>
        <v>0</v>
      </c>
      <c r="BL311" s="22" t="s">
        <v>218</v>
      </c>
      <c r="BM311" s="22" t="s">
        <v>577</v>
      </c>
    </row>
    <row r="312" spans="2:65" s="1" customFormat="1" ht="16.5" customHeight="1">
      <c r="B312" s="172"/>
      <c r="C312" s="300" t="s">
        <v>578</v>
      </c>
      <c r="D312" s="202" t="s">
        <v>271</v>
      </c>
      <c r="E312" s="203"/>
      <c r="F312" s="204" t="s">
        <v>603</v>
      </c>
      <c r="G312" s="205" t="s">
        <v>5</v>
      </c>
      <c r="H312" s="206"/>
      <c r="I312" s="207"/>
      <c r="J312" s="208">
        <f>ROUND(I312*H312,2)</f>
        <v>0</v>
      </c>
      <c r="K312" s="204" t="s">
        <v>191</v>
      </c>
      <c r="L312" s="209"/>
      <c r="M312" s="210" t="s">
        <v>5</v>
      </c>
      <c r="N312" s="211" t="s">
        <v>44</v>
      </c>
      <c r="O312" s="40"/>
      <c r="P312" s="182">
        <f>O312*H312</f>
        <v>0</v>
      </c>
      <c r="Q312" s="182">
        <v>0</v>
      </c>
      <c r="R312" s="182">
        <f>Q312*H312</f>
        <v>0</v>
      </c>
      <c r="S312" s="182">
        <v>0</v>
      </c>
      <c r="T312" s="183">
        <f>S312*H312</f>
        <v>0</v>
      </c>
      <c r="AR312" s="22" t="s">
        <v>256</v>
      </c>
      <c r="AT312" s="22" t="s">
        <v>271</v>
      </c>
      <c r="AU312" s="22" t="s">
        <v>83</v>
      </c>
      <c r="AY312" s="22" t="s">
        <v>178</v>
      </c>
      <c r="BE312" s="184">
        <f>IF(N312="základní",J312,0)</f>
        <v>0</v>
      </c>
      <c r="BF312" s="184">
        <f>IF(N312="snížená",J312,0)</f>
        <v>0</v>
      </c>
      <c r="BG312" s="184">
        <f>IF(N312="zákl. přenesená",J312,0)</f>
        <v>0</v>
      </c>
      <c r="BH312" s="184">
        <f>IF(N312="sníž. přenesená",J312,0)</f>
        <v>0</v>
      </c>
      <c r="BI312" s="184">
        <f>IF(N312="nulová",J312,0)</f>
        <v>0</v>
      </c>
      <c r="BJ312" s="22" t="s">
        <v>81</v>
      </c>
      <c r="BK312" s="184">
        <f>ROUND(I312*H312,2)</f>
        <v>0</v>
      </c>
      <c r="BL312" s="22" t="s">
        <v>218</v>
      </c>
      <c r="BM312" s="22" t="s">
        <v>581</v>
      </c>
    </row>
    <row r="313" spans="2:65" s="1" customFormat="1" ht="16.5" customHeight="1">
      <c r="B313" s="172"/>
      <c r="C313" s="173" t="s">
        <v>387</v>
      </c>
      <c r="D313" s="173" t="s">
        <v>180</v>
      </c>
      <c r="E313" s="174" t="s">
        <v>610</v>
      </c>
      <c r="F313" s="175" t="s">
        <v>611</v>
      </c>
      <c r="G313" s="176" t="s">
        <v>183</v>
      </c>
      <c r="H313" s="177">
        <v>897.84</v>
      </c>
      <c r="I313" s="178"/>
      <c r="J313" s="179">
        <f>ROUND(I313*H313,2)</f>
        <v>0</v>
      </c>
      <c r="K313" s="175" t="s">
        <v>191</v>
      </c>
      <c r="L313" s="39"/>
      <c r="M313" s="180" t="s">
        <v>5</v>
      </c>
      <c r="N313" s="181" t="s">
        <v>44</v>
      </c>
      <c r="O313" s="40"/>
      <c r="P313" s="182">
        <f>O313*H313</f>
        <v>0</v>
      </c>
      <c r="Q313" s="182">
        <v>0</v>
      </c>
      <c r="R313" s="182">
        <f>Q313*H313</f>
        <v>0</v>
      </c>
      <c r="S313" s="182">
        <v>0</v>
      </c>
      <c r="T313" s="183">
        <f>S313*H313</f>
        <v>0</v>
      </c>
      <c r="AR313" s="22" t="s">
        <v>218</v>
      </c>
      <c r="AT313" s="22" t="s">
        <v>180</v>
      </c>
      <c r="AU313" s="22" t="s">
        <v>83</v>
      </c>
      <c r="AY313" s="22" t="s">
        <v>178</v>
      </c>
      <c r="BE313" s="184">
        <f>IF(N313="základní",J313,0)</f>
        <v>0</v>
      </c>
      <c r="BF313" s="184">
        <f>IF(N313="snížená",J313,0)</f>
        <v>0</v>
      </c>
      <c r="BG313" s="184">
        <f>IF(N313="zákl. přenesená",J313,0)</f>
        <v>0</v>
      </c>
      <c r="BH313" s="184">
        <f>IF(N313="sníž. přenesená",J313,0)</f>
        <v>0</v>
      </c>
      <c r="BI313" s="184">
        <f>IF(N313="nulová",J313,0)</f>
        <v>0</v>
      </c>
      <c r="BJ313" s="22" t="s">
        <v>81</v>
      </c>
      <c r="BK313" s="184">
        <f>ROUND(I313*H313,2)</f>
        <v>0</v>
      </c>
      <c r="BL313" s="22" t="s">
        <v>218</v>
      </c>
      <c r="BM313" s="22" t="s">
        <v>586</v>
      </c>
    </row>
    <row r="314" spans="2:51" s="11" customFormat="1" ht="13.5">
      <c r="B314" s="185"/>
      <c r="D314" s="186" t="s">
        <v>186</v>
      </c>
      <c r="E314" s="187" t="s">
        <v>5</v>
      </c>
      <c r="F314" s="188" t="s">
        <v>868</v>
      </c>
      <c r="H314" s="189">
        <v>897.84</v>
      </c>
      <c r="I314" s="190"/>
      <c r="L314" s="185"/>
      <c r="M314" s="191"/>
      <c r="N314" s="192"/>
      <c r="O314" s="192"/>
      <c r="P314" s="192"/>
      <c r="Q314" s="192"/>
      <c r="R314" s="192"/>
      <c r="S314" s="192"/>
      <c r="T314" s="193"/>
      <c r="AT314" s="187" t="s">
        <v>186</v>
      </c>
      <c r="AU314" s="187" t="s">
        <v>83</v>
      </c>
      <c r="AV314" s="11" t="s">
        <v>83</v>
      </c>
      <c r="AW314" s="11" t="s">
        <v>37</v>
      </c>
      <c r="AX314" s="11" t="s">
        <v>73</v>
      </c>
      <c r="AY314" s="187" t="s">
        <v>178</v>
      </c>
    </row>
    <row r="315" spans="2:51" s="12" customFormat="1" ht="13.5">
      <c r="B315" s="194"/>
      <c r="D315" s="186" t="s">
        <v>186</v>
      </c>
      <c r="E315" s="195" t="s">
        <v>5</v>
      </c>
      <c r="F315" s="196" t="s">
        <v>188</v>
      </c>
      <c r="H315" s="197">
        <v>897.84</v>
      </c>
      <c r="I315" s="198"/>
      <c r="L315" s="194"/>
      <c r="M315" s="199"/>
      <c r="N315" s="200"/>
      <c r="O315" s="200"/>
      <c r="P315" s="200"/>
      <c r="Q315" s="200"/>
      <c r="R315" s="200"/>
      <c r="S315" s="200"/>
      <c r="T315" s="201"/>
      <c r="AT315" s="195" t="s">
        <v>186</v>
      </c>
      <c r="AU315" s="195" t="s">
        <v>83</v>
      </c>
      <c r="AV315" s="12" t="s">
        <v>185</v>
      </c>
      <c r="AW315" s="12" t="s">
        <v>37</v>
      </c>
      <c r="AX315" s="12" t="s">
        <v>81</v>
      </c>
      <c r="AY315" s="195" t="s">
        <v>178</v>
      </c>
    </row>
    <row r="316" spans="2:65" s="1" customFormat="1" ht="38.25" customHeight="1">
      <c r="B316" s="172"/>
      <c r="C316" s="173" t="s">
        <v>587</v>
      </c>
      <c r="D316" s="173" t="s">
        <v>180</v>
      </c>
      <c r="E316" s="174" t="s">
        <v>615</v>
      </c>
      <c r="F316" s="175" t="s">
        <v>616</v>
      </c>
      <c r="G316" s="176" t="s">
        <v>560</v>
      </c>
      <c r="H316" s="212"/>
      <c r="I316" s="178"/>
      <c r="J316" s="179">
        <f>ROUND(I316*H316,2)</f>
        <v>0</v>
      </c>
      <c r="K316" s="175" t="s">
        <v>191</v>
      </c>
      <c r="L316" s="39"/>
      <c r="M316" s="180" t="s">
        <v>5</v>
      </c>
      <c r="N316" s="181" t="s">
        <v>44</v>
      </c>
      <c r="O316" s="40"/>
      <c r="P316" s="182">
        <f>O316*H316</f>
        <v>0</v>
      </c>
      <c r="Q316" s="182">
        <v>0</v>
      </c>
      <c r="R316" s="182">
        <f>Q316*H316</f>
        <v>0</v>
      </c>
      <c r="S316" s="182">
        <v>0</v>
      </c>
      <c r="T316" s="183">
        <f>S316*H316</f>
        <v>0</v>
      </c>
      <c r="AR316" s="22" t="s">
        <v>218</v>
      </c>
      <c r="AT316" s="22" t="s">
        <v>180</v>
      </c>
      <c r="AU316" s="22" t="s">
        <v>83</v>
      </c>
      <c r="AY316" s="22" t="s">
        <v>178</v>
      </c>
      <c r="BE316" s="184">
        <f>IF(N316="základní",J316,0)</f>
        <v>0</v>
      </c>
      <c r="BF316" s="184">
        <f>IF(N316="snížená",J316,0)</f>
        <v>0</v>
      </c>
      <c r="BG316" s="184">
        <f>IF(N316="zákl. přenesená",J316,0)</f>
        <v>0</v>
      </c>
      <c r="BH316" s="184">
        <f>IF(N316="sníž. přenesená",J316,0)</f>
        <v>0</v>
      </c>
      <c r="BI316" s="184">
        <f>IF(N316="nulová",J316,0)</f>
        <v>0</v>
      </c>
      <c r="BJ316" s="22" t="s">
        <v>81</v>
      </c>
      <c r="BK316" s="184">
        <f>ROUND(I316*H316,2)</f>
        <v>0</v>
      </c>
      <c r="BL316" s="22" t="s">
        <v>218</v>
      </c>
      <c r="BM316" s="22" t="s">
        <v>590</v>
      </c>
    </row>
    <row r="317" spans="2:63" s="10" customFormat="1" ht="29.85" customHeight="1">
      <c r="B317" s="159"/>
      <c r="D317" s="160" t="s">
        <v>72</v>
      </c>
      <c r="E317" s="170" t="s">
        <v>618</v>
      </c>
      <c r="F317" s="170" t="s">
        <v>619</v>
      </c>
      <c r="I317" s="162"/>
      <c r="J317" s="171">
        <f>BK317</f>
        <v>0</v>
      </c>
      <c r="L317" s="159"/>
      <c r="M317" s="164"/>
      <c r="N317" s="165"/>
      <c r="O317" s="165"/>
      <c r="P317" s="166">
        <f>SUM(P318:P339)</f>
        <v>0</v>
      </c>
      <c r="Q317" s="165"/>
      <c r="R317" s="166">
        <f>SUM(R318:R339)</f>
        <v>0</v>
      </c>
      <c r="S317" s="165"/>
      <c r="T317" s="167">
        <f>SUM(T318:T339)</f>
        <v>0</v>
      </c>
      <c r="AR317" s="160" t="s">
        <v>83</v>
      </c>
      <c r="AT317" s="168" t="s">
        <v>72</v>
      </c>
      <c r="AU317" s="168" t="s">
        <v>81</v>
      </c>
      <c r="AY317" s="160" t="s">
        <v>178</v>
      </c>
      <c r="BK317" s="169">
        <f>SUM(BK318:BK339)</f>
        <v>0</v>
      </c>
    </row>
    <row r="318" spans="2:65" s="1" customFormat="1" ht="16.5" customHeight="1">
      <c r="B318" s="172"/>
      <c r="C318" s="173" t="s">
        <v>390</v>
      </c>
      <c r="D318" s="173" t="s">
        <v>180</v>
      </c>
      <c r="E318" s="174" t="s">
        <v>620</v>
      </c>
      <c r="F318" s="175" t="s">
        <v>621</v>
      </c>
      <c r="G318" s="176" t="s">
        <v>183</v>
      </c>
      <c r="H318" s="177">
        <v>25.83</v>
      </c>
      <c r="I318" s="178"/>
      <c r="J318" s="179">
        <f>ROUND(I318*H318,2)</f>
        <v>0</v>
      </c>
      <c r="K318" s="175" t="s">
        <v>191</v>
      </c>
      <c r="L318" s="39"/>
      <c r="M318" s="180" t="s">
        <v>5</v>
      </c>
      <c r="N318" s="181" t="s">
        <v>44</v>
      </c>
      <c r="O318" s="40"/>
      <c r="P318" s="182">
        <f>O318*H318</f>
        <v>0</v>
      </c>
      <c r="Q318" s="182">
        <v>0</v>
      </c>
      <c r="R318" s="182">
        <f>Q318*H318</f>
        <v>0</v>
      </c>
      <c r="S318" s="182">
        <v>0</v>
      </c>
      <c r="T318" s="183">
        <f>S318*H318</f>
        <v>0</v>
      </c>
      <c r="AR318" s="22" t="s">
        <v>218</v>
      </c>
      <c r="AT318" s="22" t="s">
        <v>180</v>
      </c>
      <c r="AU318" s="22" t="s">
        <v>83</v>
      </c>
      <c r="AY318" s="22" t="s">
        <v>178</v>
      </c>
      <c r="BE318" s="184">
        <f>IF(N318="základní",J318,0)</f>
        <v>0</v>
      </c>
      <c r="BF318" s="184">
        <f>IF(N318="snížená",J318,0)</f>
        <v>0</v>
      </c>
      <c r="BG318" s="184">
        <f>IF(N318="zákl. přenesená",J318,0)</f>
        <v>0</v>
      </c>
      <c r="BH318" s="184">
        <f>IF(N318="sníž. přenesená",J318,0)</f>
        <v>0</v>
      </c>
      <c r="BI318" s="184">
        <f>IF(N318="nulová",J318,0)</f>
        <v>0</v>
      </c>
      <c r="BJ318" s="22" t="s">
        <v>81</v>
      </c>
      <c r="BK318" s="184">
        <f>ROUND(I318*H318,2)</f>
        <v>0</v>
      </c>
      <c r="BL318" s="22" t="s">
        <v>218</v>
      </c>
      <c r="BM318" s="22" t="s">
        <v>595</v>
      </c>
    </row>
    <row r="319" spans="2:65" s="1" customFormat="1" ht="16.5" customHeight="1">
      <c r="B319" s="172"/>
      <c r="C319" s="173" t="s">
        <v>602</v>
      </c>
      <c r="D319" s="173" t="s">
        <v>180</v>
      </c>
      <c r="E319" s="174" t="s">
        <v>624</v>
      </c>
      <c r="F319" s="175" t="s">
        <v>625</v>
      </c>
      <c r="G319" s="176" t="s">
        <v>290</v>
      </c>
      <c r="H319" s="177">
        <v>102.25</v>
      </c>
      <c r="I319" s="178"/>
      <c r="J319" s="179">
        <f>ROUND(I319*H319,2)</f>
        <v>0</v>
      </c>
      <c r="K319" s="175" t="s">
        <v>191</v>
      </c>
      <c r="L319" s="39"/>
      <c r="M319" s="180" t="s">
        <v>5</v>
      </c>
      <c r="N319" s="181" t="s">
        <v>44</v>
      </c>
      <c r="O319" s="40"/>
      <c r="P319" s="182">
        <f>O319*H319</f>
        <v>0</v>
      </c>
      <c r="Q319" s="182">
        <v>0</v>
      </c>
      <c r="R319" s="182">
        <f>Q319*H319</f>
        <v>0</v>
      </c>
      <c r="S319" s="182">
        <v>0</v>
      </c>
      <c r="T319" s="183">
        <f>S319*H319</f>
        <v>0</v>
      </c>
      <c r="AR319" s="22" t="s">
        <v>218</v>
      </c>
      <c r="AT319" s="22" t="s">
        <v>180</v>
      </c>
      <c r="AU319" s="22" t="s">
        <v>83</v>
      </c>
      <c r="AY319" s="22" t="s">
        <v>178</v>
      </c>
      <c r="BE319" s="184">
        <f>IF(N319="základní",J319,0)</f>
        <v>0</v>
      </c>
      <c r="BF319" s="184">
        <f>IF(N319="snížená",J319,0)</f>
        <v>0</v>
      </c>
      <c r="BG319" s="184">
        <f>IF(N319="zákl. přenesená",J319,0)</f>
        <v>0</v>
      </c>
      <c r="BH319" s="184">
        <f>IF(N319="sníž. přenesená",J319,0)</f>
        <v>0</v>
      </c>
      <c r="BI319" s="184">
        <f>IF(N319="nulová",J319,0)</f>
        <v>0</v>
      </c>
      <c r="BJ319" s="22" t="s">
        <v>81</v>
      </c>
      <c r="BK319" s="184">
        <f>ROUND(I319*H319,2)</f>
        <v>0</v>
      </c>
      <c r="BL319" s="22" t="s">
        <v>218</v>
      </c>
      <c r="BM319" s="22" t="s">
        <v>604</v>
      </c>
    </row>
    <row r="320" spans="2:51" s="11" customFormat="1" ht="13.5">
      <c r="B320" s="185"/>
      <c r="D320" s="186" t="s">
        <v>186</v>
      </c>
      <c r="E320" s="187" t="s">
        <v>5</v>
      </c>
      <c r="F320" s="188" t="s">
        <v>869</v>
      </c>
      <c r="H320" s="189">
        <v>102.25</v>
      </c>
      <c r="I320" s="190"/>
      <c r="L320" s="185"/>
      <c r="M320" s="191"/>
      <c r="N320" s="192"/>
      <c r="O320" s="192"/>
      <c r="P320" s="192"/>
      <c r="Q320" s="192"/>
      <c r="R320" s="192"/>
      <c r="S320" s="192"/>
      <c r="T320" s="193"/>
      <c r="AT320" s="187" t="s">
        <v>186</v>
      </c>
      <c r="AU320" s="187" t="s">
        <v>83</v>
      </c>
      <c r="AV320" s="11" t="s">
        <v>83</v>
      </c>
      <c r="AW320" s="11" t="s">
        <v>37</v>
      </c>
      <c r="AX320" s="11" t="s">
        <v>73</v>
      </c>
      <c r="AY320" s="187" t="s">
        <v>178</v>
      </c>
    </row>
    <row r="321" spans="2:51" s="12" customFormat="1" ht="13.5">
      <c r="B321" s="194"/>
      <c r="D321" s="186" t="s">
        <v>186</v>
      </c>
      <c r="E321" s="195" t="s">
        <v>5</v>
      </c>
      <c r="F321" s="196" t="s">
        <v>188</v>
      </c>
      <c r="H321" s="197">
        <v>102.25</v>
      </c>
      <c r="I321" s="198"/>
      <c r="L321" s="194"/>
      <c r="M321" s="199"/>
      <c r="N321" s="200"/>
      <c r="O321" s="200"/>
      <c r="P321" s="200"/>
      <c r="Q321" s="200"/>
      <c r="R321" s="200"/>
      <c r="S321" s="200"/>
      <c r="T321" s="201"/>
      <c r="AT321" s="195" t="s">
        <v>186</v>
      </c>
      <c r="AU321" s="195" t="s">
        <v>83</v>
      </c>
      <c r="AV321" s="12" t="s">
        <v>185</v>
      </c>
      <c r="AW321" s="12" t="s">
        <v>37</v>
      </c>
      <c r="AX321" s="12" t="s">
        <v>81</v>
      </c>
      <c r="AY321" s="195" t="s">
        <v>178</v>
      </c>
    </row>
    <row r="322" spans="2:65" s="1" customFormat="1" ht="16.5" customHeight="1">
      <c r="B322" s="172"/>
      <c r="C322" s="173" t="s">
        <v>395</v>
      </c>
      <c r="D322" s="173" t="s">
        <v>180</v>
      </c>
      <c r="E322" s="174" t="s">
        <v>628</v>
      </c>
      <c r="F322" s="175" t="s">
        <v>629</v>
      </c>
      <c r="G322" s="176" t="s">
        <v>290</v>
      </c>
      <c r="H322" s="177">
        <v>123.3</v>
      </c>
      <c r="I322" s="178"/>
      <c r="J322" s="179">
        <f>ROUND(I322*H322,2)</f>
        <v>0</v>
      </c>
      <c r="K322" s="175" t="s">
        <v>267</v>
      </c>
      <c r="L322" s="39"/>
      <c r="M322" s="180" t="s">
        <v>5</v>
      </c>
      <c r="N322" s="181" t="s">
        <v>44</v>
      </c>
      <c r="O322" s="40"/>
      <c r="P322" s="182">
        <f>O322*H322</f>
        <v>0</v>
      </c>
      <c r="Q322" s="182">
        <v>0</v>
      </c>
      <c r="R322" s="182">
        <f>Q322*H322</f>
        <v>0</v>
      </c>
      <c r="S322" s="182">
        <v>0</v>
      </c>
      <c r="T322" s="183">
        <f>S322*H322</f>
        <v>0</v>
      </c>
      <c r="AR322" s="22" t="s">
        <v>218</v>
      </c>
      <c r="AT322" s="22" t="s">
        <v>180</v>
      </c>
      <c r="AU322" s="22" t="s">
        <v>83</v>
      </c>
      <c r="AY322" s="22" t="s">
        <v>178</v>
      </c>
      <c r="BE322" s="184">
        <f>IF(N322="základní",J322,0)</f>
        <v>0</v>
      </c>
      <c r="BF322" s="184">
        <f>IF(N322="snížená",J322,0)</f>
        <v>0</v>
      </c>
      <c r="BG322" s="184">
        <f>IF(N322="zákl. přenesená",J322,0)</f>
        <v>0</v>
      </c>
      <c r="BH322" s="184">
        <f>IF(N322="sníž. přenesená",J322,0)</f>
        <v>0</v>
      </c>
      <c r="BI322" s="184">
        <f>IF(N322="nulová",J322,0)</f>
        <v>0</v>
      </c>
      <c r="BJ322" s="22" t="s">
        <v>81</v>
      </c>
      <c r="BK322" s="184">
        <f>ROUND(I322*H322,2)</f>
        <v>0</v>
      </c>
      <c r="BL322" s="22" t="s">
        <v>218</v>
      </c>
      <c r="BM322" s="22" t="s">
        <v>607</v>
      </c>
    </row>
    <row r="323" spans="2:65" s="1" customFormat="1" ht="16.5" customHeight="1">
      <c r="B323" s="172"/>
      <c r="C323" s="173" t="s">
        <v>608</v>
      </c>
      <c r="D323" s="173" t="s">
        <v>180</v>
      </c>
      <c r="E323" s="174" t="s">
        <v>633</v>
      </c>
      <c r="F323" s="175" t="s">
        <v>634</v>
      </c>
      <c r="G323" s="176" t="s">
        <v>290</v>
      </c>
      <c r="H323" s="177">
        <v>61.48</v>
      </c>
      <c r="I323" s="178"/>
      <c r="J323" s="179">
        <f>ROUND(I323*H323,2)</f>
        <v>0</v>
      </c>
      <c r="K323" s="175" t="s">
        <v>191</v>
      </c>
      <c r="L323" s="39"/>
      <c r="M323" s="180" t="s">
        <v>5</v>
      </c>
      <c r="N323" s="181" t="s">
        <v>44</v>
      </c>
      <c r="O323" s="40"/>
      <c r="P323" s="182">
        <f>O323*H323</f>
        <v>0</v>
      </c>
      <c r="Q323" s="182">
        <v>0</v>
      </c>
      <c r="R323" s="182">
        <f>Q323*H323</f>
        <v>0</v>
      </c>
      <c r="S323" s="182">
        <v>0</v>
      </c>
      <c r="T323" s="183">
        <f>S323*H323</f>
        <v>0</v>
      </c>
      <c r="AR323" s="22" t="s">
        <v>218</v>
      </c>
      <c r="AT323" s="22" t="s">
        <v>180</v>
      </c>
      <c r="AU323" s="22" t="s">
        <v>83</v>
      </c>
      <c r="AY323" s="22" t="s">
        <v>178</v>
      </c>
      <c r="BE323" s="184">
        <f>IF(N323="základní",J323,0)</f>
        <v>0</v>
      </c>
      <c r="BF323" s="184">
        <f>IF(N323="snížená",J323,0)</f>
        <v>0</v>
      </c>
      <c r="BG323" s="184">
        <f>IF(N323="zákl. přenesená",J323,0)</f>
        <v>0</v>
      </c>
      <c r="BH323" s="184">
        <f>IF(N323="sníž. přenesená",J323,0)</f>
        <v>0</v>
      </c>
      <c r="BI323" s="184">
        <f>IF(N323="nulová",J323,0)</f>
        <v>0</v>
      </c>
      <c r="BJ323" s="22" t="s">
        <v>81</v>
      </c>
      <c r="BK323" s="184">
        <f>ROUND(I323*H323,2)</f>
        <v>0</v>
      </c>
      <c r="BL323" s="22" t="s">
        <v>218</v>
      </c>
      <c r="BM323" s="22" t="s">
        <v>609</v>
      </c>
    </row>
    <row r="324" spans="2:51" s="11" customFormat="1" ht="13.5">
      <c r="B324" s="185"/>
      <c r="D324" s="186" t="s">
        <v>186</v>
      </c>
      <c r="E324" s="187" t="s">
        <v>5</v>
      </c>
      <c r="F324" s="188" t="s">
        <v>870</v>
      </c>
      <c r="H324" s="189">
        <v>61.48</v>
      </c>
      <c r="I324" s="190"/>
      <c r="L324" s="185"/>
      <c r="M324" s="191"/>
      <c r="N324" s="192"/>
      <c r="O324" s="192"/>
      <c r="P324" s="192"/>
      <c r="Q324" s="192"/>
      <c r="R324" s="192"/>
      <c r="S324" s="192"/>
      <c r="T324" s="193"/>
      <c r="AT324" s="187" t="s">
        <v>186</v>
      </c>
      <c r="AU324" s="187" t="s">
        <v>83</v>
      </c>
      <c r="AV324" s="11" t="s">
        <v>83</v>
      </c>
      <c r="AW324" s="11" t="s">
        <v>37</v>
      </c>
      <c r="AX324" s="11" t="s">
        <v>73</v>
      </c>
      <c r="AY324" s="187" t="s">
        <v>178</v>
      </c>
    </row>
    <row r="325" spans="2:51" s="12" customFormat="1" ht="13.5">
      <c r="B325" s="194"/>
      <c r="D325" s="186" t="s">
        <v>186</v>
      </c>
      <c r="E325" s="195" t="s">
        <v>5</v>
      </c>
      <c r="F325" s="196" t="s">
        <v>188</v>
      </c>
      <c r="H325" s="197">
        <v>61.48</v>
      </c>
      <c r="I325" s="198"/>
      <c r="L325" s="194"/>
      <c r="M325" s="199"/>
      <c r="N325" s="200"/>
      <c r="O325" s="200"/>
      <c r="P325" s="200"/>
      <c r="Q325" s="200"/>
      <c r="R325" s="200"/>
      <c r="S325" s="200"/>
      <c r="T325" s="201"/>
      <c r="AT325" s="195" t="s">
        <v>186</v>
      </c>
      <c r="AU325" s="195" t="s">
        <v>83</v>
      </c>
      <c r="AV325" s="12" t="s">
        <v>185</v>
      </c>
      <c r="AW325" s="12" t="s">
        <v>37</v>
      </c>
      <c r="AX325" s="12" t="s">
        <v>81</v>
      </c>
      <c r="AY325" s="195" t="s">
        <v>178</v>
      </c>
    </row>
    <row r="326" spans="2:65" s="1" customFormat="1" ht="38.25" customHeight="1">
      <c r="B326" s="172"/>
      <c r="C326" s="173" t="s">
        <v>399</v>
      </c>
      <c r="D326" s="173" t="s">
        <v>180</v>
      </c>
      <c r="E326" s="174" t="s">
        <v>637</v>
      </c>
      <c r="F326" s="175" t="s">
        <v>638</v>
      </c>
      <c r="G326" s="176" t="s">
        <v>183</v>
      </c>
      <c r="H326" s="177">
        <v>25.83</v>
      </c>
      <c r="I326" s="178"/>
      <c r="J326" s="179">
        <f>ROUND(I326*H326,2)</f>
        <v>0</v>
      </c>
      <c r="K326" s="175" t="s">
        <v>191</v>
      </c>
      <c r="L326" s="39"/>
      <c r="M326" s="180" t="s">
        <v>5</v>
      </c>
      <c r="N326" s="181" t="s">
        <v>44</v>
      </c>
      <c r="O326" s="40"/>
      <c r="P326" s="182">
        <f>O326*H326</f>
        <v>0</v>
      </c>
      <c r="Q326" s="182">
        <v>0</v>
      </c>
      <c r="R326" s="182">
        <f>Q326*H326</f>
        <v>0</v>
      </c>
      <c r="S326" s="182">
        <v>0</v>
      </c>
      <c r="T326" s="183">
        <f>S326*H326</f>
        <v>0</v>
      </c>
      <c r="AR326" s="22" t="s">
        <v>218</v>
      </c>
      <c r="AT326" s="22" t="s">
        <v>180</v>
      </c>
      <c r="AU326" s="22" t="s">
        <v>83</v>
      </c>
      <c r="AY326" s="22" t="s">
        <v>178</v>
      </c>
      <c r="BE326" s="184">
        <f>IF(N326="základní",J326,0)</f>
        <v>0</v>
      </c>
      <c r="BF326" s="184">
        <f>IF(N326="snížená",J326,0)</f>
        <v>0</v>
      </c>
      <c r="BG326" s="184">
        <f>IF(N326="zákl. přenesená",J326,0)</f>
        <v>0</v>
      </c>
      <c r="BH326" s="184">
        <f>IF(N326="sníž. přenesená",J326,0)</f>
        <v>0</v>
      </c>
      <c r="BI326" s="184">
        <f>IF(N326="nulová",J326,0)</f>
        <v>0</v>
      </c>
      <c r="BJ326" s="22" t="s">
        <v>81</v>
      </c>
      <c r="BK326" s="184">
        <f>ROUND(I326*H326,2)</f>
        <v>0</v>
      </c>
      <c r="BL326" s="22" t="s">
        <v>218</v>
      </c>
      <c r="BM326" s="22" t="s">
        <v>612</v>
      </c>
    </row>
    <row r="327" spans="2:65" s="1" customFormat="1" ht="25.5" customHeight="1">
      <c r="B327" s="172"/>
      <c r="C327" s="173" t="s">
        <v>614</v>
      </c>
      <c r="D327" s="173" t="s">
        <v>180</v>
      </c>
      <c r="E327" s="174" t="s">
        <v>644</v>
      </c>
      <c r="F327" s="175" t="s">
        <v>645</v>
      </c>
      <c r="G327" s="176" t="s">
        <v>290</v>
      </c>
      <c r="H327" s="177">
        <v>123.3</v>
      </c>
      <c r="I327" s="178"/>
      <c r="J327" s="179">
        <f>ROUND(I327*H327,2)</f>
        <v>0</v>
      </c>
      <c r="K327" s="175" t="s">
        <v>267</v>
      </c>
      <c r="L327" s="39"/>
      <c r="M327" s="180" t="s">
        <v>5</v>
      </c>
      <c r="N327" s="181" t="s">
        <v>44</v>
      </c>
      <c r="O327" s="40"/>
      <c r="P327" s="182">
        <f>O327*H327</f>
        <v>0</v>
      </c>
      <c r="Q327" s="182">
        <v>0</v>
      </c>
      <c r="R327" s="182">
        <f>Q327*H327</f>
        <v>0</v>
      </c>
      <c r="S327" s="182">
        <v>0</v>
      </c>
      <c r="T327" s="183">
        <f>S327*H327</f>
        <v>0</v>
      </c>
      <c r="AR327" s="22" t="s">
        <v>218</v>
      </c>
      <c r="AT327" s="22" t="s">
        <v>180</v>
      </c>
      <c r="AU327" s="22" t="s">
        <v>83</v>
      </c>
      <c r="AY327" s="22" t="s">
        <v>178</v>
      </c>
      <c r="BE327" s="184">
        <f>IF(N327="základní",J327,0)</f>
        <v>0</v>
      </c>
      <c r="BF327" s="184">
        <f>IF(N327="snížená",J327,0)</f>
        <v>0</v>
      </c>
      <c r="BG327" s="184">
        <f>IF(N327="zákl. přenesená",J327,0)</f>
        <v>0</v>
      </c>
      <c r="BH327" s="184">
        <f>IF(N327="sníž. přenesená",J327,0)</f>
        <v>0</v>
      </c>
      <c r="BI327" s="184">
        <f>IF(N327="nulová",J327,0)</f>
        <v>0</v>
      </c>
      <c r="BJ327" s="22" t="s">
        <v>81</v>
      </c>
      <c r="BK327" s="184">
        <f>ROUND(I327*H327,2)</f>
        <v>0</v>
      </c>
      <c r="BL327" s="22" t="s">
        <v>218</v>
      </c>
      <c r="BM327" s="22" t="s">
        <v>617</v>
      </c>
    </row>
    <row r="328" spans="2:65" s="1" customFormat="1" ht="25.5" customHeight="1">
      <c r="B328" s="172"/>
      <c r="C328" s="173" t="s">
        <v>404</v>
      </c>
      <c r="D328" s="173" t="s">
        <v>180</v>
      </c>
      <c r="E328" s="174" t="s">
        <v>652</v>
      </c>
      <c r="F328" s="175" t="s">
        <v>653</v>
      </c>
      <c r="G328" s="176" t="s">
        <v>290</v>
      </c>
      <c r="H328" s="177">
        <v>149</v>
      </c>
      <c r="I328" s="178"/>
      <c r="J328" s="179">
        <f>ROUND(I328*H328,2)</f>
        <v>0</v>
      </c>
      <c r="K328" s="175" t="s">
        <v>5</v>
      </c>
      <c r="L328" s="39"/>
      <c r="M328" s="180" t="s">
        <v>5</v>
      </c>
      <c r="N328" s="181" t="s">
        <v>44</v>
      </c>
      <c r="O328" s="40"/>
      <c r="P328" s="182">
        <f>O328*H328</f>
        <v>0</v>
      </c>
      <c r="Q328" s="182">
        <v>0</v>
      </c>
      <c r="R328" s="182">
        <f>Q328*H328</f>
        <v>0</v>
      </c>
      <c r="S328" s="182">
        <v>0</v>
      </c>
      <c r="T328" s="183">
        <f>S328*H328</f>
        <v>0</v>
      </c>
      <c r="AR328" s="22" t="s">
        <v>218</v>
      </c>
      <c r="AT328" s="22" t="s">
        <v>180</v>
      </c>
      <c r="AU328" s="22" t="s">
        <v>83</v>
      </c>
      <c r="AY328" s="22" t="s">
        <v>178</v>
      </c>
      <c r="BE328" s="184">
        <f>IF(N328="základní",J328,0)</f>
        <v>0</v>
      </c>
      <c r="BF328" s="184">
        <f>IF(N328="snížená",J328,0)</f>
        <v>0</v>
      </c>
      <c r="BG328" s="184">
        <f>IF(N328="zákl. přenesená",J328,0)</f>
        <v>0</v>
      </c>
      <c r="BH328" s="184">
        <f>IF(N328="sníž. přenesená",J328,0)</f>
        <v>0</v>
      </c>
      <c r="BI328" s="184">
        <f>IF(N328="nulová",J328,0)</f>
        <v>0</v>
      </c>
      <c r="BJ328" s="22" t="s">
        <v>81</v>
      </c>
      <c r="BK328" s="184">
        <f>ROUND(I328*H328,2)</f>
        <v>0</v>
      </c>
      <c r="BL328" s="22" t="s">
        <v>218</v>
      </c>
      <c r="BM328" s="22" t="s">
        <v>622</v>
      </c>
    </row>
    <row r="329" spans="2:51" s="11" customFormat="1" ht="13.5">
      <c r="B329" s="185"/>
      <c r="D329" s="186" t="s">
        <v>186</v>
      </c>
      <c r="E329" s="187" t="s">
        <v>5</v>
      </c>
      <c r="F329" s="188" t="s">
        <v>871</v>
      </c>
      <c r="H329" s="189">
        <v>149</v>
      </c>
      <c r="I329" s="190"/>
      <c r="L329" s="185"/>
      <c r="M329" s="191"/>
      <c r="N329" s="192"/>
      <c r="O329" s="192"/>
      <c r="P329" s="192"/>
      <c r="Q329" s="192"/>
      <c r="R329" s="192"/>
      <c r="S329" s="192"/>
      <c r="T329" s="193"/>
      <c r="AT329" s="187" t="s">
        <v>186</v>
      </c>
      <c r="AU329" s="187" t="s">
        <v>83</v>
      </c>
      <c r="AV329" s="11" t="s">
        <v>83</v>
      </c>
      <c r="AW329" s="11" t="s">
        <v>37</v>
      </c>
      <c r="AX329" s="11" t="s">
        <v>73</v>
      </c>
      <c r="AY329" s="187" t="s">
        <v>178</v>
      </c>
    </row>
    <row r="330" spans="2:51" s="12" customFormat="1" ht="13.5">
      <c r="B330" s="194"/>
      <c r="D330" s="186" t="s">
        <v>186</v>
      </c>
      <c r="E330" s="195" t="s">
        <v>5</v>
      </c>
      <c r="F330" s="196" t="s">
        <v>188</v>
      </c>
      <c r="H330" s="197">
        <v>149</v>
      </c>
      <c r="I330" s="198"/>
      <c r="L330" s="194"/>
      <c r="M330" s="199"/>
      <c r="N330" s="200"/>
      <c r="O330" s="200"/>
      <c r="P330" s="200"/>
      <c r="Q330" s="200"/>
      <c r="R330" s="200"/>
      <c r="S330" s="200"/>
      <c r="T330" s="201"/>
      <c r="AT330" s="195" t="s">
        <v>186</v>
      </c>
      <c r="AU330" s="195" t="s">
        <v>83</v>
      </c>
      <c r="AV330" s="12" t="s">
        <v>185</v>
      </c>
      <c r="AW330" s="12" t="s">
        <v>37</v>
      </c>
      <c r="AX330" s="12" t="s">
        <v>81</v>
      </c>
      <c r="AY330" s="195" t="s">
        <v>178</v>
      </c>
    </row>
    <row r="331" spans="2:65" s="1" customFormat="1" ht="25.5" customHeight="1">
      <c r="B331" s="172"/>
      <c r="C331" s="173" t="s">
        <v>623</v>
      </c>
      <c r="D331" s="173" t="s">
        <v>180</v>
      </c>
      <c r="E331" s="174" t="s">
        <v>648</v>
      </c>
      <c r="F331" s="175" t="s">
        <v>649</v>
      </c>
      <c r="G331" s="176" t="s">
        <v>290</v>
      </c>
      <c r="H331" s="177">
        <v>228</v>
      </c>
      <c r="I331" s="178"/>
      <c r="J331" s="179">
        <f>ROUND(I331*H331,2)</f>
        <v>0</v>
      </c>
      <c r="K331" s="175" t="s">
        <v>267</v>
      </c>
      <c r="L331" s="39"/>
      <c r="M331" s="180" t="s">
        <v>5</v>
      </c>
      <c r="N331" s="181" t="s">
        <v>44</v>
      </c>
      <c r="O331" s="40"/>
      <c r="P331" s="182">
        <f>O331*H331</f>
        <v>0</v>
      </c>
      <c r="Q331" s="182">
        <v>0</v>
      </c>
      <c r="R331" s="182">
        <f>Q331*H331</f>
        <v>0</v>
      </c>
      <c r="S331" s="182">
        <v>0</v>
      </c>
      <c r="T331" s="183">
        <f>S331*H331</f>
        <v>0</v>
      </c>
      <c r="AR331" s="22" t="s">
        <v>218</v>
      </c>
      <c r="AT331" s="22" t="s">
        <v>180</v>
      </c>
      <c r="AU331" s="22" t="s">
        <v>83</v>
      </c>
      <c r="AY331" s="22" t="s">
        <v>178</v>
      </c>
      <c r="BE331" s="184">
        <f>IF(N331="základní",J331,0)</f>
        <v>0</v>
      </c>
      <c r="BF331" s="184">
        <f>IF(N331="snížená",J331,0)</f>
        <v>0</v>
      </c>
      <c r="BG331" s="184">
        <f>IF(N331="zákl. přenesená",J331,0)</f>
        <v>0</v>
      </c>
      <c r="BH331" s="184">
        <f>IF(N331="sníž. přenesená",J331,0)</f>
        <v>0</v>
      </c>
      <c r="BI331" s="184">
        <f>IF(N331="nulová",J331,0)</f>
        <v>0</v>
      </c>
      <c r="BJ331" s="22" t="s">
        <v>81</v>
      </c>
      <c r="BK331" s="184">
        <f>ROUND(I331*H331,2)</f>
        <v>0</v>
      </c>
      <c r="BL331" s="22" t="s">
        <v>218</v>
      </c>
      <c r="BM331" s="22" t="s">
        <v>626</v>
      </c>
    </row>
    <row r="332" spans="2:51" s="11" customFormat="1" ht="13.5">
      <c r="B332" s="185"/>
      <c r="D332" s="186" t="s">
        <v>186</v>
      </c>
      <c r="E332" s="187" t="s">
        <v>5</v>
      </c>
      <c r="F332" s="188" t="s">
        <v>872</v>
      </c>
      <c r="H332" s="189">
        <v>228</v>
      </c>
      <c r="I332" s="190"/>
      <c r="L332" s="185"/>
      <c r="M332" s="191"/>
      <c r="N332" s="192"/>
      <c r="O332" s="192"/>
      <c r="P332" s="192"/>
      <c r="Q332" s="192"/>
      <c r="R332" s="192"/>
      <c r="S332" s="192"/>
      <c r="T332" s="193"/>
      <c r="AT332" s="187" t="s">
        <v>186</v>
      </c>
      <c r="AU332" s="187" t="s">
        <v>83</v>
      </c>
      <c r="AV332" s="11" t="s">
        <v>83</v>
      </c>
      <c r="AW332" s="11" t="s">
        <v>37</v>
      </c>
      <c r="AX332" s="11" t="s">
        <v>73</v>
      </c>
      <c r="AY332" s="187" t="s">
        <v>178</v>
      </c>
    </row>
    <row r="333" spans="2:51" s="12" customFormat="1" ht="13.5">
      <c r="B333" s="194"/>
      <c r="D333" s="186" t="s">
        <v>186</v>
      </c>
      <c r="E333" s="195" t="s">
        <v>5</v>
      </c>
      <c r="F333" s="196" t="s">
        <v>188</v>
      </c>
      <c r="H333" s="197">
        <v>228</v>
      </c>
      <c r="I333" s="198"/>
      <c r="L333" s="194"/>
      <c r="M333" s="199"/>
      <c r="N333" s="200"/>
      <c r="O333" s="200"/>
      <c r="P333" s="200"/>
      <c r="Q333" s="200"/>
      <c r="R333" s="200"/>
      <c r="S333" s="200"/>
      <c r="T333" s="201"/>
      <c r="AT333" s="195" t="s">
        <v>186</v>
      </c>
      <c r="AU333" s="195" t="s">
        <v>83</v>
      </c>
      <c r="AV333" s="12" t="s">
        <v>185</v>
      </c>
      <c r="AW333" s="12" t="s">
        <v>37</v>
      </c>
      <c r="AX333" s="12" t="s">
        <v>81</v>
      </c>
      <c r="AY333" s="195" t="s">
        <v>178</v>
      </c>
    </row>
    <row r="334" spans="2:65" s="1" customFormat="1" ht="16.5" customHeight="1">
      <c r="B334" s="172"/>
      <c r="C334" s="173" t="s">
        <v>408</v>
      </c>
      <c r="D334" s="173" t="s">
        <v>180</v>
      </c>
      <c r="E334" s="174" t="s">
        <v>657</v>
      </c>
      <c r="F334" s="175" t="s">
        <v>658</v>
      </c>
      <c r="G334" s="176" t="s">
        <v>290</v>
      </c>
      <c r="H334" s="177">
        <v>149</v>
      </c>
      <c r="I334" s="178"/>
      <c r="J334" s="179">
        <f>ROUND(I334*H334,2)</f>
        <v>0</v>
      </c>
      <c r="K334" s="175" t="s">
        <v>197</v>
      </c>
      <c r="L334" s="39"/>
      <c r="M334" s="180" t="s">
        <v>5</v>
      </c>
      <c r="N334" s="181" t="s">
        <v>44</v>
      </c>
      <c r="O334" s="40"/>
      <c r="P334" s="182">
        <f>O334*H334</f>
        <v>0</v>
      </c>
      <c r="Q334" s="182">
        <v>0</v>
      </c>
      <c r="R334" s="182">
        <f>Q334*H334</f>
        <v>0</v>
      </c>
      <c r="S334" s="182">
        <v>0</v>
      </c>
      <c r="T334" s="183">
        <f>S334*H334</f>
        <v>0</v>
      </c>
      <c r="AR334" s="22" t="s">
        <v>218</v>
      </c>
      <c r="AT334" s="22" t="s">
        <v>180</v>
      </c>
      <c r="AU334" s="22" t="s">
        <v>83</v>
      </c>
      <c r="AY334" s="22" t="s">
        <v>178</v>
      </c>
      <c r="BE334" s="184">
        <f>IF(N334="základní",J334,0)</f>
        <v>0</v>
      </c>
      <c r="BF334" s="184">
        <f>IF(N334="snížená",J334,0)</f>
        <v>0</v>
      </c>
      <c r="BG334" s="184">
        <f>IF(N334="zákl. přenesená",J334,0)</f>
        <v>0</v>
      </c>
      <c r="BH334" s="184">
        <f>IF(N334="sníž. přenesená",J334,0)</f>
        <v>0</v>
      </c>
      <c r="BI334" s="184">
        <f>IF(N334="nulová",J334,0)</f>
        <v>0</v>
      </c>
      <c r="BJ334" s="22" t="s">
        <v>81</v>
      </c>
      <c r="BK334" s="184">
        <f>ROUND(I334*H334,2)</f>
        <v>0</v>
      </c>
      <c r="BL334" s="22" t="s">
        <v>218</v>
      </c>
      <c r="BM334" s="22" t="s">
        <v>630</v>
      </c>
    </row>
    <row r="335" spans="2:65" s="1" customFormat="1" ht="25.5" customHeight="1">
      <c r="B335" s="172"/>
      <c r="C335" s="173" t="s">
        <v>632</v>
      </c>
      <c r="D335" s="173" t="s">
        <v>180</v>
      </c>
      <c r="E335" s="174" t="s">
        <v>661</v>
      </c>
      <c r="F335" s="175" t="s">
        <v>662</v>
      </c>
      <c r="G335" s="176" t="s">
        <v>290</v>
      </c>
      <c r="H335" s="177">
        <v>123.3</v>
      </c>
      <c r="I335" s="178"/>
      <c r="J335" s="179">
        <f>ROUND(I335*H335,2)</f>
        <v>0</v>
      </c>
      <c r="K335" s="175" t="s">
        <v>5</v>
      </c>
      <c r="L335" s="39"/>
      <c r="M335" s="180" t="s">
        <v>5</v>
      </c>
      <c r="N335" s="181" t="s">
        <v>44</v>
      </c>
      <c r="O335" s="40"/>
      <c r="P335" s="182">
        <f>O335*H335</f>
        <v>0</v>
      </c>
      <c r="Q335" s="182">
        <v>0</v>
      </c>
      <c r="R335" s="182">
        <f>Q335*H335</f>
        <v>0</v>
      </c>
      <c r="S335" s="182">
        <v>0</v>
      </c>
      <c r="T335" s="183">
        <f>S335*H335</f>
        <v>0</v>
      </c>
      <c r="AR335" s="22" t="s">
        <v>218</v>
      </c>
      <c r="AT335" s="22" t="s">
        <v>180</v>
      </c>
      <c r="AU335" s="22" t="s">
        <v>83</v>
      </c>
      <c r="AY335" s="22" t="s">
        <v>178</v>
      </c>
      <c r="BE335" s="184">
        <f>IF(N335="základní",J335,0)</f>
        <v>0</v>
      </c>
      <c r="BF335" s="184">
        <f>IF(N335="snížená",J335,0)</f>
        <v>0</v>
      </c>
      <c r="BG335" s="184">
        <f>IF(N335="zákl. přenesená",J335,0)</f>
        <v>0</v>
      </c>
      <c r="BH335" s="184">
        <f>IF(N335="sníž. přenesená",J335,0)</f>
        <v>0</v>
      </c>
      <c r="BI335" s="184">
        <f>IF(N335="nulová",J335,0)</f>
        <v>0</v>
      </c>
      <c r="BJ335" s="22" t="s">
        <v>81</v>
      </c>
      <c r="BK335" s="184">
        <f>ROUND(I335*H335,2)</f>
        <v>0</v>
      </c>
      <c r="BL335" s="22" t="s">
        <v>218</v>
      </c>
      <c r="BM335" s="22" t="s">
        <v>635</v>
      </c>
    </row>
    <row r="336" spans="2:51" s="11" customFormat="1" ht="13.5">
      <c r="B336" s="185"/>
      <c r="D336" s="186" t="s">
        <v>186</v>
      </c>
      <c r="E336" s="187" t="s">
        <v>5</v>
      </c>
      <c r="F336" s="188" t="s">
        <v>873</v>
      </c>
      <c r="H336" s="189">
        <v>123.3</v>
      </c>
      <c r="I336" s="190"/>
      <c r="L336" s="185"/>
      <c r="M336" s="191"/>
      <c r="N336" s="192"/>
      <c r="O336" s="192"/>
      <c r="P336" s="192"/>
      <c r="Q336" s="192"/>
      <c r="R336" s="192"/>
      <c r="S336" s="192"/>
      <c r="T336" s="193"/>
      <c r="AT336" s="187" t="s">
        <v>186</v>
      </c>
      <c r="AU336" s="187" t="s">
        <v>83</v>
      </c>
      <c r="AV336" s="11" t="s">
        <v>83</v>
      </c>
      <c r="AW336" s="11" t="s">
        <v>37</v>
      </c>
      <c r="AX336" s="11" t="s">
        <v>73</v>
      </c>
      <c r="AY336" s="187" t="s">
        <v>178</v>
      </c>
    </row>
    <row r="337" spans="2:51" s="12" customFormat="1" ht="13.5">
      <c r="B337" s="194"/>
      <c r="D337" s="186" t="s">
        <v>186</v>
      </c>
      <c r="E337" s="195" t="s">
        <v>5</v>
      </c>
      <c r="F337" s="196" t="s">
        <v>188</v>
      </c>
      <c r="H337" s="197">
        <v>123.3</v>
      </c>
      <c r="I337" s="198"/>
      <c r="L337" s="194"/>
      <c r="M337" s="199"/>
      <c r="N337" s="200"/>
      <c r="O337" s="200"/>
      <c r="P337" s="200"/>
      <c r="Q337" s="200"/>
      <c r="R337" s="200"/>
      <c r="S337" s="200"/>
      <c r="T337" s="201"/>
      <c r="AT337" s="195" t="s">
        <v>186</v>
      </c>
      <c r="AU337" s="195" t="s">
        <v>83</v>
      </c>
      <c r="AV337" s="12" t="s">
        <v>185</v>
      </c>
      <c r="AW337" s="12" t="s">
        <v>37</v>
      </c>
      <c r="AX337" s="12" t="s">
        <v>81</v>
      </c>
      <c r="AY337" s="195" t="s">
        <v>178</v>
      </c>
    </row>
    <row r="338" spans="2:65" s="1" customFormat="1" ht="25.5" customHeight="1">
      <c r="B338" s="172"/>
      <c r="C338" s="173" t="s">
        <v>413</v>
      </c>
      <c r="D338" s="173" t="s">
        <v>180</v>
      </c>
      <c r="E338" s="174" t="s">
        <v>665</v>
      </c>
      <c r="F338" s="175" t="s">
        <v>666</v>
      </c>
      <c r="G338" s="176" t="s">
        <v>290</v>
      </c>
      <c r="H338" s="177">
        <v>64</v>
      </c>
      <c r="I338" s="178"/>
      <c r="J338" s="179">
        <f>ROUND(I338*H338,2)</f>
        <v>0</v>
      </c>
      <c r="K338" s="175" t="s">
        <v>5</v>
      </c>
      <c r="L338" s="39"/>
      <c r="M338" s="180" t="s">
        <v>5</v>
      </c>
      <c r="N338" s="181" t="s">
        <v>44</v>
      </c>
      <c r="O338" s="40"/>
      <c r="P338" s="182">
        <f>O338*H338</f>
        <v>0</v>
      </c>
      <c r="Q338" s="182">
        <v>0</v>
      </c>
      <c r="R338" s="182">
        <f>Q338*H338</f>
        <v>0</v>
      </c>
      <c r="S338" s="182">
        <v>0</v>
      </c>
      <c r="T338" s="183">
        <f>S338*H338</f>
        <v>0</v>
      </c>
      <c r="AR338" s="22" t="s">
        <v>218</v>
      </c>
      <c r="AT338" s="22" t="s">
        <v>180</v>
      </c>
      <c r="AU338" s="22" t="s">
        <v>83</v>
      </c>
      <c r="AY338" s="22" t="s">
        <v>178</v>
      </c>
      <c r="BE338" s="184">
        <f>IF(N338="základní",J338,0)</f>
        <v>0</v>
      </c>
      <c r="BF338" s="184">
        <f>IF(N338="snížená",J338,0)</f>
        <v>0</v>
      </c>
      <c r="BG338" s="184">
        <f>IF(N338="zákl. přenesená",J338,0)</f>
        <v>0</v>
      </c>
      <c r="BH338" s="184">
        <f>IF(N338="sníž. přenesená",J338,0)</f>
        <v>0</v>
      </c>
      <c r="BI338" s="184">
        <f>IF(N338="nulová",J338,0)</f>
        <v>0</v>
      </c>
      <c r="BJ338" s="22" t="s">
        <v>81</v>
      </c>
      <c r="BK338" s="184">
        <f>ROUND(I338*H338,2)</f>
        <v>0</v>
      </c>
      <c r="BL338" s="22" t="s">
        <v>218</v>
      </c>
      <c r="BM338" s="22" t="s">
        <v>639</v>
      </c>
    </row>
    <row r="339" spans="2:65" s="1" customFormat="1" ht="38.25" customHeight="1">
      <c r="B339" s="172"/>
      <c r="C339" s="173" t="s">
        <v>640</v>
      </c>
      <c r="D339" s="173" t="s">
        <v>180</v>
      </c>
      <c r="E339" s="174" t="s">
        <v>668</v>
      </c>
      <c r="F339" s="175" t="s">
        <v>669</v>
      </c>
      <c r="G339" s="176" t="s">
        <v>560</v>
      </c>
      <c r="H339" s="212"/>
      <c r="I339" s="178"/>
      <c r="J339" s="179">
        <f>ROUND(I339*H339,2)</f>
        <v>0</v>
      </c>
      <c r="K339" s="175" t="s">
        <v>191</v>
      </c>
      <c r="L339" s="39"/>
      <c r="M339" s="180" t="s">
        <v>5</v>
      </c>
      <c r="N339" s="181" t="s">
        <v>44</v>
      </c>
      <c r="O339" s="40"/>
      <c r="P339" s="182">
        <f>O339*H339</f>
        <v>0</v>
      </c>
      <c r="Q339" s="182">
        <v>0</v>
      </c>
      <c r="R339" s="182">
        <f>Q339*H339</f>
        <v>0</v>
      </c>
      <c r="S339" s="182">
        <v>0</v>
      </c>
      <c r="T339" s="183">
        <f>S339*H339</f>
        <v>0</v>
      </c>
      <c r="AR339" s="22" t="s">
        <v>218</v>
      </c>
      <c r="AT339" s="22" t="s">
        <v>180</v>
      </c>
      <c r="AU339" s="22" t="s">
        <v>83</v>
      </c>
      <c r="AY339" s="22" t="s">
        <v>178</v>
      </c>
      <c r="BE339" s="184">
        <f>IF(N339="základní",J339,0)</f>
        <v>0</v>
      </c>
      <c r="BF339" s="184">
        <f>IF(N339="snížená",J339,0)</f>
        <v>0</v>
      </c>
      <c r="BG339" s="184">
        <f>IF(N339="zákl. přenesená",J339,0)</f>
        <v>0</v>
      </c>
      <c r="BH339" s="184">
        <f>IF(N339="sníž. přenesená",J339,0)</f>
        <v>0</v>
      </c>
      <c r="BI339" s="184">
        <f>IF(N339="nulová",J339,0)</f>
        <v>0</v>
      </c>
      <c r="BJ339" s="22" t="s">
        <v>81</v>
      </c>
      <c r="BK339" s="184">
        <f>ROUND(I339*H339,2)</f>
        <v>0</v>
      </c>
      <c r="BL339" s="22" t="s">
        <v>218</v>
      </c>
      <c r="BM339" s="22" t="s">
        <v>643</v>
      </c>
    </row>
    <row r="340" spans="2:63" s="10" customFormat="1" ht="29.85" customHeight="1">
      <c r="B340" s="159"/>
      <c r="D340" s="160" t="s">
        <v>72</v>
      </c>
      <c r="E340" s="170" t="s">
        <v>671</v>
      </c>
      <c r="F340" s="170" t="s">
        <v>672</v>
      </c>
      <c r="I340" s="162"/>
      <c r="J340" s="171">
        <f>BK340</f>
        <v>0</v>
      </c>
      <c r="L340" s="159"/>
      <c r="M340" s="164"/>
      <c r="N340" s="165"/>
      <c r="O340" s="165"/>
      <c r="P340" s="166">
        <f>SUM(P341:P358)</f>
        <v>0</v>
      </c>
      <c r="Q340" s="165"/>
      <c r="R340" s="166">
        <f>SUM(R341:R358)</f>
        <v>0</v>
      </c>
      <c r="S340" s="165"/>
      <c r="T340" s="167">
        <f>SUM(T341:T358)</f>
        <v>0</v>
      </c>
      <c r="AR340" s="160" t="s">
        <v>83</v>
      </c>
      <c r="AT340" s="168" t="s">
        <v>72</v>
      </c>
      <c r="AU340" s="168" t="s">
        <v>81</v>
      </c>
      <c r="AY340" s="160" t="s">
        <v>178</v>
      </c>
      <c r="BK340" s="169">
        <f>SUM(BK341:BK358)</f>
        <v>0</v>
      </c>
    </row>
    <row r="341" spans="2:65" s="1" customFormat="1" ht="25.5" customHeight="1">
      <c r="B341" s="172"/>
      <c r="C341" s="173" t="s">
        <v>418</v>
      </c>
      <c r="D341" s="173" t="s">
        <v>180</v>
      </c>
      <c r="E341" s="174" t="s">
        <v>674</v>
      </c>
      <c r="F341" s="175" t="s">
        <v>675</v>
      </c>
      <c r="G341" s="176" t="s">
        <v>299</v>
      </c>
      <c r="H341" s="177">
        <v>36</v>
      </c>
      <c r="I341" s="178"/>
      <c r="J341" s="179">
        <f>ROUND(I341*H341,2)</f>
        <v>0</v>
      </c>
      <c r="K341" s="175" t="s">
        <v>191</v>
      </c>
      <c r="L341" s="39"/>
      <c r="M341" s="180" t="s">
        <v>5</v>
      </c>
      <c r="N341" s="181" t="s">
        <v>44</v>
      </c>
      <c r="O341" s="40"/>
      <c r="P341" s="182">
        <f>O341*H341</f>
        <v>0</v>
      </c>
      <c r="Q341" s="182">
        <v>0</v>
      </c>
      <c r="R341" s="182">
        <f>Q341*H341</f>
        <v>0</v>
      </c>
      <c r="S341" s="182">
        <v>0</v>
      </c>
      <c r="T341" s="183">
        <f>S341*H341</f>
        <v>0</v>
      </c>
      <c r="AR341" s="22" t="s">
        <v>218</v>
      </c>
      <c r="AT341" s="22" t="s">
        <v>180</v>
      </c>
      <c r="AU341" s="22" t="s">
        <v>83</v>
      </c>
      <c r="AY341" s="22" t="s">
        <v>178</v>
      </c>
      <c r="BE341" s="184">
        <f>IF(N341="základní",J341,0)</f>
        <v>0</v>
      </c>
      <c r="BF341" s="184">
        <f>IF(N341="snížená",J341,0)</f>
        <v>0</v>
      </c>
      <c r="BG341" s="184">
        <f>IF(N341="zákl. přenesená",J341,0)</f>
        <v>0</v>
      </c>
      <c r="BH341" s="184">
        <f>IF(N341="sníž. přenesená",J341,0)</f>
        <v>0</v>
      </c>
      <c r="BI341" s="184">
        <f>IF(N341="nulová",J341,0)</f>
        <v>0</v>
      </c>
      <c r="BJ341" s="22" t="s">
        <v>81</v>
      </c>
      <c r="BK341" s="184">
        <f>ROUND(I341*H341,2)</f>
        <v>0</v>
      </c>
      <c r="BL341" s="22" t="s">
        <v>218</v>
      </c>
      <c r="BM341" s="22" t="s">
        <v>646</v>
      </c>
    </row>
    <row r="342" spans="2:65" s="1" customFormat="1" ht="25.5" customHeight="1">
      <c r="B342" s="172"/>
      <c r="C342" s="173" t="s">
        <v>647</v>
      </c>
      <c r="D342" s="173" t="s">
        <v>180</v>
      </c>
      <c r="E342" s="174" t="s">
        <v>677</v>
      </c>
      <c r="F342" s="175" t="s">
        <v>678</v>
      </c>
      <c r="G342" s="176" t="s">
        <v>299</v>
      </c>
      <c r="H342" s="177">
        <v>55</v>
      </c>
      <c r="I342" s="178"/>
      <c r="J342" s="179">
        <f>ROUND(I342*H342,2)</f>
        <v>0</v>
      </c>
      <c r="K342" s="175" t="s">
        <v>191</v>
      </c>
      <c r="L342" s="39"/>
      <c r="M342" s="180" t="s">
        <v>5</v>
      </c>
      <c r="N342" s="181" t="s">
        <v>44</v>
      </c>
      <c r="O342" s="40"/>
      <c r="P342" s="182">
        <f>O342*H342</f>
        <v>0</v>
      </c>
      <c r="Q342" s="182">
        <v>0</v>
      </c>
      <c r="R342" s="182">
        <f>Q342*H342</f>
        <v>0</v>
      </c>
      <c r="S342" s="182">
        <v>0</v>
      </c>
      <c r="T342" s="183">
        <f>S342*H342</f>
        <v>0</v>
      </c>
      <c r="AR342" s="22" t="s">
        <v>218</v>
      </c>
      <c r="AT342" s="22" t="s">
        <v>180</v>
      </c>
      <c r="AU342" s="22" t="s">
        <v>83</v>
      </c>
      <c r="AY342" s="22" t="s">
        <v>178</v>
      </c>
      <c r="BE342" s="184">
        <f>IF(N342="základní",J342,0)</f>
        <v>0</v>
      </c>
      <c r="BF342" s="184">
        <f>IF(N342="snížená",J342,0)</f>
        <v>0</v>
      </c>
      <c r="BG342" s="184">
        <f>IF(N342="zákl. přenesená",J342,0)</f>
        <v>0</v>
      </c>
      <c r="BH342" s="184">
        <f>IF(N342="sníž. přenesená",J342,0)</f>
        <v>0</v>
      </c>
      <c r="BI342" s="184">
        <f>IF(N342="nulová",J342,0)</f>
        <v>0</v>
      </c>
      <c r="BJ342" s="22" t="s">
        <v>81</v>
      </c>
      <c r="BK342" s="184">
        <f>ROUND(I342*H342,2)</f>
        <v>0</v>
      </c>
      <c r="BL342" s="22" t="s">
        <v>218</v>
      </c>
      <c r="BM342" s="22" t="s">
        <v>650</v>
      </c>
    </row>
    <row r="343" spans="2:51" s="11" customFormat="1" ht="13.5">
      <c r="B343" s="185"/>
      <c r="D343" s="186" t="s">
        <v>186</v>
      </c>
      <c r="E343" s="187" t="s">
        <v>5</v>
      </c>
      <c r="F343" s="188" t="s">
        <v>874</v>
      </c>
      <c r="H343" s="189">
        <v>55</v>
      </c>
      <c r="I343" s="190"/>
      <c r="L343" s="185"/>
      <c r="M343" s="191"/>
      <c r="N343" s="192"/>
      <c r="O343" s="192"/>
      <c r="P343" s="192"/>
      <c r="Q343" s="192"/>
      <c r="R343" s="192"/>
      <c r="S343" s="192"/>
      <c r="T343" s="193"/>
      <c r="AT343" s="187" t="s">
        <v>186</v>
      </c>
      <c r="AU343" s="187" t="s">
        <v>83</v>
      </c>
      <c r="AV343" s="11" t="s">
        <v>83</v>
      </c>
      <c r="AW343" s="11" t="s">
        <v>37</v>
      </c>
      <c r="AX343" s="11" t="s">
        <v>73</v>
      </c>
      <c r="AY343" s="187" t="s">
        <v>178</v>
      </c>
    </row>
    <row r="344" spans="2:51" s="12" customFormat="1" ht="13.5">
      <c r="B344" s="194"/>
      <c r="D344" s="186" t="s">
        <v>186</v>
      </c>
      <c r="E344" s="195" t="s">
        <v>5</v>
      </c>
      <c r="F344" s="196" t="s">
        <v>188</v>
      </c>
      <c r="H344" s="197">
        <v>55</v>
      </c>
      <c r="I344" s="198"/>
      <c r="L344" s="194"/>
      <c r="M344" s="199"/>
      <c r="N344" s="200"/>
      <c r="O344" s="200"/>
      <c r="P344" s="200"/>
      <c r="Q344" s="200"/>
      <c r="R344" s="200"/>
      <c r="S344" s="200"/>
      <c r="T344" s="201"/>
      <c r="AT344" s="195" t="s">
        <v>186</v>
      </c>
      <c r="AU344" s="195" t="s">
        <v>83</v>
      </c>
      <c r="AV344" s="12" t="s">
        <v>185</v>
      </c>
      <c r="AW344" s="12" t="s">
        <v>37</v>
      </c>
      <c r="AX344" s="12" t="s">
        <v>81</v>
      </c>
      <c r="AY344" s="195" t="s">
        <v>178</v>
      </c>
    </row>
    <row r="345" spans="2:65" s="1" customFormat="1" ht="16.5" customHeight="1">
      <c r="B345" s="172"/>
      <c r="C345" s="173" t="s">
        <v>423</v>
      </c>
      <c r="D345" s="173" t="s">
        <v>180</v>
      </c>
      <c r="E345" s="174" t="s">
        <v>682</v>
      </c>
      <c r="F345" s="175" t="s">
        <v>683</v>
      </c>
      <c r="G345" s="176" t="s">
        <v>183</v>
      </c>
      <c r="H345" s="177">
        <v>212.84</v>
      </c>
      <c r="I345" s="178"/>
      <c r="J345" s="179">
        <f>ROUND(I345*H345,2)</f>
        <v>0</v>
      </c>
      <c r="K345" s="175" t="s">
        <v>5</v>
      </c>
      <c r="L345" s="39"/>
      <c r="M345" s="180" t="s">
        <v>5</v>
      </c>
      <c r="N345" s="181" t="s">
        <v>44</v>
      </c>
      <c r="O345" s="40"/>
      <c r="P345" s="182">
        <f>O345*H345</f>
        <v>0</v>
      </c>
      <c r="Q345" s="182">
        <v>0</v>
      </c>
      <c r="R345" s="182">
        <f>Q345*H345</f>
        <v>0</v>
      </c>
      <c r="S345" s="182">
        <v>0</v>
      </c>
      <c r="T345" s="183">
        <f>S345*H345</f>
        <v>0</v>
      </c>
      <c r="AR345" s="22" t="s">
        <v>218</v>
      </c>
      <c r="AT345" s="22" t="s">
        <v>180</v>
      </c>
      <c r="AU345" s="22" t="s">
        <v>83</v>
      </c>
      <c r="AY345" s="22" t="s">
        <v>178</v>
      </c>
      <c r="BE345" s="184">
        <f>IF(N345="základní",J345,0)</f>
        <v>0</v>
      </c>
      <c r="BF345" s="184">
        <f>IF(N345="snížená",J345,0)</f>
        <v>0</v>
      </c>
      <c r="BG345" s="184">
        <f>IF(N345="zákl. přenesená",J345,0)</f>
        <v>0</v>
      </c>
      <c r="BH345" s="184">
        <f>IF(N345="sníž. přenesená",J345,0)</f>
        <v>0</v>
      </c>
      <c r="BI345" s="184">
        <f>IF(N345="nulová",J345,0)</f>
        <v>0</v>
      </c>
      <c r="BJ345" s="22" t="s">
        <v>81</v>
      </c>
      <c r="BK345" s="184">
        <f>ROUND(I345*H345,2)</f>
        <v>0</v>
      </c>
      <c r="BL345" s="22" t="s">
        <v>218</v>
      </c>
      <c r="BM345" s="22" t="s">
        <v>654</v>
      </c>
    </row>
    <row r="346" spans="2:51" s="11" customFormat="1" ht="13.5">
      <c r="B346" s="185"/>
      <c r="D346" s="186" t="s">
        <v>186</v>
      </c>
      <c r="E346" s="187" t="s">
        <v>5</v>
      </c>
      <c r="F346" s="188" t="s">
        <v>843</v>
      </c>
      <c r="H346" s="189">
        <v>212.84</v>
      </c>
      <c r="I346" s="190"/>
      <c r="L346" s="185"/>
      <c r="M346" s="191"/>
      <c r="N346" s="192"/>
      <c r="O346" s="192"/>
      <c r="P346" s="192"/>
      <c r="Q346" s="192"/>
      <c r="R346" s="192"/>
      <c r="S346" s="192"/>
      <c r="T346" s="193"/>
      <c r="AT346" s="187" t="s">
        <v>186</v>
      </c>
      <c r="AU346" s="187" t="s">
        <v>83</v>
      </c>
      <c r="AV346" s="11" t="s">
        <v>83</v>
      </c>
      <c r="AW346" s="11" t="s">
        <v>37</v>
      </c>
      <c r="AX346" s="11" t="s">
        <v>73</v>
      </c>
      <c r="AY346" s="187" t="s">
        <v>178</v>
      </c>
    </row>
    <row r="347" spans="2:51" s="12" customFormat="1" ht="13.5">
      <c r="B347" s="194"/>
      <c r="D347" s="186" t="s">
        <v>186</v>
      </c>
      <c r="E347" s="195" t="s">
        <v>5</v>
      </c>
      <c r="F347" s="196" t="s">
        <v>188</v>
      </c>
      <c r="H347" s="197">
        <v>212.84</v>
      </c>
      <c r="I347" s="198"/>
      <c r="L347" s="194"/>
      <c r="M347" s="199"/>
      <c r="N347" s="200"/>
      <c r="O347" s="200"/>
      <c r="P347" s="200"/>
      <c r="Q347" s="200"/>
      <c r="R347" s="200"/>
      <c r="S347" s="200"/>
      <c r="T347" s="201"/>
      <c r="AT347" s="195" t="s">
        <v>186</v>
      </c>
      <c r="AU347" s="195" t="s">
        <v>83</v>
      </c>
      <c r="AV347" s="12" t="s">
        <v>185</v>
      </c>
      <c r="AW347" s="12" t="s">
        <v>37</v>
      </c>
      <c r="AX347" s="12" t="s">
        <v>81</v>
      </c>
      <c r="AY347" s="195" t="s">
        <v>178</v>
      </c>
    </row>
    <row r="348" spans="2:65" s="1" customFormat="1" ht="25.5" customHeight="1">
      <c r="B348" s="172"/>
      <c r="C348" s="173" t="s">
        <v>656</v>
      </c>
      <c r="D348" s="173" t="s">
        <v>180</v>
      </c>
      <c r="E348" s="174" t="s">
        <v>689</v>
      </c>
      <c r="F348" s="175" t="s">
        <v>690</v>
      </c>
      <c r="G348" s="176" t="s">
        <v>299</v>
      </c>
      <c r="H348" s="177">
        <v>36</v>
      </c>
      <c r="I348" s="178"/>
      <c r="J348" s="179">
        <f>ROUND(I348*H348,2)</f>
        <v>0</v>
      </c>
      <c r="K348" s="175" t="s">
        <v>191</v>
      </c>
      <c r="L348" s="39"/>
      <c r="M348" s="180" t="s">
        <v>5</v>
      </c>
      <c r="N348" s="181" t="s">
        <v>44</v>
      </c>
      <c r="O348" s="40"/>
      <c r="P348" s="182">
        <f>O348*H348</f>
        <v>0</v>
      </c>
      <c r="Q348" s="182">
        <v>0</v>
      </c>
      <c r="R348" s="182">
        <f>Q348*H348</f>
        <v>0</v>
      </c>
      <c r="S348" s="182">
        <v>0</v>
      </c>
      <c r="T348" s="183">
        <f>S348*H348</f>
        <v>0</v>
      </c>
      <c r="AR348" s="22" t="s">
        <v>218</v>
      </c>
      <c r="AT348" s="22" t="s">
        <v>180</v>
      </c>
      <c r="AU348" s="22" t="s">
        <v>83</v>
      </c>
      <c r="AY348" s="22" t="s">
        <v>178</v>
      </c>
      <c r="BE348" s="184">
        <f>IF(N348="základní",J348,0)</f>
        <v>0</v>
      </c>
      <c r="BF348" s="184">
        <f>IF(N348="snížená",J348,0)</f>
        <v>0</v>
      </c>
      <c r="BG348" s="184">
        <f>IF(N348="zákl. přenesená",J348,0)</f>
        <v>0</v>
      </c>
      <c r="BH348" s="184">
        <f>IF(N348="sníž. přenesená",J348,0)</f>
        <v>0</v>
      </c>
      <c r="BI348" s="184">
        <f>IF(N348="nulová",J348,0)</f>
        <v>0</v>
      </c>
      <c r="BJ348" s="22" t="s">
        <v>81</v>
      </c>
      <c r="BK348" s="184">
        <f>ROUND(I348*H348,2)</f>
        <v>0</v>
      </c>
      <c r="BL348" s="22" t="s">
        <v>218</v>
      </c>
      <c r="BM348" s="22" t="s">
        <v>659</v>
      </c>
    </row>
    <row r="349" spans="2:65" s="1" customFormat="1" ht="25.5" customHeight="1">
      <c r="B349" s="172"/>
      <c r="C349" s="173" t="s">
        <v>427</v>
      </c>
      <c r="D349" s="173" t="s">
        <v>180</v>
      </c>
      <c r="E349" s="174" t="s">
        <v>692</v>
      </c>
      <c r="F349" s="175" t="s">
        <v>693</v>
      </c>
      <c r="G349" s="176" t="s">
        <v>299</v>
      </c>
      <c r="H349" s="177">
        <v>4</v>
      </c>
      <c r="I349" s="178"/>
      <c r="J349" s="179">
        <f>ROUND(I349*H349,2)</f>
        <v>0</v>
      </c>
      <c r="K349" s="175" t="s">
        <v>191</v>
      </c>
      <c r="L349" s="39"/>
      <c r="M349" s="180" t="s">
        <v>5</v>
      </c>
      <c r="N349" s="181" t="s">
        <v>44</v>
      </c>
      <c r="O349" s="40"/>
      <c r="P349" s="182">
        <f>O349*H349</f>
        <v>0</v>
      </c>
      <c r="Q349" s="182">
        <v>0</v>
      </c>
      <c r="R349" s="182">
        <f>Q349*H349</f>
        <v>0</v>
      </c>
      <c r="S349" s="182">
        <v>0</v>
      </c>
      <c r="T349" s="183">
        <f>S349*H349</f>
        <v>0</v>
      </c>
      <c r="AR349" s="22" t="s">
        <v>218</v>
      </c>
      <c r="AT349" s="22" t="s">
        <v>180</v>
      </c>
      <c r="AU349" s="22" t="s">
        <v>83</v>
      </c>
      <c r="AY349" s="22" t="s">
        <v>178</v>
      </c>
      <c r="BE349" s="184">
        <f>IF(N349="základní",J349,0)</f>
        <v>0</v>
      </c>
      <c r="BF349" s="184">
        <f>IF(N349="snížená",J349,0)</f>
        <v>0</v>
      </c>
      <c r="BG349" s="184">
        <f>IF(N349="zákl. přenesená",J349,0)</f>
        <v>0</v>
      </c>
      <c r="BH349" s="184">
        <f>IF(N349="sníž. přenesená",J349,0)</f>
        <v>0</v>
      </c>
      <c r="BI349" s="184">
        <f>IF(N349="nulová",J349,0)</f>
        <v>0</v>
      </c>
      <c r="BJ349" s="22" t="s">
        <v>81</v>
      </c>
      <c r="BK349" s="184">
        <f>ROUND(I349*H349,2)</f>
        <v>0</v>
      </c>
      <c r="BL349" s="22" t="s">
        <v>218</v>
      </c>
      <c r="BM349" s="22" t="s">
        <v>663</v>
      </c>
    </row>
    <row r="350" spans="2:51" s="11" customFormat="1" ht="13.5">
      <c r="B350" s="185"/>
      <c r="D350" s="186" t="s">
        <v>186</v>
      </c>
      <c r="E350" s="187" t="s">
        <v>5</v>
      </c>
      <c r="F350" s="188" t="s">
        <v>875</v>
      </c>
      <c r="H350" s="189">
        <v>4</v>
      </c>
      <c r="I350" s="190"/>
      <c r="L350" s="185"/>
      <c r="M350" s="191"/>
      <c r="N350" s="192"/>
      <c r="O350" s="192"/>
      <c r="P350" s="192"/>
      <c r="Q350" s="192"/>
      <c r="R350" s="192"/>
      <c r="S350" s="192"/>
      <c r="T350" s="193"/>
      <c r="AT350" s="187" t="s">
        <v>186</v>
      </c>
      <c r="AU350" s="187" t="s">
        <v>83</v>
      </c>
      <c r="AV350" s="11" t="s">
        <v>83</v>
      </c>
      <c r="AW350" s="11" t="s">
        <v>37</v>
      </c>
      <c r="AX350" s="11" t="s">
        <v>73</v>
      </c>
      <c r="AY350" s="187" t="s">
        <v>178</v>
      </c>
    </row>
    <row r="351" spans="2:51" s="12" customFormat="1" ht="13.5">
      <c r="B351" s="194"/>
      <c r="D351" s="186" t="s">
        <v>186</v>
      </c>
      <c r="E351" s="195" t="s">
        <v>5</v>
      </c>
      <c r="F351" s="196" t="s">
        <v>188</v>
      </c>
      <c r="H351" s="197">
        <v>4</v>
      </c>
      <c r="I351" s="198"/>
      <c r="L351" s="194"/>
      <c r="M351" s="199"/>
      <c r="N351" s="200"/>
      <c r="O351" s="200"/>
      <c r="P351" s="200"/>
      <c r="Q351" s="200"/>
      <c r="R351" s="200"/>
      <c r="S351" s="200"/>
      <c r="T351" s="201"/>
      <c r="AT351" s="195" t="s">
        <v>186</v>
      </c>
      <c r="AU351" s="195" t="s">
        <v>83</v>
      </c>
      <c r="AV351" s="12" t="s">
        <v>185</v>
      </c>
      <c r="AW351" s="12" t="s">
        <v>37</v>
      </c>
      <c r="AX351" s="12" t="s">
        <v>81</v>
      </c>
      <c r="AY351" s="195" t="s">
        <v>178</v>
      </c>
    </row>
    <row r="352" spans="2:65" s="1" customFormat="1" ht="25.5" customHeight="1">
      <c r="B352" s="172"/>
      <c r="C352" s="173" t="s">
        <v>664</v>
      </c>
      <c r="D352" s="173" t="s">
        <v>180</v>
      </c>
      <c r="E352" s="174" t="s">
        <v>696</v>
      </c>
      <c r="F352" s="175" t="s">
        <v>697</v>
      </c>
      <c r="G352" s="176" t="s">
        <v>299</v>
      </c>
      <c r="H352" s="177">
        <v>51</v>
      </c>
      <c r="I352" s="178"/>
      <c r="J352" s="179">
        <f>ROUND(I352*H352,2)</f>
        <v>0</v>
      </c>
      <c r="K352" s="175" t="s">
        <v>191</v>
      </c>
      <c r="L352" s="39"/>
      <c r="M352" s="180" t="s">
        <v>5</v>
      </c>
      <c r="N352" s="181" t="s">
        <v>44</v>
      </c>
      <c r="O352" s="40"/>
      <c r="P352" s="182">
        <f>O352*H352</f>
        <v>0</v>
      </c>
      <c r="Q352" s="182">
        <v>0</v>
      </c>
      <c r="R352" s="182">
        <f>Q352*H352</f>
        <v>0</v>
      </c>
      <c r="S352" s="182">
        <v>0</v>
      </c>
      <c r="T352" s="183">
        <f>S352*H352</f>
        <v>0</v>
      </c>
      <c r="AR352" s="22" t="s">
        <v>218</v>
      </c>
      <c r="AT352" s="22" t="s">
        <v>180</v>
      </c>
      <c r="AU352" s="22" t="s">
        <v>83</v>
      </c>
      <c r="AY352" s="22" t="s">
        <v>178</v>
      </c>
      <c r="BE352" s="184">
        <f>IF(N352="základní",J352,0)</f>
        <v>0</v>
      </c>
      <c r="BF352" s="184">
        <f>IF(N352="snížená",J352,0)</f>
        <v>0</v>
      </c>
      <c r="BG352" s="184">
        <f>IF(N352="zákl. přenesená",J352,0)</f>
        <v>0</v>
      </c>
      <c r="BH352" s="184">
        <f>IF(N352="sníž. přenesená",J352,0)</f>
        <v>0</v>
      </c>
      <c r="BI352" s="184">
        <f>IF(N352="nulová",J352,0)</f>
        <v>0</v>
      </c>
      <c r="BJ352" s="22" t="s">
        <v>81</v>
      </c>
      <c r="BK352" s="184">
        <f>ROUND(I352*H352,2)</f>
        <v>0</v>
      </c>
      <c r="BL352" s="22" t="s">
        <v>218</v>
      </c>
      <c r="BM352" s="22" t="s">
        <v>667</v>
      </c>
    </row>
    <row r="353" spans="2:51" s="11" customFormat="1" ht="13.5">
      <c r="B353" s="185"/>
      <c r="D353" s="186" t="s">
        <v>186</v>
      </c>
      <c r="E353" s="187" t="s">
        <v>5</v>
      </c>
      <c r="F353" s="188" t="s">
        <v>876</v>
      </c>
      <c r="H353" s="189">
        <v>51</v>
      </c>
      <c r="I353" s="190"/>
      <c r="L353" s="185"/>
      <c r="M353" s="191"/>
      <c r="N353" s="192"/>
      <c r="O353" s="192"/>
      <c r="P353" s="192"/>
      <c r="Q353" s="192"/>
      <c r="R353" s="192"/>
      <c r="S353" s="192"/>
      <c r="T353" s="193"/>
      <c r="AT353" s="187" t="s">
        <v>186</v>
      </c>
      <c r="AU353" s="187" t="s">
        <v>83</v>
      </c>
      <c r="AV353" s="11" t="s">
        <v>83</v>
      </c>
      <c r="AW353" s="11" t="s">
        <v>37</v>
      </c>
      <c r="AX353" s="11" t="s">
        <v>73</v>
      </c>
      <c r="AY353" s="187" t="s">
        <v>178</v>
      </c>
    </row>
    <row r="354" spans="2:51" s="12" customFormat="1" ht="13.5">
      <c r="B354" s="194"/>
      <c r="D354" s="186" t="s">
        <v>186</v>
      </c>
      <c r="E354" s="195" t="s">
        <v>5</v>
      </c>
      <c r="F354" s="196" t="s">
        <v>188</v>
      </c>
      <c r="H354" s="197">
        <v>51</v>
      </c>
      <c r="I354" s="198"/>
      <c r="L354" s="194"/>
      <c r="M354" s="199"/>
      <c r="N354" s="200"/>
      <c r="O354" s="200"/>
      <c r="P354" s="200"/>
      <c r="Q354" s="200"/>
      <c r="R354" s="200"/>
      <c r="S354" s="200"/>
      <c r="T354" s="201"/>
      <c r="AT354" s="195" t="s">
        <v>186</v>
      </c>
      <c r="AU354" s="195" t="s">
        <v>83</v>
      </c>
      <c r="AV354" s="12" t="s">
        <v>185</v>
      </c>
      <c r="AW354" s="12" t="s">
        <v>37</v>
      </c>
      <c r="AX354" s="12" t="s">
        <v>81</v>
      </c>
      <c r="AY354" s="195" t="s">
        <v>178</v>
      </c>
    </row>
    <row r="355" spans="2:65" s="1" customFormat="1" ht="25.5" customHeight="1">
      <c r="B355" s="172"/>
      <c r="C355" s="202" t="s">
        <v>432</v>
      </c>
      <c r="D355" s="202" t="s">
        <v>271</v>
      </c>
      <c r="E355" s="203" t="s">
        <v>699</v>
      </c>
      <c r="F355" s="204" t="s">
        <v>877</v>
      </c>
      <c r="G355" s="205" t="s">
        <v>290</v>
      </c>
      <c r="H355" s="206">
        <v>148.3</v>
      </c>
      <c r="I355" s="207"/>
      <c r="J355" s="208">
        <f>ROUND(I355*H355,2)</f>
        <v>0</v>
      </c>
      <c r="K355" s="204" t="s">
        <v>191</v>
      </c>
      <c r="L355" s="209"/>
      <c r="M355" s="210" t="s">
        <v>5</v>
      </c>
      <c r="N355" s="211" t="s">
        <v>44</v>
      </c>
      <c r="O355" s="40"/>
      <c r="P355" s="182">
        <f>O355*H355</f>
        <v>0</v>
      </c>
      <c r="Q355" s="182">
        <v>0</v>
      </c>
      <c r="R355" s="182">
        <f>Q355*H355</f>
        <v>0</v>
      </c>
      <c r="S355" s="182">
        <v>0</v>
      </c>
      <c r="T355" s="183">
        <f>S355*H355</f>
        <v>0</v>
      </c>
      <c r="AR355" s="22" t="s">
        <v>256</v>
      </c>
      <c r="AT355" s="22" t="s">
        <v>271</v>
      </c>
      <c r="AU355" s="22" t="s">
        <v>83</v>
      </c>
      <c r="AY355" s="22" t="s">
        <v>178</v>
      </c>
      <c r="BE355" s="184">
        <f>IF(N355="základní",J355,0)</f>
        <v>0</v>
      </c>
      <c r="BF355" s="184">
        <f>IF(N355="snížená",J355,0)</f>
        <v>0</v>
      </c>
      <c r="BG355" s="184">
        <f>IF(N355="zákl. přenesená",J355,0)</f>
        <v>0</v>
      </c>
      <c r="BH355" s="184">
        <f>IF(N355="sníž. přenesená",J355,0)</f>
        <v>0</v>
      </c>
      <c r="BI355" s="184">
        <f>IF(N355="nulová",J355,0)</f>
        <v>0</v>
      </c>
      <c r="BJ355" s="22" t="s">
        <v>81</v>
      </c>
      <c r="BK355" s="184">
        <f>ROUND(I355*H355,2)</f>
        <v>0</v>
      </c>
      <c r="BL355" s="22" t="s">
        <v>218</v>
      </c>
      <c r="BM355" s="22" t="s">
        <v>670</v>
      </c>
    </row>
    <row r="356" spans="2:51" s="11" customFormat="1" ht="13.5">
      <c r="B356" s="185"/>
      <c r="D356" s="186" t="s">
        <v>186</v>
      </c>
      <c r="E356" s="187" t="s">
        <v>5</v>
      </c>
      <c r="F356" s="188" t="s">
        <v>878</v>
      </c>
      <c r="H356" s="189">
        <v>148.3</v>
      </c>
      <c r="I356" s="190"/>
      <c r="L356" s="185"/>
      <c r="M356" s="191"/>
      <c r="N356" s="192"/>
      <c r="O356" s="192"/>
      <c r="P356" s="192"/>
      <c r="Q356" s="192"/>
      <c r="R356" s="192"/>
      <c r="S356" s="192"/>
      <c r="T356" s="193"/>
      <c r="AT356" s="187" t="s">
        <v>186</v>
      </c>
      <c r="AU356" s="187" t="s">
        <v>83</v>
      </c>
      <c r="AV356" s="11" t="s">
        <v>83</v>
      </c>
      <c r="AW356" s="11" t="s">
        <v>37</v>
      </c>
      <c r="AX356" s="11" t="s">
        <v>73</v>
      </c>
      <c r="AY356" s="187" t="s">
        <v>178</v>
      </c>
    </row>
    <row r="357" spans="2:51" s="12" customFormat="1" ht="13.5">
      <c r="B357" s="194"/>
      <c r="D357" s="186" t="s">
        <v>186</v>
      </c>
      <c r="E357" s="195" t="s">
        <v>5</v>
      </c>
      <c r="F357" s="196" t="s">
        <v>188</v>
      </c>
      <c r="H357" s="197">
        <v>148.3</v>
      </c>
      <c r="I357" s="198"/>
      <c r="L357" s="194"/>
      <c r="M357" s="199"/>
      <c r="N357" s="200"/>
      <c r="O357" s="200"/>
      <c r="P357" s="200"/>
      <c r="Q357" s="200"/>
      <c r="R357" s="200"/>
      <c r="S357" s="200"/>
      <c r="T357" s="201"/>
      <c r="AT357" s="195" t="s">
        <v>186</v>
      </c>
      <c r="AU357" s="195" t="s">
        <v>83</v>
      </c>
      <c r="AV357" s="12" t="s">
        <v>185</v>
      </c>
      <c r="AW357" s="12" t="s">
        <v>37</v>
      </c>
      <c r="AX357" s="12" t="s">
        <v>81</v>
      </c>
      <c r="AY357" s="195" t="s">
        <v>178</v>
      </c>
    </row>
    <row r="358" spans="2:65" s="1" customFormat="1" ht="38.25" customHeight="1">
      <c r="B358" s="172"/>
      <c r="C358" s="173" t="s">
        <v>673</v>
      </c>
      <c r="D358" s="173" t="s">
        <v>180</v>
      </c>
      <c r="E358" s="174" t="s">
        <v>704</v>
      </c>
      <c r="F358" s="175" t="s">
        <v>705</v>
      </c>
      <c r="G358" s="176" t="s">
        <v>560</v>
      </c>
      <c r="H358" s="212"/>
      <c r="I358" s="178"/>
      <c r="J358" s="179">
        <f>ROUND(I358*H358,2)</f>
        <v>0</v>
      </c>
      <c r="K358" s="175" t="s">
        <v>344</v>
      </c>
      <c r="L358" s="39"/>
      <c r="M358" s="180" t="s">
        <v>5</v>
      </c>
      <c r="N358" s="181" t="s">
        <v>44</v>
      </c>
      <c r="O358" s="40"/>
      <c r="P358" s="182">
        <f>O358*H358</f>
        <v>0</v>
      </c>
      <c r="Q358" s="182">
        <v>0</v>
      </c>
      <c r="R358" s="182">
        <f>Q358*H358</f>
        <v>0</v>
      </c>
      <c r="S358" s="182">
        <v>0</v>
      </c>
      <c r="T358" s="183">
        <f>S358*H358</f>
        <v>0</v>
      </c>
      <c r="AR358" s="22" t="s">
        <v>218</v>
      </c>
      <c r="AT358" s="22" t="s">
        <v>180</v>
      </c>
      <c r="AU358" s="22" t="s">
        <v>83</v>
      </c>
      <c r="AY358" s="22" t="s">
        <v>178</v>
      </c>
      <c r="BE358" s="184">
        <f>IF(N358="základní",J358,0)</f>
        <v>0</v>
      </c>
      <c r="BF358" s="184">
        <f>IF(N358="snížená",J358,0)</f>
        <v>0</v>
      </c>
      <c r="BG358" s="184">
        <f>IF(N358="zákl. přenesená",J358,0)</f>
        <v>0</v>
      </c>
      <c r="BH358" s="184">
        <f>IF(N358="sníž. přenesená",J358,0)</f>
        <v>0</v>
      </c>
      <c r="BI358" s="184">
        <f>IF(N358="nulová",J358,0)</f>
        <v>0</v>
      </c>
      <c r="BJ358" s="22" t="s">
        <v>81</v>
      </c>
      <c r="BK358" s="184">
        <f>ROUND(I358*H358,2)</f>
        <v>0</v>
      </c>
      <c r="BL358" s="22" t="s">
        <v>218</v>
      </c>
      <c r="BM358" s="22" t="s">
        <v>676</v>
      </c>
    </row>
    <row r="359" spans="2:63" s="10" customFormat="1" ht="29.85" customHeight="1">
      <c r="B359" s="159"/>
      <c r="D359" s="160" t="s">
        <v>72</v>
      </c>
      <c r="E359" s="170" t="s">
        <v>707</v>
      </c>
      <c r="F359" s="170" t="s">
        <v>708</v>
      </c>
      <c r="I359" s="162"/>
      <c r="J359" s="171">
        <f>BK359</f>
        <v>0</v>
      </c>
      <c r="L359" s="159"/>
      <c r="M359" s="164"/>
      <c r="N359" s="165"/>
      <c r="O359" s="165"/>
      <c r="P359" s="166">
        <f>SUM(P360:P369)</f>
        <v>0</v>
      </c>
      <c r="Q359" s="165"/>
      <c r="R359" s="166">
        <f>SUM(R360:R369)</f>
        <v>0</v>
      </c>
      <c r="S359" s="165"/>
      <c r="T359" s="167">
        <f>SUM(T360:T369)</f>
        <v>0</v>
      </c>
      <c r="AR359" s="160" t="s">
        <v>83</v>
      </c>
      <c r="AT359" s="168" t="s">
        <v>72</v>
      </c>
      <c r="AU359" s="168" t="s">
        <v>81</v>
      </c>
      <c r="AY359" s="160" t="s">
        <v>178</v>
      </c>
      <c r="BK359" s="169">
        <f>SUM(BK360:BK369)</f>
        <v>0</v>
      </c>
    </row>
    <row r="360" spans="2:65" s="1" customFormat="1" ht="25.5" customHeight="1">
      <c r="B360" s="172"/>
      <c r="C360" s="173" t="s">
        <v>436</v>
      </c>
      <c r="D360" s="173" t="s">
        <v>180</v>
      </c>
      <c r="E360" s="174" t="s">
        <v>879</v>
      </c>
      <c r="F360" s="175" t="s">
        <v>880</v>
      </c>
      <c r="G360" s="176" t="s">
        <v>299</v>
      </c>
      <c r="H360" s="177">
        <v>1</v>
      </c>
      <c r="I360" s="178"/>
      <c r="J360" s="179">
        <f aca="true" t="shared" si="10" ref="J360:J366">ROUND(I360*H360,2)</f>
        <v>0</v>
      </c>
      <c r="K360" s="175" t="s">
        <v>5</v>
      </c>
      <c r="L360" s="39"/>
      <c r="M360" s="180" t="s">
        <v>5</v>
      </c>
      <c r="N360" s="181" t="s">
        <v>44</v>
      </c>
      <c r="O360" s="40"/>
      <c r="P360" s="182">
        <f aca="true" t="shared" si="11" ref="P360:P366">O360*H360</f>
        <v>0</v>
      </c>
      <c r="Q360" s="182">
        <v>0</v>
      </c>
      <c r="R360" s="182">
        <f aca="true" t="shared" si="12" ref="R360:R366">Q360*H360</f>
        <v>0</v>
      </c>
      <c r="S360" s="182">
        <v>0</v>
      </c>
      <c r="T360" s="183">
        <f aca="true" t="shared" si="13" ref="T360:T366">S360*H360</f>
        <v>0</v>
      </c>
      <c r="AR360" s="22" t="s">
        <v>218</v>
      </c>
      <c r="AT360" s="22" t="s">
        <v>180</v>
      </c>
      <c r="AU360" s="22" t="s">
        <v>83</v>
      </c>
      <c r="AY360" s="22" t="s">
        <v>178</v>
      </c>
      <c r="BE360" s="184">
        <f aca="true" t="shared" si="14" ref="BE360:BE366">IF(N360="základní",J360,0)</f>
        <v>0</v>
      </c>
      <c r="BF360" s="184">
        <f aca="true" t="shared" si="15" ref="BF360:BF366">IF(N360="snížená",J360,0)</f>
        <v>0</v>
      </c>
      <c r="BG360" s="184">
        <f aca="true" t="shared" si="16" ref="BG360:BG366">IF(N360="zákl. přenesená",J360,0)</f>
        <v>0</v>
      </c>
      <c r="BH360" s="184">
        <f aca="true" t="shared" si="17" ref="BH360:BH366">IF(N360="sníž. přenesená",J360,0)</f>
        <v>0</v>
      </c>
      <c r="BI360" s="184">
        <f aca="true" t="shared" si="18" ref="BI360:BI366">IF(N360="nulová",J360,0)</f>
        <v>0</v>
      </c>
      <c r="BJ360" s="22" t="s">
        <v>81</v>
      </c>
      <c r="BK360" s="184">
        <f aca="true" t="shared" si="19" ref="BK360:BK366">ROUND(I360*H360,2)</f>
        <v>0</v>
      </c>
      <c r="BL360" s="22" t="s">
        <v>218</v>
      </c>
      <c r="BM360" s="22" t="s">
        <v>679</v>
      </c>
    </row>
    <row r="361" spans="2:65" s="1" customFormat="1" ht="25.5" customHeight="1">
      <c r="B361" s="172"/>
      <c r="C361" s="173" t="s">
        <v>681</v>
      </c>
      <c r="D361" s="173" t="s">
        <v>180</v>
      </c>
      <c r="E361" s="174" t="s">
        <v>881</v>
      </c>
      <c r="F361" s="175" t="s">
        <v>882</v>
      </c>
      <c r="G361" s="176" t="s">
        <v>299</v>
      </c>
      <c r="H361" s="177">
        <v>1</v>
      </c>
      <c r="I361" s="178"/>
      <c r="J361" s="179">
        <f t="shared" si="10"/>
        <v>0</v>
      </c>
      <c r="K361" s="175" t="s">
        <v>5</v>
      </c>
      <c r="L361" s="39"/>
      <c r="M361" s="180" t="s">
        <v>5</v>
      </c>
      <c r="N361" s="181" t="s">
        <v>44</v>
      </c>
      <c r="O361" s="40"/>
      <c r="P361" s="182">
        <f t="shared" si="11"/>
        <v>0</v>
      </c>
      <c r="Q361" s="182">
        <v>0</v>
      </c>
      <c r="R361" s="182">
        <f t="shared" si="12"/>
        <v>0</v>
      </c>
      <c r="S361" s="182">
        <v>0</v>
      </c>
      <c r="T361" s="183">
        <f t="shared" si="13"/>
        <v>0</v>
      </c>
      <c r="AR361" s="22" t="s">
        <v>218</v>
      </c>
      <c r="AT361" s="22" t="s">
        <v>180</v>
      </c>
      <c r="AU361" s="22" t="s">
        <v>83</v>
      </c>
      <c r="AY361" s="22" t="s">
        <v>178</v>
      </c>
      <c r="BE361" s="184">
        <f t="shared" si="14"/>
        <v>0</v>
      </c>
      <c r="BF361" s="184">
        <f t="shared" si="15"/>
        <v>0</v>
      </c>
      <c r="BG361" s="184">
        <f t="shared" si="16"/>
        <v>0</v>
      </c>
      <c r="BH361" s="184">
        <f t="shared" si="17"/>
        <v>0</v>
      </c>
      <c r="BI361" s="184">
        <f t="shared" si="18"/>
        <v>0</v>
      </c>
      <c r="BJ361" s="22" t="s">
        <v>81</v>
      </c>
      <c r="BK361" s="184">
        <f t="shared" si="19"/>
        <v>0</v>
      </c>
      <c r="BL361" s="22" t="s">
        <v>218</v>
      </c>
      <c r="BM361" s="22" t="s">
        <v>684</v>
      </c>
    </row>
    <row r="362" spans="2:65" s="1" customFormat="1" ht="16.5" customHeight="1">
      <c r="B362" s="172"/>
      <c r="C362" s="173" t="s">
        <v>441</v>
      </c>
      <c r="D362" s="173" t="s">
        <v>180</v>
      </c>
      <c r="E362" s="174" t="s">
        <v>883</v>
      </c>
      <c r="F362" s="175" t="s">
        <v>884</v>
      </c>
      <c r="G362" s="176" t="s">
        <v>299</v>
      </c>
      <c r="H362" s="177">
        <v>6</v>
      </c>
      <c r="I362" s="178"/>
      <c r="J362" s="179">
        <f t="shared" si="10"/>
        <v>0</v>
      </c>
      <c r="K362" s="175" t="s">
        <v>5</v>
      </c>
      <c r="L362" s="39"/>
      <c r="M362" s="180" t="s">
        <v>5</v>
      </c>
      <c r="N362" s="181" t="s">
        <v>44</v>
      </c>
      <c r="O362" s="40"/>
      <c r="P362" s="182">
        <f t="shared" si="11"/>
        <v>0</v>
      </c>
      <c r="Q362" s="182">
        <v>0</v>
      </c>
      <c r="R362" s="182">
        <f t="shared" si="12"/>
        <v>0</v>
      </c>
      <c r="S362" s="182">
        <v>0</v>
      </c>
      <c r="T362" s="183">
        <f t="shared" si="13"/>
        <v>0</v>
      </c>
      <c r="AR362" s="22" t="s">
        <v>218</v>
      </c>
      <c r="AT362" s="22" t="s">
        <v>180</v>
      </c>
      <c r="AU362" s="22" t="s">
        <v>83</v>
      </c>
      <c r="AY362" s="22" t="s">
        <v>178</v>
      </c>
      <c r="BE362" s="184">
        <f t="shared" si="14"/>
        <v>0</v>
      </c>
      <c r="BF362" s="184">
        <f t="shared" si="15"/>
        <v>0</v>
      </c>
      <c r="BG362" s="184">
        <f t="shared" si="16"/>
        <v>0</v>
      </c>
      <c r="BH362" s="184">
        <f t="shared" si="17"/>
        <v>0</v>
      </c>
      <c r="BI362" s="184">
        <f t="shared" si="18"/>
        <v>0</v>
      </c>
      <c r="BJ362" s="22" t="s">
        <v>81</v>
      </c>
      <c r="BK362" s="184">
        <f t="shared" si="19"/>
        <v>0</v>
      </c>
      <c r="BL362" s="22" t="s">
        <v>218</v>
      </c>
      <c r="BM362" s="22" t="s">
        <v>687</v>
      </c>
    </row>
    <row r="363" spans="2:65" s="1" customFormat="1" ht="25.5" customHeight="1">
      <c r="B363" s="172"/>
      <c r="C363" s="173" t="s">
        <v>688</v>
      </c>
      <c r="D363" s="173" t="s">
        <v>180</v>
      </c>
      <c r="E363" s="174" t="s">
        <v>709</v>
      </c>
      <c r="F363" s="175" t="s">
        <v>885</v>
      </c>
      <c r="G363" s="176" t="s">
        <v>299</v>
      </c>
      <c r="H363" s="177">
        <v>1</v>
      </c>
      <c r="I363" s="178"/>
      <c r="J363" s="179">
        <f t="shared" si="10"/>
        <v>0</v>
      </c>
      <c r="K363" s="175" t="s">
        <v>5</v>
      </c>
      <c r="L363" s="39"/>
      <c r="M363" s="180" t="s">
        <v>5</v>
      </c>
      <c r="N363" s="181" t="s">
        <v>44</v>
      </c>
      <c r="O363" s="40"/>
      <c r="P363" s="182">
        <f t="shared" si="11"/>
        <v>0</v>
      </c>
      <c r="Q363" s="182">
        <v>0</v>
      </c>
      <c r="R363" s="182">
        <f t="shared" si="12"/>
        <v>0</v>
      </c>
      <c r="S363" s="182">
        <v>0</v>
      </c>
      <c r="T363" s="183">
        <f t="shared" si="13"/>
        <v>0</v>
      </c>
      <c r="AR363" s="22" t="s">
        <v>218</v>
      </c>
      <c r="AT363" s="22" t="s">
        <v>180</v>
      </c>
      <c r="AU363" s="22" t="s">
        <v>83</v>
      </c>
      <c r="AY363" s="22" t="s">
        <v>178</v>
      </c>
      <c r="BE363" s="184">
        <f t="shared" si="14"/>
        <v>0</v>
      </c>
      <c r="BF363" s="184">
        <f t="shared" si="15"/>
        <v>0</v>
      </c>
      <c r="BG363" s="184">
        <f t="shared" si="16"/>
        <v>0</v>
      </c>
      <c r="BH363" s="184">
        <f t="shared" si="17"/>
        <v>0</v>
      </c>
      <c r="BI363" s="184">
        <f t="shared" si="18"/>
        <v>0</v>
      </c>
      <c r="BJ363" s="22" t="s">
        <v>81</v>
      </c>
      <c r="BK363" s="184">
        <f t="shared" si="19"/>
        <v>0</v>
      </c>
      <c r="BL363" s="22" t="s">
        <v>218</v>
      </c>
      <c r="BM363" s="22" t="s">
        <v>691</v>
      </c>
    </row>
    <row r="364" spans="2:65" s="1" customFormat="1" ht="25.5" customHeight="1">
      <c r="B364" s="172"/>
      <c r="C364" s="173" t="s">
        <v>444</v>
      </c>
      <c r="D364" s="173" t="s">
        <v>180</v>
      </c>
      <c r="E364" s="174" t="s">
        <v>713</v>
      </c>
      <c r="F364" s="175" t="s">
        <v>714</v>
      </c>
      <c r="G364" s="176" t="s">
        <v>290</v>
      </c>
      <c r="H364" s="177">
        <v>3.4</v>
      </c>
      <c r="I364" s="178"/>
      <c r="J364" s="179">
        <f t="shared" si="10"/>
        <v>0</v>
      </c>
      <c r="K364" s="175" t="s">
        <v>267</v>
      </c>
      <c r="L364" s="39"/>
      <c r="M364" s="180" t="s">
        <v>5</v>
      </c>
      <c r="N364" s="181" t="s">
        <v>44</v>
      </c>
      <c r="O364" s="40"/>
      <c r="P364" s="182">
        <f t="shared" si="11"/>
        <v>0</v>
      </c>
      <c r="Q364" s="182">
        <v>0</v>
      </c>
      <c r="R364" s="182">
        <f t="shared" si="12"/>
        <v>0</v>
      </c>
      <c r="S364" s="182">
        <v>0</v>
      </c>
      <c r="T364" s="183">
        <f t="shared" si="13"/>
        <v>0</v>
      </c>
      <c r="AR364" s="22" t="s">
        <v>218</v>
      </c>
      <c r="AT364" s="22" t="s">
        <v>180</v>
      </c>
      <c r="AU364" s="22" t="s">
        <v>83</v>
      </c>
      <c r="AY364" s="22" t="s">
        <v>178</v>
      </c>
      <c r="BE364" s="184">
        <f t="shared" si="14"/>
        <v>0</v>
      </c>
      <c r="BF364" s="184">
        <f t="shared" si="15"/>
        <v>0</v>
      </c>
      <c r="BG364" s="184">
        <f t="shared" si="16"/>
        <v>0</v>
      </c>
      <c r="BH364" s="184">
        <f t="shared" si="17"/>
        <v>0</v>
      </c>
      <c r="BI364" s="184">
        <f t="shared" si="18"/>
        <v>0</v>
      </c>
      <c r="BJ364" s="22" t="s">
        <v>81</v>
      </c>
      <c r="BK364" s="184">
        <f t="shared" si="19"/>
        <v>0</v>
      </c>
      <c r="BL364" s="22" t="s">
        <v>218</v>
      </c>
      <c r="BM364" s="22" t="s">
        <v>694</v>
      </c>
    </row>
    <row r="365" spans="2:65" s="1" customFormat="1" ht="16.5" customHeight="1">
      <c r="B365" s="172"/>
      <c r="C365" s="202" t="s">
        <v>695</v>
      </c>
      <c r="D365" s="202" t="s">
        <v>271</v>
      </c>
      <c r="E365" s="203" t="s">
        <v>716</v>
      </c>
      <c r="F365" s="204" t="s">
        <v>717</v>
      </c>
      <c r="G365" s="205" t="s">
        <v>290</v>
      </c>
      <c r="H365" s="206">
        <v>3.4</v>
      </c>
      <c r="I365" s="207"/>
      <c r="J365" s="208">
        <f t="shared" si="10"/>
        <v>0</v>
      </c>
      <c r="K365" s="204" t="s">
        <v>267</v>
      </c>
      <c r="L365" s="209"/>
      <c r="M365" s="210" t="s">
        <v>5</v>
      </c>
      <c r="N365" s="211" t="s">
        <v>44</v>
      </c>
      <c r="O365" s="40"/>
      <c r="P365" s="182">
        <f t="shared" si="11"/>
        <v>0</v>
      </c>
      <c r="Q365" s="182">
        <v>0</v>
      </c>
      <c r="R365" s="182">
        <f t="shared" si="12"/>
        <v>0</v>
      </c>
      <c r="S365" s="182">
        <v>0</v>
      </c>
      <c r="T365" s="183">
        <f t="shared" si="13"/>
        <v>0</v>
      </c>
      <c r="AR365" s="22" t="s">
        <v>256</v>
      </c>
      <c r="AT365" s="22" t="s">
        <v>271</v>
      </c>
      <c r="AU365" s="22" t="s">
        <v>83</v>
      </c>
      <c r="AY365" s="22" t="s">
        <v>178</v>
      </c>
      <c r="BE365" s="184">
        <f t="shared" si="14"/>
        <v>0</v>
      </c>
      <c r="BF365" s="184">
        <f t="shared" si="15"/>
        <v>0</v>
      </c>
      <c r="BG365" s="184">
        <f t="shared" si="16"/>
        <v>0</v>
      </c>
      <c r="BH365" s="184">
        <f t="shared" si="17"/>
        <v>0</v>
      </c>
      <c r="BI365" s="184">
        <f t="shared" si="18"/>
        <v>0</v>
      </c>
      <c r="BJ365" s="22" t="s">
        <v>81</v>
      </c>
      <c r="BK365" s="184">
        <f t="shared" si="19"/>
        <v>0</v>
      </c>
      <c r="BL365" s="22" t="s">
        <v>218</v>
      </c>
      <c r="BM365" s="22" t="s">
        <v>698</v>
      </c>
    </row>
    <row r="366" spans="2:65" s="1" customFormat="1" ht="25.5" customHeight="1">
      <c r="B366" s="172"/>
      <c r="C366" s="173" t="s">
        <v>448</v>
      </c>
      <c r="D366" s="173" t="s">
        <v>180</v>
      </c>
      <c r="E366" s="174" t="s">
        <v>720</v>
      </c>
      <c r="F366" s="175" t="s">
        <v>721</v>
      </c>
      <c r="G366" s="176" t="s">
        <v>722</v>
      </c>
      <c r="H366" s="177">
        <v>102</v>
      </c>
      <c r="I366" s="178"/>
      <c r="J366" s="179">
        <f t="shared" si="10"/>
        <v>0</v>
      </c>
      <c r="K366" s="175" t="s">
        <v>191</v>
      </c>
      <c r="L366" s="39"/>
      <c r="M366" s="180" t="s">
        <v>5</v>
      </c>
      <c r="N366" s="181" t="s">
        <v>44</v>
      </c>
      <c r="O366" s="40"/>
      <c r="P366" s="182">
        <f t="shared" si="11"/>
        <v>0</v>
      </c>
      <c r="Q366" s="182">
        <v>0</v>
      </c>
      <c r="R366" s="182">
        <f t="shared" si="12"/>
        <v>0</v>
      </c>
      <c r="S366" s="182">
        <v>0</v>
      </c>
      <c r="T366" s="183">
        <f t="shared" si="13"/>
        <v>0</v>
      </c>
      <c r="AR366" s="22" t="s">
        <v>218</v>
      </c>
      <c r="AT366" s="22" t="s">
        <v>180</v>
      </c>
      <c r="AU366" s="22" t="s">
        <v>83</v>
      </c>
      <c r="AY366" s="22" t="s">
        <v>178</v>
      </c>
      <c r="BE366" s="184">
        <f t="shared" si="14"/>
        <v>0</v>
      </c>
      <c r="BF366" s="184">
        <f t="shared" si="15"/>
        <v>0</v>
      </c>
      <c r="BG366" s="184">
        <f t="shared" si="16"/>
        <v>0</v>
      </c>
      <c r="BH366" s="184">
        <f t="shared" si="17"/>
        <v>0</v>
      </c>
      <c r="BI366" s="184">
        <f t="shared" si="18"/>
        <v>0</v>
      </c>
      <c r="BJ366" s="22" t="s">
        <v>81</v>
      </c>
      <c r="BK366" s="184">
        <f t="shared" si="19"/>
        <v>0</v>
      </c>
      <c r="BL366" s="22" t="s">
        <v>218</v>
      </c>
      <c r="BM366" s="22" t="s">
        <v>701</v>
      </c>
    </row>
    <row r="367" spans="2:51" s="11" customFormat="1" ht="13.5">
      <c r="B367" s="185"/>
      <c r="D367" s="186" t="s">
        <v>186</v>
      </c>
      <c r="E367" s="187" t="s">
        <v>5</v>
      </c>
      <c r="F367" s="188" t="s">
        <v>886</v>
      </c>
      <c r="H367" s="189">
        <v>102</v>
      </c>
      <c r="I367" s="190"/>
      <c r="L367" s="185"/>
      <c r="M367" s="191"/>
      <c r="N367" s="192"/>
      <c r="O367" s="192"/>
      <c r="P367" s="192"/>
      <c r="Q367" s="192"/>
      <c r="R367" s="192"/>
      <c r="S367" s="192"/>
      <c r="T367" s="193"/>
      <c r="AT367" s="187" t="s">
        <v>186</v>
      </c>
      <c r="AU367" s="187" t="s">
        <v>83</v>
      </c>
      <c r="AV367" s="11" t="s">
        <v>83</v>
      </c>
      <c r="AW367" s="11" t="s">
        <v>37</v>
      </c>
      <c r="AX367" s="11" t="s">
        <v>73</v>
      </c>
      <c r="AY367" s="187" t="s">
        <v>178</v>
      </c>
    </row>
    <row r="368" spans="2:51" s="12" customFormat="1" ht="13.5">
      <c r="B368" s="194"/>
      <c r="D368" s="186" t="s">
        <v>186</v>
      </c>
      <c r="E368" s="195" t="s">
        <v>5</v>
      </c>
      <c r="F368" s="196" t="s">
        <v>188</v>
      </c>
      <c r="H368" s="197">
        <v>102</v>
      </c>
      <c r="I368" s="198"/>
      <c r="L368" s="194"/>
      <c r="M368" s="199"/>
      <c r="N368" s="200"/>
      <c r="O368" s="200"/>
      <c r="P368" s="200"/>
      <c r="Q368" s="200"/>
      <c r="R368" s="200"/>
      <c r="S368" s="200"/>
      <c r="T368" s="201"/>
      <c r="AT368" s="195" t="s">
        <v>186</v>
      </c>
      <c r="AU368" s="195" t="s">
        <v>83</v>
      </c>
      <c r="AV368" s="12" t="s">
        <v>185</v>
      </c>
      <c r="AW368" s="12" t="s">
        <v>37</v>
      </c>
      <c r="AX368" s="12" t="s">
        <v>81</v>
      </c>
      <c r="AY368" s="195" t="s">
        <v>178</v>
      </c>
    </row>
    <row r="369" spans="2:65" s="1" customFormat="1" ht="38.25" customHeight="1">
      <c r="B369" s="172"/>
      <c r="C369" s="173" t="s">
        <v>703</v>
      </c>
      <c r="D369" s="173" t="s">
        <v>180</v>
      </c>
      <c r="E369" s="174" t="s">
        <v>724</v>
      </c>
      <c r="F369" s="175" t="s">
        <v>725</v>
      </c>
      <c r="G369" s="176" t="s">
        <v>560</v>
      </c>
      <c r="H369" s="212"/>
      <c r="I369" s="178"/>
      <c r="J369" s="179">
        <f>ROUND(I369*H369,2)</f>
        <v>0</v>
      </c>
      <c r="K369" s="175" t="s">
        <v>267</v>
      </c>
      <c r="L369" s="39"/>
      <c r="M369" s="180" t="s">
        <v>5</v>
      </c>
      <c r="N369" s="181" t="s">
        <v>44</v>
      </c>
      <c r="O369" s="40"/>
      <c r="P369" s="182">
        <f>O369*H369</f>
        <v>0</v>
      </c>
      <c r="Q369" s="182">
        <v>0</v>
      </c>
      <c r="R369" s="182">
        <f>Q369*H369</f>
        <v>0</v>
      </c>
      <c r="S369" s="182">
        <v>0</v>
      </c>
      <c r="T369" s="183">
        <f>S369*H369</f>
        <v>0</v>
      </c>
      <c r="AR369" s="22" t="s">
        <v>218</v>
      </c>
      <c r="AT369" s="22" t="s">
        <v>180</v>
      </c>
      <c r="AU369" s="22" t="s">
        <v>83</v>
      </c>
      <c r="AY369" s="22" t="s">
        <v>178</v>
      </c>
      <c r="BE369" s="184">
        <f>IF(N369="základní",J369,0)</f>
        <v>0</v>
      </c>
      <c r="BF369" s="184">
        <f>IF(N369="snížená",J369,0)</f>
        <v>0</v>
      </c>
      <c r="BG369" s="184">
        <f>IF(N369="zákl. přenesená",J369,0)</f>
        <v>0</v>
      </c>
      <c r="BH369" s="184">
        <f>IF(N369="sníž. přenesená",J369,0)</f>
        <v>0</v>
      </c>
      <c r="BI369" s="184">
        <f>IF(N369="nulová",J369,0)</f>
        <v>0</v>
      </c>
      <c r="BJ369" s="22" t="s">
        <v>81</v>
      </c>
      <c r="BK369" s="184">
        <f>ROUND(I369*H369,2)</f>
        <v>0</v>
      </c>
      <c r="BL369" s="22" t="s">
        <v>218</v>
      </c>
      <c r="BM369" s="22" t="s">
        <v>706</v>
      </c>
    </row>
    <row r="370" spans="2:63" s="10" customFormat="1" ht="29.85" customHeight="1">
      <c r="B370" s="159"/>
      <c r="D370" s="160" t="s">
        <v>72</v>
      </c>
      <c r="E370" s="170" t="s">
        <v>727</v>
      </c>
      <c r="F370" s="170" t="s">
        <v>728</v>
      </c>
      <c r="I370" s="162"/>
      <c r="J370" s="171">
        <f>BK370</f>
        <v>0</v>
      </c>
      <c r="L370" s="159"/>
      <c r="M370" s="164"/>
      <c r="N370" s="165"/>
      <c r="O370" s="165"/>
      <c r="P370" s="166">
        <f>SUM(P371:P377)</f>
        <v>0</v>
      </c>
      <c r="Q370" s="165"/>
      <c r="R370" s="166">
        <f>SUM(R371:R377)</f>
        <v>0</v>
      </c>
      <c r="S370" s="165"/>
      <c r="T370" s="167">
        <f>SUM(T371:T377)</f>
        <v>0</v>
      </c>
      <c r="AR370" s="160" t="s">
        <v>83</v>
      </c>
      <c r="AT370" s="168" t="s">
        <v>72</v>
      </c>
      <c r="AU370" s="168" t="s">
        <v>81</v>
      </c>
      <c r="AY370" s="160" t="s">
        <v>178</v>
      </c>
      <c r="BK370" s="169">
        <f>SUM(BK371:BK377)</f>
        <v>0</v>
      </c>
    </row>
    <row r="371" spans="2:65" s="1" customFormat="1" ht="25.5" customHeight="1">
      <c r="B371" s="172"/>
      <c r="C371" s="173" t="s">
        <v>452</v>
      </c>
      <c r="D371" s="173" t="s">
        <v>180</v>
      </c>
      <c r="E371" s="174" t="s">
        <v>730</v>
      </c>
      <c r="F371" s="175" t="s">
        <v>731</v>
      </c>
      <c r="G371" s="176" t="s">
        <v>183</v>
      </c>
      <c r="H371" s="177">
        <v>0.514</v>
      </c>
      <c r="I371" s="178"/>
      <c r="J371" s="179">
        <f>ROUND(I371*H371,2)</f>
        <v>0</v>
      </c>
      <c r="K371" s="175" t="s">
        <v>267</v>
      </c>
      <c r="L371" s="39"/>
      <c r="M371" s="180" t="s">
        <v>5</v>
      </c>
      <c r="N371" s="181" t="s">
        <v>44</v>
      </c>
      <c r="O371" s="40"/>
      <c r="P371" s="182">
        <f>O371*H371</f>
        <v>0</v>
      </c>
      <c r="Q371" s="182">
        <v>0</v>
      </c>
      <c r="R371" s="182">
        <f>Q371*H371</f>
        <v>0</v>
      </c>
      <c r="S371" s="182">
        <v>0</v>
      </c>
      <c r="T371" s="183">
        <f>S371*H371</f>
        <v>0</v>
      </c>
      <c r="AR371" s="22" t="s">
        <v>218</v>
      </c>
      <c r="AT371" s="22" t="s">
        <v>180</v>
      </c>
      <c r="AU371" s="22" t="s">
        <v>83</v>
      </c>
      <c r="AY371" s="22" t="s">
        <v>178</v>
      </c>
      <c r="BE371" s="184">
        <f>IF(N371="základní",J371,0)</f>
        <v>0</v>
      </c>
      <c r="BF371" s="184">
        <f>IF(N371="snížená",J371,0)</f>
        <v>0</v>
      </c>
      <c r="BG371" s="184">
        <f>IF(N371="zákl. přenesená",J371,0)</f>
        <v>0</v>
      </c>
      <c r="BH371" s="184">
        <f>IF(N371="sníž. přenesená",J371,0)</f>
        <v>0</v>
      </c>
      <c r="BI371" s="184">
        <f>IF(N371="nulová",J371,0)</f>
        <v>0</v>
      </c>
      <c r="BJ371" s="22" t="s">
        <v>81</v>
      </c>
      <c r="BK371" s="184">
        <f>ROUND(I371*H371,2)</f>
        <v>0</v>
      </c>
      <c r="BL371" s="22" t="s">
        <v>218</v>
      </c>
      <c r="BM371" s="22" t="s">
        <v>711</v>
      </c>
    </row>
    <row r="372" spans="2:51" s="11" customFormat="1" ht="13.5">
      <c r="B372" s="185"/>
      <c r="D372" s="186" t="s">
        <v>186</v>
      </c>
      <c r="E372" s="187" t="s">
        <v>5</v>
      </c>
      <c r="F372" s="188" t="s">
        <v>887</v>
      </c>
      <c r="H372" s="189">
        <v>0.514</v>
      </c>
      <c r="I372" s="190"/>
      <c r="L372" s="185"/>
      <c r="M372" s="191"/>
      <c r="N372" s="192"/>
      <c r="O372" s="192"/>
      <c r="P372" s="192"/>
      <c r="Q372" s="192"/>
      <c r="R372" s="192"/>
      <c r="S372" s="192"/>
      <c r="T372" s="193"/>
      <c r="AT372" s="187" t="s">
        <v>186</v>
      </c>
      <c r="AU372" s="187" t="s">
        <v>83</v>
      </c>
      <c r="AV372" s="11" t="s">
        <v>83</v>
      </c>
      <c r="AW372" s="11" t="s">
        <v>37</v>
      </c>
      <c r="AX372" s="11" t="s">
        <v>73</v>
      </c>
      <c r="AY372" s="187" t="s">
        <v>178</v>
      </c>
    </row>
    <row r="373" spans="2:51" s="12" customFormat="1" ht="13.5">
      <c r="B373" s="194"/>
      <c r="D373" s="186" t="s">
        <v>186</v>
      </c>
      <c r="E373" s="195" t="s">
        <v>5</v>
      </c>
      <c r="F373" s="196" t="s">
        <v>188</v>
      </c>
      <c r="H373" s="197">
        <v>0.514</v>
      </c>
      <c r="I373" s="198"/>
      <c r="L373" s="194"/>
      <c r="M373" s="199"/>
      <c r="N373" s="200"/>
      <c r="O373" s="200"/>
      <c r="P373" s="200"/>
      <c r="Q373" s="200"/>
      <c r="R373" s="200"/>
      <c r="S373" s="200"/>
      <c r="T373" s="201"/>
      <c r="AT373" s="195" t="s">
        <v>186</v>
      </c>
      <c r="AU373" s="195" t="s">
        <v>83</v>
      </c>
      <c r="AV373" s="12" t="s">
        <v>185</v>
      </c>
      <c r="AW373" s="12" t="s">
        <v>37</v>
      </c>
      <c r="AX373" s="12" t="s">
        <v>81</v>
      </c>
      <c r="AY373" s="195" t="s">
        <v>178</v>
      </c>
    </row>
    <row r="374" spans="2:65" s="1" customFormat="1" ht="25.5" customHeight="1">
      <c r="B374" s="172"/>
      <c r="C374" s="173" t="s">
        <v>712</v>
      </c>
      <c r="D374" s="173" t="s">
        <v>180</v>
      </c>
      <c r="E374" s="174" t="s">
        <v>734</v>
      </c>
      <c r="F374" s="175" t="s">
        <v>735</v>
      </c>
      <c r="G374" s="176" t="s">
        <v>183</v>
      </c>
      <c r="H374" s="177">
        <v>0.514</v>
      </c>
      <c r="I374" s="178"/>
      <c r="J374" s="179">
        <f>ROUND(I374*H374,2)</f>
        <v>0</v>
      </c>
      <c r="K374" s="175" t="s">
        <v>267</v>
      </c>
      <c r="L374" s="39"/>
      <c r="M374" s="180" t="s">
        <v>5</v>
      </c>
      <c r="N374" s="181" t="s">
        <v>44</v>
      </c>
      <c r="O374" s="40"/>
      <c r="P374" s="182">
        <f>O374*H374</f>
        <v>0</v>
      </c>
      <c r="Q374" s="182">
        <v>0</v>
      </c>
      <c r="R374" s="182">
        <f>Q374*H374</f>
        <v>0</v>
      </c>
      <c r="S374" s="182">
        <v>0</v>
      </c>
      <c r="T374" s="183">
        <f>S374*H374</f>
        <v>0</v>
      </c>
      <c r="AR374" s="22" t="s">
        <v>218</v>
      </c>
      <c r="AT374" s="22" t="s">
        <v>180</v>
      </c>
      <c r="AU374" s="22" t="s">
        <v>83</v>
      </c>
      <c r="AY374" s="22" t="s">
        <v>178</v>
      </c>
      <c r="BE374" s="184">
        <f>IF(N374="základní",J374,0)</f>
        <v>0</v>
      </c>
      <c r="BF374" s="184">
        <f>IF(N374="snížená",J374,0)</f>
        <v>0</v>
      </c>
      <c r="BG374" s="184">
        <f>IF(N374="zákl. přenesená",J374,0)</f>
        <v>0</v>
      </c>
      <c r="BH374" s="184">
        <f>IF(N374="sníž. přenesená",J374,0)</f>
        <v>0</v>
      </c>
      <c r="BI374" s="184">
        <f>IF(N374="nulová",J374,0)</f>
        <v>0</v>
      </c>
      <c r="BJ374" s="22" t="s">
        <v>81</v>
      </c>
      <c r="BK374" s="184">
        <f>ROUND(I374*H374,2)</f>
        <v>0</v>
      </c>
      <c r="BL374" s="22" t="s">
        <v>218</v>
      </c>
      <c r="BM374" s="22" t="s">
        <v>715</v>
      </c>
    </row>
    <row r="375" spans="2:65" s="1" customFormat="1" ht="25.5" customHeight="1">
      <c r="B375" s="172"/>
      <c r="C375" s="173" t="s">
        <v>457</v>
      </c>
      <c r="D375" s="173" t="s">
        <v>180</v>
      </c>
      <c r="E375" s="174" t="s">
        <v>738</v>
      </c>
      <c r="F375" s="175" t="s">
        <v>739</v>
      </c>
      <c r="G375" s="176" t="s">
        <v>183</v>
      </c>
      <c r="H375" s="177">
        <v>917.295</v>
      </c>
      <c r="I375" s="178"/>
      <c r="J375" s="179">
        <f>ROUND(I375*H375,2)</f>
        <v>0</v>
      </c>
      <c r="K375" s="175" t="s">
        <v>191</v>
      </c>
      <c r="L375" s="39"/>
      <c r="M375" s="180" t="s">
        <v>5</v>
      </c>
      <c r="N375" s="181" t="s">
        <v>44</v>
      </c>
      <c r="O375" s="40"/>
      <c r="P375" s="182">
        <f>O375*H375</f>
        <v>0</v>
      </c>
      <c r="Q375" s="182">
        <v>0</v>
      </c>
      <c r="R375" s="182">
        <f>Q375*H375</f>
        <v>0</v>
      </c>
      <c r="S375" s="182">
        <v>0</v>
      </c>
      <c r="T375" s="183">
        <f>S375*H375</f>
        <v>0</v>
      </c>
      <c r="AR375" s="22" t="s">
        <v>218</v>
      </c>
      <c r="AT375" s="22" t="s">
        <v>180</v>
      </c>
      <c r="AU375" s="22" t="s">
        <v>83</v>
      </c>
      <c r="AY375" s="22" t="s">
        <v>178</v>
      </c>
      <c r="BE375" s="184">
        <f>IF(N375="základní",J375,0)</f>
        <v>0</v>
      </c>
      <c r="BF375" s="184">
        <f>IF(N375="snížená",J375,0)</f>
        <v>0</v>
      </c>
      <c r="BG375" s="184">
        <f>IF(N375="zákl. přenesená",J375,0)</f>
        <v>0</v>
      </c>
      <c r="BH375" s="184">
        <f>IF(N375="sníž. přenesená",J375,0)</f>
        <v>0</v>
      </c>
      <c r="BI375" s="184">
        <f>IF(N375="nulová",J375,0)</f>
        <v>0</v>
      </c>
      <c r="BJ375" s="22" t="s">
        <v>81</v>
      </c>
      <c r="BK375" s="184">
        <f>ROUND(I375*H375,2)</f>
        <v>0</v>
      </c>
      <c r="BL375" s="22" t="s">
        <v>218</v>
      </c>
      <c r="BM375" s="22" t="s">
        <v>718</v>
      </c>
    </row>
    <row r="376" spans="2:51" s="11" customFormat="1" ht="13.5">
      <c r="B376" s="185"/>
      <c r="D376" s="186" t="s">
        <v>186</v>
      </c>
      <c r="E376" s="187" t="s">
        <v>5</v>
      </c>
      <c r="F376" s="188" t="s">
        <v>888</v>
      </c>
      <c r="H376" s="189">
        <v>917.295</v>
      </c>
      <c r="I376" s="190"/>
      <c r="L376" s="185"/>
      <c r="M376" s="191"/>
      <c r="N376" s="192"/>
      <c r="O376" s="192"/>
      <c r="P376" s="192"/>
      <c r="Q376" s="192"/>
      <c r="R376" s="192"/>
      <c r="S376" s="192"/>
      <c r="T376" s="193"/>
      <c r="AT376" s="187" t="s">
        <v>186</v>
      </c>
      <c r="AU376" s="187" t="s">
        <v>83</v>
      </c>
      <c r="AV376" s="11" t="s">
        <v>83</v>
      </c>
      <c r="AW376" s="11" t="s">
        <v>37</v>
      </c>
      <c r="AX376" s="11" t="s">
        <v>73</v>
      </c>
      <c r="AY376" s="187" t="s">
        <v>178</v>
      </c>
    </row>
    <row r="377" spans="2:51" s="12" customFormat="1" ht="13.5">
      <c r="B377" s="194"/>
      <c r="D377" s="186" t="s">
        <v>186</v>
      </c>
      <c r="E377" s="195" t="s">
        <v>5</v>
      </c>
      <c r="F377" s="196" t="s">
        <v>188</v>
      </c>
      <c r="H377" s="197">
        <v>917.295</v>
      </c>
      <c r="I377" s="198"/>
      <c r="L377" s="194"/>
      <c r="M377" s="199"/>
      <c r="N377" s="200"/>
      <c r="O377" s="200"/>
      <c r="P377" s="200"/>
      <c r="Q377" s="200"/>
      <c r="R377" s="200"/>
      <c r="S377" s="200"/>
      <c r="T377" s="201"/>
      <c r="AT377" s="195" t="s">
        <v>186</v>
      </c>
      <c r="AU377" s="195" t="s">
        <v>83</v>
      </c>
      <c r="AV377" s="12" t="s">
        <v>185</v>
      </c>
      <c r="AW377" s="12" t="s">
        <v>37</v>
      </c>
      <c r="AX377" s="12" t="s">
        <v>81</v>
      </c>
      <c r="AY377" s="195" t="s">
        <v>178</v>
      </c>
    </row>
    <row r="378" spans="2:63" s="10" customFormat="1" ht="29.85" customHeight="1">
      <c r="B378" s="159"/>
      <c r="D378" s="160" t="s">
        <v>72</v>
      </c>
      <c r="E378" s="170" t="s">
        <v>742</v>
      </c>
      <c r="F378" s="170" t="s">
        <v>743</v>
      </c>
      <c r="I378" s="162"/>
      <c r="J378" s="171">
        <f>BK378</f>
        <v>0</v>
      </c>
      <c r="L378" s="159"/>
      <c r="M378" s="164"/>
      <c r="N378" s="165"/>
      <c r="O378" s="165"/>
      <c r="P378" s="166">
        <f>SUM(P379:P388)</f>
        <v>0</v>
      </c>
      <c r="Q378" s="165"/>
      <c r="R378" s="166">
        <f>SUM(R379:R388)</f>
        <v>0</v>
      </c>
      <c r="S378" s="165"/>
      <c r="T378" s="167">
        <f>SUM(T379:T388)</f>
        <v>0</v>
      </c>
      <c r="AR378" s="160" t="s">
        <v>83</v>
      </c>
      <c r="AT378" s="168" t="s">
        <v>72</v>
      </c>
      <c r="AU378" s="168" t="s">
        <v>81</v>
      </c>
      <c r="AY378" s="160" t="s">
        <v>178</v>
      </c>
      <c r="BK378" s="169">
        <f>SUM(BK379:BK388)</f>
        <v>0</v>
      </c>
    </row>
    <row r="379" spans="2:65" s="1" customFormat="1" ht="25.5" customHeight="1">
      <c r="B379" s="172"/>
      <c r="C379" s="173" t="s">
        <v>719</v>
      </c>
      <c r="D379" s="173" t="s">
        <v>180</v>
      </c>
      <c r="E379" s="174" t="s">
        <v>744</v>
      </c>
      <c r="F379" s="175" t="s">
        <v>745</v>
      </c>
      <c r="G379" s="176" t="s">
        <v>183</v>
      </c>
      <c r="H379" s="177">
        <v>212.08</v>
      </c>
      <c r="I379" s="178"/>
      <c r="J379" s="179">
        <f>ROUND(I379*H379,2)</f>
        <v>0</v>
      </c>
      <c r="K379" s="175" t="s">
        <v>191</v>
      </c>
      <c r="L379" s="39"/>
      <c r="M379" s="180" t="s">
        <v>5</v>
      </c>
      <c r="N379" s="181" t="s">
        <v>44</v>
      </c>
      <c r="O379" s="40"/>
      <c r="P379" s="182">
        <f>O379*H379</f>
        <v>0</v>
      </c>
      <c r="Q379" s="182">
        <v>0</v>
      </c>
      <c r="R379" s="182">
        <f>Q379*H379</f>
        <v>0</v>
      </c>
      <c r="S379" s="182">
        <v>0</v>
      </c>
      <c r="T379" s="183">
        <f>S379*H379</f>
        <v>0</v>
      </c>
      <c r="AR379" s="22" t="s">
        <v>218</v>
      </c>
      <c r="AT379" s="22" t="s">
        <v>180</v>
      </c>
      <c r="AU379" s="22" t="s">
        <v>83</v>
      </c>
      <c r="AY379" s="22" t="s">
        <v>178</v>
      </c>
      <c r="BE379" s="184">
        <f>IF(N379="základní",J379,0)</f>
        <v>0</v>
      </c>
      <c r="BF379" s="184">
        <f>IF(N379="snížená",J379,0)</f>
        <v>0</v>
      </c>
      <c r="BG379" s="184">
        <f>IF(N379="zákl. přenesená",J379,0)</f>
        <v>0</v>
      </c>
      <c r="BH379" s="184">
        <f>IF(N379="sníž. přenesená",J379,0)</f>
        <v>0</v>
      </c>
      <c r="BI379" s="184">
        <f>IF(N379="nulová",J379,0)</f>
        <v>0</v>
      </c>
      <c r="BJ379" s="22" t="s">
        <v>81</v>
      </c>
      <c r="BK379" s="184">
        <f>ROUND(I379*H379,2)</f>
        <v>0</v>
      </c>
      <c r="BL379" s="22" t="s">
        <v>218</v>
      </c>
      <c r="BM379" s="22" t="s">
        <v>723</v>
      </c>
    </row>
    <row r="380" spans="2:51" s="11" customFormat="1" ht="13.5">
      <c r="B380" s="185"/>
      <c r="D380" s="186" t="s">
        <v>186</v>
      </c>
      <c r="E380" s="187" t="s">
        <v>5</v>
      </c>
      <c r="F380" s="188" t="s">
        <v>889</v>
      </c>
      <c r="H380" s="189">
        <v>212.08</v>
      </c>
      <c r="I380" s="190"/>
      <c r="L380" s="185"/>
      <c r="M380" s="191"/>
      <c r="N380" s="192"/>
      <c r="O380" s="192"/>
      <c r="P380" s="192"/>
      <c r="Q380" s="192"/>
      <c r="R380" s="192"/>
      <c r="S380" s="192"/>
      <c r="T380" s="193"/>
      <c r="AT380" s="187" t="s">
        <v>186</v>
      </c>
      <c r="AU380" s="187" t="s">
        <v>83</v>
      </c>
      <c r="AV380" s="11" t="s">
        <v>83</v>
      </c>
      <c r="AW380" s="11" t="s">
        <v>37</v>
      </c>
      <c r="AX380" s="11" t="s">
        <v>73</v>
      </c>
      <c r="AY380" s="187" t="s">
        <v>178</v>
      </c>
    </row>
    <row r="381" spans="2:51" s="12" customFormat="1" ht="13.5">
      <c r="B381" s="194"/>
      <c r="D381" s="186" t="s">
        <v>186</v>
      </c>
      <c r="E381" s="195" t="s">
        <v>5</v>
      </c>
      <c r="F381" s="196" t="s">
        <v>188</v>
      </c>
      <c r="H381" s="197">
        <v>212.08</v>
      </c>
      <c r="I381" s="198"/>
      <c r="L381" s="194"/>
      <c r="M381" s="199"/>
      <c r="N381" s="200"/>
      <c r="O381" s="200"/>
      <c r="P381" s="200"/>
      <c r="Q381" s="200"/>
      <c r="R381" s="200"/>
      <c r="S381" s="200"/>
      <c r="T381" s="201"/>
      <c r="AT381" s="195" t="s">
        <v>186</v>
      </c>
      <c r="AU381" s="195" t="s">
        <v>83</v>
      </c>
      <c r="AV381" s="12" t="s">
        <v>185</v>
      </c>
      <c r="AW381" s="12" t="s">
        <v>37</v>
      </c>
      <c r="AX381" s="12" t="s">
        <v>81</v>
      </c>
      <c r="AY381" s="195" t="s">
        <v>178</v>
      </c>
    </row>
    <row r="382" spans="2:65" s="1" customFormat="1" ht="38.25" customHeight="1">
      <c r="B382" s="172"/>
      <c r="C382" s="202" t="s">
        <v>461</v>
      </c>
      <c r="D382" s="202" t="s">
        <v>271</v>
      </c>
      <c r="E382" s="203" t="s">
        <v>748</v>
      </c>
      <c r="F382" s="204" t="s">
        <v>749</v>
      </c>
      <c r="G382" s="205" t="s">
        <v>183</v>
      </c>
      <c r="H382" s="206">
        <v>222.684</v>
      </c>
      <c r="I382" s="207"/>
      <c r="J382" s="208">
        <f>ROUND(I382*H382,2)</f>
        <v>0</v>
      </c>
      <c r="K382" s="204" t="s">
        <v>191</v>
      </c>
      <c r="L382" s="209"/>
      <c r="M382" s="210" t="s">
        <v>5</v>
      </c>
      <c r="N382" s="211" t="s">
        <v>44</v>
      </c>
      <c r="O382" s="40"/>
      <c r="P382" s="182">
        <f>O382*H382</f>
        <v>0</v>
      </c>
      <c r="Q382" s="182">
        <v>0</v>
      </c>
      <c r="R382" s="182">
        <f>Q382*H382</f>
        <v>0</v>
      </c>
      <c r="S382" s="182">
        <v>0</v>
      </c>
      <c r="T382" s="183">
        <f>S382*H382</f>
        <v>0</v>
      </c>
      <c r="AR382" s="22" t="s">
        <v>256</v>
      </c>
      <c r="AT382" s="22" t="s">
        <v>271</v>
      </c>
      <c r="AU382" s="22" t="s">
        <v>83</v>
      </c>
      <c r="AY382" s="22" t="s">
        <v>178</v>
      </c>
      <c r="BE382" s="184">
        <f>IF(N382="základní",J382,0)</f>
        <v>0</v>
      </c>
      <c r="BF382" s="184">
        <f>IF(N382="snížená",J382,0)</f>
        <v>0</v>
      </c>
      <c r="BG382" s="184">
        <f>IF(N382="zákl. přenesená",J382,0)</f>
        <v>0</v>
      </c>
      <c r="BH382" s="184">
        <f>IF(N382="sníž. přenesená",J382,0)</f>
        <v>0</v>
      </c>
      <c r="BI382" s="184">
        <f>IF(N382="nulová",J382,0)</f>
        <v>0</v>
      </c>
      <c r="BJ382" s="22" t="s">
        <v>81</v>
      </c>
      <c r="BK382" s="184">
        <f>ROUND(I382*H382,2)</f>
        <v>0</v>
      </c>
      <c r="BL382" s="22" t="s">
        <v>218</v>
      </c>
      <c r="BM382" s="22" t="s">
        <v>726</v>
      </c>
    </row>
    <row r="383" spans="2:51" s="11" customFormat="1" ht="13.5">
      <c r="B383" s="185"/>
      <c r="D383" s="186" t="s">
        <v>186</v>
      </c>
      <c r="E383" s="187" t="s">
        <v>5</v>
      </c>
      <c r="F383" s="188" t="s">
        <v>890</v>
      </c>
      <c r="H383" s="189">
        <v>222.684</v>
      </c>
      <c r="I383" s="190"/>
      <c r="L383" s="185"/>
      <c r="M383" s="191"/>
      <c r="N383" s="192"/>
      <c r="O383" s="192"/>
      <c r="P383" s="192"/>
      <c r="Q383" s="192"/>
      <c r="R383" s="192"/>
      <c r="S383" s="192"/>
      <c r="T383" s="193"/>
      <c r="AT383" s="187" t="s">
        <v>186</v>
      </c>
      <c r="AU383" s="187" t="s">
        <v>83</v>
      </c>
      <c r="AV383" s="11" t="s">
        <v>83</v>
      </c>
      <c r="AW383" s="11" t="s">
        <v>37</v>
      </c>
      <c r="AX383" s="11" t="s">
        <v>73</v>
      </c>
      <c r="AY383" s="187" t="s">
        <v>178</v>
      </c>
    </row>
    <row r="384" spans="2:51" s="12" customFormat="1" ht="13.5">
      <c r="B384" s="194"/>
      <c r="D384" s="186" t="s">
        <v>186</v>
      </c>
      <c r="E384" s="195" t="s">
        <v>5</v>
      </c>
      <c r="F384" s="196" t="s">
        <v>188</v>
      </c>
      <c r="H384" s="197">
        <v>222.684</v>
      </c>
      <c r="I384" s="198"/>
      <c r="L384" s="194"/>
      <c r="M384" s="199"/>
      <c r="N384" s="200"/>
      <c r="O384" s="200"/>
      <c r="P384" s="200"/>
      <c r="Q384" s="200"/>
      <c r="R384" s="200"/>
      <c r="S384" s="200"/>
      <c r="T384" s="201"/>
      <c r="AT384" s="195" t="s">
        <v>186</v>
      </c>
      <c r="AU384" s="195" t="s">
        <v>83</v>
      </c>
      <c r="AV384" s="12" t="s">
        <v>185</v>
      </c>
      <c r="AW384" s="12" t="s">
        <v>37</v>
      </c>
      <c r="AX384" s="12" t="s">
        <v>81</v>
      </c>
      <c r="AY384" s="195" t="s">
        <v>178</v>
      </c>
    </row>
    <row r="385" spans="2:65" s="1" customFormat="1" ht="25.5" customHeight="1">
      <c r="B385" s="172"/>
      <c r="C385" s="173" t="s">
        <v>729</v>
      </c>
      <c r="D385" s="173" t="s">
        <v>180</v>
      </c>
      <c r="E385" s="174" t="s">
        <v>752</v>
      </c>
      <c r="F385" s="175" t="s">
        <v>753</v>
      </c>
      <c r="G385" s="176" t="s">
        <v>183</v>
      </c>
      <c r="H385" s="177">
        <v>298.377</v>
      </c>
      <c r="I385" s="178"/>
      <c r="J385" s="179">
        <f>ROUND(I385*H385,2)</f>
        <v>0</v>
      </c>
      <c r="K385" s="175" t="s">
        <v>191</v>
      </c>
      <c r="L385" s="39"/>
      <c r="M385" s="180" t="s">
        <v>5</v>
      </c>
      <c r="N385" s="181" t="s">
        <v>44</v>
      </c>
      <c r="O385" s="40"/>
      <c r="P385" s="182">
        <f>O385*H385</f>
        <v>0</v>
      </c>
      <c r="Q385" s="182">
        <v>0</v>
      </c>
      <c r="R385" s="182">
        <f>Q385*H385</f>
        <v>0</v>
      </c>
      <c r="S385" s="182">
        <v>0</v>
      </c>
      <c r="T385" s="183">
        <f>S385*H385</f>
        <v>0</v>
      </c>
      <c r="AR385" s="22" t="s">
        <v>218</v>
      </c>
      <c r="AT385" s="22" t="s">
        <v>180</v>
      </c>
      <c r="AU385" s="22" t="s">
        <v>83</v>
      </c>
      <c r="AY385" s="22" t="s">
        <v>178</v>
      </c>
      <c r="BE385" s="184">
        <f>IF(N385="základní",J385,0)</f>
        <v>0</v>
      </c>
      <c r="BF385" s="184">
        <f>IF(N385="snížená",J385,0)</f>
        <v>0</v>
      </c>
      <c r="BG385" s="184">
        <f>IF(N385="zákl. přenesená",J385,0)</f>
        <v>0</v>
      </c>
      <c r="BH385" s="184">
        <f>IF(N385="sníž. přenesená",J385,0)</f>
        <v>0</v>
      </c>
      <c r="BI385" s="184">
        <f>IF(N385="nulová",J385,0)</f>
        <v>0</v>
      </c>
      <c r="BJ385" s="22" t="s">
        <v>81</v>
      </c>
      <c r="BK385" s="184">
        <f>ROUND(I385*H385,2)</f>
        <v>0</v>
      </c>
      <c r="BL385" s="22" t="s">
        <v>218</v>
      </c>
      <c r="BM385" s="22" t="s">
        <v>732</v>
      </c>
    </row>
    <row r="386" spans="2:51" s="11" customFormat="1" ht="13.5">
      <c r="B386" s="185"/>
      <c r="D386" s="186" t="s">
        <v>186</v>
      </c>
      <c r="E386" s="187" t="s">
        <v>5</v>
      </c>
      <c r="F386" s="188" t="s">
        <v>755</v>
      </c>
      <c r="H386" s="189">
        <v>251.877</v>
      </c>
      <c r="I386" s="190"/>
      <c r="L386" s="185"/>
      <c r="M386" s="191"/>
      <c r="N386" s="192"/>
      <c r="O386" s="192"/>
      <c r="P386" s="192"/>
      <c r="Q386" s="192"/>
      <c r="R386" s="192"/>
      <c r="S386" s="192"/>
      <c r="T386" s="193"/>
      <c r="AT386" s="187" t="s">
        <v>186</v>
      </c>
      <c r="AU386" s="187" t="s">
        <v>83</v>
      </c>
      <c r="AV386" s="11" t="s">
        <v>83</v>
      </c>
      <c r="AW386" s="11" t="s">
        <v>37</v>
      </c>
      <c r="AX386" s="11" t="s">
        <v>73</v>
      </c>
      <c r="AY386" s="187" t="s">
        <v>178</v>
      </c>
    </row>
    <row r="387" spans="2:51" s="11" customFormat="1" ht="13.5">
      <c r="B387" s="185"/>
      <c r="D387" s="186" t="s">
        <v>186</v>
      </c>
      <c r="E387" s="187" t="s">
        <v>5</v>
      </c>
      <c r="F387" s="188" t="s">
        <v>891</v>
      </c>
      <c r="H387" s="189">
        <v>46.5</v>
      </c>
      <c r="I387" s="190"/>
      <c r="L387" s="185"/>
      <c r="M387" s="191"/>
      <c r="N387" s="192"/>
      <c r="O387" s="192"/>
      <c r="P387" s="192"/>
      <c r="Q387" s="192"/>
      <c r="R387" s="192"/>
      <c r="S387" s="192"/>
      <c r="T387" s="193"/>
      <c r="AT387" s="187" t="s">
        <v>186</v>
      </c>
      <c r="AU387" s="187" t="s">
        <v>83</v>
      </c>
      <c r="AV387" s="11" t="s">
        <v>83</v>
      </c>
      <c r="AW387" s="11" t="s">
        <v>37</v>
      </c>
      <c r="AX387" s="11" t="s">
        <v>73</v>
      </c>
      <c r="AY387" s="187" t="s">
        <v>178</v>
      </c>
    </row>
    <row r="388" spans="2:51" s="12" customFormat="1" ht="13.5">
      <c r="B388" s="194"/>
      <c r="D388" s="186" t="s">
        <v>186</v>
      </c>
      <c r="E388" s="195" t="s">
        <v>5</v>
      </c>
      <c r="F388" s="196" t="s">
        <v>188</v>
      </c>
      <c r="H388" s="197">
        <v>298.377</v>
      </c>
      <c r="I388" s="198"/>
      <c r="L388" s="194"/>
      <c r="M388" s="199"/>
      <c r="N388" s="200"/>
      <c r="O388" s="200"/>
      <c r="P388" s="200"/>
      <c r="Q388" s="200"/>
      <c r="R388" s="200"/>
      <c r="S388" s="200"/>
      <c r="T388" s="201"/>
      <c r="AT388" s="195" t="s">
        <v>186</v>
      </c>
      <c r="AU388" s="195" t="s">
        <v>83</v>
      </c>
      <c r="AV388" s="12" t="s">
        <v>185</v>
      </c>
      <c r="AW388" s="12" t="s">
        <v>37</v>
      </c>
      <c r="AX388" s="12" t="s">
        <v>81</v>
      </c>
      <c r="AY388" s="195" t="s">
        <v>178</v>
      </c>
    </row>
    <row r="389" spans="2:63" s="10" customFormat="1" ht="29.85" customHeight="1">
      <c r="B389" s="159"/>
      <c r="D389" s="160" t="s">
        <v>72</v>
      </c>
      <c r="E389" s="170" t="s">
        <v>892</v>
      </c>
      <c r="F389" s="170" t="s">
        <v>893</v>
      </c>
      <c r="I389" s="162"/>
      <c r="J389" s="171">
        <f>BK389</f>
        <v>0</v>
      </c>
      <c r="L389" s="159"/>
      <c r="M389" s="164"/>
      <c r="N389" s="165"/>
      <c r="O389" s="165"/>
      <c r="P389" s="166">
        <f>P390</f>
        <v>0</v>
      </c>
      <c r="Q389" s="165"/>
      <c r="R389" s="166">
        <f>R390</f>
        <v>0</v>
      </c>
      <c r="S389" s="165"/>
      <c r="T389" s="167">
        <f>T390</f>
        <v>0</v>
      </c>
      <c r="AR389" s="160" t="s">
        <v>83</v>
      </c>
      <c r="AT389" s="168" t="s">
        <v>72</v>
      </c>
      <c r="AU389" s="168" t="s">
        <v>81</v>
      </c>
      <c r="AY389" s="160" t="s">
        <v>178</v>
      </c>
      <c r="BK389" s="169">
        <f>BK390</f>
        <v>0</v>
      </c>
    </row>
    <row r="390" spans="2:65" s="1" customFormat="1" ht="51" customHeight="1">
      <c r="B390" s="172"/>
      <c r="C390" s="173" t="s">
        <v>737</v>
      </c>
      <c r="D390" s="173" t="s">
        <v>180</v>
      </c>
      <c r="E390" s="174" t="s">
        <v>894</v>
      </c>
      <c r="F390" s="175" t="s">
        <v>895</v>
      </c>
      <c r="G390" s="176" t="s">
        <v>227</v>
      </c>
      <c r="H390" s="177">
        <v>1</v>
      </c>
      <c r="I390" s="178"/>
      <c r="J390" s="179">
        <f>ROUND(I390*H390,2)</f>
        <v>0</v>
      </c>
      <c r="K390" s="175" t="s">
        <v>5</v>
      </c>
      <c r="L390" s="39"/>
      <c r="M390" s="180" t="s">
        <v>5</v>
      </c>
      <c r="N390" s="216" t="s">
        <v>44</v>
      </c>
      <c r="O390" s="217"/>
      <c r="P390" s="218">
        <f>O390*H390</f>
        <v>0</v>
      </c>
      <c r="Q390" s="218">
        <v>0</v>
      </c>
      <c r="R390" s="218">
        <f>Q390*H390</f>
        <v>0</v>
      </c>
      <c r="S390" s="218">
        <v>0</v>
      </c>
      <c r="T390" s="219">
        <f>S390*H390</f>
        <v>0</v>
      </c>
      <c r="AR390" s="22" t="s">
        <v>218</v>
      </c>
      <c r="AT390" s="22" t="s">
        <v>180</v>
      </c>
      <c r="AU390" s="22" t="s">
        <v>83</v>
      </c>
      <c r="AY390" s="22" t="s">
        <v>178</v>
      </c>
      <c r="BE390" s="184">
        <f>IF(N390="základní",J390,0)</f>
        <v>0</v>
      </c>
      <c r="BF390" s="184">
        <f>IF(N390="snížená",J390,0)</f>
        <v>0</v>
      </c>
      <c r="BG390" s="184">
        <f>IF(N390="zákl. přenesená",J390,0)</f>
        <v>0</v>
      </c>
      <c r="BH390" s="184">
        <f>IF(N390="sníž. přenesená",J390,0)</f>
        <v>0</v>
      </c>
      <c r="BI390" s="184">
        <f>IF(N390="nulová",J390,0)</f>
        <v>0</v>
      </c>
      <c r="BJ390" s="22" t="s">
        <v>81</v>
      </c>
      <c r="BK390" s="184">
        <f>ROUND(I390*H390,2)</f>
        <v>0</v>
      </c>
      <c r="BL390" s="22" t="s">
        <v>218</v>
      </c>
      <c r="BM390" s="22" t="s">
        <v>896</v>
      </c>
    </row>
    <row r="391" spans="2:12" s="1" customFormat="1" ht="6.95" customHeight="1">
      <c r="B391" s="54"/>
      <c r="C391" s="55"/>
      <c r="D391" s="55"/>
      <c r="E391" s="55"/>
      <c r="F391" s="55"/>
      <c r="G391" s="55"/>
      <c r="H391" s="55"/>
      <c r="I391" s="125"/>
      <c r="J391" s="55"/>
      <c r="K391" s="55"/>
      <c r="L391" s="39"/>
    </row>
  </sheetData>
  <autoFilter ref="C93:K390"/>
  <mergeCells count="10">
    <mergeCell ref="J51:J52"/>
    <mergeCell ref="E84:H84"/>
    <mergeCell ref="E86:H8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4"/>
  <sheetViews>
    <sheetView showGridLines="0" workbookViewId="0" topLeftCell="A1">
      <pane ySplit="1" topLeftCell="A194" activePane="bottomLeft" state="frozen"/>
      <selection pane="bottomLeft" activeCell="E9" sqref="E9:H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131</v>
      </c>
      <c r="G1" s="343" t="s">
        <v>132</v>
      </c>
      <c r="H1" s="343"/>
      <c r="I1" s="101"/>
      <c r="J1" s="100" t="s">
        <v>133</v>
      </c>
      <c r="K1" s="99" t="s">
        <v>134</v>
      </c>
      <c r="L1" s="100" t="s">
        <v>135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29" t="s">
        <v>8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2" t="s">
        <v>92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83</v>
      </c>
    </row>
    <row r="4" spans="2:46" ht="36.95" customHeight="1">
      <c r="B4" s="26"/>
      <c r="C4" s="27"/>
      <c r="D4" s="28" t="s">
        <v>136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44" t="str">
        <f>'Rekapitulace stavby'!K6</f>
        <v>Zateplení budovy SOŠ a SOU dopravní Čáslav (3.10)</v>
      </c>
      <c r="F7" s="345"/>
      <c r="G7" s="345"/>
      <c r="H7" s="345"/>
      <c r="I7" s="103"/>
      <c r="J7" s="27"/>
      <c r="K7" s="29"/>
    </row>
    <row r="8" spans="2:11" s="1" customFormat="1" ht="15">
      <c r="B8" s="39"/>
      <c r="C8" s="40"/>
      <c r="D8" s="35" t="s">
        <v>137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46" t="s">
        <v>2798</v>
      </c>
      <c r="F9" s="347"/>
      <c r="G9" s="347"/>
      <c r="H9" s="347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5</v>
      </c>
      <c r="G11" s="40"/>
      <c r="H11" s="40"/>
      <c r="I11" s="105" t="s">
        <v>21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22</v>
      </c>
      <c r="E12" s="40"/>
      <c r="F12" s="33" t="s">
        <v>139</v>
      </c>
      <c r="G12" s="40"/>
      <c r="H12" s="40"/>
      <c r="I12" s="105" t="s">
        <v>24</v>
      </c>
      <c r="J12" s="106" t="str">
        <f>'Rekapitulace stavby'!AN8</f>
        <v>19. 9. 2018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26</v>
      </c>
      <c r="E14" s="40"/>
      <c r="F14" s="40"/>
      <c r="G14" s="40"/>
      <c r="H14" s="40"/>
      <c r="I14" s="105" t="s">
        <v>27</v>
      </c>
      <c r="J14" s="33" t="str">
        <f>IF('Rekapitulace stavby'!AN10="","",'Rekapitulace stavby'!AN10)</f>
        <v>14801973</v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SUŠ a SOU dopravní Čáslav, Aug. Sedláčka 1145, Čás</v>
      </c>
      <c r="F15" s="40"/>
      <c r="G15" s="40"/>
      <c r="H15" s="40"/>
      <c r="I15" s="105" t="s">
        <v>30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05" t="s">
        <v>27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05" t="s">
        <v>27</v>
      </c>
      <c r="J20" s="33" t="str">
        <f>IF('Rekapitulace stavby'!AN16="","",'Rekapitulace stavby'!AN16)</f>
        <v>27210341</v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>AZ PROJECT spol. s r.o., Plynárenská 830, Kolín</v>
      </c>
      <c r="F21" s="40"/>
      <c r="G21" s="40"/>
      <c r="H21" s="40"/>
      <c r="I21" s="105" t="s">
        <v>30</v>
      </c>
      <c r="J21" s="33" t="str">
        <f>IF('Rekapitulace stavby'!AN17="","",'Rekapitulace stavby'!AN17)</f>
        <v>CZ27210341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38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35" t="s">
        <v>5</v>
      </c>
      <c r="F24" s="335"/>
      <c r="G24" s="335"/>
      <c r="H24" s="335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39</v>
      </c>
      <c r="E27" s="40"/>
      <c r="F27" s="40"/>
      <c r="G27" s="40"/>
      <c r="H27" s="40"/>
      <c r="I27" s="104"/>
      <c r="J27" s="114">
        <f>ROUND(J88,2)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41</v>
      </c>
      <c r="G29" s="40"/>
      <c r="H29" s="40"/>
      <c r="I29" s="115" t="s">
        <v>40</v>
      </c>
      <c r="J29" s="44" t="s">
        <v>42</v>
      </c>
      <c r="K29" s="43"/>
    </row>
    <row r="30" spans="2:11" s="1" customFormat="1" ht="14.45" customHeight="1">
      <c r="B30" s="39"/>
      <c r="C30" s="40"/>
      <c r="D30" s="47" t="s">
        <v>43</v>
      </c>
      <c r="E30" s="47" t="s">
        <v>44</v>
      </c>
      <c r="F30" s="116">
        <f>ROUND(SUM(BE88:BE203),2)</f>
        <v>0</v>
      </c>
      <c r="G30" s="40"/>
      <c r="H30" s="40"/>
      <c r="I30" s="117">
        <v>0.21</v>
      </c>
      <c r="J30" s="116">
        <f>ROUND(ROUND((SUM(BE88:BE203)),2)*I30,2)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45</v>
      </c>
      <c r="F31" s="116">
        <f>ROUND(SUM(BF88:BF203),2)</f>
        <v>0</v>
      </c>
      <c r="G31" s="40"/>
      <c r="H31" s="40"/>
      <c r="I31" s="117">
        <v>0.15</v>
      </c>
      <c r="J31" s="116">
        <f>ROUND(ROUND((SUM(BF88:BF203)),2)*I31,2)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46</v>
      </c>
      <c r="F32" s="116">
        <f>ROUND(SUM(BG88:BG203),2)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47</v>
      </c>
      <c r="F33" s="116">
        <f>ROUND(SUM(BH88:BH203),2)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48</v>
      </c>
      <c r="F34" s="116">
        <f>ROUND(SUM(BI88:BI203),2)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49</v>
      </c>
      <c r="E36" s="69"/>
      <c r="F36" s="69"/>
      <c r="G36" s="120" t="s">
        <v>50</v>
      </c>
      <c r="H36" s="121" t="s">
        <v>51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140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44" t="str">
        <f>E7</f>
        <v>Zateplení budovy SOŠ a SOU dopravní Čáslav (3.10)</v>
      </c>
      <c r="F45" s="345"/>
      <c r="G45" s="345"/>
      <c r="H45" s="345"/>
      <c r="I45" s="104"/>
      <c r="J45" s="40"/>
      <c r="K45" s="43"/>
    </row>
    <row r="46" spans="2:11" s="1" customFormat="1" ht="14.45" customHeight="1">
      <c r="B46" s="39"/>
      <c r="C46" s="35" t="s">
        <v>137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46" t="str">
        <f>E9</f>
        <v>1715b2 - Přípomoce v - 1715b2 - Přípomoce vytápění A2, A2.2</v>
      </c>
      <c r="F47" s="347"/>
      <c r="G47" s="347"/>
      <c r="H47" s="347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22</v>
      </c>
      <c r="D49" s="40"/>
      <c r="E49" s="40"/>
      <c r="F49" s="33" t="str">
        <f>F12</f>
        <v xml:space="preserve"> </v>
      </c>
      <c r="G49" s="40"/>
      <c r="H49" s="40"/>
      <c r="I49" s="105" t="s">
        <v>24</v>
      </c>
      <c r="J49" s="106" t="str">
        <f>IF(J12="","",J12)</f>
        <v>19. 9. 2018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5" t="s">
        <v>26</v>
      </c>
      <c r="D51" s="40"/>
      <c r="E51" s="40"/>
      <c r="F51" s="33" t="str">
        <f>E15</f>
        <v>SUŠ a SOU dopravní Čáslav, Aug. Sedláčka 1145, Čás</v>
      </c>
      <c r="G51" s="40"/>
      <c r="H51" s="40"/>
      <c r="I51" s="105" t="s">
        <v>33</v>
      </c>
      <c r="J51" s="335" t="str">
        <f>E21</f>
        <v>AZ PROJECT spol. s r.o., Plynárenská 830, Kolín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04"/>
      <c r="J52" s="339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141</v>
      </c>
      <c r="D54" s="118"/>
      <c r="E54" s="118"/>
      <c r="F54" s="118"/>
      <c r="G54" s="118"/>
      <c r="H54" s="118"/>
      <c r="I54" s="129"/>
      <c r="J54" s="130" t="s">
        <v>142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143</v>
      </c>
      <c r="D56" s="40"/>
      <c r="E56" s="40"/>
      <c r="F56" s="40"/>
      <c r="G56" s="40"/>
      <c r="H56" s="40"/>
      <c r="I56" s="104"/>
      <c r="J56" s="114">
        <f>J88</f>
        <v>0</v>
      </c>
      <c r="K56" s="43"/>
      <c r="AU56" s="22" t="s">
        <v>144</v>
      </c>
    </row>
    <row r="57" spans="2:11" s="7" customFormat="1" ht="24.95" customHeight="1">
      <c r="B57" s="133"/>
      <c r="C57" s="134"/>
      <c r="D57" s="135" t="s">
        <v>145</v>
      </c>
      <c r="E57" s="136"/>
      <c r="F57" s="136"/>
      <c r="G57" s="136"/>
      <c r="H57" s="136"/>
      <c r="I57" s="137"/>
      <c r="J57" s="138">
        <f>J89</f>
        <v>0</v>
      </c>
      <c r="K57" s="139"/>
    </row>
    <row r="58" spans="2:11" s="8" customFormat="1" ht="19.9" customHeight="1">
      <c r="B58" s="140"/>
      <c r="C58" s="141"/>
      <c r="D58" s="142" t="s">
        <v>757</v>
      </c>
      <c r="E58" s="143"/>
      <c r="F58" s="143"/>
      <c r="G58" s="143"/>
      <c r="H58" s="143"/>
      <c r="I58" s="144"/>
      <c r="J58" s="145">
        <f>J90</f>
        <v>0</v>
      </c>
      <c r="K58" s="146"/>
    </row>
    <row r="59" spans="2:11" s="8" customFormat="1" ht="19.9" customHeight="1">
      <c r="B59" s="140"/>
      <c r="C59" s="141"/>
      <c r="D59" s="142" t="s">
        <v>897</v>
      </c>
      <c r="E59" s="143"/>
      <c r="F59" s="143"/>
      <c r="G59" s="143"/>
      <c r="H59" s="143"/>
      <c r="I59" s="144"/>
      <c r="J59" s="145">
        <f>J110</f>
        <v>0</v>
      </c>
      <c r="K59" s="146"/>
    </row>
    <row r="60" spans="2:11" s="8" customFormat="1" ht="19.9" customHeight="1">
      <c r="B60" s="140"/>
      <c r="C60" s="141"/>
      <c r="D60" s="142" t="s">
        <v>148</v>
      </c>
      <c r="E60" s="143"/>
      <c r="F60" s="143"/>
      <c r="G60" s="143"/>
      <c r="H60" s="143"/>
      <c r="I60" s="144"/>
      <c r="J60" s="145">
        <f>J116</f>
        <v>0</v>
      </c>
      <c r="K60" s="146"/>
    </row>
    <row r="61" spans="2:11" s="8" customFormat="1" ht="19.9" customHeight="1">
      <c r="B61" s="140"/>
      <c r="C61" s="141"/>
      <c r="D61" s="142" t="s">
        <v>758</v>
      </c>
      <c r="E61" s="143"/>
      <c r="F61" s="143"/>
      <c r="G61" s="143"/>
      <c r="H61" s="143"/>
      <c r="I61" s="144"/>
      <c r="J61" s="145">
        <f>J127</f>
        <v>0</v>
      </c>
      <c r="K61" s="146"/>
    </row>
    <row r="62" spans="2:11" s="8" customFormat="1" ht="19.9" customHeight="1">
      <c r="B62" s="140"/>
      <c r="C62" s="141"/>
      <c r="D62" s="142" t="s">
        <v>150</v>
      </c>
      <c r="E62" s="143"/>
      <c r="F62" s="143"/>
      <c r="G62" s="143"/>
      <c r="H62" s="143"/>
      <c r="I62" s="144"/>
      <c r="J62" s="145">
        <f>J151</f>
        <v>0</v>
      </c>
      <c r="K62" s="146"/>
    </row>
    <row r="63" spans="2:11" s="8" customFormat="1" ht="19.9" customHeight="1">
      <c r="B63" s="140"/>
      <c r="C63" s="141"/>
      <c r="D63" s="142" t="s">
        <v>151</v>
      </c>
      <c r="E63" s="143"/>
      <c r="F63" s="143"/>
      <c r="G63" s="143"/>
      <c r="H63" s="143"/>
      <c r="I63" s="144"/>
      <c r="J63" s="145">
        <f>J162</f>
        <v>0</v>
      </c>
      <c r="K63" s="146"/>
    </row>
    <row r="64" spans="2:11" s="7" customFormat="1" ht="24.95" customHeight="1">
      <c r="B64" s="133"/>
      <c r="C64" s="134"/>
      <c r="D64" s="135" t="s">
        <v>152</v>
      </c>
      <c r="E64" s="136"/>
      <c r="F64" s="136"/>
      <c r="G64" s="136"/>
      <c r="H64" s="136"/>
      <c r="I64" s="137"/>
      <c r="J64" s="138">
        <f>J164</f>
        <v>0</v>
      </c>
      <c r="K64" s="139"/>
    </row>
    <row r="65" spans="2:11" s="8" customFormat="1" ht="19.9" customHeight="1">
      <c r="B65" s="140"/>
      <c r="C65" s="141"/>
      <c r="D65" s="142" t="s">
        <v>898</v>
      </c>
      <c r="E65" s="143"/>
      <c r="F65" s="143"/>
      <c r="G65" s="143"/>
      <c r="H65" s="143"/>
      <c r="I65" s="144"/>
      <c r="J65" s="145">
        <f>J165</f>
        <v>0</v>
      </c>
      <c r="K65" s="146"/>
    </row>
    <row r="66" spans="2:11" s="8" customFormat="1" ht="19.9" customHeight="1">
      <c r="B66" s="140"/>
      <c r="C66" s="141"/>
      <c r="D66" s="142" t="s">
        <v>759</v>
      </c>
      <c r="E66" s="143"/>
      <c r="F66" s="143"/>
      <c r="G66" s="143"/>
      <c r="H66" s="143"/>
      <c r="I66" s="144"/>
      <c r="J66" s="145">
        <f>J188</f>
        <v>0</v>
      </c>
      <c r="K66" s="146"/>
    </row>
    <row r="67" spans="2:11" s="8" customFormat="1" ht="19.9" customHeight="1">
      <c r="B67" s="140"/>
      <c r="C67" s="141"/>
      <c r="D67" s="142" t="s">
        <v>159</v>
      </c>
      <c r="E67" s="143"/>
      <c r="F67" s="143"/>
      <c r="G67" s="143"/>
      <c r="H67" s="143"/>
      <c r="I67" s="144"/>
      <c r="J67" s="145">
        <f>J190</f>
        <v>0</v>
      </c>
      <c r="K67" s="146"/>
    </row>
    <row r="68" spans="2:11" s="8" customFormat="1" ht="19.9" customHeight="1">
      <c r="B68" s="140"/>
      <c r="C68" s="141"/>
      <c r="D68" s="142" t="s">
        <v>899</v>
      </c>
      <c r="E68" s="143"/>
      <c r="F68" s="143"/>
      <c r="G68" s="143"/>
      <c r="H68" s="143"/>
      <c r="I68" s="144"/>
      <c r="J68" s="145">
        <f>J198</f>
        <v>0</v>
      </c>
      <c r="K68" s="146"/>
    </row>
    <row r="69" spans="2:11" s="1" customFormat="1" ht="21.75" customHeight="1">
      <c r="B69" s="39"/>
      <c r="C69" s="40"/>
      <c r="D69" s="40"/>
      <c r="E69" s="40"/>
      <c r="F69" s="40"/>
      <c r="G69" s="40"/>
      <c r="H69" s="40"/>
      <c r="I69" s="104"/>
      <c r="J69" s="40"/>
      <c r="K69" s="43"/>
    </row>
    <row r="70" spans="2:11" s="1" customFormat="1" ht="6.95" customHeight="1">
      <c r="B70" s="54"/>
      <c r="C70" s="55"/>
      <c r="D70" s="55"/>
      <c r="E70" s="55"/>
      <c r="F70" s="55"/>
      <c r="G70" s="55"/>
      <c r="H70" s="55"/>
      <c r="I70" s="125"/>
      <c r="J70" s="55"/>
      <c r="K70" s="56"/>
    </row>
    <row r="74" spans="2:12" s="1" customFormat="1" ht="6.95" customHeight="1">
      <c r="B74" s="57"/>
      <c r="C74" s="58"/>
      <c r="D74" s="58"/>
      <c r="E74" s="58"/>
      <c r="F74" s="58"/>
      <c r="G74" s="58"/>
      <c r="H74" s="58"/>
      <c r="I74" s="126"/>
      <c r="J74" s="58"/>
      <c r="K74" s="58"/>
      <c r="L74" s="39"/>
    </row>
    <row r="75" spans="2:12" s="1" customFormat="1" ht="36.95" customHeight="1">
      <c r="B75" s="39"/>
      <c r="C75" s="59" t="s">
        <v>162</v>
      </c>
      <c r="I75" s="147"/>
      <c r="L75" s="39"/>
    </row>
    <row r="76" spans="2:12" s="1" customFormat="1" ht="6.95" customHeight="1">
      <c r="B76" s="39"/>
      <c r="I76" s="147"/>
      <c r="L76" s="39"/>
    </row>
    <row r="77" spans="2:12" s="1" customFormat="1" ht="14.45" customHeight="1">
      <c r="B77" s="39"/>
      <c r="C77" s="61" t="s">
        <v>18</v>
      </c>
      <c r="I77" s="147"/>
      <c r="L77" s="39"/>
    </row>
    <row r="78" spans="2:12" s="1" customFormat="1" ht="16.5" customHeight="1">
      <c r="B78" s="39"/>
      <c r="E78" s="340" t="str">
        <f>E7</f>
        <v>Zateplení budovy SOŠ a SOU dopravní Čáslav (3.10)</v>
      </c>
      <c r="F78" s="341"/>
      <c r="G78" s="341"/>
      <c r="H78" s="341"/>
      <c r="I78" s="147"/>
      <c r="L78" s="39"/>
    </row>
    <row r="79" spans="2:12" s="1" customFormat="1" ht="14.45" customHeight="1">
      <c r="B79" s="39"/>
      <c r="C79" s="61" t="s">
        <v>137</v>
      </c>
      <c r="I79" s="147"/>
      <c r="L79" s="39"/>
    </row>
    <row r="80" spans="2:12" s="1" customFormat="1" ht="17.25" customHeight="1">
      <c r="B80" s="39"/>
      <c r="E80" s="319" t="str">
        <f>E9</f>
        <v>1715b2 - Přípomoce v - 1715b2 - Přípomoce vytápění A2, A2.2</v>
      </c>
      <c r="F80" s="342"/>
      <c r="G80" s="342"/>
      <c r="H80" s="342"/>
      <c r="I80" s="147"/>
      <c r="L80" s="39"/>
    </row>
    <row r="81" spans="2:12" s="1" customFormat="1" ht="6.95" customHeight="1">
      <c r="B81" s="39"/>
      <c r="I81" s="147"/>
      <c r="L81" s="39"/>
    </row>
    <row r="82" spans="2:12" s="1" customFormat="1" ht="18" customHeight="1">
      <c r="B82" s="39"/>
      <c r="C82" s="61" t="s">
        <v>22</v>
      </c>
      <c r="F82" s="148" t="str">
        <f>F12</f>
        <v xml:space="preserve"> </v>
      </c>
      <c r="I82" s="149" t="s">
        <v>24</v>
      </c>
      <c r="J82" s="65" t="str">
        <f>IF(J12="","",J12)</f>
        <v>19. 9. 2018</v>
      </c>
      <c r="L82" s="39"/>
    </row>
    <row r="83" spans="2:12" s="1" customFormat="1" ht="6.95" customHeight="1">
      <c r="B83" s="39"/>
      <c r="I83" s="147"/>
      <c r="L83" s="39"/>
    </row>
    <row r="84" spans="2:12" s="1" customFormat="1" ht="15">
      <c r="B84" s="39"/>
      <c r="C84" s="61" t="s">
        <v>26</v>
      </c>
      <c r="F84" s="148" t="str">
        <f>E15</f>
        <v>SUŠ a SOU dopravní Čáslav, Aug. Sedláčka 1145, Čás</v>
      </c>
      <c r="I84" s="149" t="s">
        <v>33</v>
      </c>
      <c r="J84" s="148" t="str">
        <f>E21</f>
        <v>AZ PROJECT spol. s r.o., Plynárenská 830, Kolín</v>
      </c>
      <c r="L84" s="39"/>
    </row>
    <row r="85" spans="2:12" s="1" customFormat="1" ht="14.45" customHeight="1">
      <c r="B85" s="39"/>
      <c r="C85" s="61" t="s">
        <v>31</v>
      </c>
      <c r="F85" s="148" t="str">
        <f>IF(E18="","",E18)</f>
        <v/>
      </c>
      <c r="I85" s="147"/>
      <c r="L85" s="39"/>
    </row>
    <row r="86" spans="2:12" s="1" customFormat="1" ht="10.35" customHeight="1">
      <c r="B86" s="39"/>
      <c r="I86" s="147"/>
      <c r="L86" s="39"/>
    </row>
    <row r="87" spans="2:20" s="9" customFormat="1" ht="29.25" customHeight="1">
      <c r="B87" s="150"/>
      <c r="C87" s="151" t="s">
        <v>163</v>
      </c>
      <c r="D87" s="152" t="s">
        <v>58</v>
      </c>
      <c r="E87" s="152" t="s">
        <v>54</v>
      </c>
      <c r="F87" s="152" t="s">
        <v>164</v>
      </c>
      <c r="G87" s="152" t="s">
        <v>165</v>
      </c>
      <c r="H87" s="152" t="s">
        <v>166</v>
      </c>
      <c r="I87" s="153" t="s">
        <v>167</v>
      </c>
      <c r="J87" s="152" t="s">
        <v>142</v>
      </c>
      <c r="K87" s="154" t="s">
        <v>168</v>
      </c>
      <c r="L87" s="150"/>
      <c r="M87" s="71" t="s">
        <v>169</v>
      </c>
      <c r="N87" s="72" t="s">
        <v>43</v>
      </c>
      <c r="O87" s="72" t="s">
        <v>170</v>
      </c>
      <c r="P87" s="72" t="s">
        <v>171</v>
      </c>
      <c r="Q87" s="72" t="s">
        <v>172</v>
      </c>
      <c r="R87" s="72" t="s">
        <v>173</v>
      </c>
      <c r="S87" s="72" t="s">
        <v>174</v>
      </c>
      <c r="T87" s="73" t="s">
        <v>175</v>
      </c>
    </row>
    <row r="88" spans="2:63" s="1" customFormat="1" ht="29.25" customHeight="1">
      <c r="B88" s="39"/>
      <c r="C88" s="75" t="s">
        <v>143</v>
      </c>
      <c r="I88" s="147"/>
      <c r="J88" s="155">
        <f>BK88</f>
        <v>0</v>
      </c>
      <c r="L88" s="39"/>
      <c r="M88" s="74"/>
      <c r="N88" s="66"/>
      <c r="O88" s="66"/>
      <c r="P88" s="156">
        <f>P89+P164</f>
        <v>0</v>
      </c>
      <c r="Q88" s="66"/>
      <c r="R88" s="156">
        <f>R89+R164</f>
        <v>0</v>
      </c>
      <c r="S88" s="66"/>
      <c r="T88" s="157">
        <f>T89+T164</f>
        <v>0</v>
      </c>
      <c r="AT88" s="22" t="s">
        <v>72</v>
      </c>
      <c r="AU88" s="22" t="s">
        <v>144</v>
      </c>
      <c r="BK88" s="158">
        <f>BK89+BK164</f>
        <v>0</v>
      </c>
    </row>
    <row r="89" spans="2:63" s="10" customFormat="1" ht="37.35" customHeight="1">
      <c r="B89" s="159"/>
      <c r="D89" s="160" t="s">
        <v>72</v>
      </c>
      <c r="E89" s="161" t="s">
        <v>176</v>
      </c>
      <c r="F89" s="161" t="s">
        <v>177</v>
      </c>
      <c r="I89" s="162"/>
      <c r="J89" s="163">
        <f>BK89</f>
        <v>0</v>
      </c>
      <c r="L89" s="159"/>
      <c r="M89" s="164"/>
      <c r="N89" s="165"/>
      <c r="O89" s="165"/>
      <c r="P89" s="166">
        <f>P90+P110+P116+P127+P151+P162</f>
        <v>0</v>
      </c>
      <c r="Q89" s="165"/>
      <c r="R89" s="166">
        <f>R90+R110+R116+R127+R151+R162</f>
        <v>0</v>
      </c>
      <c r="S89" s="165"/>
      <c r="T89" s="167">
        <f>T90+T110+T116+T127+T151+T162</f>
        <v>0</v>
      </c>
      <c r="AR89" s="160" t="s">
        <v>81</v>
      </c>
      <c r="AT89" s="168" t="s">
        <v>72</v>
      </c>
      <c r="AU89" s="168" t="s">
        <v>73</v>
      </c>
      <c r="AY89" s="160" t="s">
        <v>178</v>
      </c>
      <c r="BK89" s="169">
        <f>BK90+BK110+BK116+BK127+BK151+BK162</f>
        <v>0</v>
      </c>
    </row>
    <row r="90" spans="2:63" s="10" customFormat="1" ht="19.9" customHeight="1">
      <c r="B90" s="159"/>
      <c r="D90" s="160" t="s">
        <v>72</v>
      </c>
      <c r="E90" s="170" t="s">
        <v>83</v>
      </c>
      <c r="F90" s="170" t="s">
        <v>760</v>
      </c>
      <c r="I90" s="162"/>
      <c r="J90" s="171">
        <f>BK90</f>
        <v>0</v>
      </c>
      <c r="L90" s="159"/>
      <c r="M90" s="164"/>
      <c r="N90" s="165"/>
      <c r="O90" s="165"/>
      <c r="P90" s="166">
        <f>SUM(P91:P109)</f>
        <v>0</v>
      </c>
      <c r="Q90" s="165"/>
      <c r="R90" s="166">
        <f>SUM(R91:R109)</f>
        <v>0</v>
      </c>
      <c r="S90" s="165"/>
      <c r="T90" s="167">
        <f>SUM(T91:T109)</f>
        <v>0</v>
      </c>
      <c r="AR90" s="160" t="s">
        <v>81</v>
      </c>
      <c r="AT90" s="168" t="s">
        <v>72</v>
      </c>
      <c r="AU90" s="168" t="s">
        <v>81</v>
      </c>
      <c r="AY90" s="160" t="s">
        <v>178</v>
      </c>
      <c r="BK90" s="169">
        <f>SUM(BK91:BK109)</f>
        <v>0</v>
      </c>
    </row>
    <row r="91" spans="2:65" s="1" customFormat="1" ht="25.5" customHeight="1">
      <c r="B91" s="172"/>
      <c r="C91" s="173" t="s">
        <v>81</v>
      </c>
      <c r="D91" s="173" t="s">
        <v>180</v>
      </c>
      <c r="E91" s="174" t="s">
        <v>900</v>
      </c>
      <c r="F91" s="175" t="s">
        <v>901</v>
      </c>
      <c r="G91" s="176" t="s">
        <v>196</v>
      </c>
      <c r="H91" s="177">
        <v>9.031</v>
      </c>
      <c r="I91" s="178"/>
      <c r="J91" s="179">
        <f>ROUND(I91*H91,2)</f>
        <v>0</v>
      </c>
      <c r="K91" s="175" t="s">
        <v>267</v>
      </c>
      <c r="L91" s="39"/>
      <c r="M91" s="180" t="s">
        <v>5</v>
      </c>
      <c r="N91" s="181" t="s">
        <v>44</v>
      </c>
      <c r="O91" s="40"/>
      <c r="P91" s="182">
        <f>O91*H91</f>
        <v>0</v>
      </c>
      <c r="Q91" s="182">
        <v>0</v>
      </c>
      <c r="R91" s="182">
        <f>Q91*H91</f>
        <v>0</v>
      </c>
      <c r="S91" s="182">
        <v>0</v>
      </c>
      <c r="T91" s="183">
        <f>S91*H91</f>
        <v>0</v>
      </c>
      <c r="AR91" s="22" t="s">
        <v>185</v>
      </c>
      <c r="AT91" s="22" t="s">
        <v>180</v>
      </c>
      <c r="AU91" s="22" t="s">
        <v>83</v>
      </c>
      <c r="AY91" s="22" t="s">
        <v>178</v>
      </c>
      <c r="BE91" s="184">
        <f>IF(N91="základní",J91,0)</f>
        <v>0</v>
      </c>
      <c r="BF91" s="184">
        <f>IF(N91="snížená",J91,0)</f>
        <v>0</v>
      </c>
      <c r="BG91" s="184">
        <f>IF(N91="zákl. přenesená",J91,0)</f>
        <v>0</v>
      </c>
      <c r="BH91" s="184">
        <f>IF(N91="sníž. přenesená",J91,0)</f>
        <v>0</v>
      </c>
      <c r="BI91" s="184">
        <f>IF(N91="nulová",J91,0)</f>
        <v>0</v>
      </c>
      <c r="BJ91" s="22" t="s">
        <v>81</v>
      </c>
      <c r="BK91" s="184">
        <f>ROUND(I91*H91,2)</f>
        <v>0</v>
      </c>
      <c r="BL91" s="22" t="s">
        <v>185</v>
      </c>
      <c r="BM91" s="22" t="s">
        <v>83</v>
      </c>
    </row>
    <row r="92" spans="2:51" s="11" customFormat="1" ht="13.5">
      <c r="B92" s="185"/>
      <c r="D92" s="186" t="s">
        <v>186</v>
      </c>
      <c r="E92" s="187" t="s">
        <v>5</v>
      </c>
      <c r="F92" s="188" t="s">
        <v>902</v>
      </c>
      <c r="H92" s="189">
        <v>9.031</v>
      </c>
      <c r="I92" s="190"/>
      <c r="L92" s="185"/>
      <c r="M92" s="191"/>
      <c r="N92" s="192"/>
      <c r="O92" s="192"/>
      <c r="P92" s="192"/>
      <c r="Q92" s="192"/>
      <c r="R92" s="192"/>
      <c r="S92" s="192"/>
      <c r="T92" s="193"/>
      <c r="AT92" s="187" t="s">
        <v>186</v>
      </c>
      <c r="AU92" s="187" t="s">
        <v>83</v>
      </c>
      <c r="AV92" s="11" t="s">
        <v>83</v>
      </c>
      <c r="AW92" s="11" t="s">
        <v>37</v>
      </c>
      <c r="AX92" s="11" t="s">
        <v>73</v>
      </c>
      <c r="AY92" s="187" t="s">
        <v>178</v>
      </c>
    </row>
    <row r="93" spans="2:51" s="12" customFormat="1" ht="13.5">
      <c r="B93" s="194"/>
      <c r="D93" s="186" t="s">
        <v>186</v>
      </c>
      <c r="E93" s="195" t="s">
        <v>5</v>
      </c>
      <c r="F93" s="196" t="s">
        <v>188</v>
      </c>
      <c r="H93" s="197">
        <v>9.031</v>
      </c>
      <c r="I93" s="198"/>
      <c r="L93" s="194"/>
      <c r="M93" s="199"/>
      <c r="N93" s="200"/>
      <c r="O93" s="200"/>
      <c r="P93" s="200"/>
      <c r="Q93" s="200"/>
      <c r="R93" s="200"/>
      <c r="S93" s="200"/>
      <c r="T93" s="201"/>
      <c r="AT93" s="195" t="s">
        <v>186</v>
      </c>
      <c r="AU93" s="195" t="s">
        <v>83</v>
      </c>
      <c r="AV93" s="12" t="s">
        <v>185</v>
      </c>
      <c r="AW93" s="12" t="s">
        <v>37</v>
      </c>
      <c r="AX93" s="12" t="s">
        <v>81</v>
      </c>
      <c r="AY93" s="195" t="s">
        <v>178</v>
      </c>
    </row>
    <row r="94" spans="2:65" s="1" customFormat="1" ht="16.5" customHeight="1">
      <c r="B94" s="172"/>
      <c r="C94" s="173" t="s">
        <v>83</v>
      </c>
      <c r="D94" s="173" t="s">
        <v>180</v>
      </c>
      <c r="E94" s="174" t="s">
        <v>761</v>
      </c>
      <c r="F94" s="175" t="s">
        <v>903</v>
      </c>
      <c r="G94" s="176" t="s">
        <v>290</v>
      </c>
      <c r="H94" s="177">
        <v>15.2</v>
      </c>
      <c r="I94" s="178"/>
      <c r="J94" s="179">
        <f>ROUND(I94*H94,2)</f>
        <v>0</v>
      </c>
      <c r="K94" s="175" t="s">
        <v>5</v>
      </c>
      <c r="L94" s="39"/>
      <c r="M94" s="180" t="s">
        <v>5</v>
      </c>
      <c r="N94" s="181" t="s">
        <v>44</v>
      </c>
      <c r="O94" s="40"/>
      <c r="P94" s="182">
        <f>O94*H94</f>
        <v>0</v>
      </c>
      <c r="Q94" s="182">
        <v>0</v>
      </c>
      <c r="R94" s="182">
        <f>Q94*H94</f>
        <v>0</v>
      </c>
      <c r="S94" s="182">
        <v>0</v>
      </c>
      <c r="T94" s="183">
        <f>S94*H94</f>
        <v>0</v>
      </c>
      <c r="AR94" s="22" t="s">
        <v>185</v>
      </c>
      <c r="AT94" s="22" t="s">
        <v>180</v>
      </c>
      <c r="AU94" s="22" t="s">
        <v>83</v>
      </c>
      <c r="AY94" s="22" t="s">
        <v>178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22" t="s">
        <v>81</v>
      </c>
      <c r="BK94" s="184">
        <f>ROUND(I94*H94,2)</f>
        <v>0</v>
      </c>
      <c r="BL94" s="22" t="s">
        <v>185</v>
      </c>
      <c r="BM94" s="22" t="s">
        <v>185</v>
      </c>
    </row>
    <row r="95" spans="2:51" s="11" customFormat="1" ht="13.5">
      <c r="B95" s="185"/>
      <c r="D95" s="186" t="s">
        <v>186</v>
      </c>
      <c r="E95" s="187" t="s">
        <v>5</v>
      </c>
      <c r="F95" s="188" t="s">
        <v>904</v>
      </c>
      <c r="H95" s="189">
        <v>15.2</v>
      </c>
      <c r="I95" s="190"/>
      <c r="L95" s="185"/>
      <c r="M95" s="191"/>
      <c r="N95" s="192"/>
      <c r="O95" s="192"/>
      <c r="P95" s="192"/>
      <c r="Q95" s="192"/>
      <c r="R95" s="192"/>
      <c r="S95" s="192"/>
      <c r="T95" s="193"/>
      <c r="AT95" s="187" t="s">
        <v>186</v>
      </c>
      <c r="AU95" s="187" t="s">
        <v>83</v>
      </c>
      <c r="AV95" s="11" t="s">
        <v>83</v>
      </c>
      <c r="AW95" s="11" t="s">
        <v>37</v>
      </c>
      <c r="AX95" s="11" t="s">
        <v>73</v>
      </c>
      <c r="AY95" s="187" t="s">
        <v>178</v>
      </c>
    </row>
    <row r="96" spans="2:51" s="12" customFormat="1" ht="13.5">
      <c r="B96" s="194"/>
      <c r="D96" s="186" t="s">
        <v>186</v>
      </c>
      <c r="E96" s="195" t="s">
        <v>5</v>
      </c>
      <c r="F96" s="196" t="s">
        <v>188</v>
      </c>
      <c r="H96" s="197">
        <v>15.2</v>
      </c>
      <c r="I96" s="198"/>
      <c r="L96" s="194"/>
      <c r="M96" s="199"/>
      <c r="N96" s="200"/>
      <c r="O96" s="200"/>
      <c r="P96" s="200"/>
      <c r="Q96" s="200"/>
      <c r="R96" s="200"/>
      <c r="S96" s="200"/>
      <c r="T96" s="201"/>
      <c r="AT96" s="195" t="s">
        <v>186</v>
      </c>
      <c r="AU96" s="195" t="s">
        <v>83</v>
      </c>
      <c r="AV96" s="12" t="s">
        <v>185</v>
      </c>
      <c r="AW96" s="12" t="s">
        <v>37</v>
      </c>
      <c r="AX96" s="12" t="s">
        <v>81</v>
      </c>
      <c r="AY96" s="195" t="s">
        <v>178</v>
      </c>
    </row>
    <row r="97" spans="2:65" s="1" customFormat="1" ht="25.5" customHeight="1">
      <c r="B97" s="172"/>
      <c r="C97" s="173" t="s">
        <v>193</v>
      </c>
      <c r="D97" s="173" t="s">
        <v>180</v>
      </c>
      <c r="E97" s="174" t="s">
        <v>905</v>
      </c>
      <c r="F97" s="175" t="s">
        <v>906</v>
      </c>
      <c r="G97" s="176" t="s">
        <v>196</v>
      </c>
      <c r="H97" s="177">
        <v>5.926</v>
      </c>
      <c r="I97" s="178"/>
      <c r="J97" s="179">
        <f>ROUND(I97*H97,2)</f>
        <v>0</v>
      </c>
      <c r="K97" s="175" t="s">
        <v>267</v>
      </c>
      <c r="L97" s="39"/>
      <c r="M97" s="180" t="s">
        <v>5</v>
      </c>
      <c r="N97" s="181" t="s">
        <v>44</v>
      </c>
      <c r="O97" s="40"/>
      <c r="P97" s="182">
        <f>O97*H97</f>
        <v>0</v>
      </c>
      <c r="Q97" s="182">
        <v>0</v>
      </c>
      <c r="R97" s="182">
        <f>Q97*H97</f>
        <v>0</v>
      </c>
      <c r="S97" s="182">
        <v>0</v>
      </c>
      <c r="T97" s="183">
        <f>S97*H97</f>
        <v>0</v>
      </c>
      <c r="AR97" s="22" t="s">
        <v>185</v>
      </c>
      <c r="AT97" s="22" t="s">
        <v>180</v>
      </c>
      <c r="AU97" s="22" t="s">
        <v>83</v>
      </c>
      <c r="AY97" s="22" t="s">
        <v>178</v>
      </c>
      <c r="BE97" s="184">
        <f>IF(N97="základní",J97,0)</f>
        <v>0</v>
      </c>
      <c r="BF97" s="184">
        <f>IF(N97="snížená",J97,0)</f>
        <v>0</v>
      </c>
      <c r="BG97" s="184">
        <f>IF(N97="zákl. přenesená",J97,0)</f>
        <v>0</v>
      </c>
      <c r="BH97" s="184">
        <f>IF(N97="sníž. přenesená",J97,0)</f>
        <v>0</v>
      </c>
      <c r="BI97" s="184">
        <f>IF(N97="nulová",J97,0)</f>
        <v>0</v>
      </c>
      <c r="BJ97" s="22" t="s">
        <v>81</v>
      </c>
      <c r="BK97" s="184">
        <f>ROUND(I97*H97,2)</f>
        <v>0</v>
      </c>
      <c r="BL97" s="22" t="s">
        <v>185</v>
      </c>
      <c r="BM97" s="22" t="s">
        <v>198</v>
      </c>
    </row>
    <row r="98" spans="2:51" s="11" customFormat="1" ht="13.5">
      <c r="B98" s="185"/>
      <c r="D98" s="186" t="s">
        <v>186</v>
      </c>
      <c r="E98" s="187" t="s">
        <v>5</v>
      </c>
      <c r="F98" s="188" t="s">
        <v>907</v>
      </c>
      <c r="H98" s="189">
        <v>5.926</v>
      </c>
      <c r="I98" s="190"/>
      <c r="L98" s="185"/>
      <c r="M98" s="191"/>
      <c r="N98" s="192"/>
      <c r="O98" s="192"/>
      <c r="P98" s="192"/>
      <c r="Q98" s="192"/>
      <c r="R98" s="192"/>
      <c r="S98" s="192"/>
      <c r="T98" s="193"/>
      <c r="AT98" s="187" t="s">
        <v>186</v>
      </c>
      <c r="AU98" s="187" t="s">
        <v>83</v>
      </c>
      <c r="AV98" s="11" t="s">
        <v>83</v>
      </c>
      <c r="AW98" s="11" t="s">
        <v>37</v>
      </c>
      <c r="AX98" s="11" t="s">
        <v>73</v>
      </c>
      <c r="AY98" s="187" t="s">
        <v>178</v>
      </c>
    </row>
    <row r="99" spans="2:51" s="12" customFormat="1" ht="13.5">
      <c r="B99" s="194"/>
      <c r="D99" s="186" t="s">
        <v>186</v>
      </c>
      <c r="E99" s="195" t="s">
        <v>5</v>
      </c>
      <c r="F99" s="196" t="s">
        <v>188</v>
      </c>
      <c r="H99" s="197">
        <v>5.926</v>
      </c>
      <c r="I99" s="198"/>
      <c r="L99" s="194"/>
      <c r="M99" s="199"/>
      <c r="N99" s="200"/>
      <c r="O99" s="200"/>
      <c r="P99" s="200"/>
      <c r="Q99" s="200"/>
      <c r="R99" s="200"/>
      <c r="S99" s="200"/>
      <c r="T99" s="201"/>
      <c r="AT99" s="195" t="s">
        <v>186</v>
      </c>
      <c r="AU99" s="195" t="s">
        <v>83</v>
      </c>
      <c r="AV99" s="12" t="s">
        <v>185</v>
      </c>
      <c r="AW99" s="12" t="s">
        <v>37</v>
      </c>
      <c r="AX99" s="12" t="s">
        <v>81</v>
      </c>
      <c r="AY99" s="195" t="s">
        <v>178</v>
      </c>
    </row>
    <row r="100" spans="2:65" s="1" customFormat="1" ht="25.5" customHeight="1">
      <c r="B100" s="172"/>
      <c r="C100" s="173" t="s">
        <v>185</v>
      </c>
      <c r="D100" s="173" t="s">
        <v>180</v>
      </c>
      <c r="E100" s="174" t="s">
        <v>908</v>
      </c>
      <c r="F100" s="175" t="s">
        <v>909</v>
      </c>
      <c r="G100" s="176" t="s">
        <v>196</v>
      </c>
      <c r="H100" s="177">
        <v>4.877</v>
      </c>
      <c r="I100" s="178"/>
      <c r="J100" s="179">
        <f>ROUND(I100*H100,2)</f>
        <v>0</v>
      </c>
      <c r="K100" s="175" t="s">
        <v>910</v>
      </c>
      <c r="L100" s="39"/>
      <c r="M100" s="180" t="s">
        <v>5</v>
      </c>
      <c r="N100" s="181" t="s">
        <v>44</v>
      </c>
      <c r="O100" s="40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AR100" s="22" t="s">
        <v>185</v>
      </c>
      <c r="AT100" s="22" t="s">
        <v>180</v>
      </c>
      <c r="AU100" s="22" t="s">
        <v>83</v>
      </c>
      <c r="AY100" s="22" t="s">
        <v>178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22" t="s">
        <v>81</v>
      </c>
      <c r="BK100" s="184">
        <f>ROUND(I100*H100,2)</f>
        <v>0</v>
      </c>
      <c r="BL100" s="22" t="s">
        <v>185</v>
      </c>
      <c r="BM100" s="22" t="s">
        <v>202</v>
      </c>
    </row>
    <row r="101" spans="2:51" s="11" customFormat="1" ht="13.5">
      <c r="B101" s="185"/>
      <c r="D101" s="186" t="s">
        <v>186</v>
      </c>
      <c r="E101" s="187" t="s">
        <v>5</v>
      </c>
      <c r="F101" s="188" t="s">
        <v>911</v>
      </c>
      <c r="H101" s="189">
        <v>4.877</v>
      </c>
      <c r="I101" s="190"/>
      <c r="L101" s="185"/>
      <c r="M101" s="191"/>
      <c r="N101" s="192"/>
      <c r="O101" s="192"/>
      <c r="P101" s="192"/>
      <c r="Q101" s="192"/>
      <c r="R101" s="192"/>
      <c r="S101" s="192"/>
      <c r="T101" s="193"/>
      <c r="AT101" s="187" t="s">
        <v>186</v>
      </c>
      <c r="AU101" s="187" t="s">
        <v>83</v>
      </c>
      <c r="AV101" s="11" t="s">
        <v>83</v>
      </c>
      <c r="AW101" s="11" t="s">
        <v>37</v>
      </c>
      <c r="AX101" s="11" t="s">
        <v>73</v>
      </c>
      <c r="AY101" s="187" t="s">
        <v>178</v>
      </c>
    </row>
    <row r="102" spans="2:51" s="12" customFormat="1" ht="13.5">
      <c r="B102" s="194"/>
      <c r="D102" s="186" t="s">
        <v>186</v>
      </c>
      <c r="E102" s="195" t="s">
        <v>5</v>
      </c>
      <c r="F102" s="196" t="s">
        <v>188</v>
      </c>
      <c r="H102" s="197">
        <v>4.877</v>
      </c>
      <c r="I102" s="198"/>
      <c r="L102" s="194"/>
      <c r="M102" s="199"/>
      <c r="N102" s="200"/>
      <c r="O102" s="200"/>
      <c r="P102" s="200"/>
      <c r="Q102" s="200"/>
      <c r="R102" s="200"/>
      <c r="S102" s="200"/>
      <c r="T102" s="201"/>
      <c r="AT102" s="195" t="s">
        <v>186</v>
      </c>
      <c r="AU102" s="195" t="s">
        <v>83</v>
      </c>
      <c r="AV102" s="12" t="s">
        <v>185</v>
      </c>
      <c r="AW102" s="12" t="s">
        <v>37</v>
      </c>
      <c r="AX102" s="12" t="s">
        <v>81</v>
      </c>
      <c r="AY102" s="195" t="s">
        <v>178</v>
      </c>
    </row>
    <row r="103" spans="2:65" s="1" customFormat="1" ht="38.25" customHeight="1">
      <c r="B103" s="172"/>
      <c r="C103" s="173" t="s">
        <v>204</v>
      </c>
      <c r="D103" s="173" t="s">
        <v>180</v>
      </c>
      <c r="E103" s="174" t="s">
        <v>912</v>
      </c>
      <c r="F103" s="175" t="s">
        <v>913</v>
      </c>
      <c r="G103" s="176" t="s">
        <v>183</v>
      </c>
      <c r="H103" s="177">
        <v>10.973</v>
      </c>
      <c r="I103" s="178"/>
      <c r="J103" s="179">
        <f>ROUND(I103*H103,2)</f>
        <v>0</v>
      </c>
      <c r="K103" s="175" t="s">
        <v>910</v>
      </c>
      <c r="L103" s="39"/>
      <c r="M103" s="180" t="s">
        <v>5</v>
      </c>
      <c r="N103" s="181" t="s">
        <v>44</v>
      </c>
      <c r="O103" s="40"/>
      <c r="P103" s="182">
        <f>O103*H103</f>
        <v>0</v>
      </c>
      <c r="Q103" s="182">
        <v>0</v>
      </c>
      <c r="R103" s="182">
        <f>Q103*H103</f>
        <v>0</v>
      </c>
      <c r="S103" s="182">
        <v>0</v>
      </c>
      <c r="T103" s="183">
        <f>S103*H103</f>
        <v>0</v>
      </c>
      <c r="AR103" s="22" t="s">
        <v>185</v>
      </c>
      <c r="AT103" s="22" t="s">
        <v>180</v>
      </c>
      <c r="AU103" s="22" t="s">
        <v>83</v>
      </c>
      <c r="AY103" s="22" t="s">
        <v>178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22" t="s">
        <v>81</v>
      </c>
      <c r="BK103" s="184">
        <f>ROUND(I103*H103,2)</f>
        <v>0</v>
      </c>
      <c r="BL103" s="22" t="s">
        <v>185</v>
      </c>
      <c r="BM103" s="22" t="s">
        <v>207</v>
      </c>
    </row>
    <row r="104" spans="2:51" s="11" customFormat="1" ht="13.5">
      <c r="B104" s="185"/>
      <c r="D104" s="186" t="s">
        <v>186</v>
      </c>
      <c r="E104" s="187" t="s">
        <v>5</v>
      </c>
      <c r="F104" s="188" t="s">
        <v>914</v>
      </c>
      <c r="H104" s="189">
        <v>10.973</v>
      </c>
      <c r="I104" s="190"/>
      <c r="L104" s="185"/>
      <c r="M104" s="191"/>
      <c r="N104" s="192"/>
      <c r="O104" s="192"/>
      <c r="P104" s="192"/>
      <c r="Q104" s="192"/>
      <c r="R104" s="192"/>
      <c r="S104" s="192"/>
      <c r="T104" s="193"/>
      <c r="AT104" s="187" t="s">
        <v>186</v>
      </c>
      <c r="AU104" s="187" t="s">
        <v>83</v>
      </c>
      <c r="AV104" s="11" t="s">
        <v>83</v>
      </c>
      <c r="AW104" s="11" t="s">
        <v>37</v>
      </c>
      <c r="AX104" s="11" t="s">
        <v>73</v>
      </c>
      <c r="AY104" s="187" t="s">
        <v>178</v>
      </c>
    </row>
    <row r="105" spans="2:51" s="12" customFormat="1" ht="13.5">
      <c r="B105" s="194"/>
      <c r="D105" s="186" t="s">
        <v>186</v>
      </c>
      <c r="E105" s="195" t="s">
        <v>5</v>
      </c>
      <c r="F105" s="196" t="s">
        <v>188</v>
      </c>
      <c r="H105" s="197">
        <v>10.973</v>
      </c>
      <c r="I105" s="198"/>
      <c r="L105" s="194"/>
      <c r="M105" s="199"/>
      <c r="N105" s="200"/>
      <c r="O105" s="200"/>
      <c r="P105" s="200"/>
      <c r="Q105" s="200"/>
      <c r="R105" s="200"/>
      <c r="S105" s="200"/>
      <c r="T105" s="201"/>
      <c r="AT105" s="195" t="s">
        <v>186</v>
      </c>
      <c r="AU105" s="195" t="s">
        <v>83</v>
      </c>
      <c r="AV105" s="12" t="s">
        <v>185</v>
      </c>
      <c r="AW105" s="12" t="s">
        <v>37</v>
      </c>
      <c r="AX105" s="12" t="s">
        <v>81</v>
      </c>
      <c r="AY105" s="195" t="s">
        <v>178</v>
      </c>
    </row>
    <row r="106" spans="2:65" s="1" customFormat="1" ht="38.25" customHeight="1">
      <c r="B106" s="172"/>
      <c r="C106" s="173" t="s">
        <v>198</v>
      </c>
      <c r="D106" s="173" t="s">
        <v>180</v>
      </c>
      <c r="E106" s="174" t="s">
        <v>915</v>
      </c>
      <c r="F106" s="175" t="s">
        <v>916</v>
      </c>
      <c r="G106" s="176" t="s">
        <v>183</v>
      </c>
      <c r="H106" s="177">
        <v>10.973</v>
      </c>
      <c r="I106" s="178"/>
      <c r="J106" s="179">
        <f>ROUND(I106*H106,2)</f>
        <v>0</v>
      </c>
      <c r="K106" s="175" t="s">
        <v>910</v>
      </c>
      <c r="L106" s="39"/>
      <c r="M106" s="180" t="s">
        <v>5</v>
      </c>
      <c r="N106" s="181" t="s">
        <v>44</v>
      </c>
      <c r="O106" s="40"/>
      <c r="P106" s="182">
        <f>O106*H106</f>
        <v>0</v>
      </c>
      <c r="Q106" s="182">
        <v>0</v>
      </c>
      <c r="R106" s="182">
        <f>Q106*H106</f>
        <v>0</v>
      </c>
      <c r="S106" s="182">
        <v>0</v>
      </c>
      <c r="T106" s="183">
        <f>S106*H106</f>
        <v>0</v>
      </c>
      <c r="AR106" s="22" t="s">
        <v>185</v>
      </c>
      <c r="AT106" s="22" t="s">
        <v>180</v>
      </c>
      <c r="AU106" s="22" t="s">
        <v>83</v>
      </c>
      <c r="AY106" s="22" t="s">
        <v>178</v>
      </c>
      <c r="BE106" s="184">
        <f>IF(N106="základní",J106,0)</f>
        <v>0</v>
      </c>
      <c r="BF106" s="184">
        <f>IF(N106="snížená",J106,0)</f>
        <v>0</v>
      </c>
      <c r="BG106" s="184">
        <f>IF(N106="zákl. přenesená",J106,0)</f>
        <v>0</v>
      </c>
      <c r="BH106" s="184">
        <f>IF(N106="sníž. přenesená",J106,0)</f>
        <v>0</v>
      </c>
      <c r="BI106" s="184">
        <f>IF(N106="nulová",J106,0)</f>
        <v>0</v>
      </c>
      <c r="BJ106" s="22" t="s">
        <v>81</v>
      </c>
      <c r="BK106" s="184">
        <f>ROUND(I106*H106,2)</f>
        <v>0</v>
      </c>
      <c r="BL106" s="22" t="s">
        <v>185</v>
      </c>
      <c r="BM106" s="22" t="s">
        <v>210</v>
      </c>
    </row>
    <row r="107" spans="2:65" s="1" customFormat="1" ht="16.5" customHeight="1">
      <c r="B107" s="172"/>
      <c r="C107" s="173" t="s">
        <v>211</v>
      </c>
      <c r="D107" s="173" t="s">
        <v>180</v>
      </c>
      <c r="E107" s="174" t="s">
        <v>917</v>
      </c>
      <c r="F107" s="175" t="s">
        <v>918</v>
      </c>
      <c r="G107" s="176" t="s">
        <v>217</v>
      </c>
      <c r="H107" s="177">
        <v>0.155</v>
      </c>
      <c r="I107" s="178"/>
      <c r="J107" s="179">
        <f>ROUND(I107*H107,2)</f>
        <v>0</v>
      </c>
      <c r="K107" s="175" t="s">
        <v>910</v>
      </c>
      <c r="L107" s="39"/>
      <c r="M107" s="180" t="s">
        <v>5</v>
      </c>
      <c r="N107" s="181" t="s">
        <v>44</v>
      </c>
      <c r="O107" s="40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AR107" s="22" t="s">
        <v>185</v>
      </c>
      <c r="AT107" s="22" t="s">
        <v>180</v>
      </c>
      <c r="AU107" s="22" t="s">
        <v>83</v>
      </c>
      <c r="AY107" s="22" t="s">
        <v>178</v>
      </c>
      <c r="BE107" s="184">
        <f>IF(N107="základní",J107,0)</f>
        <v>0</v>
      </c>
      <c r="BF107" s="184">
        <f>IF(N107="snížená",J107,0)</f>
        <v>0</v>
      </c>
      <c r="BG107" s="184">
        <f>IF(N107="zákl. přenesená",J107,0)</f>
        <v>0</v>
      </c>
      <c r="BH107" s="184">
        <f>IF(N107="sníž. přenesená",J107,0)</f>
        <v>0</v>
      </c>
      <c r="BI107" s="184">
        <f>IF(N107="nulová",J107,0)</f>
        <v>0</v>
      </c>
      <c r="BJ107" s="22" t="s">
        <v>81</v>
      </c>
      <c r="BK107" s="184">
        <f>ROUND(I107*H107,2)</f>
        <v>0</v>
      </c>
      <c r="BL107" s="22" t="s">
        <v>185</v>
      </c>
      <c r="BM107" s="22" t="s">
        <v>214</v>
      </c>
    </row>
    <row r="108" spans="2:51" s="11" customFormat="1" ht="13.5">
      <c r="B108" s="185"/>
      <c r="D108" s="186" t="s">
        <v>186</v>
      </c>
      <c r="E108" s="187" t="s">
        <v>5</v>
      </c>
      <c r="F108" s="188" t="s">
        <v>919</v>
      </c>
      <c r="H108" s="189">
        <v>0.155</v>
      </c>
      <c r="I108" s="190"/>
      <c r="L108" s="185"/>
      <c r="M108" s="191"/>
      <c r="N108" s="192"/>
      <c r="O108" s="192"/>
      <c r="P108" s="192"/>
      <c r="Q108" s="192"/>
      <c r="R108" s="192"/>
      <c r="S108" s="192"/>
      <c r="T108" s="193"/>
      <c r="AT108" s="187" t="s">
        <v>186</v>
      </c>
      <c r="AU108" s="187" t="s">
        <v>83</v>
      </c>
      <c r="AV108" s="11" t="s">
        <v>83</v>
      </c>
      <c r="AW108" s="11" t="s">
        <v>37</v>
      </c>
      <c r="AX108" s="11" t="s">
        <v>73</v>
      </c>
      <c r="AY108" s="187" t="s">
        <v>178</v>
      </c>
    </row>
    <row r="109" spans="2:51" s="12" customFormat="1" ht="13.5">
      <c r="B109" s="194"/>
      <c r="D109" s="186" t="s">
        <v>186</v>
      </c>
      <c r="E109" s="195" t="s">
        <v>5</v>
      </c>
      <c r="F109" s="196" t="s">
        <v>188</v>
      </c>
      <c r="H109" s="197">
        <v>0.155</v>
      </c>
      <c r="I109" s="198"/>
      <c r="L109" s="194"/>
      <c r="M109" s="199"/>
      <c r="N109" s="200"/>
      <c r="O109" s="200"/>
      <c r="P109" s="200"/>
      <c r="Q109" s="200"/>
      <c r="R109" s="200"/>
      <c r="S109" s="200"/>
      <c r="T109" s="201"/>
      <c r="AT109" s="195" t="s">
        <v>186</v>
      </c>
      <c r="AU109" s="195" t="s">
        <v>83</v>
      </c>
      <c r="AV109" s="12" t="s">
        <v>185</v>
      </c>
      <c r="AW109" s="12" t="s">
        <v>37</v>
      </c>
      <c r="AX109" s="12" t="s">
        <v>81</v>
      </c>
      <c r="AY109" s="195" t="s">
        <v>178</v>
      </c>
    </row>
    <row r="110" spans="2:63" s="10" customFormat="1" ht="29.85" customHeight="1">
      <c r="B110" s="159"/>
      <c r="D110" s="160" t="s">
        <v>72</v>
      </c>
      <c r="E110" s="170" t="s">
        <v>193</v>
      </c>
      <c r="F110" s="170" t="s">
        <v>920</v>
      </c>
      <c r="I110" s="162"/>
      <c r="J110" s="171">
        <f>BK110</f>
        <v>0</v>
      </c>
      <c r="L110" s="159"/>
      <c r="M110" s="164"/>
      <c r="N110" s="165"/>
      <c r="O110" s="165"/>
      <c r="P110" s="166">
        <f>SUM(P111:P115)</f>
        <v>0</v>
      </c>
      <c r="Q110" s="165"/>
      <c r="R110" s="166">
        <f>SUM(R111:R115)</f>
        <v>0</v>
      </c>
      <c r="S110" s="165"/>
      <c r="T110" s="167">
        <f>SUM(T111:T115)</f>
        <v>0</v>
      </c>
      <c r="AR110" s="160" t="s">
        <v>81</v>
      </c>
      <c r="AT110" s="168" t="s">
        <v>72</v>
      </c>
      <c r="AU110" s="168" t="s">
        <v>81</v>
      </c>
      <c r="AY110" s="160" t="s">
        <v>178</v>
      </c>
      <c r="BK110" s="169">
        <f>SUM(BK111:BK115)</f>
        <v>0</v>
      </c>
    </row>
    <row r="111" spans="2:65" s="1" customFormat="1" ht="25.5" customHeight="1">
      <c r="B111" s="172"/>
      <c r="C111" s="173" t="s">
        <v>202</v>
      </c>
      <c r="D111" s="173" t="s">
        <v>180</v>
      </c>
      <c r="E111" s="174" t="s">
        <v>921</v>
      </c>
      <c r="F111" s="175" t="s">
        <v>922</v>
      </c>
      <c r="G111" s="176" t="s">
        <v>299</v>
      </c>
      <c r="H111" s="177">
        <v>62</v>
      </c>
      <c r="I111" s="178"/>
      <c r="J111" s="179">
        <f>ROUND(I111*H111,2)</f>
        <v>0</v>
      </c>
      <c r="K111" s="175" t="s">
        <v>267</v>
      </c>
      <c r="L111" s="39"/>
      <c r="M111" s="180" t="s">
        <v>5</v>
      </c>
      <c r="N111" s="181" t="s">
        <v>44</v>
      </c>
      <c r="O111" s="40"/>
      <c r="P111" s="182">
        <f>O111*H111</f>
        <v>0</v>
      </c>
      <c r="Q111" s="182">
        <v>0</v>
      </c>
      <c r="R111" s="182">
        <f>Q111*H111</f>
        <v>0</v>
      </c>
      <c r="S111" s="182">
        <v>0</v>
      </c>
      <c r="T111" s="183">
        <f>S111*H111</f>
        <v>0</v>
      </c>
      <c r="AR111" s="22" t="s">
        <v>185</v>
      </c>
      <c r="AT111" s="22" t="s">
        <v>180</v>
      </c>
      <c r="AU111" s="22" t="s">
        <v>83</v>
      </c>
      <c r="AY111" s="22" t="s">
        <v>178</v>
      </c>
      <c r="BE111" s="184">
        <f>IF(N111="základní",J111,0)</f>
        <v>0</v>
      </c>
      <c r="BF111" s="184">
        <f>IF(N111="snížená",J111,0)</f>
        <v>0</v>
      </c>
      <c r="BG111" s="184">
        <f>IF(N111="zákl. přenesená",J111,0)</f>
        <v>0</v>
      </c>
      <c r="BH111" s="184">
        <f>IF(N111="sníž. přenesená",J111,0)</f>
        <v>0</v>
      </c>
      <c r="BI111" s="184">
        <f>IF(N111="nulová",J111,0)</f>
        <v>0</v>
      </c>
      <c r="BJ111" s="22" t="s">
        <v>81</v>
      </c>
      <c r="BK111" s="184">
        <f>ROUND(I111*H111,2)</f>
        <v>0</v>
      </c>
      <c r="BL111" s="22" t="s">
        <v>185</v>
      </c>
      <c r="BM111" s="22" t="s">
        <v>218</v>
      </c>
    </row>
    <row r="112" spans="2:51" s="11" customFormat="1" ht="13.5">
      <c r="B112" s="185"/>
      <c r="D112" s="186" t="s">
        <v>186</v>
      </c>
      <c r="E112" s="187" t="s">
        <v>5</v>
      </c>
      <c r="F112" s="188" t="s">
        <v>923</v>
      </c>
      <c r="H112" s="189">
        <v>62</v>
      </c>
      <c r="I112" s="190"/>
      <c r="L112" s="185"/>
      <c r="M112" s="191"/>
      <c r="N112" s="192"/>
      <c r="O112" s="192"/>
      <c r="P112" s="192"/>
      <c r="Q112" s="192"/>
      <c r="R112" s="192"/>
      <c r="S112" s="192"/>
      <c r="T112" s="193"/>
      <c r="AT112" s="187" t="s">
        <v>186</v>
      </c>
      <c r="AU112" s="187" t="s">
        <v>83</v>
      </c>
      <c r="AV112" s="11" t="s">
        <v>83</v>
      </c>
      <c r="AW112" s="11" t="s">
        <v>37</v>
      </c>
      <c r="AX112" s="11" t="s">
        <v>73</v>
      </c>
      <c r="AY112" s="187" t="s">
        <v>178</v>
      </c>
    </row>
    <row r="113" spans="2:51" s="12" customFormat="1" ht="13.5">
      <c r="B113" s="194"/>
      <c r="D113" s="186" t="s">
        <v>186</v>
      </c>
      <c r="E113" s="195" t="s">
        <v>5</v>
      </c>
      <c r="F113" s="196" t="s">
        <v>188</v>
      </c>
      <c r="H113" s="197">
        <v>62</v>
      </c>
      <c r="I113" s="198"/>
      <c r="L113" s="194"/>
      <c r="M113" s="199"/>
      <c r="N113" s="200"/>
      <c r="O113" s="200"/>
      <c r="P113" s="200"/>
      <c r="Q113" s="200"/>
      <c r="R113" s="200"/>
      <c r="S113" s="200"/>
      <c r="T113" s="201"/>
      <c r="AT113" s="195" t="s">
        <v>186</v>
      </c>
      <c r="AU113" s="195" t="s">
        <v>83</v>
      </c>
      <c r="AV113" s="12" t="s">
        <v>185</v>
      </c>
      <c r="AW113" s="12" t="s">
        <v>37</v>
      </c>
      <c r="AX113" s="12" t="s">
        <v>81</v>
      </c>
      <c r="AY113" s="195" t="s">
        <v>178</v>
      </c>
    </row>
    <row r="114" spans="2:65" s="1" customFormat="1" ht="16.5" customHeight="1">
      <c r="B114" s="172"/>
      <c r="C114" s="202" t="s">
        <v>220</v>
      </c>
      <c r="D114" s="202" t="s">
        <v>271</v>
      </c>
      <c r="E114" s="203" t="s">
        <v>924</v>
      </c>
      <c r="F114" s="204" t="s">
        <v>925</v>
      </c>
      <c r="G114" s="205" t="s">
        <v>299</v>
      </c>
      <c r="H114" s="206">
        <v>62</v>
      </c>
      <c r="I114" s="207"/>
      <c r="J114" s="208">
        <f>ROUND(I114*H114,2)</f>
        <v>0</v>
      </c>
      <c r="K114" s="204" t="s">
        <v>267</v>
      </c>
      <c r="L114" s="209"/>
      <c r="M114" s="210" t="s">
        <v>5</v>
      </c>
      <c r="N114" s="211" t="s">
        <v>44</v>
      </c>
      <c r="O114" s="40"/>
      <c r="P114" s="182">
        <f>O114*H114</f>
        <v>0</v>
      </c>
      <c r="Q114" s="182">
        <v>0</v>
      </c>
      <c r="R114" s="182">
        <f>Q114*H114</f>
        <v>0</v>
      </c>
      <c r="S114" s="182">
        <v>0</v>
      </c>
      <c r="T114" s="183">
        <f>S114*H114</f>
        <v>0</v>
      </c>
      <c r="AR114" s="22" t="s">
        <v>202</v>
      </c>
      <c r="AT114" s="22" t="s">
        <v>271</v>
      </c>
      <c r="AU114" s="22" t="s">
        <v>83</v>
      </c>
      <c r="AY114" s="22" t="s">
        <v>178</v>
      </c>
      <c r="BE114" s="184">
        <f>IF(N114="základní",J114,0)</f>
        <v>0</v>
      </c>
      <c r="BF114" s="184">
        <f>IF(N114="snížená",J114,0)</f>
        <v>0</v>
      </c>
      <c r="BG114" s="184">
        <f>IF(N114="zákl. přenesená",J114,0)</f>
        <v>0</v>
      </c>
      <c r="BH114" s="184">
        <f>IF(N114="sníž. přenesená",J114,0)</f>
        <v>0</v>
      </c>
      <c r="BI114" s="184">
        <f>IF(N114="nulová",J114,0)</f>
        <v>0</v>
      </c>
      <c r="BJ114" s="22" t="s">
        <v>81</v>
      </c>
      <c r="BK114" s="184">
        <f>ROUND(I114*H114,2)</f>
        <v>0</v>
      </c>
      <c r="BL114" s="22" t="s">
        <v>185</v>
      </c>
      <c r="BM114" s="22" t="s">
        <v>224</v>
      </c>
    </row>
    <row r="115" spans="2:65" s="1" customFormat="1" ht="16.5" customHeight="1">
      <c r="B115" s="172"/>
      <c r="C115" s="202" t="s">
        <v>207</v>
      </c>
      <c r="D115" s="202" t="s">
        <v>271</v>
      </c>
      <c r="E115" s="203" t="s">
        <v>926</v>
      </c>
      <c r="F115" s="204" t="s">
        <v>927</v>
      </c>
      <c r="G115" s="205" t="s">
        <v>299</v>
      </c>
      <c r="H115" s="206">
        <v>62</v>
      </c>
      <c r="I115" s="207"/>
      <c r="J115" s="208">
        <f>ROUND(I115*H115,2)</f>
        <v>0</v>
      </c>
      <c r="K115" s="204" t="s">
        <v>267</v>
      </c>
      <c r="L115" s="209"/>
      <c r="M115" s="210" t="s">
        <v>5</v>
      </c>
      <c r="N115" s="211" t="s">
        <v>44</v>
      </c>
      <c r="O115" s="40"/>
      <c r="P115" s="182">
        <f>O115*H115</f>
        <v>0</v>
      </c>
      <c r="Q115" s="182">
        <v>0</v>
      </c>
      <c r="R115" s="182">
        <f>Q115*H115</f>
        <v>0</v>
      </c>
      <c r="S115" s="182">
        <v>0</v>
      </c>
      <c r="T115" s="183">
        <f>S115*H115</f>
        <v>0</v>
      </c>
      <c r="AR115" s="22" t="s">
        <v>202</v>
      </c>
      <c r="AT115" s="22" t="s">
        <v>271</v>
      </c>
      <c r="AU115" s="22" t="s">
        <v>83</v>
      </c>
      <c r="AY115" s="22" t="s">
        <v>178</v>
      </c>
      <c r="BE115" s="184">
        <f>IF(N115="základní",J115,0)</f>
        <v>0</v>
      </c>
      <c r="BF115" s="184">
        <f>IF(N115="snížená",J115,0)</f>
        <v>0</v>
      </c>
      <c r="BG115" s="184">
        <f>IF(N115="zákl. přenesená",J115,0)</f>
        <v>0</v>
      </c>
      <c r="BH115" s="184">
        <f>IF(N115="sníž. přenesená",J115,0)</f>
        <v>0</v>
      </c>
      <c r="BI115" s="184">
        <f>IF(N115="nulová",J115,0)</f>
        <v>0</v>
      </c>
      <c r="BJ115" s="22" t="s">
        <v>81</v>
      </c>
      <c r="BK115" s="184">
        <f>ROUND(I115*H115,2)</f>
        <v>0</v>
      </c>
      <c r="BL115" s="22" t="s">
        <v>185</v>
      </c>
      <c r="BM115" s="22" t="s">
        <v>228</v>
      </c>
    </row>
    <row r="116" spans="2:63" s="10" customFormat="1" ht="29.85" customHeight="1">
      <c r="B116" s="159"/>
      <c r="D116" s="160" t="s">
        <v>72</v>
      </c>
      <c r="E116" s="170" t="s">
        <v>198</v>
      </c>
      <c r="F116" s="170" t="s">
        <v>239</v>
      </c>
      <c r="I116" s="162"/>
      <c r="J116" s="171">
        <f>BK116</f>
        <v>0</v>
      </c>
      <c r="L116" s="159"/>
      <c r="M116" s="164"/>
      <c r="N116" s="165"/>
      <c r="O116" s="165"/>
      <c r="P116" s="166">
        <f>SUM(P117:P126)</f>
        <v>0</v>
      </c>
      <c r="Q116" s="165"/>
      <c r="R116" s="166">
        <f>SUM(R117:R126)</f>
        <v>0</v>
      </c>
      <c r="S116" s="165"/>
      <c r="T116" s="167">
        <f>SUM(T117:T126)</f>
        <v>0</v>
      </c>
      <c r="AR116" s="160" t="s">
        <v>81</v>
      </c>
      <c r="AT116" s="168" t="s">
        <v>72</v>
      </c>
      <c r="AU116" s="168" t="s">
        <v>81</v>
      </c>
      <c r="AY116" s="160" t="s">
        <v>178</v>
      </c>
      <c r="BK116" s="169">
        <f>SUM(BK117:BK126)</f>
        <v>0</v>
      </c>
    </row>
    <row r="117" spans="2:65" s="1" customFormat="1" ht="25.5" customHeight="1">
      <c r="B117" s="172"/>
      <c r="C117" s="173" t="s">
        <v>230</v>
      </c>
      <c r="D117" s="173" t="s">
        <v>180</v>
      </c>
      <c r="E117" s="174" t="s">
        <v>764</v>
      </c>
      <c r="F117" s="175" t="s">
        <v>765</v>
      </c>
      <c r="G117" s="176" t="s">
        <v>299</v>
      </c>
      <c r="H117" s="177">
        <v>31</v>
      </c>
      <c r="I117" s="178"/>
      <c r="J117" s="179">
        <f>ROUND(I117*H117,2)</f>
        <v>0</v>
      </c>
      <c r="K117" s="175" t="s">
        <v>267</v>
      </c>
      <c r="L117" s="39"/>
      <c r="M117" s="180" t="s">
        <v>5</v>
      </c>
      <c r="N117" s="181" t="s">
        <v>44</v>
      </c>
      <c r="O117" s="40"/>
      <c r="P117" s="182">
        <f>O117*H117</f>
        <v>0</v>
      </c>
      <c r="Q117" s="182">
        <v>0</v>
      </c>
      <c r="R117" s="182">
        <f>Q117*H117</f>
        <v>0</v>
      </c>
      <c r="S117" s="182">
        <v>0</v>
      </c>
      <c r="T117" s="183">
        <f>S117*H117</f>
        <v>0</v>
      </c>
      <c r="AR117" s="22" t="s">
        <v>185</v>
      </c>
      <c r="AT117" s="22" t="s">
        <v>180</v>
      </c>
      <c r="AU117" s="22" t="s">
        <v>83</v>
      </c>
      <c r="AY117" s="22" t="s">
        <v>178</v>
      </c>
      <c r="BE117" s="184">
        <f>IF(N117="základní",J117,0)</f>
        <v>0</v>
      </c>
      <c r="BF117" s="184">
        <f>IF(N117="snížená",J117,0)</f>
        <v>0</v>
      </c>
      <c r="BG117" s="184">
        <f>IF(N117="zákl. přenesená",J117,0)</f>
        <v>0</v>
      </c>
      <c r="BH117" s="184">
        <f>IF(N117="sníž. přenesená",J117,0)</f>
        <v>0</v>
      </c>
      <c r="BI117" s="184">
        <f>IF(N117="nulová",J117,0)</f>
        <v>0</v>
      </c>
      <c r="BJ117" s="22" t="s">
        <v>81</v>
      </c>
      <c r="BK117" s="184">
        <f>ROUND(I117*H117,2)</f>
        <v>0</v>
      </c>
      <c r="BL117" s="22" t="s">
        <v>185</v>
      </c>
      <c r="BM117" s="22" t="s">
        <v>233</v>
      </c>
    </row>
    <row r="118" spans="2:65" s="1" customFormat="1" ht="25.5" customHeight="1">
      <c r="B118" s="172"/>
      <c r="C118" s="173" t="s">
        <v>210</v>
      </c>
      <c r="D118" s="173" t="s">
        <v>180</v>
      </c>
      <c r="E118" s="174" t="s">
        <v>766</v>
      </c>
      <c r="F118" s="175" t="s">
        <v>767</v>
      </c>
      <c r="G118" s="176" t="s">
        <v>183</v>
      </c>
      <c r="H118" s="177">
        <v>30.838</v>
      </c>
      <c r="I118" s="178"/>
      <c r="J118" s="179">
        <f>ROUND(I118*H118,2)</f>
        <v>0</v>
      </c>
      <c r="K118" s="175" t="s">
        <v>267</v>
      </c>
      <c r="L118" s="39"/>
      <c r="M118" s="180" t="s">
        <v>5</v>
      </c>
      <c r="N118" s="181" t="s">
        <v>44</v>
      </c>
      <c r="O118" s="40"/>
      <c r="P118" s="182">
        <f>O118*H118</f>
        <v>0</v>
      </c>
      <c r="Q118" s="182">
        <v>0</v>
      </c>
      <c r="R118" s="182">
        <f>Q118*H118</f>
        <v>0</v>
      </c>
      <c r="S118" s="182">
        <v>0</v>
      </c>
      <c r="T118" s="183">
        <f>S118*H118</f>
        <v>0</v>
      </c>
      <c r="AR118" s="22" t="s">
        <v>185</v>
      </c>
      <c r="AT118" s="22" t="s">
        <v>180</v>
      </c>
      <c r="AU118" s="22" t="s">
        <v>83</v>
      </c>
      <c r="AY118" s="22" t="s">
        <v>178</v>
      </c>
      <c r="BE118" s="184">
        <f>IF(N118="základní",J118,0)</f>
        <v>0</v>
      </c>
      <c r="BF118" s="184">
        <f>IF(N118="snížená",J118,0)</f>
        <v>0</v>
      </c>
      <c r="BG118" s="184">
        <f>IF(N118="zákl. přenesená",J118,0)</f>
        <v>0</v>
      </c>
      <c r="BH118" s="184">
        <f>IF(N118="sníž. přenesená",J118,0)</f>
        <v>0</v>
      </c>
      <c r="BI118" s="184">
        <f>IF(N118="nulová",J118,0)</f>
        <v>0</v>
      </c>
      <c r="BJ118" s="22" t="s">
        <v>81</v>
      </c>
      <c r="BK118" s="184">
        <f>ROUND(I118*H118,2)</f>
        <v>0</v>
      </c>
      <c r="BL118" s="22" t="s">
        <v>185</v>
      </c>
      <c r="BM118" s="22" t="s">
        <v>237</v>
      </c>
    </row>
    <row r="119" spans="2:51" s="11" customFormat="1" ht="13.5">
      <c r="B119" s="185"/>
      <c r="D119" s="186" t="s">
        <v>186</v>
      </c>
      <c r="E119" s="187" t="s">
        <v>5</v>
      </c>
      <c r="F119" s="188" t="s">
        <v>928</v>
      </c>
      <c r="H119" s="189">
        <v>30.838</v>
      </c>
      <c r="I119" s="190"/>
      <c r="L119" s="185"/>
      <c r="M119" s="191"/>
      <c r="N119" s="192"/>
      <c r="O119" s="192"/>
      <c r="P119" s="192"/>
      <c r="Q119" s="192"/>
      <c r="R119" s="192"/>
      <c r="S119" s="192"/>
      <c r="T119" s="193"/>
      <c r="AT119" s="187" t="s">
        <v>186</v>
      </c>
      <c r="AU119" s="187" t="s">
        <v>83</v>
      </c>
      <c r="AV119" s="11" t="s">
        <v>83</v>
      </c>
      <c r="AW119" s="11" t="s">
        <v>37</v>
      </c>
      <c r="AX119" s="11" t="s">
        <v>73</v>
      </c>
      <c r="AY119" s="187" t="s">
        <v>178</v>
      </c>
    </row>
    <row r="120" spans="2:51" s="12" customFormat="1" ht="13.5">
      <c r="B120" s="194"/>
      <c r="D120" s="186" t="s">
        <v>186</v>
      </c>
      <c r="E120" s="195" t="s">
        <v>5</v>
      </c>
      <c r="F120" s="196" t="s">
        <v>188</v>
      </c>
      <c r="H120" s="197">
        <v>30.838</v>
      </c>
      <c r="I120" s="198"/>
      <c r="L120" s="194"/>
      <c r="M120" s="199"/>
      <c r="N120" s="200"/>
      <c r="O120" s="200"/>
      <c r="P120" s="200"/>
      <c r="Q120" s="200"/>
      <c r="R120" s="200"/>
      <c r="S120" s="200"/>
      <c r="T120" s="201"/>
      <c r="AT120" s="195" t="s">
        <v>186</v>
      </c>
      <c r="AU120" s="195" t="s">
        <v>83</v>
      </c>
      <c r="AV120" s="12" t="s">
        <v>185</v>
      </c>
      <c r="AW120" s="12" t="s">
        <v>37</v>
      </c>
      <c r="AX120" s="12" t="s">
        <v>81</v>
      </c>
      <c r="AY120" s="195" t="s">
        <v>178</v>
      </c>
    </row>
    <row r="121" spans="2:65" s="1" customFormat="1" ht="25.5" customHeight="1">
      <c r="B121" s="172"/>
      <c r="C121" s="173" t="s">
        <v>240</v>
      </c>
      <c r="D121" s="173" t="s">
        <v>180</v>
      </c>
      <c r="E121" s="174" t="s">
        <v>769</v>
      </c>
      <c r="F121" s="175" t="s">
        <v>770</v>
      </c>
      <c r="G121" s="176" t="s">
        <v>299</v>
      </c>
      <c r="H121" s="177">
        <v>36</v>
      </c>
      <c r="I121" s="178"/>
      <c r="J121" s="179">
        <f>ROUND(I121*H121,2)</f>
        <v>0</v>
      </c>
      <c r="K121" s="175" t="s">
        <v>267</v>
      </c>
      <c r="L121" s="39"/>
      <c r="M121" s="180" t="s">
        <v>5</v>
      </c>
      <c r="N121" s="181" t="s">
        <v>44</v>
      </c>
      <c r="O121" s="40"/>
      <c r="P121" s="182">
        <f>O121*H121</f>
        <v>0</v>
      </c>
      <c r="Q121" s="182">
        <v>0</v>
      </c>
      <c r="R121" s="182">
        <f>Q121*H121</f>
        <v>0</v>
      </c>
      <c r="S121" s="182">
        <v>0</v>
      </c>
      <c r="T121" s="183">
        <f>S121*H121</f>
        <v>0</v>
      </c>
      <c r="AR121" s="22" t="s">
        <v>185</v>
      </c>
      <c r="AT121" s="22" t="s">
        <v>180</v>
      </c>
      <c r="AU121" s="22" t="s">
        <v>83</v>
      </c>
      <c r="AY121" s="22" t="s">
        <v>178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22" t="s">
        <v>81</v>
      </c>
      <c r="BK121" s="184">
        <f>ROUND(I121*H121,2)</f>
        <v>0</v>
      </c>
      <c r="BL121" s="22" t="s">
        <v>185</v>
      </c>
      <c r="BM121" s="22" t="s">
        <v>243</v>
      </c>
    </row>
    <row r="122" spans="2:65" s="1" customFormat="1" ht="25.5" customHeight="1">
      <c r="B122" s="172"/>
      <c r="C122" s="173" t="s">
        <v>214</v>
      </c>
      <c r="D122" s="173" t="s">
        <v>180</v>
      </c>
      <c r="E122" s="174" t="s">
        <v>929</v>
      </c>
      <c r="F122" s="175" t="s">
        <v>930</v>
      </c>
      <c r="G122" s="176" t="s">
        <v>196</v>
      </c>
      <c r="H122" s="177">
        <v>8.267</v>
      </c>
      <c r="I122" s="178"/>
      <c r="J122" s="179">
        <f>ROUND(I122*H122,2)</f>
        <v>0</v>
      </c>
      <c r="K122" s="175" t="s">
        <v>267</v>
      </c>
      <c r="L122" s="39"/>
      <c r="M122" s="180" t="s">
        <v>5</v>
      </c>
      <c r="N122" s="181" t="s">
        <v>44</v>
      </c>
      <c r="O122" s="40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3">
        <f>S122*H122</f>
        <v>0</v>
      </c>
      <c r="AR122" s="22" t="s">
        <v>185</v>
      </c>
      <c r="AT122" s="22" t="s">
        <v>180</v>
      </c>
      <c r="AU122" s="22" t="s">
        <v>83</v>
      </c>
      <c r="AY122" s="22" t="s">
        <v>178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22" t="s">
        <v>81</v>
      </c>
      <c r="BK122" s="184">
        <f>ROUND(I122*H122,2)</f>
        <v>0</v>
      </c>
      <c r="BL122" s="22" t="s">
        <v>185</v>
      </c>
      <c r="BM122" s="22" t="s">
        <v>247</v>
      </c>
    </row>
    <row r="123" spans="2:51" s="11" customFormat="1" ht="13.5">
      <c r="B123" s="185"/>
      <c r="D123" s="186" t="s">
        <v>186</v>
      </c>
      <c r="E123" s="187" t="s">
        <v>5</v>
      </c>
      <c r="F123" s="188" t="s">
        <v>931</v>
      </c>
      <c r="H123" s="189">
        <v>8.267</v>
      </c>
      <c r="I123" s="190"/>
      <c r="L123" s="185"/>
      <c r="M123" s="191"/>
      <c r="N123" s="192"/>
      <c r="O123" s="192"/>
      <c r="P123" s="192"/>
      <c r="Q123" s="192"/>
      <c r="R123" s="192"/>
      <c r="S123" s="192"/>
      <c r="T123" s="193"/>
      <c r="AT123" s="187" t="s">
        <v>186</v>
      </c>
      <c r="AU123" s="187" t="s">
        <v>83</v>
      </c>
      <c r="AV123" s="11" t="s">
        <v>83</v>
      </c>
      <c r="AW123" s="11" t="s">
        <v>37</v>
      </c>
      <c r="AX123" s="11" t="s">
        <v>73</v>
      </c>
      <c r="AY123" s="187" t="s">
        <v>178</v>
      </c>
    </row>
    <row r="124" spans="2:51" s="12" customFormat="1" ht="13.5">
      <c r="B124" s="194"/>
      <c r="D124" s="186" t="s">
        <v>186</v>
      </c>
      <c r="E124" s="195" t="s">
        <v>5</v>
      </c>
      <c r="F124" s="196" t="s">
        <v>188</v>
      </c>
      <c r="H124" s="197">
        <v>8.267</v>
      </c>
      <c r="I124" s="198"/>
      <c r="L124" s="194"/>
      <c r="M124" s="199"/>
      <c r="N124" s="200"/>
      <c r="O124" s="200"/>
      <c r="P124" s="200"/>
      <c r="Q124" s="200"/>
      <c r="R124" s="200"/>
      <c r="S124" s="200"/>
      <c r="T124" s="201"/>
      <c r="AT124" s="195" t="s">
        <v>186</v>
      </c>
      <c r="AU124" s="195" t="s">
        <v>83</v>
      </c>
      <c r="AV124" s="12" t="s">
        <v>185</v>
      </c>
      <c r="AW124" s="12" t="s">
        <v>37</v>
      </c>
      <c r="AX124" s="12" t="s">
        <v>81</v>
      </c>
      <c r="AY124" s="195" t="s">
        <v>178</v>
      </c>
    </row>
    <row r="125" spans="2:65" s="1" customFormat="1" ht="25.5" customHeight="1">
      <c r="B125" s="172"/>
      <c r="C125" s="173" t="s">
        <v>11</v>
      </c>
      <c r="D125" s="173" t="s">
        <v>180</v>
      </c>
      <c r="E125" s="174" t="s">
        <v>932</v>
      </c>
      <c r="F125" s="175" t="s">
        <v>933</v>
      </c>
      <c r="G125" s="176" t="s">
        <v>196</v>
      </c>
      <c r="H125" s="177">
        <v>8.267</v>
      </c>
      <c r="I125" s="178"/>
      <c r="J125" s="179">
        <f>ROUND(I125*H125,2)</f>
        <v>0</v>
      </c>
      <c r="K125" s="175" t="s">
        <v>267</v>
      </c>
      <c r="L125" s="39"/>
      <c r="M125" s="180" t="s">
        <v>5</v>
      </c>
      <c r="N125" s="181" t="s">
        <v>44</v>
      </c>
      <c r="O125" s="40"/>
      <c r="P125" s="182">
        <f>O125*H125</f>
        <v>0</v>
      </c>
      <c r="Q125" s="182">
        <v>0</v>
      </c>
      <c r="R125" s="182">
        <f>Q125*H125</f>
        <v>0</v>
      </c>
      <c r="S125" s="182">
        <v>0</v>
      </c>
      <c r="T125" s="183">
        <f>S125*H125</f>
        <v>0</v>
      </c>
      <c r="AR125" s="22" t="s">
        <v>185</v>
      </c>
      <c r="AT125" s="22" t="s">
        <v>180</v>
      </c>
      <c r="AU125" s="22" t="s">
        <v>83</v>
      </c>
      <c r="AY125" s="22" t="s">
        <v>178</v>
      </c>
      <c r="BE125" s="184">
        <f>IF(N125="základní",J125,0)</f>
        <v>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22" t="s">
        <v>81</v>
      </c>
      <c r="BK125" s="184">
        <f>ROUND(I125*H125,2)</f>
        <v>0</v>
      </c>
      <c r="BL125" s="22" t="s">
        <v>185</v>
      </c>
      <c r="BM125" s="22" t="s">
        <v>253</v>
      </c>
    </row>
    <row r="126" spans="2:65" s="1" customFormat="1" ht="38.25" customHeight="1">
      <c r="B126" s="172"/>
      <c r="C126" s="173" t="s">
        <v>218</v>
      </c>
      <c r="D126" s="173" t="s">
        <v>180</v>
      </c>
      <c r="E126" s="174" t="s">
        <v>934</v>
      </c>
      <c r="F126" s="175" t="s">
        <v>935</v>
      </c>
      <c r="G126" s="176" t="s">
        <v>183</v>
      </c>
      <c r="H126" s="177">
        <v>84.468</v>
      </c>
      <c r="I126" s="178"/>
      <c r="J126" s="179">
        <f>ROUND(I126*H126,2)</f>
        <v>0</v>
      </c>
      <c r="K126" s="175" t="s">
        <v>267</v>
      </c>
      <c r="L126" s="39"/>
      <c r="M126" s="180" t="s">
        <v>5</v>
      </c>
      <c r="N126" s="181" t="s">
        <v>44</v>
      </c>
      <c r="O126" s="40"/>
      <c r="P126" s="182">
        <f>O126*H126</f>
        <v>0</v>
      </c>
      <c r="Q126" s="182">
        <v>0</v>
      </c>
      <c r="R126" s="182">
        <f>Q126*H126</f>
        <v>0</v>
      </c>
      <c r="S126" s="182">
        <v>0</v>
      </c>
      <c r="T126" s="183">
        <f>S126*H126</f>
        <v>0</v>
      </c>
      <c r="AR126" s="22" t="s">
        <v>185</v>
      </c>
      <c r="AT126" s="22" t="s">
        <v>180</v>
      </c>
      <c r="AU126" s="22" t="s">
        <v>83</v>
      </c>
      <c r="AY126" s="22" t="s">
        <v>178</v>
      </c>
      <c r="BE126" s="184">
        <f>IF(N126="základní",J126,0)</f>
        <v>0</v>
      </c>
      <c r="BF126" s="184">
        <f>IF(N126="snížená",J126,0)</f>
        <v>0</v>
      </c>
      <c r="BG126" s="184">
        <f>IF(N126="zákl. přenesená",J126,0)</f>
        <v>0</v>
      </c>
      <c r="BH126" s="184">
        <f>IF(N126="sníž. přenesená",J126,0)</f>
        <v>0</v>
      </c>
      <c r="BI126" s="184">
        <f>IF(N126="nulová",J126,0)</f>
        <v>0</v>
      </c>
      <c r="BJ126" s="22" t="s">
        <v>81</v>
      </c>
      <c r="BK126" s="184">
        <f>ROUND(I126*H126,2)</f>
        <v>0</v>
      </c>
      <c r="BL126" s="22" t="s">
        <v>185</v>
      </c>
      <c r="BM126" s="22" t="s">
        <v>256</v>
      </c>
    </row>
    <row r="127" spans="2:63" s="10" customFormat="1" ht="29.85" customHeight="1">
      <c r="B127" s="159"/>
      <c r="D127" s="160" t="s">
        <v>72</v>
      </c>
      <c r="E127" s="170" t="s">
        <v>220</v>
      </c>
      <c r="F127" s="170" t="s">
        <v>771</v>
      </c>
      <c r="I127" s="162"/>
      <c r="J127" s="171">
        <f>BK127</f>
        <v>0</v>
      </c>
      <c r="L127" s="159"/>
      <c r="M127" s="164"/>
      <c r="N127" s="165"/>
      <c r="O127" s="165"/>
      <c r="P127" s="166">
        <f>SUM(P128:P150)</f>
        <v>0</v>
      </c>
      <c r="Q127" s="165"/>
      <c r="R127" s="166">
        <f>SUM(R128:R150)</f>
        <v>0</v>
      </c>
      <c r="S127" s="165"/>
      <c r="T127" s="167">
        <f>SUM(T128:T150)</f>
        <v>0</v>
      </c>
      <c r="AR127" s="160" t="s">
        <v>81</v>
      </c>
      <c r="AT127" s="168" t="s">
        <v>72</v>
      </c>
      <c r="AU127" s="168" t="s">
        <v>81</v>
      </c>
      <c r="AY127" s="160" t="s">
        <v>178</v>
      </c>
      <c r="BK127" s="169">
        <f>SUM(BK128:BK150)</f>
        <v>0</v>
      </c>
    </row>
    <row r="128" spans="2:65" s="1" customFormat="1" ht="25.5" customHeight="1">
      <c r="B128" s="172"/>
      <c r="C128" s="173" t="s">
        <v>260</v>
      </c>
      <c r="D128" s="173" t="s">
        <v>180</v>
      </c>
      <c r="E128" s="174" t="s">
        <v>936</v>
      </c>
      <c r="F128" s="175" t="s">
        <v>937</v>
      </c>
      <c r="G128" s="176" t="s">
        <v>290</v>
      </c>
      <c r="H128" s="177">
        <v>157.06</v>
      </c>
      <c r="I128" s="178"/>
      <c r="J128" s="179">
        <f>ROUND(I128*H128,2)</f>
        <v>0</v>
      </c>
      <c r="K128" s="175" t="s">
        <v>267</v>
      </c>
      <c r="L128" s="39"/>
      <c r="M128" s="180" t="s">
        <v>5</v>
      </c>
      <c r="N128" s="181" t="s">
        <v>44</v>
      </c>
      <c r="O128" s="40"/>
      <c r="P128" s="182">
        <f>O128*H128</f>
        <v>0</v>
      </c>
      <c r="Q128" s="182">
        <v>0</v>
      </c>
      <c r="R128" s="182">
        <f>Q128*H128</f>
        <v>0</v>
      </c>
      <c r="S128" s="182">
        <v>0</v>
      </c>
      <c r="T128" s="183">
        <f>S128*H128</f>
        <v>0</v>
      </c>
      <c r="AR128" s="22" t="s">
        <v>185</v>
      </c>
      <c r="AT128" s="22" t="s">
        <v>180</v>
      </c>
      <c r="AU128" s="22" t="s">
        <v>83</v>
      </c>
      <c r="AY128" s="22" t="s">
        <v>178</v>
      </c>
      <c r="BE128" s="184">
        <f>IF(N128="základní",J128,0)</f>
        <v>0</v>
      </c>
      <c r="BF128" s="184">
        <f>IF(N128="snížená",J128,0)</f>
        <v>0</v>
      </c>
      <c r="BG128" s="184">
        <f>IF(N128="zákl. přenesená",J128,0)</f>
        <v>0</v>
      </c>
      <c r="BH128" s="184">
        <f>IF(N128="sníž. přenesená",J128,0)</f>
        <v>0</v>
      </c>
      <c r="BI128" s="184">
        <f>IF(N128="nulová",J128,0)</f>
        <v>0</v>
      </c>
      <c r="BJ128" s="22" t="s">
        <v>81</v>
      </c>
      <c r="BK128" s="184">
        <f>ROUND(I128*H128,2)</f>
        <v>0</v>
      </c>
      <c r="BL128" s="22" t="s">
        <v>185</v>
      </c>
      <c r="BM128" s="22" t="s">
        <v>263</v>
      </c>
    </row>
    <row r="129" spans="2:51" s="11" customFormat="1" ht="13.5">
      <c r="B129" s="185"/>
      <c r="D129" s="186" t="s">
        <v>186</v>
      </c>
      <c r="E129" s="187" t="s">
        <v>5</v>
      </c>
      <c r="F129" s="188" t="s">
        <v>938</v>
      </c>
      <c r="H129" s="189">
        <v>157.06</v>
      </c>
      <c r="I129" s="190"/>
      <c r="L129" s="185"/>
      <c r="M129" s="191"/>
      <c r="N129" s="192"/>
      <c r="O129" s="192"/>
      <c r="P129" s="192"/>
      <c r="Q129" s="192"/>
      <c r="R129" s="192"/>
      <c r="S129" s="192"/>
      <c r="T129" s="193"/>
      <c r="AT129" s="187" t="s">
        <v>186</v>
      </c>
      <c r="AU129" s="187" t="s">
        <v>83</v>
      </c>
      <c r="AV129" s="11" t="s">
        <v>83</v>
      </c>
      <c r="AW129" s="11" t="s">
        <v>37</v>
      </c>
      <c r="AX129" s="11" t="s">
        <v>73</v>
      </c>
      <c r="AY129" s="187" t="s">
        <v>178</v>
      </c>
    </row>
    <row r="130" spans="2:51" s="12" customFormat="1" ht="13.5">
      <c r="B130" s="194"/>
      <c r="D130" s="186" t="s">
        <v>186</v>
      </c>
      <c r="E130" s="195" t="s">
        <v>5</v>
      </c>
      <c r="F130" s="196" t="s">
        <v>188</v>
      </c>
      <c r="H130" s="197">
        <v>157.06</v>
      </c>
      <c r="I130" s="198"/>
      <c r="L130" s="194"/>
      <c r="M130" s="199"/>
      <c r="N130" s="200"/>
      <c r="O130" s="200"/>
      <c r="P130" s="200"/>
      <c r="Q130" s="200"/>
      <c r="R130" s="200"/>
      <c r="S130" s="200"/>
      <c r="T130" s="201"/>
      <c r="AT130" s="195" t="s">
        <v>186</v>
      </c>
      <c r="AU130" s="195" t="s">
        <v>83</v>
      </c>
      <c r="AV130" s="12" t="s">
        <v>185</v>
      </c>
      <c r="AW130" s="12" t="s">
        <v>37</v>
      </c>
      <c r="AX130" s="12" t="s">
        <v>81</v>
      </c>
      <c r="AY130" s="195" t="s">
        <v>178</v>
      </c>
    </row>
    <row r="131" spans="2:65" s="1" customFormat="1" ht="38.25" customHeight="1">
      <c r="B131" s="172"/>
      <c r="C131" s="173" t="s">
        <v>224</v>
      </c>
      <c r="D131" s="173" t="s">
        <v>180</v>
      </c>
      <c r="E131" s="174" t="s">
        <v>939</v>
      </c>
      <c r="F131" s="175" t="s">
        <v>940</v>
      </c>
      <c r="G131" s="176" t="s">
        <v>299</v>
      </c>
      <c r="H131" s="177">
        <v>8</v>
      </c>
      <c r="I131" s="178"/>
      <c r="J131" s="179">
        <f>ROUND(I131*H131,2)</f>
        <v>0</v>
      </c>
      <c r="K131" s="175" t="s">
        <v>267</v>
      </c>
      <c r="L131" s="39"/>
      <c r="M131" s="180" t="s">
        <v>5</v>
      </c>
      <c r="N131" s="181" t="s">
        <v>44</v>
      </c>
      <c r="O131" s="40"/>
      <c r="P131" s="182">
        <f>O131*H131</f>
        <v>0</v>
      </c>
      <c r="Q131" s="182">
        <v>0</v>
      </c>
      <c r="R131" s="182">
        <f>Q131*H131</f>
        <v>0</v>
      </c>
      <c r="S131" s="182">
        <v>0</v>
      </c>
      <c r="T131" s="183">
        <f>S131*H131</f>
        <v>0</v>
      </c>
      <c r="AR131" s="22" t="s">
        <v>185</v>
      </c>
      <c r="AT131" s="22" t="s">
        <v>180</v>
      </c>
      <c r="AU131" s="22" t="s">
        <v>83</v>
      </c>
      <c r="AY131" s="22" t="s">
        <v>178</v>
      </c>
      <c r="BE131" s="184">
        <f>IF(N131="základní",J131,0)</f>
        <v>0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22" t="s">
        <v>81</v>
      </c>
      <c r="BK131" s="184">
        <f>ROUND(I131*H131,2)</f>
        <v>0</v>
      </c>
      <c r="BL131" s="22" t="s">
        <v>185</v>
      </c>
      <c r="BM131" s="22" t="s">
        <v>268</v>
      </c>
    </row>
    <row r="132" spans="2:65" s="1" customFormat="1" ht="16.5" customHeight="1">
      <c r="B132" s="172"/>
      <c r="C132" s="202" t="s">
        <v>270</v>
      </c>
      <c r="D132" s="202" t="s">
        <v>271</v>
      </c>
      <c r="E132" s="203" t="s">
        <v>941</v>
      </c>
      <c r="F132" s="204" t="s">
        <v>942</v>
      </c>
      <c r="G132" s="205" t="s">
        <v>299</v>
      </c>
      <c r="H132" s="206">
        <v>8</v>
      </c>
      <c r="I132" s="207"/>
      <c r="J132" s="208">
        <f>ROUND(I132*H132,2)</f>
        <v>0</v>
      </c>
      <c r="K132" s="204" t="s">
        <v>5</v>
      </c>
      <c r="L132" s="209"/>
      <c r="M132" s="210" t="s">
        <v>5</v>
      </c>
      <c r="N132" s="211" t="s">
        <v>44</v>
      </c>
      <c r="O132" s="40"/>
      <c r="P132" s="182">
        <f>O132*H132</f>
        <v>0</v>
      </c>
      <c r="Q132" s="182">
        <v>0</v>
      </c>
      <c r="R132" s="182">
        <f>Q132*H132</f>
        <v>0</v>
      </c>
      <c r="S132" s="182">
        <v>0</v>
      </c>
      <c r="T132" s="183">
        <f>S132*H132</f>
        <v>0</v>
      </c>
      <c r="AR132" s="22" t="s">
        <v>202</v>
      </c>
      <c r="AT132" s="22" t="s">
        <v>271</v>
      </c>
      <c r="AU132" s="22" t="s">
        <v>83</v>
      </c>
      <c r="AY132" s="22" t="s">
        <v>178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22" t="s">
        <v>81</v>
      </c>
      <c r="BK132" s="184">
        <f>ROUND(I132*H132,2)</f>
        <v>0</v>
      </c>
      <c r="BL132" s="22" t="s">
        <v>185</v>
      </c>
      <c r="BM132" s="22" t="s">
        <v>274</v>
      </c>
    </row>
    <row r="133" spans="2:65" s="1" customFormat="1" ht="25.5" customHeight="1">
      <c r="B133" s="172"/>
      <c r="C133" s="173" t="s">
        <v>228</v>
      </c>
      <c r="D133" s="173" t="s">
        <v>180</v>
      </c>
      <c r="E133" s="174" t="s">
        <v>943</v>
      </c>
      <c r="F133" s="175" t="s">
        <v>944</v>
      </c>
      <c r="G133" s="176" t="s">
        <v>196</v>
      </c>
      <c r="H133" s="177">
        <v>21.117</v>
      </c>
      <c r="I133" s="178"/>
      <c r="J133" s="179">
        <f>ROUND(I133*H133,2)</f>
        <v>0</v>
      </c>
      <c r="K133" s="175" t="s">
        <v>267</v>
      </c>
      <c r="L133" s="39"/>
      <c r="M133" s="180" t="s">
        <v>5</v>
      </c>
      <c r="N133" s="181" t="s">
        <v>44</v>
      </c>
      <c r="O133" s="40"/>
      <c r="P133" s="182">
        <f>O133*H133</f>
        <v>0</v>
      </c>
      <c r="Q133" s="182">
        <v>0</v>
      </c>
      <c r="R133" s="182">
        <f>Q133*H133</f>
        <v>0</v>
      </c>
      <c r="S133" s="182">
        <v>0</v>
      </c>
      <c r="T133" s="183">
        <f>S133*H133</f>
        <v>0</v>
      </c>
      <c r="AR133" s="22" t="s">
        <v>185</v>
      </c>
      <c r="AT133" s="22" t="s">
        <v>180</v>
      </c>
      <c r="AU133" s="22" t="s">
        <v>83</v>
      </c>
      <c r="AY133" s="22" t="s">
        <v>178</v>
      </c>
      <c r="BE133" s="184">
        <f>IF(N133="základní",J133,0)</f>
        <v>0</v>
      </c>
      <c r="BF133" s="184">
        <f>IF(N133="snížená",J133,0)</f>
        <v>0</v>
      </c>
      <c r="BG133" s="184">
        <f>IF(N133="zákl. přenesená",J133,0)</f>
        <v>0</v>
      </c>
      <c r="BH133" s="184">
        <f>IF(N133="sníž. přenesená",J133,0)</f>
        <v>0</v>
      </c>
      <c r="BI133" s="184">
        <f>IF(N133="nulová",J133,0)</f>
        <v>0</v>
      </c>
      <c r="BJ133" s="22" t="s">
        <v>81</v>
      </c>
      <c r="BK133" s="184">
        <f>ROUND(I133*H133,2)</f>
        <v>0</v>
      </c>
      <c r="BL133" s="22" t="s">
        <v>185</v>
      </c>
      <c r="BM133" s="22" t="s">
        <v>278</v>
      </c>
    </row>
    <row r="134" spans="2:51" s="11" customFormat="1" ht="13.5">
      <c r="B134" s="185"/>
      <c r="D134" s="186" t="s">
        <v>186</v>
      </c>
      <c r="E134" s="187" t="s">
        <v>5</v>
      </c>
      <c r="F134" s="188" t="s">
        <v>945</v>
      </c>
      <c r="H134" s="189">
        <v>21.117</v>
      </c>
      <c r="I134" s="190"/>
      <c r="L134" s="185"/>
      <c r="M134" s="191"/>
      <c r="N134" s="192"/>
      <c r="O134" s="192"/>
      <c r="P134" s="192"/>
      <c r="Q134" s="192"/>
      <c r="R134" s="192"/>
      <c r="S134" s="192"/>
      <c r="T134" s="193"/>
      <c r="AT134" s="187" t="s">
        <v>186</v>
      </c>
      <c r="AU134" s="187" t="s">
        <v>83</v>
      </c>
      <c r="AV134" s="11" t="s">
        <v>83</v>
      </c>
      <c r="AW134" s="11" t="s">
        <v>37</v>
      </c>
      <c r="AX134" s="11" t="s">
        <v>73</v>
      </c>
      <c r="AY134" s="187" t="s">
        <v>178</v>
      </c>
    </row>
    <row r="135" spans="2:51" s="12" customFormat="1" ht="13.5">
      <c r="B135" s="194"/>
      <c r="D135" s="186" t="s">
        <v>186</v>
      </c>
      <c r="E135" s="195" t="s">
        <v>5</v>
      </c>
      <c r="F135" s="196" t="s">
        <v>188</v>
      </c>
      <c r="H135" s="197">
        <v>21.117</v>
      </c>
      <c r="I135" s="198"/>
      <c r="L135" s="194"/>
      <c r="M135" s="199"/>
      <c r="N135" s="200"/>
      <c r="O135" s="200"/>
      <c r="P135" s="200"/>
      <c r="Q135" s="200"/>
      <c r="R135" s="200"/>
      <c r="S135" s="200"/>
      <c r="T135" s="201"/>
      <c r="AT135" s="195" t="s">
        <v>186</v>
      </c>
      <c r="AU135" s="195" t="s">
        <v>83</v>
      </c>
      <c r="AV135" s="12" t="s">
        <v>185</v>
      </c>
      <c r="AW135" s="12" t="s">
        <v>37</v>
      </c>
      <c r="AX135" s="12" t="s">
        <v>81</v>
      </c>
      <c r="AY135" s="195" t="s">
        <v>178</v>
      </c>
    </row>
    <row r="136" spans="2:65" s="1" customFormat="1" ht="25.5" customHeight="1">
      <c r="B136" s="172"/>
      <c r="C136" s="173" t="s">
        <v>10</v>
      </c>
      <c r="D136" s="173" t="s">
        <v>180</v>
      </c>
      <c r="E136" s="174" t="s">
        <v>946</v>
      </c>
      <c r="F136" s="175" t="s">
        <v>947</v>
      </c>
      <c r="G136" s="176" t="s">
        <v>196</v>
      </c>
      <c r="H136" s="177">
        <v>21.117</v>
      </c>
      <c r="I136" s="178"/>
      <c r="J136" s="179">
        <f>ROUND(I136*H136,2)</f>
        <v>0</v>
      </c>
      <c r="K136" s="175" t="s">
        <v>267</v>
      </c>
      <c r="L136" s="39"/>
      <c r="M136" s="180" t="s">
        <v>5</v>
      </c>
      <c r="N136" s="181" t="s">
        <v>44</v>
      </c>
      <c r="O136" s="40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AR136" s="22" t="s">
        <v>185</v>
      </c>
      <c r="AT136" s="22" t="s">
        <v>180</v>
      </c>
      <c r="AU136" s="22" t="s">
        <v>83</v>
      </c>
      <c r="AY136" s="22" t="s">
        <v>178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22" t="s">
        <v>81</v>
      </c>
      <c r="BK136" s="184">
        <f>ROUND(I136*H136,2)</f>
        <v>0</v>
      </c>
      <c r="BL136" s="22" t="s">
        <v>185</v>
      </c>
      <c r="BM136" s="22" t="s">
        <v>282</v>
      </c>
    </row>
    <row r="137" spans="2:65" s="1" customFormat="1" ht="25.5" customHeight="1">
      <c r="B137" s="172"/>
      <c r="C137" s="173" t="s">
        <v>233</v>
      </c>
      <c r="D137" s="173" t="s">
        <v>180</v>
      </c>
      <c r="E137" s="174" t="s">
        <v>948</v>
      </c>
      <c r="F137" s="175" t="s">
        <v>949</v>
      </c>
      <c r="G137" s="176" t="s">
        <v>196</v>
      </c>
      <c r="H137" s="177">
        <v>42.898</v>
      </c>
      <c r="I137" s="178"/>
      <c r="J137" s="179">
        <f>ROUND(I137*H137,2)</f>
        <v>0</v>
      </c>
      <c r="K137" s="175" t="s">
        <v>267</v>
      </c>
      <c r="L137" s="39"/>
      <c r="M137" s="180" t="s">
        <v>5</v>
      </c>
      <c r="N137" s="181" t="s">
        <v>44</v>
      </c>
      <c r="O137" s="40"/>
      <c r="P137" s="182">
        <f>O137*H137</f>
        <v>0</v>
      </c>
      <c r="Q137" s="182">
        <v>0</v>
      </c>
      <c r="R137" s="182">
        <f>Q137*H137</f>
        <v>0</v>
      </c>
      <c r="S137" s="182">
        <v>0</v>
      </c>
      <c r="T137" s="183">
        <f>S137*H137</f>
        <v>0</v>
      </c>
      <c r="AR137" s="22" t="s">
        <v>185</v>
      </c>
      <c r="AT137" s="22" t="s">
        <v>180</v>
      </c>
      <c r="AU137" s="22" t="s">
        <v>83</v>
      </c>
      <c r="AY137" s="22" t="s">
        <v>178</v>
      </c>
      <c r="BE137" s="184">
        <f>IF(N137="základní",J137,0)</f>
        <v>0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22" t="s">
        <v>81</v>
      </c>
      <c r="BK137" s="184">
        <f>ROUND(I137*H137,2)</f>
        <v>0</v>
      </c>
      <c r="BL137" s="22" t="s">
        <v>185</v>
      </c>
      <c r="BM137" s="22" t="s">
        <v>285</v>
      </c>
    </row>
    <row r="138" spans="2:51" s="11" customFormat="1" ht="13.5">
      <c r="B138" s="185"/>
      <c r="D138" s="186" t="s">
        <v>186</v>
      </c>
      <c r="E138" s="187" t="s">
        <v>5</v>
      </c>
      <c r="F138" s="188" t="s">
        <v>950</v>
      </c>
      <c r="H138" s="189">
        <v>42.898</v>
      </c>
      <c r="I138" s="190"/>
      <c r="L138" s="185"/>
      <c r="M138" s="191"/>
      <c r="N138" s="192"/>
      <c r="O138" s="192"/>
      <c r="P138" s="192"/>
      <c r="Q138" s="192"/>
      <c r="R138" s="192"/>
      <c r="S138" s="192"/>
      <c r="T138" s="193"/>
      <c r="AT138" s="187" t="s">
        <v>186</v>
      </c>
      <c r="AU138" s="187" t="s">
        <v>83</v>
      </c>
      <c r="AV138" s="11" t="s">
        <v>83</v>
      </c>
      <c r="AW138" s="11" t="s">
        <v>37</v>
      </c>
      <c r="AX138" s="11" t="s">
        <v>73</v>
      </c>
      <c r="AY138" s="187" t="s">
        <v>178</v>
      </c>
    </row>
    <row r="139" spans="2:51" s="12" customFormat="1" ht="13.5">
      <c r="B139" s="194"/>
      <c r="D139" s="186" t="s">
        <v>186</v>
      </c>
      <c r="E139" s="195" t="s">
        <v>5</v>
      </c>
      <c r="F139" s="196" t="s">
        <v>188</v>
      </c>
      <c r="H139" s="197">
        <v>42.898</v>
      </c>
      <c r="I139" s="198"/>
      <c r="L139" s="194"/>
      <c r="M139" s="199"/>
      <c r="N139" s="200"/>
      <c r="O139" s="200"/>
      <c r="P139" s="200"/>
      <c r="Q139" s="200"/>
      <c r="R139" s="200"/>
      <c r="S139" s="200"/>
      <c r="T139" s="201"/>
      <c r="AT139" s="195" t="s">
        <v>186</v>
      </c>
      <c r="AU139" s="195" t="s">
        <v>83</v>
      </c>
      <c r="AV139" s="12" t="s">
        <v>185</v>
      </c>
      <c r="AW139" s="12" t="s">
        <v>37</v>
      </c>
      <c r="AX139" s="12" t="s">
        <v>81</v>
      </c>
      <c r="AY139" s="195" t="s">
        <v>178</v>
      </c>
    </row>
    <row r="140" spans="2:65" s="1" customFormat="1" ht="38.25" customHeight="1">
      <c r="B140" s="172"/>
      <c r="C140" s="173" t="s">
        <v>287</v>
      </c>
      <c r="D140" s="173" t="s">
        <v>180</v>
      </c>
      <c r="E140" s="174" t="s">
        <v>772</v>
      </c>
      <c r="F140" s="175" t="s">
        <v>773</v>
      </c>
      <c r="G140" s="176" t="s">
        <v>299</v>
      </c>
      <c r="H140" s="177">
        <v>16</v>
      </c>
      <c r="I140" s="178"/>
      <c r="J140" s="179">
        <f>ROUND(I140*H140,2)</f>
        <v>0</v>
      </c>
      <c r="K140" s="175" t="s">
        <v>267</v>
      </c>
      <c r="L140" s="39"/>
      <c r="M140" s="180" t="s">
        <v>5</v>
      </c>
      <c r="N140" s="181" t="s">
        <v>44</v>
      </c>
      <c r="O140" s="40"/>
      <c r="P140" s="182">
        <f>O140*H140</f>
        <v>0</v>
      </c>
      <c r="Q140" s="182">
        <v>0</v>
      </c>
      <c r="R140" s="182">
        <f>Q140*H140</f>
        <v>0</v>
      </c>
      <c r="S140" s="182">
        <v>0</v>
      </c>
      <c r="T140" s="183">
        <f>S140*H140</f>
        <v>0</v>
      </c>
      <c r="AR140" s="22" t="s">
        <v>185</v>
      </c>
      <c r="AT140" s="22" t="s">
        <v>180</v>
      </c>
      <c r="AU140" s="22" t="s">
        <v>83</v>
      </c>
      <c r="AY140" s="22" t="s">
        <v>178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22" t="s">
        <v>81</v>
      </c>
      <c r="BK140" s="184">
        <f>ROUND(I140*H140,2)</f>
        <v>0</v>
      </c>
      <c r="BL140" s="22" t="s">
        <v>185</v>
      </c>
      <c r="BM140" s="22" t="s">
        <v>291</v>
      </c>
    </row>
    <row r="141" spans="2:51" s="11" customFormat="1" ht="13.5">
      <c r="B141" s="185"/>
      <c r="D141" s="186" t="s">
        <v>186</v>
      </c>
      <c r="E141" s="187" t="s">
        <v>5</v>
      </c>
      <c r="F141" s="188" t="s">
        <v>951</v>
      </c>
      <c r="H141" s="189">
        <v>16</v>
      </c>
      <c r="I141" s="190"/>
      <c r="L141" s="185"/>
      <c r="M141" s="191"/>
      <c r="N141" s="192"/>
      <c r="O141" s="192"/>
      <c r="P141" s="192"/>
      <c r="Q141" s="192"/>
      <c r="R141" s="192"/>
      <c r="S141" s="192"/>
      <c r="T141" s="193"/>
      <c r="AT141" s="187" t="s">
        <v>186</v>
      </c>
      <c r="AU141" s="187" t="s">
        <v>83</v>
      </c>
      <c r="AV141" s="11" t="s">
        <v>83</v>
      </c>
      <c r="AW141" s="11" t="s">
        <v>37</v>
      </c>
      <c r="AX141" s="11" t="s">
        <v>73</v>
      </c>
      <c r="AY141" s="187" t="s">
        <v>178</v>
      </c>
    </row>
    <row r="142" spans="2:51" s="12" customFormat="1" ht="13.5">
      <c r="B142" s="194"/>
      <c r="D142" s="186" t="s">
        <v>186</v>
      </c>
      <c r="E142" s="195" t="s">
        <v>5</v>
      </c>
      <c r="F142" s="196" t="s">
        <v>188</v>
      </c>
      <c r="H142" s="197">
        <v>16</v>
      </c>
      <c r="I142" s="198"/>
      <c r="L142" s="194"/>
      <c r="M142" s="199"/>
      <c r="N142" s="200"/>
      <c r="O142" s="200"/>
      <c r="P142" s="200"/>
      <c r="Q142" s="200"/>
      <c r="R142" s="200"/>
      <c r="S142" s="200"/>
      <c r="T142" s="201"/>
      <c r="AT142" s="195" t="s">
        <v>186</v>
      </c>
      <c r="AU142" s="195" t="s">
        <v>83</v>
      </c>
      <c r="AV142" s="12" t="s">
        <v>185</v>
      </c>
      <c r="AW142" s="12" t="s">
        <v>37</v>
      </c>
      <c r="AX142" s="12" t="s">
        <v>81</v>
      </c>
      <c r="AY142" s="195" t="s">
        <v>178</v>
      </c>
    </row>
    <row r="143" spans="2:65" s="1" customFormat="1" ht="38.25" customHeight="1">
      <c r="B143" s="172"/>
      <c r="C143" s="173" t="s">
        <v>237</v>
      </c>
      <c r="D143" s="173" t="s">
        <v>180</v>
      </c>
      <c r="E143" s="174" t="s">
        <v>774</v>
      </c>
      <c r="F143" s="175" t="s">
        <v>775</v>
      </c>
      <c r="G143" s="176" t="s">
        <v>299</v>
      </c>
      <c r="H143" s="177">
        <v>2</v>
      </c>
      <c r="I143" s="178"/>
      <c r="J143" s="179">
        <f>ROUND(I143*H143,2)</f>
        <v>0</v>
      </c>
      <c r="K143" s="175" t="s">
        <v>267</v>
      </c>
      <c r="L143" s="39"/>
      <c r="M143" s="180" t="s">
        <v>5</v>
      </c>
      <c r="N143" s="181" t="s">
        <v>44</v>
      </c>
      <c r="O143" s="40"/>
      <c r="P143" s="182">
        <f>O143*H143</f>
        <v>0</v>
      </c>
      <c r="Q143" s="182">
        <v>0</v>
      </c>
      <c r="R143" s="182">
        <f>Q143*H143</f>
        <v>0</v>
      </c>
      <c r="S143" s="182">
        <v>0</v>
      </c>
      <c r="T143" s="183">
        <f>S143*H143</f>
        <v>0</v>
      </c>
      <c r="AR143" s="22" t="s">
        <v>185</v>
      </c>
      <c r="AT143" s="22" t="s">
        <v>180</v>
      </c>
      <c r="AU143" s="22" t="s">
        <v>83</v>
      </c>
      <c r="AY143" s="22" t="s">
        <v>178</v>
      </c>
      <c r="BE143" s="184">
        <f>IF(N143="základní",J143,0)</f>
        <v>0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22" t="s">
        <v>81</v>
      </c>
      <c r="BK143" s="184">
        <f>ROUND(I143*H143,2)</f>
        <v>0</v>
      </c>
      <c r="BL143" s="22" t="s">
        <v>185</v>
      </c>
      <c r="BM143" s="22" t="s">
        <v>294</v>
      </c>
    </row>
    <row r="144" spans="2:65" s="1" customFormat="1" ht="25.5" customHeight="1">
      <c r="B144" s="172"/>
      <c r="C144" s="173" t="s">
        <v>296</v>
      </c>
      <c r="D144" s="173" t="s">
        <v>180</v>
      </c>
      <c r="E144" s="174" t="s">
        <v>778</v>
      </c>
      <c r="F144" s="175" t="s">
        <v>779</v>
      </c>
      <c r="G144" s="176" t="s">
        <v>290</v>
      </c>
      <c r="H144" s="177">
        <v>153.2</v>
      </c>
      <c r="I144" s="178"/>
      <c r="J144" s="179">
        <f>ROUND(I144*H144,2)</f>
        <v>0</v>
      </c>
      <c r="K144" s="175" t="s">
        <v>267</v>
      </c>
      <c r="L144" s="39"/>
      <c r="M144" s="180" t="s">
        <v>5</v>
      </c>
      <c r="N144" s="181" t="s">
        <v>44</v>
      </c>
      <c r="O144" s="40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AR144" s="22" t="s">
        <v>185</v>
      </c>
      <c r="AT144" s="22" t="s">
        <v>180</v>
      </c>
      <c r="AU144" s="22" t="s">
        <v>83</v>
      </c>
      <c r="AY144" s="22" t="s">
        <v>178</v>
      </c>
      <c r="BE144" s="184">
        <f>IF(N144="základní",J144,0)</f>
        <v>0</v>
      </c>
      <c r="BF144" s="184">
        <f>IF(N144="snížená",J144,0)</f>
        <v>0</v>
      </c>
      <c r="BG144" s="184">
        <f>IF(N144="zákl. přenesená",J144,0)</f>
        <v>0</v>
      </c>
      <c r="BH144" s="184">
        <f>IF(N144="sníž. přenesená",J144,0)</f>
        <v>0</v>
      </c>
      <c r="BI144" s="184">
        <f>IF(N144="nulová",J144,0)</f>
        <v>0</v>
      </c>
      <c r="BJ144" s="22" t="s">
        <v>81</v>
      </c>
      <c r="BK144" s="184">
        <f>ROUND(I144*H144,2)</f>
        <v>0</v>
      </c>
      <c r="BL144" s="22" t="s">
        <v>185</v>
      </c>
      <c r="BM144" s="22" t="s">
        <v>300</v>
      </c>
    </row>
    <row r="145" spans="2:51" s="11" customFormat="1" ht="27">
      <c r="B145" s="185"/>
      <c r="D145" s="186" t="s">
        <v>186</v>
      </c>
      <c r="E145" s="187" t="s">
        <v>5</v>
      </c>
      <c r="F145" s="188" t="s">
        <v>952</v>
      </c>
      <c r="H145" s="189">
        <v>95.5</v>
      </c>
      <c r="I145" s="190"/>
      <c r="L145" s="185"/>
      <c r="M145" s="191"/>
      <c r="N145" s="192"/>
      <c r="O145" s="192"/>
      <c r="P145" s="192"/>
      <c r="Q145" s="192"/>
      <c r="R145" s="192"/>
      <c r="S145" s="192"/>
      <c r="T145" s="193"/>
      <c r="AT145" s="187" t="s">
        <v>186</v>
      </c>
      <c r="AU145" s="187" t="s">
        <v>83</v>
      </c>
      <c r="AV145" s="11" t="s">
        <v>83</v>
      </c>
      <c r="AW145" s="11" t="s">
        <v>37</v>
      </c>
      <c r="AX145" s="11" t="s">
        <v>73</v>
      </c>
      <c r="AY145" s="187" t="s">
        <v>178</v>
      </c>
    </row>
    <row r="146" spans="2:51" s="11" customFormat="1" ht="13.5">
      <c r="B146" s="185"/>
      <c r="D146" s="186" t="s">
        <v>186</v>
      </c>
      <c r="E146" s="187" t="s">
        <v>5</v>
      </c>
      <c r="F146" s="188" t="s">
        <v>953</v>
      </c>
      <c r="H146" s="189">
        <v>57.7</v>
      </c>
      <c r="I146" s="190"/>
      <c r="L146" s="185"/>
      <c r="M146" s="191"/>
      <c r="N146" s="192"/>
      <c r="O146" s="192"/>
      <c r="P146" s="192"/>
      <c r="Q146" s="192"/>
      <c r="R146" s="192"/>
      <c r="S146" s="192"/>
      <c r="T146" s="193"/>
      <c r="AT146" s="187" t="s">
        <v>186</v>
      </c>
      <c r="AU146" s="187" t="s">
        <v>83</v>
      </c>
      <c r="AV146" s="11" t="s">
        <v>83</v>
      </c>
      <c r="AW146" s="11" t="s">
        <v>37</v>
      </c>
      <c r="AX146" s="11" t="s">
        <v>73</v>
      </c>
      <c r="AY146" s="187" t="s">
        <v>178</v>
      </c>
    </row>
    <row r="147" spans="2:51" s="12" customFormat="1" ht="13.5">
      <c r="B147" s="194"/>
      <c r="D147" s="186" t="s">
        <v>186</v>
      </c>
      <c r="E147" s="195" t="s">
        <v>5</v>
      </c>
      <c r="F147" s="196" t="s">
        <v>188</v>
      </c>
      <c r="H147" s="197">
        <v>153.2</v>
      </c>
      <c r="I147" s="198"/>
      <c r="L147" s="194"/>
      <c r="M147" s="199"/>
      <c r="N147" s="200"/>
      <c r="O147" s="200"/>
      <c r="P147" s="200"/>
      <c r="Q147" s="200"/>
      <c r="R147" s="200"/>
      <c r="S147" s="200"/>
      <c r="T147" s="201"/>
      <c r="AT147" s="195" t="s">
        <v>186</v>
      </c>
      <c r="AU147" s="195" t="s">
        <v>83</v>
      </c>
      <c r="AV147" s="12" t="s">
        <v>185</v>
      </c>
      <c r="AW147" s="12" t="s">
        <v>37</v>
      </c>
      <c r="AX147" s="12" t="s">
        <v>81</v>
      </c>
      <c r="AY147" s="195" t="s">
        <v>178</v>
      </c>
    </row>
    <row r="148" spans="2:65" s="1" customFormat="1" ht="25.5" customHeight="1">
      <c r="B148" s="172"/>
      <c r="C148" s="173" t="s">
        <v>243</v>
      </c>
      <c r="D148" s="173" t="s">
        <v>180</v>
      </c>
      <c r="E148" s="174" t="s">
        <v>782</v>
      </c>
      <c r="F148" s="175" t="s">
        <v>783</v>
      </c>
      <c r="G148" s="176" t="s">
        <v>290</v>
      </c>
      <c r="H148" s="177">
        <v>103.45</v>
      </c>
      <c r="I148" s="178"/>
      <c r="J148" s="179">
        <f>ROUND(I148*H148,2)</f>
        <v>0</v>
      </c>
      <c r="K148" s="175" t="s">
        <v>267</v>
      </c>
      <c r="L148" s="39"/>
      <c r="M148" s="180" t="s">
        <v>5</v>
      </c>
      <c r="N148" s="181" t="s">
        <v>44</v>
      </c>
      <c r="O148" s="40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AR148" s="22" t="s">
        <v>185</v>
      </c>
      <c r="AT148" s="22" t="s">
        <v>180</v>
      </c>
      <c r="AU148" s="22" t="s">
        <v>83</v>
      </c>
      <c r="AY148" s="22" t="s">
        <v>178</v>
      </c>
      <c r="BE148" s="184">
        <f>IF(N148="základní",J148,0)</f>
        <v>0</v>
      </c>
      <c r="BF148" s="184">
        <f>IF(N148="snížená",J148,0)</f>
        <v>0</v>
      </c>
      <c r="BG148" s="184">
        <f>IF(N148="zákl. přenesená",J148,0)</f>
        <v>0</v>
      </c>
      <c r="BH148" s="184">
        <f>IF(N148="sníž. přenesená",J148,0)</f>
        <v>0</v>
      </c>
      <c r="BI148" s="184">
        <f>IF(N148="nulová",J148,0)</f>
        <v>0</v>
      </c>
      <c r="BJ148" s="22" t="s">
        <v>81</v>
      </c>
      <c r="BK148" s="184">
        <f>ROUND(I148*H148,2)</f>
        <v>0</v>
      </c>
      <c r="BL148" s="22" t="s">
        <v>185</v>
      </c>
      <c r="BM148" s="22" t="s">
        <v>304</v>
      </c>
    </row>
    <row r="149" spans="2:51" s="11" customFormat="1" ht="13.5">
      <c r="B149" s="185"/>
      <c r="D149" s="186" t="s">
        <v>186</v>
      </c>
      <c r="E149" s="187" t="s">
        <v>5</v>
      </c>
      <c r="F149" s="188" t="s">
        <v>954</v>
      </c>
      <c r="H149" s="189">
        <v>103.45</v>
      </c>
      <c r="I149" s="190"/>
      <c r="L149" s="185"/>
      <c r="M149" s="191"/>
      <c r="N149" s="192"/>
      <c r="O149" s="192"/>
      <c r="P149" s="192"/>
      <c r="Q149" s="192"/>
      <c r="R149" s="192"/>
      <c r="S149" s="192"/>
      <c r="T149" s="193"/>
      <c r="AT149" s="187" t="s">
        <v>186</v>
      </c>
      <c r="AU149" s="187" t="s">
        <v>83</v>
      </c>
      <c r="AV149" s="11" t="s">
        <v>83</v>
      </c>
      <c r="AW149" s="11" t="s">
        <v>37</v>
      </c>
      <c r="AX149" s="11" t="s">
        <v>73</v>
      </c>
      <c r="AY149" s="187" t="s">
        <v>178</v>
      </c>
    </row>
    <row r="150" spans="2:51" s="12" customFormat="1" ht="13.5">
      <c r="B150" s="194"/>
      <c r="D150" s="186" t="s">
        <v>186</v>
      </c>
      <c r="E150" s="195" t="s">
        <v>5</v>
      </c>
      <c r="F150" s="196" t="s">
        <v>188</v>
      </c>
      <c r="H150" s="197">
        <v>103.45</v>
      </c>
      <c r="I150" s="198"/>
      <c r="L150" s="194"/>
      <c r="M150" s="199"/>
      <c r="N150" s="200"/>
      <c r="O150" s="200"/>
      <c r="P150" s="200"/>
      <c r="Q150" s="200"/>
      <c r="R150" s="200"/>
      <c r="S150" s="200"/>
      <c r="T150" s="201"/>
      <c r="AT150" s="195" t="s">
        <v>186</v>
      </c>
      <c r="AU150" s="195" t="s">
        <v>83</v>
      </c>
      <c r="AV150" s="12" t="s">
        <v>185</v>
      </c>
      <c r="AW150" s="12" t="s">
        <v>37</v>
      </c>
      <c r="AX150" s="12" t="s">
        <v>81</v>
      </c>
      <c r="AY150" s="195" t="s">
        <v>178</v>
      </c>
    </row>
    <row r="151" spans="2:63" s="10" customFormat="1" ht="29.85" customHeight="1">
      <c r="B151" s="159"/>
      <c r="D151" s="160" t="s">
        <v>72</v>
      </c>
      <c r="E151" s="170" t="s">
        <v>494</v>
      </c>
      <c r="F151" s="170" t="s">
        <v>495</v>
      </c>
      <c r="I151" s="162"/>
      <c r="J151" s="171">
        <f>BK151</f>
        <v>0</v>
      </c>
      <c r="L151" s="159"/>
      <c r="M151" s="164"/>
      <c r="N151" s="165"/>
      <c r="O151" s="165"/>
      <c r="P151" s="166">
        <f>SUM(P152:P161)</f>
        <v>0</v>
      </c>
      <c r="Q151" s="165"/>
      <c r="R151" s="166">
        <f>SUM(R152:R161)</f>
        <v>0</v>
      </c>
      <c r="S151" s="165"/>
      <c r="T151" s="167">
        <f>SUM(T152:T161)</f>
        <v>0</v>
      </c>
      <c r="AR151" s="160" t="s">
        <v>81</v>
      </c>
      <c r="AT151" s="168" t="s">
        <v>72</v>
      </c>
      <c r="AU151" s="168" t="s">
        <v>81</v>
      </c>
      <c r="AY151" s="160" t="s">
        <v>178</v>
      </c>
      <c r="BK151" s="169">
        <f>SUM(BK152:BK161)</f>
        <v>0</v>
      </c>
    </row>
    <row r="152" spans="2:65" s="1" customFormat="1" ht="25.5" customHeight="1">
      <c r="B152" s="172"/>
      <c r="C152" s="173" t="s">
        <v>305</v>
      </c>
      <c r="D152" s="173" t="s">
        <v>180</v>
      </c>
      <c r="E152" s="174" t="s">
        <v>496</v>
      </c>
      <c r="F152" s="175" t="s">
        <v>497</v>
      </c>
      <c r="G152" s="176" t="s">
        <v>217</v>
      </c>
      <c r="H152" s="177">
        <v>114.423</v>
      </c>
      <c r="I152" s="178"/>
      <c r="J152" s="179">
        <f>ROUND(I152*H152,2)</f>
        <v>0</v>
      </c>
      <c r="K152" s="175" t="s">
        <v>435</v>
      </c>
      <c r="L152" s="39"/>
      <c r="M152" s="180" t="s">
        <v>5</v>
      </c>
      <c r="N152" s="181" t="s">
        <v>44</v>
      </c>
      <c r="O152" s="40"/>
      <c r="P152" s="182">
        <f>O152*H152</f>
        <v>0</v>
      </c>
      <c r="Q152" s="182">
        <v>0</v>
      </c>
      <c r="R152" s="182">
        <f>Q152*H152</f>
        <v>0</v>
      </c>
      <c r="S152" s="182">
        <v>0</v>
      </c>
      <c r="T152" s="183">
        <f>S152*H152</f>
        <v>0</v>
      </c>
      <c r="AR152" s="22" t="s">
        <v>185</v>
      </c>
      <c r="AT152" s="22" t="s">
        <v>180</v>
      </c>
      <c r="AU152" s="22" t="s">
        <v>83</v>
      </c>
      <c r="AY152" s="22" t="s">
        <v>178</v>
      </c>
      <c r="BE152" s="184">
        <f>IF(N152="základní",J152,0)</f>
        <v>0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22" t="s">
        <v>81</v>
      </c>
      <c r="BK152" s="184">
        <f>ROUND(I152*H152,2)</f>
        <v>0</v>
      </c>
      <c r="BL152" s="22" t="s">
        <v>185</v>
      </c>
      <c r="BM152" s="22" t="s">
        <v>308</v>
      </c>
    </row>
    <row r="153" spans="2:51" s="11" customFormat="1" ht="13.5">
      <c r="B153" s="185"/>
      <c r="D153" s="186" t="s">
        <v>186</v>
      </c>
      <c r="E153" s="187" t="s">
        <v>5</v>
      </c>
      <c r="F153" s="188" t="s">
        <v>955</v>
      </c>
      <c r="H153" s="189">
        <v>114.423</v>
      </c>
      <c r="I153" s="190"/>
      <c r="L153" s="185"/>
      <c r="M153" s="191"/>
      <c r="N153" s="192"/>
      <c r="O153" s="192"/>
      <c r="P153" s="192"/>
      <c r="Q153" s="192"/>
      <c r="R153" s="192"/>
      <c r="S153" s="192"/>
      <c r="T153" s="193"/>
      <c r="AT153" s="187" t="s">
        <v>186</v>
      </c>
      <c r="AU153" s="187" t="s">
        <v>83</v>
      </c>
      <c r="AV153" s="11" t="s">
        <v>83</v>
      </c>
      <c r="AW153" s="11" t="s">
        <v>37</v>
      </c>
      <c r="AX153" s="11" t="s">
        <v>73</v>
      </c>
      <c r="AY153" s="187" t="s">
        <v>178</v>
      </c>
    </row>
    <row r="154" spans="2:51" s="12" customFormat="1" ht="13.5">
      <c r="B154" s="194"/>
      <c r="D154" s="186" t="s">
        <v>186</v>
      </c>
      <c r="E154" s="195" t="s">
        <v>5</v>
      </c>
      <c r="F154" s="196" t="s">
        <v>188</v>
      </c>
      <c r="H154" s="197">
        <v>114.423</v>
      </c>
      <c r="I154" s="198"/>
      <c r="L154" s="194"/>
      <c r="M154" s="199"/>
      <c r="N154" s="200"/>
      <c r="O154" s="200"/>
      <c r="P154" s="200"/>
      <c r="Q154" s="200"/>
      <c r="R154" s="200"/>
      <c r="S154" s="200"/>
      <c r="T154" s="201"/>
      <c r="AT154" s="195" t="s">
        <v>186</v>
      </c>
      <c r="AU154" s="195" t="s">
        <v>83</v>
      </c>
      <c r="AV154" s="12" t="s">
        <v>185</v>
      </c>
      <c r="AW154" s="12" t="s">
        <v>37</v>
      </c>
      <c r="AX154" s="12" t="s">
        <v>81</v>
      </c>
      <c r="AY154" s="195" t="s">
        <v>178</v>
      </c>
    </row>
    <row r="155" spans="2:65" s="1" customFormat="1" ht="25.5" customHeight="1">
      <c r="B155" s="172"/>
      <c r="C155" s="173" t="s">
        <v>247</v>
      </c>
      <c r="D155" s="173" t="s">
        <v>180</v>
      </c>
      <c r="E155" s="174" t="s">
        <v>501</v>
      </c>
      <c r="F155" s="175" t="s">
        <v>502</v>
      </c>
      <c r="G155" s="176" t="s">
        <v>217</v>
      </c>
      <c r="H155" s="177">
        <v>114.423</v>
      </c>
      <c r="I155" s="178"/>
      <c r="J155" s="179">
        <f>ROUND(I155*H155,2)</f>
        <v>0</v>
      </c>
      <c r="K155" s="175" t="s">
        <v>435</v>
      </c>
      <c r="L155" s="39"/>
      <c r="M155" s="180" t="s">
        <v>5</v>
      </c>
      <c r="N155" s="181" t="s">
        <v>44</v>
      </c>
      <c r="O155" s="40"/>
      <c r="P155" s="182">
        <f>O155*H155</f>
        <v>0</v>
      </c>
      <c r="Q155" s="182">
        <v>0</v>
      </c>
      <c r="R155" s="182">
        <f>Q155*H155</f>
        <v>0</v>
      </c>
      <c r="S155" s="182">
        <v>0</v>
      </c>
      <c r="T155" s="183">
        <f>S155*H155</f>
        <v>0</v>
      </c>
      <c r="AR155" s="22" t="s">
        <v>185</v>
      </c>
      <c r="AT155" s="22" t="s">
        <v>180</v>
      </c>
      <c r="AU155" s="22" t="s">
        <v>83</v>
      </c>
      <c r="AY155" s="22" t="s">
        <v>178</v>
      </c>
      <c r="BE155" s="184">
        <f>IF(N155="základní",J155,0)</f>
        <v>0</v>
      </c>
      <c r="BF155" s="184">
        <f>IF(N155="snížená",J155,0)</f>
        <v>0</v>
      </c>
      <c r="BG155" s="184">
        <f>IF(N155="zákl. přenesená",J155,0)</f>
        <v>0</v>
      </c>
      <c r="BH155" s="184">
        <f>IF(N155="sníž. přenesená",J155,0)</f>
        <v>0</v>
      </c>
      <c r="BI155" s="184">
        <f>IF(N155="nulová",J155,0)</f>
        <v>0</v>
      </c>
      <c r="BJ155" s="22" t="s">
        <v>81</v>
      </c>
      <c r="BK155" s="184">
        <f>ROUND(I155*H155,2)</f>
        <v>0</v>
      </c>
      <c r="BL155" s="22" t="s">
        <v>185</v>
      </c>
      <c r="BM155" s="22" t="s">
        <v>311</v>
      </c>
    </row>
    <row r="156" spans="2:51" s="11" customFormat="1" ht="13.5">
      <c r="B156" s="185"/>
      <c r="D156" s="186" t="s">
        <v>186</v>
      </c>
      <c r="E156" s="187" t="s">
        <v>5</v>
      </c>
      <c r="F156" s="188" t="s">
        <v>955</v>
      </c>
      <c r="H156" s="189">
        <v>114.423</v>
      </c>
      <c r="I156" s="190"/>
      <c r="L156" s="185"/>
      <c r="M156" s="191"/>
      <c r="N156" s="192"/>
      <c r="O156" s="192"/>
      <c r="P156" s="192"/>
      <c r="Q156" s="192"/>
      <c r="R156" s="192"/>
      <c r="S156" s="192"/>
      <c r="T156" s="193"/>
      <c r="AT156" s="187" t="s">
        <v>186</v>
      </c>
      <c r="AU156" s="187" t="s">
        <v>83</v>
      </c>
      <c r="AV156" s="11" t="s">
        <v>83</v>
      </c>
      <c r="AW156" s="11" t="s">
        <v>37</v>
      </c>
      <c r="AX156" s="11" t="s">
        <v>73</v>
      </c>
      <c r="AY156" s="187" t="s">
        <v>178</v>
      </c>
    </row>
    <row r="157" spans="2:51" s="12" customFormat="1" ht="13.5">
      <c r="B157" s="194"/>
      <c r="D157" s="186" t="s">
        <v>186</v>
      </c>
      <c r="E157" s="195" t="s">
        <v>5</v>
      </c>
      <c r="F157" s="196" t="s">
        <v>188</v>
      </c>
      <c r="H157" s="197">
        <v>114.423</v>
      </c>
      <c r="I157" s="198"/>
      <c r="L157" s="194"/>
      <c r="M157" s="199"/>
      <c r="N157" s="200"/>
      <c r="O157" s="200"/>
      <c r="P157" s="200"/>
      <c r="Q157" s="200"/>
      <c r="R157" s="200"/>
      <c r="S157" s="200"/>
      <c r="T157" s="201"/>
      <c r="AT157" s="195" t="s">
        <v>186</v>
      </c>
      <c r="AU157" s="195" t="s">
        <v>83</v>
      </c>
      <c r="AV157" s="12" t="s">
        <v>185</v>
      </c>
      <c r="AW157" s="12" t="s">
        <v>37</v>
      </c>
      <c r="AX157" s="12" t="s">
        <v>81</v>
      </c>
      <c r="AY157" s="195" t="s">
        <v>178</v>
      </c>
    </row>
    <row r="158" spans="2:65" s="1" customFormat="1" ht="25.5" customHeight="1">
      <c r="B158" s="172"/>
      <c r="C158" s="173" t="s">
        <v>313</v>
      </c>
      <c r="D158" s="173" t="s">
        <v>180</v>
      </c>
      <c r="E158" s="174" t="s">
        <v>504</v>
      </c>
      <c r="F158" s="175" t="s">
        <v>505</v>
      </c>
      <c r="G158" s="176" t="s">
        <v>217</v>
      </c>
      <c r="H158" s="177">
        <v>457.692</v>
      </c>
      <c r="I158" s="178"/>
      <c r="J158" s="179">
        <f>ROUND(I158*H158,2)</f>
        <v>0</v>
      </c>
      <c r="K158" s="175" t="s">
        <v>435</v>
      </c>
      <c r="L158" s="39"/>
      <c r="M158" s="180" t="s">
        <v>5</v>
      </c>
      <c r="N158" s="181" t="s">
        <v>44</v>
      </c>
      <c r="O158" s="40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AR158" s="22" t="s">
        <v>185</v>
      </c>
      <c r="AT158" s="22" t="s">
        <v>180</v>
      </c>
      <c r="AU158" s="22" t="s">
        <v>83</v>
      </c>
      <c r="AY158" s="22" t="s">
        <v>178</v>
      </c>
      <c r="BE158" s="184">
        <f>IF(N158="základní",J158,0)</f>
        <v>0</v>
      </c>
      <c r="BF158" s="184">
        <f>IF(N158="snížená",J158,0)</f>
        <v>0</v>
      </c>
      <c r="BG158" s="184">
        <f>IF(N158="zákl. přenesená",J158,0)</f>
        <v>0</v>
      </c>
      <c r="BH158" s="184">
        <f>IF(N158="sníž. přenesená",J158,0)</f>
        <v>0</v>
      </c>
      <c r="BI158" s="184">
        <f>IF(N158="nulová",J158,0)</f>
        <v>0</v>
      </c>
      <c r="BJ158" s="22" t="s">
        <v>81</v>
      </c>
      <c r="BK158" s="184">
        <f>ROUND(I158*H158,2)</f>
        <v>0</v>
      </c>
      <c r="BL158" s="22" t="s">
        <v>185</v>
      </c>
      <c r="BM158" s="22" t="s">
        <v>316</v>
      </c>
    </row>
    <row r="159" spans="2:51" s="11" customFormat="1" ht="13.5">
      <c r="B159" s="185"/>
      <c r="D159" s="186" t="s">
        <v>186</v>
      </c>
      <c r="E159" s="187" t="s">
        <v>5</v>
      </c>
      <c r="F159" s="188" t="s">
        <v>956</v>
      </c>
      <c r="H159" s="189">
        <v>457.692</v>
      </c>
      <c r="I159" s="190"/>
      <c r="L159" s="185"/>
      <c r="M159" s="191"/>
      <c r="N159" s="192"/>
      <c r="O159" s="192"/>
      <c r="P159" s="192"/>
      <c r="Q159" s="192"/>
      <c r="R159" s="192"/>
      <c r="S159" s="192"/>
      <c r="T159" s="193"/>
      <c r="AT159" s="187" t="s">
        <v>186</v>
      </c>
      <c r="AU159" s="187" t="s">
        <v>83</v>
      </c>
      <c r="AV159" s="11" t="s">
        <v>83</v>
      </c>
      <c r="AW159" s="11" t="s">
        <v>37</v>
      </c>
      <c r="AX159" s="11" t="s">
        <v>73</v>
      </c>
      <c r="AY159" s="187" t="s">
        <v>178</v>
      </c>
    </row>
    <row r="160" spans="2:51" s="12" customFormat="1" ht="13.5">
      <c r="B160" s="194"/>
      <c r="D160" s="186" t="s">
        <v>186</v>
      </c>
      <c r="E160" s="195" t="s">
        <v>5</v>
      </c>
      <c r="F160" s="196" t="s">
        <v>188</v>
      </c>
      <c r="H160" s="197">
        <v>457.692</v>
      </c>
      <c r="I160" s="198"/>
      <c r="L160" s="194"/>
      <c r="M160" s="199"/>
      <c r="N160" s="200"/>
      <c r="O160" s="200"/>
      <c r="P160" s="200"/>
      <c r="Q160" s="200"/>
      <c r="R160" s="200"/>
      <c r="S160" s="200"/>
      <c r="T160" s="201"/>
      <c r="AT160" s="195" t="s">
        <v>186</v>
      </c>
      <c r="AU160" s="195" t="s">
        <v>83</v>
      </c>
      <c r="AV160" s="12" t="s">
        <v>185</v>
      </c>
      <c r="AW160" s="12" t="s">
        <v>37</v>
      </c>
      <c r="AX160" s="12" t="s">
        <v>81</v>
      </c>
      <c r="AY160" s="195" t="s">
        <v>178</v>
      </c>
    </row>
    <row r="161" spans="2:65" s="1" customFormat="1" ht="16.5" customHeight="1">
      <c r="B161" s="172"/>
      <c r="C161" s="173" t="s">
        <v>253</v>
      </c>
      <c r="D161" s="173" t="s">
        <v>180</v>
      </c>
      <c r="E161" s="174" t="s">
        <v>509</v>
      </c>
      <c r="F161" s="175" t="s">
        <v>510</v>
      </c>
      <c r="G161" s="176" t="s">
        <v>217</v>
      </c>
      <c r="H161" s="177">
        <v>114.041</v>
      </c>
      <c r="I161" s="178"/>
      <c r="J161" s="179">
        <f>ROUND(I161*H161,2)</f>
        <v>0</v>
      </c>
      <c r="K161" s="175" t="s">
        <v>197</v>
      </c>
      <c r="L161" s="39"/>
      <c r="M161" s="180" t="s">
        <v>5</v>
      </c>
      <c r="N161" s="181" t="s">
        <v>44</v>
      </c>
      <c r="O161" s="40"/>
      <c r="P161" s="182">
        <f>O161*H161</f>
        <v>0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AR161" s="22" t="s">
        <v>185</v>
      </c>
      <c r="AT161" s="22" t="s">
        <v>180</v>
      </c>
      <c r="AU161" s="22" t="s">
        <v>83</v>
      </c>
      <c r="AY161" s="22" t="s">
        <v>178</v>
      </c>
      <c r="BE161" s="184">
        <f>IF(N161="základní",J161,0)</f>
        <v>0</v>
      </c>
      <c r="BF161" s="184">
        <f>IF(N161="snížená",J161,0)</f>
        <v>0</v>
      </c>
      <c r="BG161" s="184">
        <f>IF(N161="zákl. přenesená",J161,0)</f>
        <v>0</v>
      </c>
      <c r="BH161" s="184">
        <f>IF(N161="sníž. přenesená",J161,0)</f>
        <v>0</v>
      </c>
      <c r="BI161" s="184">
        <f>IF(N161="nulová",J161,0)</f>
        <v>0</v>
      </c>
      <c r="BJ161" s="22" t="s">
        <v>81</v>
      </c>
      <c r="BK161" s="184">
        <f>ROUND(I161*H161,2)</f>
        <v>0</v>
      </c>
      <c r="BL161" s="22" t="s">
        <v>185</v>
      </c>
      <c r="BM161" s="22" t="s">
        <v>323</v>
      </c>
    </row>
    <row r="162" spans="2:63" s="10" customFormat="1" ht="29.85" customHeight="1">
      <c r="B162" s="159"/>
      <c r="D162" s="160" t="s">
        <v>72</v>
      </c>
      <c r="E162" s="170" t="s">
        <v>512</v>
      </c>
      <c r="F162" s="170" t="s">
        <v>513</v>
      </c>
      <c r="I162" s="162"/>
      <c r="J162" s="171">
        <f>BK162</f>
        <v>0</v>
      </c>
      <c r="L162" s="159"/>
      <c r="M162" s="164"/>
      <c r="N162" s="165"/>
      <c r="O162" s="165"/>
      <c r="P162" s="166">
        <f>P163</f>
        <v>0</v>
      </c>
      <c r="Q162" s="165"/>
      <c r="R162" s="166">
        <f>R163</f>
        <v>0</v>
      </c>
      <c r="S162" s="165"/>
      <c r="T162" s="167">
        <f>T163</f>
        <v>0</v>
      </c>
      <c r="AR162" s="160" t="s">
        <v>81</v>
      </c>
      <c r="AT162" s="168" t="s">
        <v>72</v>
      </c>
      <c r="AU162" s="168" t="s">
        <v>81</v>
      </c>
      <c r="AY162" s="160" t="s">
        <v>178</v>
      </c>
      <c r="BK162" s="169">
        <f>BK163</f>
        <v>0</v>
      </c>
    </row>
    <row r="163" spans="2:65" s="1" customFormat="1" ht="38.25" customHeight="1">
      <c r="B163" s="172"/>
      <c r="C163" s="173" t="s">
        <v>324</v>
      </c>
      <c r="D163" s="173" t="s">
        <v>180</v>
      </c>
      <c r="E163" s="174" t="s">
        <v>514</v>
      </c>
      <c r="F163" s="175" t="s">
        <v>515</v>
      </c>
      <c r="G163" s="176" t="s">
        <v>217</v>
      </c>
      <c r="H163" s="177">
        <v>117.956</v>
      </c>
      <c r="I163" s="178"/>
      <c r="J163" s="179">
        <f>ROUND(I163*H163,2)</f>
        <v>0</v>
      </c>
      <c r="K163" s="175" t="s">
        <v>267</v>
      </c>
      <c r="L163" s="39"/>
      <c r="M163" s="180" t="s">
        <v>5</v>
      </c>
      <c r="N163" s="181" t="s">
        <v>44</v>
      </c>
      <c r="O163" s="40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AR163" s="22" t="s">
        <v>185</v>
      </c>
      <c r="AT163" s="22" t="s">
        <v>180</v>
      </c>
      <c r="AU163" s="22" t="s">
        <v>83</v>
      </c>
      <c r="AY163" s="22" t="s">
        <v>178</v>
      </c>
      <c r="BE163" s="184">
        <f>IF(N163="základní",J163,0)</f>
        <v>0</v>
      </c>
      <c r="BF163" s="184">
        <f>IF(N163="snížená",J163,0)</f>
        <v>0</v>
      </c>
      <c r="BG163" s="184">
        <f>IF(N163="zákl. přenesená",J163,0)</f>
        <v>0</v>
      </c>
      <c r="BH163" s="184">
        <f>IF(N163="sníž. přenesená",J163,0)</f>
        <v>0</v>
      </c>
      <c r="BI163" s="184">
        <f>IF(N163="nulová",J163,0)</f>
        <v>0</v>
      </c>
      <c r="BJ163" s="22" t="s">
        <v>81</v>
      </c>
      <c r="BK163" s="184">
        <f>ROUND(I163*H163,2)</f>
        <v>0</v>
      </c>
      <c r="BL163" s="22" t="s">
        <v>185</v>
      </c>
      <c r="BM163" s="22" t="s">
        <v>327</v>
      </c>
    </row>
    <row r="164" spans="2:63" s="10" customFormat="1" ht="37.35" customHeight="1">
      <c r="B164" s="159"/>
      <c r="D164" s="160" t="s">
        <v>72</v>
      </c>
      <c r="E164" s="161" t="s">
        <v>517</v>
      </c>
      <c r="F164" s="161" t="s">
        <v>518</v>
      </c>
      <c r="I164" s="162"/>
      <c r="J164" s="163">
        <f>BK164</f>
        <v>0</v>
      </c>
      <c r="L164" s="159"/>
      <c r="M164" s="164"/>
      <c r="N164" s="165"/>
      <c r="O164" s="165"/>
      <c r="P164" s="166">
        <f>P165+P188+P190+P198</f>
        <v>0</v>
      </c>
      <c r="Q164" s="165"/>
      <c r="R164" s="166">
        <f>R165+R188+R190+R198</f>
        <v>0</v>
      </c>
      <c r="S164" s="165"/>
      <c r="T164" s="167">
        <f>T165+T188+T190+T198</f>
        <v>0</v>
      </c>
      <c r="AR164" s="160" t="s">
        <v>83</v>
      </c>
      <c r="AT164" s="168" t="s">
        <v>72</v>
      </c>
      <c r="AU164" s="168" t="s">
        <v>73</v>
      </c>
      <c r="AY164" s="160" t="s">
        <v>178</v>
      </c>
      <c r="BK164" s="169">
        <f>BK165+BK188+BK190+BK198</f>
        <v>0</v>
      </c>
    </row>
    <row r="165" spans="2:63" s="10" customFormat="1" ht="19.9" customHeight="1">
      <c r="B165" s="159"/>
      <c r="D165" s="160" t="s">
        <v>72</v>
      </c>
      <c r="E165" s="170" t="s">
        <v>957</v>
      </c>
      <c r="F165" s="170" t="s">
        <v>958</v>
      </c>
      <c r="I165" s="162"/>
      <c r="J165" s="171">
        <f>BK165</f>
        <v>0</v>
      </c>
      <c r="L165" s="159"/>
      <c r="M165" s="164"/>
      <c r="N165" s="165"/>
      <c r="O165" s="165"/>
      <c r="P165" s="166">
        <f>SUM(P166:P187)</f>
        <v>0</v>
      </c>
      <c r="Q165" s="165"/>
      <c r="R165" s="166">
        <f>SUM(R166:R187)</f>
        <v>0</v>
      </c>
      <c r="S165" s="165"/>
      <c r="T165" s="167">
        <f>SUM(T166:T187)</f>
        <v>0</v>
      </c>
      <c r="AR165" s="160" t="s">
        <v>83</v>
      </c>
      <c r="AT165" s="168" t="s">
        <v>72</v>
      </c>
      <c r="AU165" s="168" t="s">
        <v>81</v>
      </c>
      <c r="AY165" s="160" t="s">
        <v>178</v>
      </c>
      <c r="BK165" s="169">
        <f>SUM(BK166:BK187)</f>
        <v>0</v>
      </c>
    </row>
    <row r="166" spans="2:65" s="1" customFormat="1" ht="25.5" customHeight="1">
      <c r="B166" s="172"/>
      <c r="C166" s="173" t="s">
        <v>256</v>
      </c>
      <c r="D166" s="173" t="s">
        <v>180</v>
      </c>
      <c r="E166" s="174" t="s">
        <v>959</v>
      </c>
      <c r="F166" s="175" t="s">
        <v>960</v>
      </c>
      <c r="G166" s="176" t="s">
        <v>183</v>
      </c>
      <c r="H166" s="177">
        <v>143.788</v>
      </c>
      <c r="I166" s="178"/>
      <c r="J166" s="179">
        <f>ROUND(I166*H166,2)</f>
        <v>0</v>
      </c>
      <c r="K166" s="175" t="s">
        <v>267</v>
      </c>
      <c r="L166" s="39"/>
      <c r="M166" s="180" t="s">
        <v>5</v>
      </c>
      <c r="N166" s="181" t="s">
        <v>44</v>
      </c>
      <c r="O166" s="40"/>
      <c r="P166" s="182">
        <f>O166*H166</f>
        <v>0</v>
      </c>
      <c r="Q166" s="182">
        <v>0</v>
      </c>
      <c r="R166" s="182">
        <f>Q166*H166</f>
        <v>0</v>
      </c>
      <c r="S166" s="182">
        <v>0</v>
      </c>
      <c r="T166" s="183">
        <f>S166*H166</f>
        <v>0</v>
      </c>
      <c r="AR166" s="22" t="s">
        <v>218</v>
      </c>
      <c r="AT166" s="22" t="s">
        <v>180</v>
      </c>
      <c r="AU166" s="22" t="s">
        <v>83</v>
      </c>
      <c r="AY166" s="22" t="s">
        <v>178</v>
      </c>
      <c r="BE166" s="184">
        <f>IF(N166="základní",J166,0)</f>
        <v>0</v>
      </c>
      <c r="BF166" s="184">
        <f>IF(N166="snížená",J166,0)</f>
        <v>0</v>
      </c>
      <c r="BG166" s="184">
        <f>IF(N166="zákl. přenesená",J166,0)</f>
        <v>0</v>
      </c>
      <c r="BH166" s="184">
        <f>IF(N166="sníž. přenesená",J166,0)</f>
        <v>0</v>
      </c>
      <c r="BI166" s="184">
        <f>IF(N166="nulová",J166,0)</f>
        <v>0</v>
      </c>
      <c r="BJ166" s="22" t="s">
        <v>81</v>
      </c>
      <c r="BK166" s="184">
        <f>ROUND(I166*H166,2)</f>
        <v>0</v>
      </c>
      <c r="BL166" s="22" t="s">
        <v>218</v>
      </c>
      <c r="BM166" s="22" t="s">
        <v>330</v>
      </c>
    </row>
    <row r="167" spans="2:51" s="11" customFormat="1" ht="13.5">
      <c r="B167" s="185"/>
      <c r="D167" s="186" t="s">
        <v>186</v>
      </c>
      <c r="E167" s="187" t="s">
        <v>5</v>
      </c>
      <c r="F167" s="188" t="s">
        <v>961</v>
      </c>
      <c r="H167" s="189">
        <v>59.32</v>
      </c>
      <c r="I167" s="190"/>
      <c r="L167" s="185"/>
      <c r="M167" s="191"/>
      <c r="N167" s="192"/>
      <c r="O167" s="192"/>
      <c r="P167" s="192"/>
      <c r="Q167" s="192"/>
      <c r="R167" s="192"/>
      <c r="S167" s="192"/>
      <c r="T167" s="193"/>
      <c r="AT167" s="187" t="s">
        <v>186</v>
      </c>
      <c r="AU167" s="187" t="s">
        <v>83</v>
      </c>
      <c r="AV167" s="11" t="s">
        <v>83</v>
      </c>
      <c r="AW167" s="11" t="s">
        <v>37</v>
      </c>
      <c r="AX167" s="11" t="s">
        <v>73</v>
      </c>
      <c r="AY167" s="187" t="s">
        <v>178</v>
      </c>
    </row>
    <row r="168" spans="2:51" s="11" customFormat="1" ht="13.5">
      <c r="B168" s="185"/>
      <c r="D168" s="186" t="s">
        <v>186</v>
      </c>
      <c r="E168" s="187" t="s">
        <v>5</v>
      </c>
      <c r="F168" s="188" t="s">
        <v>962</v>
      </c>
      <c r="H168" s="189">
        <v>84.468</v>
      </c>
      <c r="I168" s="190"/>
      <c r="L168" s="185"/>
      <c r="M168" s="191"/>
      <c r="N168" s="192"/>
      <c r="O168" s="192"/>
      <c r="P168" s="192"/>
      <c r="Q168" s="192"/>
      <c r="R168" s="192"/>
      <c r="S168" s="192"/>
      <c r="T168" s="193"/>
      <c r="AT168" s="187" t="s">
        <v>186</v>
      </c>
      <c r="AU168" s="187" t="s">
        <v>83</v>
      </c>
      <c r="AV168" s="11" t="s">
        <v>83</v>
      </c>
      <c r="AW168" s="11" t="s">
        <v>37</v>
      </c>
      <c r="AX168" s="11" t="s">
        <v>73</v>
      </c>
      <c r="AY168" s="187" t="s">
        <v>178</v>
      </c>
    </row>
    <row r="169" spans="2:51" s="12" customFormat="1" ht="13.5">
      <c r="B169" s="194"/>
      <c r="D169" s="186" t="s">
        <v>186</v>
      </c>
      <c r="E169" s="195" t="s">
        <v>5</v>
      </c>
      <c r="F169" s="196" t="s">
        <v>188</v>
      </c>
      <c r="H169" s="197">
        <v>143.788</v>
      </c>
      <c r="I169" s="198"/>
      <c r="L169" s="194"/>
      <c r="M169" s="199"/>
      <c r="N169" s="200"/>
      <c r="O169" s="200"/>
      <c r="P169" s="200"/>
      <c r="Q169" s="200"/>
      <c r="R169" s="200"/>
      <c r="S169" s="200"/>
      <c r="T169" s="201"/>
      <c r="AT169" s="195" t="s">
        <v>186</v>
      </c>
      <c r="AU169" s="195" t="s">
        <v>83</v>
      </c>
      <c r="AV169" s="12" t="s">
        <v>185</v>
      </c>
      <c r="AW169" s="12" t="s">
        <v>37</v>
      </c>
      <c r="AX169" s="12" t="s">
        <v>81</v>
      </c>
      <c r="AY169" s="195" t="s">
        <v>178</v>
      </c>
    </row>
    <row r="170" spans="2:65" s="1" customFormat="1" ht="16.5" customHeight="1">
      <c r="B170" s="172"/>
      <c r="C170" s="202" t="s">
        <v>332</v>
      </c>
      <c r="D170" s="202" t="s">
        <v>271</v>
      </c>
      <c r="E170" s="203" t="s">
        <v>963</v>
      </c>
      <c r="F170" s="204" t="s">
        <v>964</v>
      </c>
      <c r="G170" s="205" t="s">
        <v>217</v>
      </c>
      <c r="H170" s="206">
        <v>0.043</v>
      </c>
      <c r="I170" s="207"/>
      <c r="J170" s="208">
        <f>ROUND(I170*H170,2)</f>
        <v>0</v>
      </c>
      <c r="K170" s="204" t="s">
        <v>267</v>
      </c>
      <c r="L170" s="209"/>
      <c r="M170" s="210" t="s">
        <v>5</v>
      </c>
      <c r="N170" s="211" t="s">
        <v>44</v>
      </c>
      <c r="O170" s="40"/>
      <c r="P170" s="182">
        <f>O170*H170</f>
        <v>0</v>
      </c>
      <c r="Q170" s="182">
        <v>0</v>
      </c>
      <c r="R170" s="182">
        <f>Q170*H170</f>
        <v>0</v>
      </c>
      <c r="S170" s="182">
        <v>0</v>
      </c>
      <c r="T170" s="183">
        <f>S170*H170</f>
        <v>0</v>
      </c>
      <c r="AR170" s="22" t="s">
        <v>256</v>
      </c>
      <c r="AT170" s="22" t="s">
        <v>271</v>
      </c>
      <c r="AU170" s="22" t="s">
        <v>83</v>
      </c>
      <c r="AY170" s="22" t="s">
        <v>178</v>
      </c>
      <c r="BE170" s="184">
        <f>IF(N170="základní",J170,0)</f>
        <v>0</v>
      </c>
      <c r="BF170" s="184">
        <f>IF(N170="snížená",J170,0)</f>
        <v>0</v>
      </c>
      <c r="BG170" s="184">
        <f>IF(N170="zákl. přenesená",J170,0)</f>
        <v>0</v>
      </c>
      <c r="BH170" s="184">
        <f>IF(N170="sníž. přenesená",J170,0)</f>
        <v>0</v>
      </c>
      <c r="BI170" s="184">
        <f>IF(N170="nulová",J170,0)</f>
        <v>0</v>
      </c>
      <c r="BJ170" s="22" t="s">
        <v>81</v>
      </c>
      <c r="BK170" s="184">
        <f>ROUND(I170*H170,2)</f>
        <v>0</v>
      </c>
      <c r="BL170" s="22" t="s">
        <v>218</v>
      </c>
      <c r="BM170" s="22" t="s">
        <v>335</v>
      </c>
    </row>
    <row r="171" spans="2:51" s="11" customFormat="1" ht="13.5">
      <c r="B171" s="185"/>
      <c r="D171" s="186" t="s">
        <v>186</v>
      </c>
      <c r="E171" s="187" t="s">
        <v>5</v>
      </c>
      <c r="F171" s="188" t="s">
        <v>965</v>
      </c>
      <c r="H171" s="189">
        <v>0.043</v>
      </c>
      <c r="I171" s="190"/>
      <c r="L171" s="185"/>
      <c r="M171" s="191"/>
      <c r="N171" s="192"/>
      <c r="O171" s="192"/>
      <c r="P171" s="192"/>
      <c r="Q171" s="192"/>
      <c r="R171" s="192"/>
      <c r="S171" s="192"/>
      <c r="T171" s="193"/>
      <c r="AT171" s="187" t="s">
        <v>186</v>
      </c>
      <c r="AU171" s="187" t="s">
        <v>83</v>
      </c>
      <c r="AV171" s="11" t="s">
        <v>83</v>
      </c>
      <c r="AW171" s="11" t="s">
        <v>37</v>
      </c>
      <c r="AX171" s="11" t="s">
        <v>73</v>
      </c>
      <c r="AY171" s="187" t="s">
        <v>178</v>
      </c>
    </row>
    <row r="172" spans="2:51" s="12" customFormat="1" ht="13.5">
      <c r="B172" s="194"/>
      <c r="D172" s="186" t="s">
        <v>186</v>
      </c>
      <c r="E172" s="195" t="s">
        <v>5</v>
      </c>
      <c r="F172" s="196" t="s">
        <v>188</v>
      </c>
      <c r="H172" s="197">
        <v>0.043</v>
      </c>
      <c r="I172" s="198"/>
      <c r="L172" s="194"/>
      <c r="M172" s="199"/>
      <c r="N172" s="200"/>
      <c r="O172" s="200"/>
      <c r="P172" s="200"/>
      <c r="Q172" s="200"/>
      <c r="R172" s="200"/>
      <c r="S172" s="200"/>
      <c r="T172" s="201"/>
      <c r="AT172" s="195" t="s">
        <v>186</v>
      </c>
      <c r="AU172" s="195" t="s">
        <v>83</v>
      </c>
      <c r="AV172" s="12" t="s">
        <v>185</v>
      </c>
      <c r="AW172" s="12" t="s">
        <v>37</v>
      </c>
      <c r="AX172" s="12" t="s">
        <v>81</v>
      </c>
      <c r="AY172" s="195" t="s">
        <v>178</v>
      </c>
    </row>
    <row r="173" spans="2:65" s="1" customFormat="1" ht="25.5" customHeight="1">
      <c r="B173" s="172"/>
      <c r="C173" s="173" t="s">
        <v>263</v>
      </c>
      <c r="D173" s="173" t="s">
        <v>180</v>
      </c>
      <c r="E173" s="174" t="s">
        <v>966</v>
      </c>
      <c r="F173" s="175" t="s">
        <v>967</v>
      </c>
      <c r="G173" s="176" t="s">
        <v>183</v>
      </c>
      <c r="H173" s="177">
        <v>84.04</v>
      </c>
      <c r="I173" s="178"/>
      <c r="J173" s="179">
        <f>ROUND(I173*H173,2)</f>
        <v>0</v>
      </c>
      <c r="K173" s="175" t="s">
        <v>267</v>
      </c>
      <c r="L173" s="39"/>
      <c r="M173" s="180" t="s">
        <v>5</v>
      </c>
      <c r="N173" s="181" t="s">
        <v>44</v>
      </c>
      <c r="O173" s="40"/>
      <c r="P173" s="182">
        <f>O173*H173</f>
        <v>0</v>
      </c>
      <c r="Q173" s="182">
        <v>0</v>
      </c>
      <c r="R173" s="182">
        <f>Q173*H173</f>
        <v>0</v>
      </c>
      <c r="S173" s="182">
        <v>0</v>
      </c>
      <c r="T173" s="183">
        <f>S173*H173</f>
        <v>0</v>
      </c>
      <c r="AR173" s="22" t="s">
        <v>218</v>
      </c>
      <c r="AT173" s="22" t="s">
        <v>180</v>
      </c>
      <c r="AU173" s="22" t="s">
        <v>83</v>
      </c>
      <c r="AY173" s="22" t="s">
        <v>178</v>
      </c>
      <c r="BE173" s="184">
        <f>IF(N173="základní",J173,0)</f>
        <v>0</v>
      </c>
      <c r="BF173" s="184">
        <f>IF(N173="snížená",J173,0)</f>
        <v>0</v>
      </c>
      <c r="BG173" s="184">
        <f>IF(N173="zákl. přenesená",J173,0)</f>
        <v>0</v>
      </c>
      <c r="BH173" s="184">
        <f>IF(N173="sníž. přenesená",J173,0)</f>
        <v>0</v>
      </c>
      <c r="BI173" s="184">
        <f>IF(N173="nulová",J173,0)</f>
        <v>0</v>
      </c>
      <c r="BJ173" s="22" t="s">
        <v>81</v>
      </c>
      <c r="BK173" s="184">
        <f>ROUND(I173*H173,2)</f>
        <v>0</v>
      </c>
      <c r="BL173" s="22" t="s">
        <v>218</v>
      </c>
      <c r="BM173" s="22" t="s">
        <v>339</v>
      </c>
    </row>
    <row r="174" spans="2:51" s="11" customFormat="1" ht="13.5">
      <c r="B174" s="185"/>
      <c r="D174" s="186" t="s">
        <v>186</v>
      </c>
      <c r="E174" s="187" t="s">
        <v>5</v>
      </c>
      <c r="F174" s="188" t="s">
        <v>968</v>
      </c>
      <c r="H174" s="189">
        <v>84.04</v>
      </c>
      <c r="I174" s="190"/>
      <c r="L174" s="185"/>
      <c r="M174" s="191"/>
      <c r="N174" s="192"/>
      <c r="O174" s="192"/>
      <c r="P174" s="192"/>
      <c r="Q174" s="192"/>
      <c r="R174" s="192"/>
      <c r="S174" s="192"/>
      <c r="T174" s="193"/>
      <c r="AT174" s="187" t="s">
        <v>186</v>
      </c>
      <c r="AU174" s="187" t="s">
        <v>83</v>
      </c>
      <c r="AV174" s="11" t="s">
        <v>83</v>
      </c>
      <c r="AW174" s="11" t="s">
        <v>37</v>
      </c>
      <c r="AX174" s="11" t="s">
        <v>73</v>
      </c>
      <c r="AY174" s="187" t="s">
        <v>178</v>
      </c>
    </row>
    <row r="175" spans="2:51" s="12" customFormat="1" ht="13.5">
      <c r="B175" s="194"/>
      <c r="D175" s="186" t="s">
        <v>186</v>
      </c>
      <c r="E175" s="195" t="s">
        <v>5</v>
      </c>
      <c r="F175" s="196" t="s">
        <v>188</v>
      </c>
      <c r="H175" s="197">
        <v>84.04</v>
      </c>
      <c r="I175" s="198"/>
      <c r="L175" s="194"/>
      <c r="M175" s="199"/>
      <c r="N175" s="200"/>
      <c r="O175" s="200"/>
      <c r="P175" s="200"/>
      <c r="Q175" s="200"/>
      <c r="R175" s="200"/>
      <c r="S175" s="200"/>
      <c r="T175" s="201"/>
      <c r="AT175" s="195" t="s">
        <v>186</v>
      </c>
      <c r="AU175" s="195" t="s">
        <v>83</v>
      </c>
      <c r="AV175" s="12" t="s">
        <v>185</v>
      </c>
      <c r="AW175" s="12" t="s">
        <v>37</v>
      </c>
      <c r="AX175" s="12" t="s">
        <v>81</v>
      </c>
      <c r="AY175" s="195" t="s">
        <v>178</v>
      </c>
    </row>
    <row r="176" spans="2:65" s="1" customFormat="1" ht="16.5" customHeight="1">
      <c r="B176" s="172"/>
      <c r="C176" s="202" t="s">
        <v>341</v>
      </c>
      <c r="D176" s="202" t="s">
        <v>271</v>
      </c>
      <c r="E176" s="203" t="s">
        <v>963</v>
      </c>
      <c r="F176" s="204" t="s">
        <v>964</v>
      </c>
      <c r="G176" s="205" t="s">
        <v>217</v>
      </c>
      <c r="H176" s="206">
        <v>0.029</v>
      </c>
      <c r="I176" s="207"/>
      <c r="J176" s="208">
        <f>ROUND(I176*H176,2)</f>
        <v>0</v>
      </c>
      <c r="K176" s="204" t="s">
        <v>267</v>
      </c>
      <c r="L176" s="209"/>
      <c r="M176" s="210" t="s">
        <v>5</v>
      </c>
      <c r="N176" s="211" t="s">
        <v>44</v>
      </c>
      <c r="O176" s="40"/>
      <c r="P176" s="182">
        <f>O176*H176</f>
        <v>0</v>
      </c>
      <c r="Q176" s="182">
        <v>0</v>
      </c>
      <c r="R176" s="182">
        <f>Q176*H176</f>
        <v>0</v>
      </c>
      <c r="S176" s="182">
        <v>0</v>
      </c>
      <c r="T176" s="183">
        <f>S176*H176</f>
        <v>0</v>
      </c>
      <c r="AR176" s="22" t="s">
        <v>256</v>
      </c>
      <c r="AT176" s="22" t="s">
        <v>271</v>
      </c>
      <c r="AU176" s="22" t="s">
        <v>83</v>
      </c>
      <c r="AY176" s="22" t="s">
        <v>178</v>
      </c>
      <c r="BE176" s="184">
        <f>IF(N176="základní",J176,0)</f>
        <v>0</v>
      </c>
      <c r="BF176" s="184">
        <f>IF(N176="snížená",J176,0)</f>
        <v>0</v>
      </c>
      <c r="BG176" s="184">
        <f>IF(N176="zákl. přenesená",J176,0)</f>
        <v>0</v>
      </c>
      <c r="BH176" s="184">
        <f>IF(N176="sníž. přenesená",J176,0)</f>
        <v>0</v>
      </c>
      <c r="BI176" s="184">
        <f>IF(N176="nulová",J176,0)</f>
        <v>0</v>
      </c>
      <c r="BJ176" s="22" t="s">
        <v>81</v>
      </c>
      <c r="BK176" s="184">
        <f>ROUND(I176*H176,2)</f>
        <v>0</v>
      </c>
      <c r="BL176" s="22" t="s">
        <v>218</v>
      </c>
      <c r="BM176" s="22" t="s">
        <v>345</v>
      </c>
    </row>
    <row r="177" spans="2:51" s="11" customFormat="1" ht="13.5">
      <c r="B177" s="185"/>
      <c r="D177" s="186" t="s">
        <v>186</v>
      </c>
      <c r="E177" s="187" t="s">
        <v>5</v>
      </c>
      <c r="F177" s="188" t="s">
        <v>969</v>
      </c>
      <c r="H177" s="189">
        <v>0.029</v>
      </c>
      <c r="I177" s="190"/>
      <c r="L177" s="185"/>
      <c r="M177" s="191"/>
      <c r="N177" s="192"/>
      <c r="O177" s="192"/>
      <c r="P177" s="192"/>
      <c r="Q177" s="192"/>
      <c r="R177" s="192"/>
      <c r="S177" s="192"/>
      <c r="T177" s="193"/>
      <c r="AT177" s="187" t="s">
        <v>186</v>
      </c>
      <c r="AU177" s="187" t="s">
        <v>83</v>
      </c>
      <c r="AV177" s="11" t="s">
        <v>83</v>
      </c>
      <c r="AW177" s="11" t="s">
        <v>37</v>
      </c>
      <c r="AX177" s="11" t="s">
        <v>73</v>
      </c>
      <c r="AY177" s="187" t="s">
        <v>178</v>
      </c>
    </row>
    <row r="178" spans="2:51" s="12" customFormat="1" ht="13.5">
      <c r="B178" s="194"/>
      <c r="D178" s="186" t="s">
        <v>186</v>
      </c>
      <c r="E178" s="195" t="s">
        <v>5</v>
      </c>
      <c r="F178" s="196" t="s">
        <v>188</v>
      </c>
      <c r="H178" s="197">
        <v>0.029</v>
      </c>
      <c r="I178" s="198"/>
      <c r="L178" s="194"/>
      <c r="M178" s="199"/>
      <c r="N178" s="200"/>
      <c r="O178" s="200"/>
      <c r="P178" s="200"/>
      <c r="Q178" s="200"/>
      <c r="R178" s="200"/>
      <c r="S178" s="200"/>
      <c r="T178" s="201"/>
      <c r="AT178" s="195" t="s">
        <v>186</v>
      </c>
      <c r="AU178" s="195" t="s">
        <v>83</v>
      </c>
      <c r="AV178" s="12" t="s">
        <v>185</v>
      </c>
      <c r="AW178" s="12" t="s">
        <v>37</v>
      </c>
      <c r="AX178" s="12" t="s">
        <v>81</v>
      </c>
      <c r="AY178" s="195" t="s">
        <v>178</v>
      </c>
    </row>
    <row r="179" spans="2:65" s="1" customFormat="1" ht="25.5" customHeight="1">
      <c r="B179" s="172"/>
      <c r="C179" s="173" t="s">
        <v>268</v>
      </c>
      <c r="D179" s="173" t="s">
        <v>180</v>
      </c>
      <c r="E179" s="174" t="s">
        <v>970</v>
      </c>
      <c r="F179" s="175" t="s">
        <v>971</v>
      </c>
      <c r="G179" s="176" t="s">
        <v>183</v>
      </c>
      <c r="H179" s="177">
        <v>287.576</v>
      </c>
      <c r="I179" s="178"/>
      <c r="J179" s="179">
        <f>ROUND(I179*H179,2)</f>
        <v>0</v>
      </c>
      <c r="K179" s="175" t="s">
        <v>267</v>
      </c>
      <c r="L179" s="39"/>
      <c r="M179" s="180" t="s">
        <v>5</v>
      </c>
      <c r="N179" s="181" t="s">
        <v>44</v>
      </c>
      <c r="O179" s="40"/>
      <c r="P179" s="182">
        <f>O179*H179</f>
        <v>0</v>
      </c>
      <c r="Q179" s="182">
        <v>0</v>
      </c>
      <c r="R179" s="182">
        <f>Q179*H179</f>
        <v>0</v>
      </c>
      <c r="S179" s="182">
        <v>0</v>
      </c>
      <c r="T179" s="183">
        <f>S179*H179</f>
        <v>0</v>
      </c>
      <c r="AR179" s="22" t="s">
        <v>218</v>
      </c>
      <c r="AT179" s="22" t="s">
        <v>180</v>
      </c>
      <c r="AU179" s="22" t="s">
        <v>83</v>
      </c>
      <c r="AY179" s="22" t="s">
        <v>178</v>
      </c>
      <c r="BE179" s="184">
        <f>IF(N179="základní",J179,0)</f>
        <v>0</v>
      </c>
      <c r="BF179" s="184">
        <f>IF(N179="snížená",J179,0)</f>
        <v>0</v>
      </c>
      <c r="BG179" s="184">
        <f>IF(N179="zákl. přenesená",J179,0)</f>
        <v>0</v>
      </c>
      <c r="BH179" s="184">
        <f>IF(N179="sníž. přenesená",J179,0)</f>
        <v>0</v>
      </c>
      <c r="BI179" s="184">
        <f>IF(N179="nulová",J179,0)</f>
        <v>0</v>
      </c>
      <c r="BJ179" s="22" t="s">
        <v>81</v>
      </c>
      <c r="BK179" s="184">
        <f>ROUND(I179*H179,2)</f>
        <v>0</v>
      </c>
      <c r="BL179" s="22" t="s">
        <v>218</v>
      </c>
      <c r="BM179" s="22" t="s">
        <v>349</v>
      </c>
    </row>
    <row r="180" spans="2:51" s="11" customFormat="1" ht="13.5">
      <c r="B180" s="185"/>
      <c r="D180" s="186" t="s">
        <v>186</v>
      </c>
      <c r="E180" s="187" t="s">
        <v>5</v>
      </c>
      <c r="F180" s="188" t="s">
        <v>972</v>
      </c>
      <c r="H180" s="189">
        <v>287.576</v>
      </c>
      <c r="I180" s="190"/>
      <c r="L180" s="185"/>
      <c r="M180" s="191"/>
      <c r="N180" s="192"/>
      <c r="O180" s="192"/>
      <c r="P180" s="192"/>
      <c r="Q180" s="192"/>
      <c r="R180" s="192"/>
      <c r="S180" s="192"/>
      <c r="T180" s="193"/>
      <c r="AT180" s="187" t="s">
        <v>186</v>
      </c>
      <c r="AU180" s="187" t="s">
        <v>83</v>
      </c>
      <c r="AV180" s="11" t="s">
        <v>83</v>
      </c>
      <c r="AW180" s="11" t="s">
        <v>37</v>
      </c>
      <c r="AX180" s="11" t="s">
        <v>73</v>
      </c>
      <c r="AY180" s="187" t="s">
        <v>178</v>
      </c>
    </row>
    <row r="181" spans="2:51" s="12" customFormat="1" ht="13.5">
      <c r="B181" s="194"/>
      <c r="D181" s="186" t="s">
        <v>186</v>
      </c>
      <c r="E181" s="195" t="s">
        <v>5</v>
      </c>
      <c r="F181" s="196" t="s">
        <v>188</v>
      </c>
      <c r="H181" s="197">
        <v>287.576</v>
      </c>
      <c r="I181" s="198"/>
      <c r="L181" s="194"/>
      <c r="M181" s="199"/>
      <c r="N181" s="200"/>
      <c r="O181" s="200"/>
      <c r="P181" s="200"/>
      <c r="Q181" s="200"/>
      <c r="R181" s="200"/>
      <c r="S181" s="200"/>
      <c r="T181" s="201"/>
      <c r="AT181" s="195" t="s">
        <v>186</v>
      </c>
      <c r="AU181" s="195" t="s">
        <v>83</v>
      </c>
      <c r="AV181" s="12" t="s">
        <v>185</v>
      </c>
      <c r="AW181" s="12" t="s">
        <v>37</v>
      </c>
      <c r="AX181" s="12" t="s">
        <v>81</v>
      </c>
      <c r="AY181" s="195" t="s">
        <v>178</v>
      </c>
    </row>
    <row r="182" spans="2:65" s="1" customFormat="1" ht="16.5" customHeight="1">
      <c r="B182" s="172"/>
      <c r="C182" s="202" t="s">
        <v>350</v>
      </c>
      <c r="D182" s="202" t="s">
        <v>271</v>
      </c>
      <c r="E182" s="203" t="s">
        <v>973</v>
      </c>
      <c r="F182" s="204" t="s">
        <v>974</v>
      </c>
      <c r="G182" s="205" t="s">
        <v>183</v>
      </c>
      <c r="H182" s="206">
        <v>287.576</v>
      </c>
      <c r="I182" s="207"/>
      <c r="J182" s="208">
        <f>ROUND(I182*H182,2)</f>
        <v>0</v>
      </c>
      <c r="K182" s="204" t="s">
        <v>5</v>
      </c>
      <c r="L182" s="209"/>
      <c r="M182" s="210" t="s">
        <v>5</v>
      </c>
      <c r="N182" s="211" t="s">
        <v>44</v>
      </c>
      <c r="O182" s="40"/>
      <c r="P182" s="182">
        <f>O182*H182</f>
        <v>0</v>
      </c>
      <c r="Q182" s="182">
        <v>0</v>
      </c>
      <c r="R182" s="182">
        <f>Q182*H182</f>
        <v>0</v>
      </c>
      <c r="S182" s="182">
        <v>0</v>
      </c>
      <c r="T182" s="183">
        <f>S182*H182</f>
        <v>0</v>
      </c>
      <c r="AR182" s="22" t="s">
        <v>256</v>
      </c>
      <c r="AT182" s="22" t="s">
        <v>271</v>
      </c>
      <c r="AU182" s="22" t="s">
        <v>83</v>
      </c>
      <c r="AY182" s="22" t="s">
        <v>178</v>
      </c>
      <c r="BE182" s="184">
        <f>IF(N182="základní",J182,0)</f>
        <v>0</v>
      </c>
      <c r="BF182" s="184">
        <f>IF(N182="snížená",J182,0)</f>
        <v>0</v>
      </c>
      <c r="BG182" s="184">
        <f>IF(N182="zákl. přenesená",J182,0)</f>
        <v>0</v>
      </c>
      <c r="BH182" s="184">
        <f>IF(N182="sníž. přenesená",J182,0)</f>
        <v>0</v>
      </c>
      <c r="BI182" s="184">
        <f>IF(N182="nulová",J182,0)</f>
        <v>0</v>
      </c>
      <c r="BJ182" s="22" t="s">
        <v>81</v>
      </c>
      <c r="BK182" s="184">
        <f>ROUND(I182*H182,2)</f>
        <v>0</v>
      </c>
      <c r="BL182" s="22" t="s">
        <v>218</v>
      </c>
      <c r="BM182" s="22" t="s">
        <v>353</v>
      </c>
    </row>
    <row r="183" spans="2:65" s="1" customFormat="1" ht="25.5" customHeight="1">
      <c r="B183" s="172"/>
      <c r="C183" s="173" t="s">
        <v>274</v>
      </c>
      <c r="D183" s="173" t="s">
        <v>180</v>
      </c>
      <c r="E183" s="174" t="s">
        <v>975</v>
      </c>
      <c r="F183" s="175" t="s">
        <v>976</v>
      </c>
      <c r="G183" s="176" t="s">
        <v>183</v>
      </c>
      <c r="H183" s="177">
        <v>168.08</v>
      </c>
      <c r="I183" s="178"/>
      <c r="J183" s="179">
        <f>ROUND(I183*H183,2)</f>
        <v>0</v>
      </c>
      <c r="K183" s="175" t="s">
        <v>267</v>
      </c>
      <c r="L183" s="39"/>
      <c r="M183" s="180" t="s">
        <v>5</v>
      </c>
      <c r="N183" s="181" t="s">
        <v>44</v>
      </c>
      <c r="O183" s="40"/>
      <c r="P183" s="182">
        <f>O183*H183</f>
        <v>0</v>
      </c>
      <c r="Q183" s="182">
        <v>0</v>
      </c>
      <c r="R183" s="182">
        <f>Q183*H183</f>
        <v>0</v>
      </c>
      <c r="S183" s="182">
        <v>0</v>
      </c>
      <c r="T183" s="183">
        <f>S183*H183</f>
        <v>0</v>
      </c>
      <c r="AR183" s="22" t="s">
        <v>218</v>
      </c>
      <c r="AT183" s="22" t="s">
        <v>180</v>
      </c>
      <c r="AU183" s="22" t="s">
        <v>83</v>
      </c>
      <c r="AY183" s="22" t="s">
        <v>178</v>
      </c>
      <c r="BE183" s="184">
        <f>IF(N183="základní",J183,0)</f>
        <v>0</v>
      </c>
      <c r="BF183" s="184">
        <f>IF(N183="snížená",J183,0)</f>
        <v>0</v>
      </c>
      <c r="BG183" s="184">
        <f>IF(N183="zákl. přenesená",J183,0)</f>
        <v>0</v>
      </c>
      <c r="BH183" s="184">
        <f>IF(N183="sníž. přenesená",J183,0)</f>
        <v>0</v>
      </c>
      <c r="BI183" s="184">
        <f>IF(N183="nulová",J183,0)</f>
        <v>0</v>
      </c>
      <c r="BJ183" s="22" t="s">
        <v>81</v>
      </c>
      <c r="BK183" s="184">
        <f>ROUND(I183*H183,2)</f>
        <v>0</v>
      </c>
      <c r="BL183" s="22" t="s">
        <v>218</v>
      </c>
      <c r="BM183" s="22" t="s">
        <v>357</v>
      </c>
    </row>
    <row r="184" spans="2:51" s="11" customFormat="1" ht="13.5">
      <c r="B184" s="185"/>
      <c r="D184" s="186" t="s">
        <v>186</v>
      </c>
      <c r="E184" s="187" t="s">
        <v>5</v>
      </c>
      <c r="F184" s="188" t="s">
        <v>977</v>
      </c>
      <c r="H184" s="189">
        <v>168.08</v>
      </c>
      <c r="I184" s="190"/>
      <c r="L184" s="185"/>
      <c r="M184" s="191"/>
      <c r="N184" s="192"/>
      <c r="O184" s="192"/>
      <c r="P184" s="192"/>
      <c r="Q184" s="192"/>
      <c r="R184" s="192"/>
      <c r="S184" s="192"/>
      <c r="T184" s="193"/>
      <c r="AT184" s="187" t="s">
        <v>186</v>
      </c>
      <c r="AU184" s="187" t="s">
        <v>83</v>
      </c>
      <c r="AV184" s="11" t="s">
        <v>83</v>
      </c>
      <c r="AW184" s="11" t="s">
        <v>37</v>
      </c>
      <c r="AX184" s="11" t="s">
        <v>73</v>
      </c>
      <c r="AY184" s="187" t="s">
        <v>178</v>
      </c>
    </row>
    <row r="185" spans="2:51" s="12" customFormat="1" ht="13.5">
      <c r="B185" s="194"/>
      <c r="D185" s="186" t="s">
        <v>186</v>
      </c>
      <c r="E185" s="195" t="s">
        <v>5</v>
      </c>
      <c r="F185" s="196" t="s">
        <v>188</v>
      </c>
      <c r="H185" s="197">
        <v>168.08</v>
      </c>
      <c r="I185" s="198"/>
      <c r="L185" s="194"/>
      <c r="M185" s="199"/>
      <c r="N185" s="200"/>
      <c r="O185" s="200"/>
      <c r="P185" s="200"/>
      <c r="Q185" s="200"/>
      <c r="R185" s="200"/>
      <c r="S185" s="200"/>
      <c r="T185" s="201"/>
      <c r="AT185" s="195" t="s">
        <v>186</v>
      </c>
      <c r="AU185" s="195" t="s">
        <v>83</v>
      </c>
      <c r="AV185" s="12" t="s">
        <v>185</v>
      </c>
      <c r="AW185" s="12" t="s">
        <v>37</v>
      </c>
      <c r="AX185" s="12" t="s">
        <v>81</v>
      </c>
      <c r="AY185" s="195" t="s">
        <v>178</v>
      </c>
    </row>
    <row r="186" spans="2:65" s="1" customFormat="1" ht="16.5" customHeight="1">
      <c r="B186" s="172"/>
      <c r="C186" s="202" t="s">
        <v>358</v>
      </c>
      <c r="D186" s="202" t="s">
        <v>271</v>
      </c>
      <c r="E186" s="203" t="s">
        <v>973</v>
      </c>
      <c r="F186" s="204" t="s">
        <v>974</v>
      </c>
      <c r="G186" s="205" t="s">
        <v>183</v>
      </c>
      <c r="H186" s="206">
        <v>168.08</v>
      </c>
      <c r="I186" s="207"/>
      <c r="J186" s="208">
        <f>ROUND(I186*H186,2)</f>
        <v>0</v>
      </c>
      <c r="K186" s="204" t="s">
        <v>5</v>
      </c>
      <c r="L186" s="209"/>
      <c r="M186" s="210" t="s">
        <v>5</v>
      </c>
      <c r="N186" s="211" t="s">
        <v>44</v>
      </c>
      <c r="O186" s="40"/>
      <c r="P186" s="182">
        <f>O186*H186</f>
        <v>0</v>
      </c>
      <c r="Q186" s="182">
        <v>0</v>
      </c>
      <c r="R186" s="182">
        <f>Q186*H186</f>
        <v>0</v>
      </c>
      <c r="S186" s="182">
        <v>0</v>
      </c>
      <c r="T186" s="183">
        <f>S186*H186</f>
        <v>0</v>
      </c>
      <c r="AR186" s="22" t="s">
        <v>256</v>
      </c>
      <c r="AT186" s="22" t="s">
        <v>271</v>
      </c>
      <c r="AU186" s="22" t="s">
        <v>83</v>
      </c>
      <c r="AY186" s="22" t="s">
        <v>178</v>
      </c>
      <c r="BE186" s="184">
        <f>IF(N186="základní",J186,0)</f>
        <v>0</v>
      </c>
      <c r="BF186" s="184">
        <f>IF(N186="snížená",J186,0)</f>
        <v>0</v>
      </c>
      <c r="BG186" s="184">
        <f>IF(N186="zákl. přenesená",J186,0)</f>
        <v>0</v>
      </c>
      <c r="BH186" s="184">
        <f>IF(N186="sníž. přenesená",J186,0)</f>
        <v>0</v>
      </c>
      <c r="BI186" s="184">
        <f>IF(N186="nulová",J186,0)</f>
        <v>0</v>
      </c>
      <c r="BJ186" s="22" t="s">
        <v>81</v>
      </c>
      <c r="BK186" s="184">
        <f>ROUND(I186*H186,2)</f>
        <v>0</v>
      </c>
      <c r="BL186" s="22" t="s">
        <v>218</v>
      </c>
      <c r="BM186" s="22" t="s">
        <v>359</v>
      </c>
    </row>
    <row r="187" spans="2:65" s="1" customFormat="1" ht="38.25" customHeight="1">
      <c r="B187" s="172"/>
      <c r="C187" s="173" t="s">
        <v>278</v>
      </c>
      <c r="D187" s="173" t="s">
        <v>180</v>
      </c>
      <c r="E187" s="174" t="s">
        <v>978</v>
      </c>
      <c r="F187" s="175" t="s">
        <v>979</v>
      </c>
      <c r="G187" s="176" t="s">
        <v>560</v>
      </c>
      <c r="H187" s="212"/>
      <c r="I187" s="178"/>
      <c r="J187" s="179">
        <f>ROUND(I187*H187,2)</f>
        <v>0</v>
      </c>
      <c r="K187" s="175" t="s">
        <v>267</v>
      </c>
      <c r="L187" s="39"/>
      <c r="M187" s="180" t="s">
        <v>5</v>
      </c>
      <c r="N187" s="181" t="s">
        <v>44</v>
      </c>
      <c r="O187" s="40"/>
      <c r="P187" s="182">
        <f>O187*H187</f>
        <v>0</v>
      </c>
      <c r="Q187" s="182">
        <v>0</v>
      </c>
      <c r="R187" s="182">
        <f>Q187*H187</f>
        <v>0</v>
      </c>
      <c r="S187" s="182">
        <v>0</v>
      </c>
      <c r="T187" s="183">
        <f>S187*H187</f>
        <v>0</v>
      </c>
      <c r="AR187" s="22" t="s">
        <v>218</v>
      </c>
      <c r="AT187" s="22" t="s">
        <v>180</v>
      </c>
      <c r="AU187" s="22" t="s">
        <v>83</v>
      </c>
      <c r="AY187" s="22" t="s">
        <v>178</v>
      </c>
      <c r="BE187" s="184">
        <f>IF(N187="základní",J187,0)</f>
        <v>0</v>
      </c>
      <c r="BF187" s="184">
        <f>IF(N187="snížená",J187,0)</f>
        <v>0</v>
      </c>
      <c r="BG187" s="184">
        <f>IF(N187="zákl. přenesená",J187,0)</f>
        <v>0</v>
      </c>
      <c r="BH187" s="184">
        <f>IF(N187="sníž. přenesená",J187,0)</f>
        <v>0</v>
      </c>
      <c r="BI187" s="184">
        <f>IF(N187="nulová",J187,0)</f>
        <v>0</v>
      </c>
      <c r="BJ187" s="22" t="s">
        <v>81</v>
      </c>
      <c r="BK187" s="184">
        <f>ROUND(I187*H187,2)</f>
        <v>0</v>
      </c>
      <c r="BL187" s="22" t="s">
        <v>218</v>
      </c>
      <c r="BM187" s="22" t="s">
        <v>364</v>
      </c>
    </row>
    <row r="188" spans="2:63" s="10" customFormat="1" ht="29.85" customHeight="1">
      <c r="B188" s="159"/>
      <c r="D188" s="160" t="s">
        <v>72</v>
      </c>
      <c r="E188" s="170" t="s">
        <v>786</v>
      </c>
      <c r="F188" s="170" t="s">
        <v>787</v>
      </c>
      <c r="I188" s="162"/>
      <c r="J188" s="171">
        <f>BK188</f>
        <v>0</v>
      </c>
      <c r="L188" s="159"/>
      <c r="M188" s="164"/>
      <c r="N188" s="165"/>
      <c r="O188" s="165"/>
      <c r="P188" s="166">
        <f>P189</f>
        <v>0</v>
      </c>
      <c r="Q188" s="165"/>
      <c r="R188" s="166">
        <f>R189</f>
        <v>0</v>
      </c>
      <c r="S188" s="165"/>
      <c r="T188" s="167">
        <f>T189</f>
        <v>0</v>
      </c>
      <c r="AR188" s="160" t="s">
        <v>83</v>
      </c>
      <c r="AT188" s="168" t="s">
        <v>72</v>
      </c>
      <c r="AU188" s="168" t="s">
        <v>81</v>
      </c>
      <c r="AY188" s="160" t="s">
        <v>178</v>
      </c>
      <c r="BK188" s="169">
        <f>BK189</f>
        <v>0</v>
      </c>
    </row>
    <row r="189" spans="2:65" s="1" customFormat="1" ht="25.5" customHeight="1">
      <c r="B189" s="172"/>
      <c r="C189" s="173" t="s">
        <v>366</v>
      </c>
      <c r="D189" s="173" t="s">
        <v>180</v>
      </c>
      <c r="E189" s="174" t="s">
        <v>788</v>
      </c>
      <c r="F189" s="175" t="s">
        <v>980</v>
      </c>
      <c r="G189" s="176" t="s">
        <v>299</v>
      </c>
      <c r="H189" s="177">
        <v>31</v>
      </c>
      <c r="I189" s="178"/>
      <c r="J189" s="179">
        <f>ROUND(I189*H189,2)</f>
        <v>0</v>
      </c>
      <c r="K189" s="175" t="s">
        <v>267</v>
      </c>
      <c r="L189" s="39"/>
      <c r="M189" s="180" t="s">
        <v>5</v>
      </c>
      <c r="N189" s="181" t="s">
        <v>44</v>
      </c>
      <c r="O189" s="40"/>
      <c r="P189" s="182">
        <f>O189*H189</f>
        <v>0</v>
      </c>
      <c r="Q189" s="182">
        <v>0</v>
      </c>
      <c r="R189" s="182">
        <f>Q189*H189</f>
        <v>0</v>
      </c>
      <c r="S189" s="182">
        <v>0</v>
      </c>
      <c r="T189" s="183">
        <f>S189*H189</f>
        <v>0</v>
      </c>
      <c r="AR189" s="22" t="s">
        <v>218</v>
      </c>
      <c r="AT189" s="22" t="s">
        <v>180</v>
      </c>
      <c r="AU189" s="22" t="s">
        <v>83</v>
      </c>
      <c r="AY189" s="22" t="s">
        <v>178</v>
      </c>
      <c r="BE189" s="184">
        <f>IF(N189="základní",J189,0)</f>
        <v>0</v>
      </c>
      <c r="BF189" s="184">
        <f>IF(N189="snížená",J189,0)</f>
        <v>0</v>
      </c>
      <c r="BG189" s="184">
        <f>IF(N189="zákl. přenesená",J189,0)</f>
        <v>0</v>
      </c>
      <c r="BH189" s="184">
        <f>IF(N189="sníž. přenesená",J189,0)</f>
        <v>0</v>
      </c>
      <c r="BI189" s="184">
        <f>IF(N189="nulová",J189,0)</f>
        <v>0</v>
      </c>
      <c r="BJ189" s="22" t="s">
        <v>81</v>
      </c>
      <c r="BK189" s="184">
        <f>ROUND(I189*H189,2)</f>
        <v>0</v>
      </c>
      <c r="BL189" s="22" t="s">
        <v>218</v>
      </c>
      <c r="BM189" s="22" t="s">
        <v>369</v>
      </c>
    </row>
    <row r="190" spans="2:63" s="10" customFormat="1" ht="29.85" customHeight="1">
      <c r="B190" s="159"/>
      <c r="D190" s="160" t="s">
        <v>72</v>
      </c>
      <c r="E190" s="170" t="s">
        <v>707</v>
      </c>
      <c r="F190" s="170" t="s">
        <v>708</v>
      </c>
      <c r="I190" s="162"/>
      <c r="J190" s="171">
        <f>BK190</f>
        <v>0</v>
      </c>
      <c r="L190" s="159"/>
      <c r="M190" s="164"/>
      <c r="N190" s="165"/>
      <c r="O190" s="165"/>
      <c r="P190" s="166">
        <f>SUM(P191:P197)</f>
        <v>0</v>
      </c>
      <c r="Q190" s="165"/>
      <c r="R190" s="166">
        <f>SUM(R191:R197)</f>
        <v>0</v>
      </c>
      <c r="S190" s="165"/>
      <c r="T190" s="167">
        <f>SUM(T191:T197)</f>
        <v>0</v>
      </c>
      <c r="AR190" s="160" t="s">
        <v>83</v>
      </c>
      <c r="AT190" s="168" t="s">
        <v>72</v>
      </c>
      <c r="AU190" s="168" t="s">
        <v>81</v>
      </c>
      <c r="AY190" s="160" t="s">
        <v>178</v>
      </c>
      <c r="BK190" s="169">
        <f>SUM(BK191:BK197)</f>
        <v>0</v>
      </c>
    </row>
    <row r="191" spans="2:65" s="1" customFormat="1" ht="25.5" customHeight="1">
      <c r="B191" s="172"/>
      <c r="C191" s="173" t="s">
        <v>282</v>
      </c>
      <c r="D191" s="173" t="s">
        <v>180</v>
      </c>
      <c r="E191" s="174" t="s">
        <v>981</v>
      </c>
      <c r="F191" s="175" t="s">
        <v>982</v>
      </c>
      <c r="G191" s="176" t="s">
        <v>722</v>
      </c>
      <c r="H191" s="177">
        <v>264.8</v>
      </c>
      <c r="I191" s="178"/>
      <c r="J191" s="179">
        <f>ROUND(I191*H191,2)</f>
        <v>0</v>
      </c>
      <c r="K191" s="175" t="s">
        <v>267</v>
      </c>
      <c r="L191" s="39"/>
      <c r="M191" s="180" t="s">
        <v>5</v>
      </c>
      <c r="N191" s="181" t="s">
        <v>44</v>
      </c>
      <c r="O191" s="40"/>
      <c r="P191" s="182">
        <f>O191*H191</f>
        <v>0</v>
      </c>
      <c r="Q191" s="182">
        <v>0</v>
      </c>
      <c r="R191" s="182">
        <f>Q191*H191</f>
        <v>0</v>
      </c>
      <c r="S191" s="182">
        <v>0</v>
      </c>
      <c r="T191" s="183">
        <f>S191*H191</f>
        <v>0</v>
      </c>
      <c r="AR191" s="22" t="s">
        <v>218</v>
      </c>
      <c r="AT191" s="22" t="s">
        <v>180</v>
      </c>
      <c r="AU191" s="22" t="s">
        <v>83</v>
      </c>
      <c r="AY191" s="22" t="s">
        <v>178</v>
      </c>
      <c r="BE191" s="184">
        <f>IF(N191="základní",J191,0)</f>
        <v>0</v>
      </c>
      <c r="BF191" s="184">
        <f>IF(N191="snížená",J191,0)</f>
        <v>0</v>
      </c>
      <c r="BG191" s="184">
        <f>IF(N191="zákl. přenesená",J191,0)</f>
        <v>0</v>
      </c>
      <c r="BH191" s="184">
        <f>IF(N191="sníž. přenesená",J191,0)</f>
        <v>0</v>
      </c>
      <c r="BI191" s="184">
        <f>IF(N191="nulová",J191,0)</f>
        <v>0</v>
      </c>
      <c r="BJ191" s="22" t="s">
        <v>81</v>
      </c>
      <c r="BK191" s="184">
        <f>ROUND(I191*H191,2)</f>
        <v>0</v>
      </c>
      <c r="BL191" s="22" t="s">
        <v>218</v>
      </c>
      <c r="BM191" s="22" t="s">
        <v>373</v>
      </c>
    </row>
    <row r="192" spans="2:51" s="11" customFormat="1" ht="13.5">
      <c r="B192" s="185"/>
      <c r="D192" s="186" t="s">
        <v>186</v>
      </c>
      <c r="E192" s="187" t="s">
        <v>5</v>
      </c>
      <c r="F192" s="188" t="s">
        <v>983</v>
      </c>
      <c r="H192" s="189">
        <v>264.8</v>
      </c>
      <c r="I192" s="190"/>
      <c r="L192" s="185"/>
      <c r="M192" s="191"/>
      <c r="N192" s="192"/>
      <c r="O192" s="192"/>
      <c r="P192" s="192"/>
      <c r="Q192" s="192"/>
      <c r="R192" s="192"/>
      <c r="S192" s="192"/>
      <c r="T192" s="193"/>
      <c r="AT192" s="187" t="s">
        <v>186</v>
      </c>
      <c r="AU192" s="187" t="s">
        <v>83</v>
      </c>
      <c r="AV192" s="11" t="s">
        <v>83</v>
      </c>
      <c r="AW192" s="11" t="s">
        <v>37</v>
      </c>
      <c r="AX192" s="11" t="s">
        <v>73</v>
      </c>
      <c r="AY192" s="187" t="s">
        <v>178</v>
      </c>
    </row>
    <row r="193" spans="2:51" s="12" customFormat="1" ht="13.5">
      <c r="B193" s="194"/>
      <c r="D193" s="186" t="s">
        <v>186</v>
      </c>
      <c r="E193" s="195" t="s">
        <v>5</v>
      </c>
      <c r="F193" s="196" t="s">
        <v>188</v>
      </c>
      <c r="H193" s="197">
        <v>264.8</v>
      </c>
      <c r="I193" s="198"/>
      <c r="L193" s="194"/>
      <c r="M193" s="199"/>
      <c r="N193" s="200"/>
      <c r="O193" s="200"/>
      <c r="P193" s="200"/>
      <c r="Q193" s="200"/>
      <c r="R193" s="200"/>
      <c r="S193" s="200"/>
      <c r="T193" s="201"/>
      <c r="AT193" s="195" t="s">
        <v>186</v>
      </c>
      <c r="AU193" s="195" t="s">
        <v>83</v>
      </c>
      <c r="AV193" s="12" t="s">
        <v>185</v>
      </c>
      <c r="AW193" s="12" t="s">
        <v>37</v>
      </c>
      <c r="AX193" s="12" t="s">
        <v>81</v>
      </c>
      <c r="AY193" s="195" t="s">
        <v>178</v>
      </c>
    </row>
    <row r="194" spans="2:65" s="1" customFormat="1" ht="16.5" customHeight="1">
      <c r="B194" s="172"/>
      <c r="C194" s="202" t="s">
        <v>374</v>
      </c>
      <c r="D194" s="202" t="s">
        <v>271</v>
      </c>
      <c r="E194" s="203" t="s">
        <v>984</v>
      </c>
      <c r="F194" s="204" t="s">
        <v>985</v>
      </c>
      <c r="G194" s="205" t="s">
        <v>290</v>
      </c>
      <c r="H194" s="206">
        <v>7.6</v>
      </c>
      <c r="I194" s="207"/>
      <c r="J194" s="208">
        <f>ROUND(I194*H194,2)</f>
        <v>0</v>
      </c>
      <c r="K194" s="204" t="s">
        <v>267</v>
      </c>
      <c r="L194" s="209"/>
      <c r="M194" s="210" t="s">
        <v>5</v>
      </c>
      <c r="N194" s="211" t="s">
        <v>44</v>
      </c>
      <c r="O194" s="40"/>
      <c r="P194" s="182">
        <f>O194*H194</f>
        <v>0</v>
      </c>
      <c r="Q194" s="182">
        <v>0</v>
      </c>
      <c r="R194" s="182">
        <f>Q194*H194</f>
        <v>0</v>
      </c>
      <c r="S194" s="182">
        <v>0</v>
      </c>
      <c r="T194" s="183">
        <f>S194*H194</f>
        <v>0</v>
      </c>
      <c r="AR194" s="22" t="s">
        <v>256</v>
      </c>
      <c r="AT194" s="22" t="s">
        <v>271</v>
      </c>
      <c r="AU194" s="22" t="s">
        <v>83</v>
      </c>
      <c r="AY194" s="22" t="s">
        <v>178</v>
      </c>
      <c r="BE194" s="184">
        <f>IF(N194="základní",J194,0)</f>
        <v>0</v>
      </c>
      <c r="BF194" s="184">
        <f>IF(N194="snížená",J194,0)</f>
        <v>0</v>
      </c>
      <c r="BG194" s="184">
        <f>IF(N194="zákl. přenesená",J194,0)</f>
        <v>0</v>
      </c>
      <c r="BH194" s="184">
        <f>IF(N194="sníž. přenesená",J194,0)</f>
        <v>0</v>
      </c>
      <c r="BI194" s="184">
        <f>IF(N194="nulová",J194,0)</f>
        <v>0</v>
      </c>
      <c r="BJ194" s="22" t="s">
        <v>81</v>
      </c>
      <c r="BK194" s="184">
        <f>ROUND(I194*H194,2)</f>
        <v>0</v>
      </c>
      <c r="BL194" s="22" t="s">
        <v>218</v>
      </c>
      <c r="BM194" s="22" t="s">
        <v>377</v>
      </c>
    </row>
    <row r="195" spans="2:51" s="11" customFormat="1" ht="13.5">
      <c r="B195" s="185"/>
      <c r="D195" s="186" t="s">
        <v>186</v>
      </c>
      <c r="E195" s="187" t="s">
        <v>5</v>
      </c>
      <c r="F195" s="188" t="s">
        <v>986</v>
      </c>
      <c r="H195" s="189">
        <v>7.6</v>
      </c>
      <c r="I195" s="190"/>
      <c r="L195" s="185"/>
      <c r="M195" s="191"/>
      <c r="N195" s="192"/>
      <c r="O195" s="192"/>
      <c r="P195" s="192"/>
      <c r="Q195" s="192"/>
      <c r="R195" s="192"/>
      <c r="S195" s="192"/>
      <c r="T195" s="193"/>
      <c r="AT195" s="187" t="s">
        <v>186</v>
      </c>
      <c r="AU195" s="187" t="s">
        <v>83</v>
      </c>
      <c r="AV195" s="11" t="s">
        <v>83</v>
      </c>
      <c r="AW195" s="11" t="s">
        <v>37</v>
      </c>
      <c r="AX195" s="11" t="s">
        <v>73</v>
      </c>
      <c r="AY195" s="187" t="s">
        <v>178</v>
      </c>
    </row>
    <row r="196" spans="2:51" s="12" customFormat="1" ht="13.5">
      <c r="B196" s="194"/>
      <c r="D196" s="186" t="s">
        <v>186</v>
      </c>
      <c r="E196" s="195" t="s">
        <v>5</v>
      </c>
      <c r="F196" s="196" t="s">
        <v>188</v>
      </c>
      <c r="H196" s="197">
        <v>7.6</v>
      </c>
      <c r="I196" s="198"/>
      <c r="L196" s="194"/>
      <c r="M196" s="199"/>
      <c r="N196" s="200"/>
      <c r="O196" s="200"/>
      <c r="P196" s="200"/>
      <c r="Q196" s="200"/>
      <c r="R196" s="200"/>
      <c r="S196" s="200"/>
      <c r="T196" s="201"/>
      <c r="AT196" s="195" t="s">
        <v>186</v>
      </c>
      <c r="AU196" s="195" t="s">
        <v>83</v>
      </c>
      <c r="AV196" s="12" t="s">
        <v>185</v>
      </c>
      <c r="AW196" s="12" t="s">
        <v>37</v>
      </c>
      <c r="AX196" s="12" t="s">
        <v>81</v>
      </c>
      <c r="AY196" s="195" t="s">
        <v>178</v>
      </c>
    </row>
    <row r="197" spans="2:65" s="1" customFormat="1" ht="38.25" customHeight="1">
      <c r="B197" s="172"/>
      <c r="C197" s="173" t="s">
        <v>285</v>
      </c>
      <c r="D197" s="173" t="s">
        <v>180</v>
      </c>
      <c r="E197" s="174" t="s">
        <v>724</v>
      </c>
      <c r="F197" s="175" t="s">
        <v>725</v>
      </c>
      <c r="G197" s="176" t="s">
        <v>560</v>
      </c>
      <c r="H197" s="212"/>
      <c r="I197" s="178"/>
      <c r="J197" s="179">
        <f>ROUND(I197*H197,2)</f>
        <v>0</v>
      </c>
      <c r="K197" s="175" t="s">
        <v>267</v>
      </c>
      <c r="L197" s="39"/>
      <c r="M197" s="180" t="s">
        <v>5</v>
      </c>
      <c r="N197" s="181" t="s">
        <v>44</v>
      </c>
      <c r="O197" s="40"/>
      <c r="P197" s="182">
        <f>O197*H197</f>
        <v>0</v>
      </c>
      <c r="Q197" s="182">
        <v>0</v>
      </c>
      <c r="R197" s="182">
        <f>Q197*H197</f>
        <v>0</v>
      </c>
      <c r="S197" s="182">
        <v>0</v>
      </c>
      <c r="T197" s="183">
        <f>S197*H197</f>
        <v>0</v>
      </c>
      <c r="AR197" s="22" t="s">
        <v>218</v>
      </c>
      <c r="AT197" s="22" t="s">
        <v>180</v>
      </c>
      <c r="AU197" s="22" t="s">
        <v>83</v>
      </c>
      <c r="AY197" s="22" t="s">
        <v>178</v>
      </c>
      <c r="BE197" s="184">
        <f>IF(N197="základní",J197,0)</f>
        <v>0</v>
      </c>
      <c r="BF197" s="184">
        <f>IF(N197="snížená",J197,0)</f>
        <v>0</v>
      </c>
      <c r="BG197" s="184">
        <f>IF(N197="zákl. přenesená",J197,0)</f>
        <v>0</v>
      </c>
      <c r="BH197" s="184">
        <f>IF(N197="sníž. přenesená",J197,0)</f>
        <v>0</v>
      </c>
      <c r="BI197" s="184">
        <f>IF(N197="nulová",J197,0)</f>
        <v>0</v>
      </c>
      <c r="BJ197" s="22" t="s">
        <v>81</v>
      </c>
      <c r="BK197" s="184">
        <f>ROUND(I197*H197,2)</f>
        <v>0</v>
      </c>
      <c r="BL197" s="22" t="s">
        <v>218</v>
      </c>
      <c r="BM197" s="22" t="s">
        <v>381</v>
      </c>
    </row>
    <row r="198" spans="2:63" s="10" customFormat="1" ht="29.85" customHeight="1">
      <c r="B198" s="159"/>
      <c r="D198" s="160" t="s">
        <v>72</v>
      </c>
      <c r="E198" s="170" t="s">
        <v>987</v>
      </c>
      <c r="F198" s="170" t="s">
        <v>988</v>
      </c>
      <c r="I198" s="162"/>
      <c r="J198" s="171">
        <f>BK198</f>
        <v>0</v>
      </c>
      <c r="L198" s="159"/>
      <c r="M198" s="164"/>
      <c r="N198" s="165"/>
      <c r="O198" s="165"/>
      <c r="P198" s="166">
        <f>SUM(P199:P203)</f>
        <v>0</v>
      </c>
      <c r="Q198" s="165"/>
      <c r="R198" s="166">
        <f>SUM(R199:R203)</f>
        <v>0</v>
      </c>
      <c r="S198" s="165"/>
      <c r="T198" s="167">
        <f>SUM(T199:T203)</f>
        <v>0</v>
      </c>
      <c r="AR198" s="160" t="s">
        <v>83</v>
      </c>
      <c r="AT198" s="168" t="s">
        <v>72</v>
      </c>
      <c r="AU198" s="168" t="s">
        <v>81</v>
      </c>
      <c r="AY198" s="160" t="s">
        <v>178</v>
      </c>
      <c r="BK198" s="169">
        <f>SUM(BK199:BK203)</f>
        <v>0</v>
      </c>
    </row>
    <row r="199" spans="2:65" s="1" customFormat="1" ht="16.5" customHeight="1">
      <c r="B199" s="172"/>
      <c r="C199" s="173" t="s">
        <v>384</v>
      </c>
      <c r="D199" s="173" t="s">
        <v>180</v>
      </c>
      <c r="E199" s="174" t="s">
        <v>989</v>
      </c>
      <c r="F199" s="175" t="s">
        <v>990</v>
      </c>
      <c r="G199" s="176" t="s">
        <v>183</v>
      </c>
      <c r="H199" s="177">
        <v>84.468</v>
      </c>
      <c r="I199" s="178"/>
      <c r="J199" s="179">
        <f>ROUND(I199*H199,2)</f>
        <v>0</v>
      </c>
      <c r="K199" s="175" t="s">
        <v>267</v>
      </c>
      <c r="L199" s="39"/>
      <c r="M199" s="180" t="s">
        <v>5</v>
      </c>
      <c r="N199" s="181" t="s">
        <v>44</v>
      </c>
      <c r="O199" s="40"/>
      <c r="P199" s="182">
        <f>O199*H199</f>
        <v>0</v>
      </c>
      <c r="Q199" s="182">
        <v>0</v>
      </c>
      <c r="R199" s="182">
        <f>Q199*H199</f>
        <v>0</v>
      </c>
      <c r="S199" s="182">
        <v>0</v>
      </c>
      <c r="T199" s="183">
        <f>S199*H199</f>
        <v>0</v>
      </c>
      <c r="AR199" s="22" t="s">
        <v>218</v>
      </c>
      <c r="AT199" s="22" t="s">
        <v>180</v>
      </c>
      <c r="AU199" s="22" t="s">
        <v>83</v>
      </c>
      <c r="AY199" s="22" t="s">
        <v>178</v>
      </c>
      <c r="BE199" s="184">
        <f>IF(N199="základní",J199,0)</f>
        <v>0</v>
      </c>
      <c r="BF199" s="184">
        <f>IF(N199="snížená",J199,0)</f>
        <v>0</v>
      </c>
      <c r="BG199" s="184">
        <f>IF(N199="zákl. přenesená",J199,0)</f>
        <v>0</v>
      </c>
      <c r="BH199" s="184">
        <f>IF(N199="sníž. přenesená",J199,0)</f>
        <v>0</v>
      </c>
      <c r="BI199" s="184">
        <f>IF(N199="nulová",J199,0)</f>
        <v>0</v>
      </c>
      <c r="BJ199" s="22" t="s">
        <v>81</v>
      </c>
      <c r="BK199" s="184">
        <f>ROUND(I199*H199,2)</f>
        <v>0</v>
      </c>
      <c r="BL199" s="22" t="s">
        <v>218</v>
      </c>
      <c r="BM199" s="22" t="s">
        <v>387</v>
      </c>
    </row>
    <row r="200" spans="2:65" s="1" customFormat="1" ht="16.5" customHeight="1">
      <c r="B200" s="172"/>
      <c r="C200" s="202" t="s">
        <v>291</v>
      </c>
      <c r="D200" s="202" t="s">
        <v>271</v>
      </c>
      <c r="E200" s="203" t="s">
        <v>991</v>
      </c>
      <c r="F200" s="204" t="s">
        <v>992</v>
      </c>
      <c r="G200" s="205" t="s">
        <v>183</v>
      </c>
      <c r="H200" s="206">
        <v>92.915</v>
      </c>
      <c r="I200" s="207"/>
      <c r="J200" s="208">
        <f>ROUND(I200*H200,2)</f>
        <v>0</v>
      </c>
      <c r="K200" s="204" t="s">
        <v>267</v>
      </c>
      <c r="L200" s="209"/>
      <c r="M200" s="210" t="s">
        <v>5</v>
      </c>
      <c r="N200" s="211" t="s">
        <v>44</v>
      </c>
      <c r="O200" s="40"/>
      <c r="P200" s="182">
        <f>O200*H200</f>
        <v>0</v>
      </c>
      <c r="Q200" s="182">
        <v>0</v>
      </c>
      <c r="R200" s="182">
        <f>Q200*H200</f>
        <v>0</v>
      </c>
      <c r="S200" s="182">
        <v>0</v>
      </c>
      <c r="T200" s="183">
        <f>S200*H200</f>
        <v>0</v>
      </c>
      <c r="AR200" s="22" t="s">
        <v>256</v>
      </c>
      <c r="AT200" s="22" t="s">
        <v>271</v>
      </c>
      <c r="AU200" s="22" t="s">
        <v>83</v>
      </c>
      <c r="AY200" s="22" t="s">
        <v>178</v>
      </c>
      <c r="BE200" s="184">
        <f>IF(N200="základní",J200,0)</f>
        <v>0</v>
      </c>
      <c r="BF200" s="184">
        <f>IF(N200="snížená",J200,0)</f>
        <v>0</v>
      </c>
      <c r="BG200" s="184">
        <f>IF(N200="zákl. přenesená",J200,0)</f>
        <v>0</v>
      </c>
      <c r="BH200" s="184">
        <f>IF(N200="sníž. přenesená",J200,0)</f>
        <v>0</v>
      </c>
      <c r="BI200" s="184">
        <f>IF(N200="nulová",J200,0)</f>
        <v>0</v>
      </c>
      <c r="BJ200" s="22" t="s">
        <v>81</v>
      </c>
      <c r="BK200" s="184">
        <f>ROUND(I200*H200,2)</f>
        <v>0</v>
      </c>
      <c r="BL200" s="22" t="s">
        <v>218</v>
      </c>
      <c r="BM200" s="22" t="s">
        <v>390</v>
      </c>
    </row>
    <row r="201" spans="2:51" s="11" customFormat="1" ht="13.5">
      <c r="B201" s="185"/>
      <c r="D201" s="186" t="s">
        <v>186</v>
      </c>
      <c r="E201" s="187" t="s">
        <v>5</v>
      </c>
      <c r="F201" s="188" t="s">
        <v>993</v>
      </c>
      <c r="H201" s="189">
        <v>92.915</v>
      </c>
      <c r="I201" s="190"/>
      <c r="L201" s="185"/>
      <c r="M201" s="191"/>
      <c r="N201" s="192"/>
      <c r="O201" s="192"/>
      <c r="P201" s="192"/>
      <c r="Q201" s="192"/>
      <c r="R201" s="192"/>
      <c r="S201" s="192"/>
      <c r="T201" s="193"/>
      <c r="AT201" s="187" t="s">
        <v>186</v>
      </c>
      <c r="AU201" s="187" t="s">
        <v>83</v>
      </c>
      <c r="AV201" s="11" t="s">
        <v>83</v>
      </c>
      <c r="AW201" s="11" t="s">
        <v>37</v>
      </c>
      <c r="AX201" s="11" t="s">
        <v>73</v>
      </c>
      <c r="AY201" s="187" t="s">
        <v>178</v>
      </c>
    </row>
    <row r="202" spans="2:51" s="12" customFormat="1" ht="13.5">
      <c r="B202" s="194"/>
      <c r="D202" s="186" t="s">
        <v>186</v>
      </c>
      <c r="E202" s="195" t="s">
        <v>5</v>
      </c>
      <c r="F202" s="196" t="s">
        <v>188</v>
      </c>
      <c r="H202" s="197">
        <v>92.915</v>
      </c>
      <c r="I202" s="198"/>
      <c r="L202" s="194"/>
      <c r="M202" s="199"/>
      <c r="N202" s="200"/>
      <c r="O202" s="200"/>
      <c r="P202" s="200"/>
      <c r="Q202" s="200"/>
      <c r="R202" s="200"/>
      <c r="S202" s="200"/>
      <c r="T202" s="201"/>
      <c r="AT202" s="195" t="s">
        <v>186</v>
      </c>
      <c r="AU202" s="195" t="s">
        <v>83</v>
      </c>
      <c r="AV202" s="12" t="s">
        <v>185</v>
      </c>
      <c r="AW202" s="12" t="s">
        <v>37</v>
      </c>
      <c r="AX202" s="12" t="s">
        <v>81</v>
      </c>
      <c r="AY202" s="195" t="s">
        <v>178</v>
      </c>
    </row>
    <row r="203" spans="2:65" s="1" customFormat="1" ht="38.25" customHeight="1">
      <c r="B203" s="172"/>
      <c r="C203" s="173" t="s">
        <v>392</v>
      </c>
      <c r="D203" s="173" t="s">
        <v>180</v>
      </c>
      <c r="E203" s="174" t="s">
        <v>994</v>
      </c>
      <c r="F203" s="175" t="s">
        <v>995</v>
      </c>
      <c r="G203" s="176" t="s">
        <v>560</v>
      </c>
      <c r="H203" s="212"/>
      <c r="I203" s="178"/>
      <c r="J203" s="179">
        <f>ROUND(I203*H203,2)</f>
        <v>0</v>
      </c>
      <c r="K203" s="175" t="s">
        <v>267</v>
      </c>
      <c r="L203" s="39"/>
      <c r="M203" s="180" t="s">
        <v>5</v>
      </c>
      <c r="N203" s="216" t="s">
        <v>44</v>
      </c>
      <c r="O203" s="217"/>
      <c r="P203" s="218">
        <f>O203*H203</f>
        <v>0</v>
      </c>
      <c r="Q203" s="218">
        <v>0</v>
      </c>
      <c r="R203" s="218">
        <f>Q203*H203</f>
        <v>0</v>
      </c>
      <c r="S203" s="218">
        <v>0</v>
      </c>
      <c r="T203" s="219">
        <f>S203*H203</f>
        <v>0</v>
      </c>
      <c r="AR203" s="22" t="s">
        <v>218</v>
      </c>
      <c r="AT203" s="22" t="s">
        <v>180</v>
      </c>
      <c r="AU203" s="22" t="s">
        <v>83</v>
      </c>
      <c r="AY203" s="22" t="s">
        <v>178</v>
      </c>
      <c r="BE203" s="184">
        <f>IF(N203="základní",J203,0)</f>
        <v>0</v>
      </c>
      <c r="BF203" s="184">
        <f>IF(N203="snížená",J203,0)</f>
        <v>0</v>
      </c>
      <c r="BG203" s="184">
        <f>IF(N203="zákl. přenesená",J203,0)</f>
        <v>0</v>
      </c>
      <c r="BH203" s="184">
        <f>IF(N203="sníž. přenesená",J203,0)</f>
        <v>0</v>
      </c>
      <c r="BI203" s="184">
        <f>IF(N203="nulová",J203,0)</f>
        <v>0</v>
      </c>
      <c r="BJ203" s="22" t="s">
        <v>81</v>
      </c>
      <c r="BK203" s="184">
        <f>ROUND(I203*H203,2)</f>
        <v>0</v>
      </c>
      <c r="BL203" s="22" t="s">
        <v>218</v>
      </c>
      <c r="BM203" s="22" t="s">
        <v>395</v>
      </c>
    </row>
    <row r="204" spans="2:12" s="1" customFormat="1" ht="6.95" customHeight="1">
      <c r="B204" s="54"/>
      <c r="C204" s="55"/>
      <c r="D204" s="55"/>
      <c r="E204" s="55"/>
      <c r="F204" s="55"/>
      <c r="G204" s="55"/>
      <c r="H204" s="55"/>
      <c r="I204" s="125"/>
      <c r="J204" s="55"/>
      <c r="K204" s="55"/>
      <c r="L204" s="39"/>
    </row>
  </sheetData>
  <autoFilter ref="C87:K203"/>
  <mergeCells count="10">
    <mergeCell ref="J51:J52"/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42"/>
  <sheetViews>
    <sheetView showGridLines="0" workbookViewId="0" topLeftCell="A1">
      <pane ySplit="1" topLeftCell="A333" activePane="bottomLeft" state="frozen"/>
      <selection pane="bottomLeft" activeCell="F273" sqref="F27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131</v>
      </c>
      <c r="G1" s="343" t="s">
        <v>132</v>
      </c>
      <c r="H1" s="343"/>
      <c r="I1" s="101"/>
      <c r="J1" s="100" t="s">
        <v>133</v>
      </c>
      <c r="K1" s="99" t="s">
        <v>134</v>
      </c>
      <c r="L1" s="100" t="s">
        <v>135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29" t="s">
        <v>8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2" t="s">
        <v>95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83</v>
      </c>
    </row>
    <row r="4" spans="2:46" ht="36.95" customHeight="1">
      <c r="B4" s="26"/>
      <c r="C4" s="27"/>
      <c r="D4" s="28" t="s">
        <v>136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44" t="str">
        <f>'Rekapitulace stavby'!K6</f>
        <v>Zateplení budovy SOŠ a SOU dopravní Čáslav (3.10)</v>
      </c>
      <c r="F7" s="345"/>
      <c r="G7" s="345"/>
      <c r="H7" s="345"/>
      <c r="I7" s="103"/>
      <c r="J7" s="27"/>
      <c r="K7" s="29"/>
    </row>
    <row r="8" spans="2:11" s="1" customFormat="1" ht="15">
      <c r="B8" s="39"/>
      <c r="C8" s="40"/>
      <c r="D8" s="35" t="s">
        <v>137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46" t="s">
        <v>996</v>
      </c>
      <c r="F9" s="347"/>
      <c r="G9" s="347"/>
      <c r="H9" s="347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5</v>
      </c>
      <c r="G11" s="40"/>
      <c r="H11" s="40"/>
      <c r="I11" s="105" t="s">
        <v>21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22</v>
      </c>
      <c r="E12" s="40"/>
      <c r="F12" s="33" t="s">
        <v>139</v>
      </c>
      <c r="G12" s="40"/>
      <c r="H12" s="40"/>
      <c r="I12" s="105" t="s">
        <v>24</v>
      </c>
      <c r="J12" s="106" t="str">
        <f>'Rekapitulace stavby'!AN8</f>
        <v>19. 9. 2018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26</v>
      </c>
      <c r="E14" s="40"/>
      <c r="F14" s="40"/>
      <c r="G14" s="40"/>
      <c r="H14" s="40"/>
      <c r="I14" s="105" t="s">
        <v>27</v>
      </c>
      <c r="J14" s="33" t="str">
        <f>IF('Rekapitulace stavby'!AN10="","",'Rekapitulace stavby'!AN10)</f>
        <v>14801973</v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SUŠ a SOU dopravní Čáslav, Aug. Sedláčka 1145, Čás</v>
      </c>
      <c r="F15" s="40"/>
      <c r="G15" s="40"/>
      <c r="H15" s="40"/>
      <c r="I15" s="105" t="s">
        <v>30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05" t="s">
        <v>27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05" t="s">
        <v>27</v>
      </c>
      <c r="J20" s="33" t="str">
        <f>IF('Rekapitulace stavby'!AN16="","",'Rekapitulace stavby'!AN16)</f>
        <v>27210341</v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>AZ PROJECT spol. s r.o., Plynárenská 830, Kolín</v>
      </c>
      <c r="F21" s="40"/>
      <c r="G21" s="40"/>
      <c r="H21" s="40"/>
      <c r="I21" s="105" t="s">
        <v>30</v>
      </c>
      <c r="J21" s="33" t="str">
        <f>IF('Rekapitulace stavby'!AN17="","",'Rekapitulace stavby'!AN17)</f>
        <v>CZ27210341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38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35" t="s">
        <v>5</v>
      </c>
      <c r="F24" s="335"/>
      <c r="G24" s="335"/>
      <c r="H24" s="335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39</v>
      </c>
      <c r="E27" s="40"/>
      <c r="F27" s="40"/>
      <c r="G27" s="40"/>
      <c r="H27" s="40"/>
      <c r="I27" s="104"/>
      <c r="J27" s="114">
        <f>ROUND(J94,2)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41</v>
      </c>
      <c r="G29" s="40"/>
      <c r="H29" s="40"/>
      <c r="I29" s="115" t="s">
        <v>40</v>
      </c>
      <c r="J29" s="44" t="s">
        <v>42</v>
      </c>
      <c r="K29" s="43"/>
    </row>
    <row r="30" spans="2:11" s="1" customFormat="1" ht="14.45" customHeight="1">
      <c r="B30" s="39"/>
      <c r="C30" s="40"/>
      <c r="D30" s="47" t="s">
        <v>43</v>
      </c>
      <c r="E30" s="47" t="s">
        <v>44</v>
      </c>
      <c r="F30" s="116">
        <f>ROUND(SUM(BE94:BE341),2)</f>
        <v>0</v>
      </c>
      <c r="G30" s="40"/>
      <c r="H30" s="40"/>
      <c r="I30" s="117">
        <v>0.21</v>
      </c>
      <c r="J30" s="116">
        <f>ROUND(ROUND((SUM(BE94:BE341)),2)*I30,2)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45</v>
      </c>
      <c r="F31" s="116">
        <f>ROUND(SUM(BF94:BF341),2)</f>
        <v>0</v>
      </c>
      <c r="G31" s="40"/>
      <c r="H31" s="40"/>
      <c r="I31" s="117">
        <v>0.15</v>
      </c>
      <c r="J31" s="116">
        <f>ROUND(ROUND((SUM(BF94:BF341)),2)*I31,2)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46</v>
      </c>
      <c r="F32" s="116">
        <f>ROUND(SUM(BG94:BG341),2)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47</v>
      </c>
      <c r="F33" s="116">
        <f>ROUND(SUM(BH94:BH341),2)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48</v>
      </c>
      <c r="F34" s="116">
        <f>ROUND(SUM(BI94:BI341),2)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49</v>
      </c>
      <c r="E36" s="69"/>
      <c r="F36" s="69"/>
      <c r="G36" s="120" t="s">
        <v>50</v>
      </c>
      <c r="H36" s="121" t="s">
        <v>51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140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44" t="str">
        <f>E7</f>
        <v>Zateplení budovy SOŠ a SOU dopravní Čáslav (3.10)</v>
      </c>
      <c r="F45" s="345"/>
      <c r="G45" s="345"/>
      <c r="H45" s="345"/>
      <c r="I45" s="104"/>
      <c r="J45" s="40"/>
      <c r="K45" s="43"/>
    </row>
    <row r="46" spans="2:11" s="1" customFormat="1" ht="14.45" customHeight="1">
      <c r="B46" s="39"/>
      <c r="C46" s="35" t="s">
        <v>137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46" t="str">
        <f>E9</f>
        <v>1715c - Stavební čás - 1715c - Stavební část - budova A3</v>
      </c>
      <c r="F47" s="347"/>
      <c r="G47" s="347"/>
      <c r="H47" s="347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22</v>
      </c>
      <c r="D49" s="40"/>
      <c r="E49" s="40"/>
      <c r="F49" s="33" t="str">
        <f>F12</f>
        <v xml:space="preserve"> </v>
      </c>
      <c r="G49" s="40"/>
      <c r="H49" s="40"/>
      <c r="I49" s="105" t="s">
        <v>24</v>
      </c>
      <c r="J49" s="106" t="str">
        <f>IF(J12="","",J12)</f>
        <v>19. 9. 2018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5" t="s">
        <v>26</v>
      </c>
      <c r="D51" s="40"/>
      <c r="E51" s="40"/>
      <c r="F51" s="33" t="str">
        <f>E15</f>
        <v>SUŠ a SOU dopravní Čáslav, Aug. Sedláčka 1145, Čás</v>
      </c>
      <c r="G51" s="40"/>
      <c r="H51" s="40"/>
      <c r="I51" s="105" t="s">
        <v>33</v>
      </c>
      <c r="J51" s="335" t="str">
        <f>E21</f>
        <v>AZ PROJECT spol. s r.o., Plynárenská 830, Kolín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04"/>
      <c r="J52" s="339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141</v>
      </c>
      <c r="D54" s="118"/>
      <c r="E54" s="118"/>
      <c r="F54" s="118"/>
      <c r="G54" s="118"/>
      <c r="H54" s="118"/>
      <c r="I54" s="129"/>
      <c r="J54" s="130" t="s">
        <v>142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143</v>
      </c>
      <c r="D56" s="40"/>
      <c r="E56" s="40"/>
      <c r="F56" s="40"/>
      <c r="G56" s="40"/>
      <c r="H56" s="40"/>
      <c r="I56" s="104"/>
      <c r="J56" s="114">
        <f>J94</f>
        <v>0</v>
      </c>
      <c r="K56" s="43"/>
      <c r="AU56" s="22" t="s">
        <v>144</v>
      </c>
    </row>
    <row r="57" spans="2:11" s="7" customFormat="1" ht="24.95" customHeight="1">
      <c r="B57" s="133"/>
      <c r="C57" s="134"/>
      <c r="D57" s="135" t="s">
        <v>145</v>
      </c>
      <c r="E57" s="136"/>
      <c r="F57" s="136"/>
      <c r="G57" s="136"/>
      <c r="H57" s="136"/>
      <c r="I57" s="137"/>
      <c r="J57" s="138">
        <f>J95</f>
        <v>0</v>
      </c>
      <c r="K57" s="139"/>
    </row>
    <row r="58" spans="2:11" s="8" customFormat="1" ht="19.9" customHeight="1">
      <c r="B58" s="140"/>
      <c r="C58" s="141"/>
      <c r="D58" s="142" t="s">
        <v>146</v>
      </c>
      <c r="E58" s="143"/>
      <c r="F58" s="143"/>
      <c r="G58" s="143"/>
      <c r="H58" s="143"/>
      <c r="I58" s="144"/>
      <c r="J58" s="145">
        <f>J96</f>
        <v>0</v>
      </c>
      <c r="K58" s="146"/>
    </row>
    <row r="59" spans="2:11" s="8" customFormat="1" ht="19.9" customHeight="1">
      <c r="B59" s="140"/>
      <c r="C59" s="141"/>
      <c r="D59" s="142" t="s">
        <v>147</v>
      </c>
      <c r="E59" s="143"/>
      <c r="F59" s="143"/>
      <c r="G59" s="143"/>
      <c r="H59" s="143"/>
      <c r="I59" s="144"/>
      <c r="J59" s="145">
        <f>J112</f>
        <v>0</v>
      </c>
      <c r="K59" s="146"/>
    </row>
    <row r="60" spans="2:11" s="8" customFormat="1" ht="19.9" customHeight="1">
      <c r="B60" s="140"/>
      <c r="C60" s="141"/>
      <c r="D60" s="142" t="s">
        <v>148</v>
      </c>
      <c r="E60" s="143"/>
      <c r="F60" s="143"/>
      <c r="G60" s="143"/>
      <c r="H60" s="143"/>
      <c r="I60" s="144"/>
      <c r="J60" s="145">
        <f>J116</f>
        <v>0</v>
      </c>
      <c r="K60" s="146"/>
    </row>
    <row r="61" spans="2:11" s="8" customFormat="1" ht="19.9" customHeight="1">
      <c r="B61" s="140"/>
      <c r="C61" s="141"/>
      <c r="D61" s="142" t="s">
        <v>149</v>
      </c>
      <c r="E61" s="143"/>
      <c r="F61" s="143"/>
      <c r="G61" s="143"/>
      <c r="H61" s="143"/>
      <c r="I61" s="144"/>
      <c r="J61" s="145">
        <f>J206</f>
        <v>0</v>
      </c>
      <c r="K61" s="146"/>
    </row>
    <row r="62" spans="2:11" s="8" customFormat="1" ht="19.9" customHeight="1">
      <c r="B62" s="140"/>
      <c r="C62" s="141"/>
      <c r="D62" s="142" t="s">
        <v>150</v>
      </c>
      <c r="E62" s="143"/>
      <c r="F62" s="143"/>
      <c r="G62" s="143"/>
      <c r="H62" s="143"/>
      <c r="I62" s="144"/>
      <c r="J62" s="145">
        <f>J235</f>
        <v>0</v>
      </c>
      <c r="K62" s="146"/>
    </row>
    <row r="63" spans="2:11" s="8" customFormat="1" ht="19.9" customHeight="1">
      <c r="B63" s="140"/>
      <c r="C63" s="141"/>
      <c r="D63" s="142" t="s">
        <v>151</v>
      </c>
      <c r="E63" s="143"/>
      <c r="F63" s="143"/>
      <c r="G63" s="143"/>
      <c r="H63" s="143"/>
      <c r="I63" s="144"/>
      <c r="J63" s="145">
        <f>J244</f>
        <v>0</v>
      </c>
      <c r="K63" s="146"/>
    </row>
    <row r="64" spans="2:11" s="7" customFormat="1" ht="24.95" customHeight="1">
      <c r="B64" s="133"/>
      <c r="C64" s="134"/>
      <c r="D64" s="135" t="s">
        <v>152</v>
      </c>
      <c r="E64" s="136"/>
      <c r="F64" s="136"/>
      <c r="G64" s="136"/>
      <c r="H64" s="136"/>
      <c r="I64" s="137"/>
      <c r="J64" s="138">
        <f>J246</f>
        <v>0</v>
      </c>
      <c r="K64" s="139"/>
    </row>
    <row r="65" spans="2:11" s="8" customFormat="1" ht="19.9" customHeight="1">
      <c r="B65" s="140"/>
      <c r="C65" s="141"/>
      <c r="D65" s="142" t="s">
        <v>153</v>
      </c>
      <c r="E65" s="143"/>
      <c r="F65" s="143"/>
      <c r="G65" s="143"/>
      <c r="H65" s="143"/>
      <c r="I65" s="144"/>
      <c r="J65" s="145">
        <f>J247</f>
        <v>0</v>
      </c>
      <c r="K65" s="146"/>
    </row>
    <row r="66" spans="2:11" s="8" customFormat="1" ht="19.9" customHeight="1">
      <c r="B66" s="140"/>
      <c r="C66" s="141"/>
      <c r="D66" s="142" t="s">
        <v>154</v>
      </c>
      <c r="E66" s="143"/>
      <c r="F66" s="143"/>
      <c r="G66" s="143"/>
      <c r="H66" s="143"/>
      <c r="I66" s="144"/>
      <c r="J66" s="145">
        <f>J261</f>
        <v>0</v>
      </c>
      <c r="K66" s="146"/>
    </row>
    <row r="67" spans="2:11" s="8" customFormat="1" ht="19.9" customHeight="1">
      <c r="B67" s="140"/>
      <c r="C67" s="141"/>
      <c r="D67" s="142" t="s">
        <v>155</v>
      </c>
      <c r="E67" s="143"/>
      <c r="F67" s="143"/>
      <c r="G67" s="143"/>
      <c r="H67" s="143"/>
      <c r="I67" s="144"/>
      <c r="J67" s="145">
        <f>J266</f>
        <v>0</v>
      </c>
      <c r="K67" s="146"/>
    </row>
    <row r="68" spans="2:11" s="8" customFormat="1" ht="19.9" customHeight="1">
      <c r="B68" s="140"/>
      <c r="C68" s="141"/>
      <c r="D68" s="142" t="s">
        <v>156</v>
      </c>
      <c r="E68" s="143"/>
      <c r="F68" s="143"/>
      <c r="G68" s="143"/>
      <c r="H68" s="143"/>
      <c r="I68" s="144"/>
      <c r="J68" s="145">
        <f>J269</f>
        <v>0</v>
      </c>
      <c r="K68" s="146"/>
    </row>
    <row r="69" spans="2:11" s="8" customFormat="1" ht="19.9" customHeight="1">
      <c r="B69" s="140"/>
      <c r="C69" s="141"/>
      <c r="D69" s="142" t="s">
        <v>157</v>
      </c>
      <c r="E69" s="143"/>
      <c r="F69" s="143"/>
      <c r="G69" s="143"/>
      <c r="H69" s="143"/>
      <c r="I69" s="144"/>
      <c r="J69" s="145">
        <f>J280</f>
        <v>0</v>
      </c>
      <c r="K69" s="146"/>
    </row>
    <row r="70" spans="2:11" s="8" customFormat="1" ht="19.9" customHeight="1">
      <c r="B70" s="140"/>
      <c r="C70" s="141"/>
      <c r="D70" s="142" t="s">
        <v>158</v>
      </c>
      <c r="E70" s="143"/>
      <c r="F70" s="143"/>
      <c r="G70" s="143"/>
      <c r="H70" s="143"/>
      <c r="I70" s="144"/>
      <c r="J70" s="145">
        <f>J305</f>
        <v>0</v>
      </c>
      <c r="K70" s="146"/>
    </row>
    <row r="71" spans="2:11" s="8" customFormat="1" ht="19.9" customHeight="1">
      <c r="B71" s="140"/>
      <c r="C71" s="141"/>
      <c r="D71" s="142" t="s">
        <v>159</v>
      </c>
      <c r="E71" s="143"/>
      <c r="F71" s="143"/>
      <c r="G71" s="143"/>
      <c r="H71" s="143"/>
      <c r="I71" s="144"/>
      <c r="J71" s="145">
        <f>J320</f>
        <v>0</v>
      </c>
      <c r="K71" s="146"/>
    </row>
    <row r="72" spans="2:11" s="8" customFormat="1" ht="19.9" customHeight="1">
      <c r="B72" s="140"/>
      <c r="C72" s="141"/>
      <c r="D72" s="142" t="s">
        <v>160</v>
      </c>
      <c r="E72" s="143"/>
      <c r="F72" s="143"/>
      <c r="G72" s="143"/>
      <c r="H72" s="143"/>
      <c r="I72" s="144"/>
      <c r="J72" s="145">
        <f>J323</f>
        <v>0</v>
      </c>
      <c r="K72" s="146"/>
    </row>
    <row r="73" spans="2:11" s="8" customFormat="1" ht="19.9" customHeight="1">
      <c r="B73" s="140"/>
      <c r="C73" s="141"/>
      <c r="D73" s="142" t="s">
        <v>161</v>
      </c>
      <c r="E73" s="143"/>
      <c r="F73" s="143"/>
      <c r="G73" s="143"/>
      <c r="H73" s="143"/>
      <c r="I73" s="144"/>
      <c r="J73" s="145">
        <f>J327</f>
        <v>0</v>
      </c>
      <c r="K73" s="146"/>
    </row>
    <row r="74" spans="2:11" s="8" customFormat="1" ht="19.9" customHeight="1">
      <c r="B74" s="140"/>
      <c r="C74" s="141"/>
      <c r="D74" s="142" t="s">
        <v>997</v>
      </c>
      <c r="E74" s="143"/>
      <c r="F74" s="143"/>
      <c r="G74" s="143"/>
      <c r="H74" s="143"/>
      <c r="I74" s="144"/>
      <c r="J74" s="145">
        <f>J338</f>
        <v>0</v>
      </c>
      <c r="K74" s="146"/>
    </row>
    <row r="75" spans="2:11" s="1" customFormat="1" ht="21.75" customHeight="1">
      <c r="B75" s="39"/>
      <c r="C75" s="40"/>
      <c r="D75" s="40"/>
      <c r="E75" s="40"/>
      <c r="F75" s="40"/>
      <c r="G75" s="40"/>
      <c r="H75" s="40"/>
      <c r="I75" s="104"/>
      <c r="J75" s="40"/>
      <c r="K75" s="43"/>
    </row>
    <row r="76" spans="2:11" s="1" customFormat="1" ht="6.95" customHeight="1">
      <c r="B76" s="54"/>
      <c r="C76" s="55"/>
      <c r="D76" s="55"/>
      <c r="E76" s="55"/>
      <c r="F76" s="55"/>
      <c r="G76" s="55"/>
      <c r="H76" s="55"/>
      <c r="I76" s="125"/>
      <c r="J76" s="55"/>
      <c r="K76" s="56"/>
    </row>
    <row r="80" spans="2:12" s="1" customFormat="1" ht="6.95" customHeight="1">
      <c r="B80" s="57"/>
      <c r="C80" s="58"/>
      <c r="D80" s="58"/>
      <c r="E80" s="58"/>
      <c r="F80" s="58"/>
      <c r="G80" s="58"/>
      <c r="H80" s="58"/>
      <c r="I80" s="126"/>
      <c r="J80" s="58"/>
      <c r="K80" s="58"/>
      <c r="L80" s="39"/>
    </row>
    <row r="81" spans="2:12" s="1" customFormat="1" ht="36.95" customHeight="1">
      <c r="B81" s="39"/>
      <c r="C81" s="59" t="s">
        <v>162</v>
      </c>
      <c r="I81" s="147"/>
      <c r="L81" s="39"/>
    </row>
    <row r="82" spans="2:12" s="1" customFormat="1" ht="6.95" customHeight="1">
      <c r="B82" s="39"/>
      <c r="I82" s="147"/>
      <c r="L82" s="39"/>
    </row>
    <row r="83" spans="2:12" s="1" customFormat="1" ht="14.45" customHeight="1">
      <c r="B83" s="39"/>
      <c r="C83" s="61" t="s">
        <v>18</v>
      </c>
      <c r="I83" s="147"/>
      <c r="L83" s="39"/>
    </row>
    <row r="84" spans="2:12" s="1" customFormat="1" ht="16.5" customHeight="1">
      <c r="B84" s="39"/>
      <c r="E84" s="340" t="str">
        <f>E7</f>
        <v>Zateplení budovy SOŠ a SOU dopravní Čáslav (3.10)</v>
      </c>
      <c r="F84" s="341"/>
      <c r="G84" s="341"/>
      <c r="H84" s="341"/>
      <c r="I84" s="147"/>
      <c r="L84" s="39"/>
    </row>
    <row r="85" spans="2:12" s="1" customFormat="1" ht="14.45" customHeight="1">
      <c r="B85" s="39"/>
      <c r="C85" s="61" t="s">
        <v>137</v>
      </c>
      <c r="I85" s="147"/>
      <c r="L85" s="39"/>
    </row>
    <row r="86" spans="2:12" s="1" customFormat="1" ht="17.25" customHeight="1">
      <c r="B86" s="39"/>
      <c r="E86" s="319" t="str">
        <f>E9</f>
        <v>1715c - Stavební čás - 1715c - Stavební část - budova A3</v>
      </c>
      <c r="F86" s="342"/>
      <c r="G86" s="342"/>
      <c r="H86" s="342"/>
      <c r="I86" s="147"/>
      <c r="L86" s="39"/>
    </row>
    <row r="87" spans="2:12" s="1" customFormat="1" ht="6.95" customHeight="1">
      <c r="B87" s="39"/>
      <c r="I87" s="147"/>
      <c r="L87" s="39"/>
    </row>
    <row r="88" spans="2:12" s="1" customFormat="1" ht="18" customHeight="1">
      <c r="B88" s="39"/>
      <c r="C88" s="61" t="s">
        <v>22</v>
      </c>
      <c r="F88" s="148" t="str">
        <f>F12</f>
        <v xml:space="preserve"> </v>
      </c>
      <c r="I88" s="149" t="s">
        <v>24</v>
      </c>
      <c r="J88" s="65" t="str">
        <f>IF(J12="","",J12)</f>
        <v>19. 9. 2018</v>
      </c>
      <c r="L88" s="39"/>
    </row>
    <row r="89" spans="2:12" s="1" customFormat="1" ht="6.95" customHeight="1">
      <c r="B89" s="39"/>
      <c r="I89" s="147"/>
      <c r="L89" s="39"/>
    </row>
    <row r="90" spans="2:12" s="1" customFormat="1" ht="15">
      <c r="B90" s="39"/>
      <c r="C90" s="61" t="s">
        <v>26</v>
      </c>
      <c r="F90" s="148" t="str">
        <f>E15</f>
        <v>SUŠ a SOU dopravní Čáslav, Aug. Sedláčka 1145, Čás</v>
      </c>
      <c r="I90" s="149" t="s">
        <v>33</v>
      </c>
      <c r="J90" s="148" t="str">
        <f>E21</f>
        <v>AZ PROJECT spol. s r.o., Plynárenská 830, Kolín</v>
      </c>
      <c r="L90" s="39"/>
    </row>
    <row r="91" spans="2:12" s="1" customFormat="1" ht="14.45" customHeight="1">
      <c r="B91" s="39"/>
      <c r="C91" s="61" t="s">
        <v>31</v>
      </c>
      <c r="F91" s="148" t="str">
        <f>IF(E18="","",E18)</f>
        <v/>
      </c>
      <c r="I91" s="147"/>
      <c r="L91" s="39"/>
    </row>
    <row r="92" spans="2:12" s="1" customFormat="1" ht="10.35" customHeight="1">
      <c r="B92" s="39"/>
      <c r="I92" s="147"/>
      <c r="L92" s="39"/>
    </row>
    <row r="93" spans="2:20" s="9" customFormat="1" ht="29.25" customHeight="1">
      <c r="B93" s="150"/>
      <c r="C93" s="151" t="s">
        <v>163</v>
      </c>
      <c r="D93" s="152" t="s">
        <v>58</v>
      </c>
      <c r="E93" s="152" t="s">
        <v>54</v>
      </c>
      <c r="F93" s="152" t="s">
        <v>164</v>
      </c>
      <c r="G93" s="152" t="s">
        <v>165</v>
      </c>
      <c r="H93" s="152" t="s">
        <v>166</v>
      </c>
      <c r="I93" s="153" t="s">
        <v>167</v>
      </c>
      <c r="J93" s="152" t="s">
        <v>142</v>
      </c>
      <c r="K93" s="154" t="s">
        <v>168</v>
      </c>
      <c r="L93" s="150"/>
      <c r="M93" s="71" t="s">
        <v>169</v>
      </c>
      <c r="N93" s="72" t="s">
        <v>43</v>
      </c>
      <c r="O93" s="72" t="s">
        <v>170</v>
      </c>
      <c r="P93" s="72" t="s">
        <v>171</v>
      </c>
      <c r="Q93" s="72" t="s">
        <v>172</v>
      </c>
      <c r="R93" s="72" t="s">
        <v>173</v>
      </c>
      <c r="S93" s="72" t="s">
        <v>174</v>
      </c>
      <c r="T93" s="73" t="s">
        <v>175</v>
      </c>
    </row>
    <row r="94" spans="2:63" s="1" customFormat="1" ht="29.25" customHeight="1">
      <c r="B94" s="39"/>
      <c r="C94" s="75" t="s">
        <v>143</v>
      </c>
      <c r="I94" s="147"/>
      <c r="J94" s="155">
        <f>BK94</f>
        <v>0</v>
      </c>
      <c r="L94" s="39"/>
      <c r="M94" s="74"/>
      <c r="N94" s="66"/>
      <c r="O94" s="66"/>
      <c r="P94" s="156">
        <f>P95+P246</f>
        <v>0</v>
      </c>
      <c r="Q94" s="66"/>
      <c r="R94" s="156">
        <f>R95+R246</f>
        <v>1.110096</v>
      </c>
      <c r="S94" s="66"/>
      <c r="T94" s="157">
        <f>T95+T246</f>
        <v>0</v>
      </c>
      <c r="AT94" s="22" t="s">
        <v>72</v>
      </c>
      <c r="AU94" s="22" t="s">
        <v>144</v>
      </c>
      <c r="BK94" s="158">
        <f>BK95+BK246</f>
        <v>0</v>
      </c>
    </row>
    <row r="95" spans="2:63" s="10" customFormat="1" ht="37.35" customHeight="1">
      <c r="B95" s="159"/>
      <c r="D95" s="160" t="s">
        <v>72</v>
      </c>
      <c r="E95" s="161" t="s">
        <v>176</v>
      </c>
      <c r="F95" s="161" t="s">
        <v>177</v>
      </c>
      <c r="I95" s="162"/>
      <c r="J95" s="163">
        <f>BK95</f>
        <v>0</v>
      </c>
      <c r="L95" s="159"/>
      <c r="M95" s="164"/>
      <c r="N95" s="165"/>
      <c r="O95" s="165"/>
      <c r="P95" s="166">
        <f>P96+P112+P116+P206+P235+P244</f>
        <v>0</v>
      </c>
      <c r="Q95" s="165"/>
      <c r="R95" s="166">
        <f>R96+R112+R116+R206+R235+R244</f>
        <v>0</v>
      </c>
      <c r="S95" s="165"/>
      <c r="T95" s="167">
        <f>T96+T112+T116+T206+T235+T244</f>
        <v>0</v>
      </c>
      <c r="AR95" s="160" t="s">
        <v>81</v>
      </c>
      <c r="AT95" s="168" t="s">
        <v>72</v>
      </c>
      <c r="AU95" s="168" t="s">
        <v>73</v>
      </c>
      <c r="AY95" s="160" t="s">
        <v>178</v>
      </c>
      <c r="BK95" s="169">
        <f>BK96+BK112+BK116+BK206+BK235+BK244</f>
        <v>0</v>
      </c>
    </row>
    <row r="96" spans="2:63" s="10" customFormat="1" ht="19.9" customHeight="1">
      <c r="B96" s="159"/>
      <c r="D96" s="160" t="s">
        <v>72</v>
      </c>
      <c r="E96" s="170" t="s">
        <v>81</v>
      </c>
      <c r="F96" s="170" t="s">
        <v>179</v>
      </c>
      <c r="I96" s="162"/>
      <c r="J96" s="171">
        <f>BK96</f>
        <v>0</v>
      </c>
      <c r="L96" s="159"/>
      <c r="M96" s="164"/>
      <c r="N96" s="165"/>
      <c r="O96" s="165"/>
      <c r="P96" s="166">
        <f>SUM(P97:P111)</f>
        <v>0</v>
      </c>
      <c r="Q96" s="165"/>
      <c r="R96" s="166">
        <f>SUM(R97:R111)</f>
        <v>0</v>
      </c>
      <c r="S96" s="165"/>
      <c r="T96" s="167">
        <f>SUM(T97:T111)</f>
        <v>0</v>
      </c>
      <c r="AR96" s="160" t="s">
        <v>81</v>
      </c>
      <c r="AT96" s="168" t="s">
        <v>72</v>
      </c>
      <c r="AU96" s="168" t="s">
        <v>81</v>
      </c>
      <c r="AY96" s="160" t="s">
        <v>178</v>
      </c>
      <c r="BK96" s="169">
        <f>SUM(BK97:BK111)</f>
        <v>0</v>
      </c>
    </row>
    <row r="97" spans="2:65" s="1" customFormat="1" ht="51" customHeight="1">
      <c r="B97" s="172"/>
      <c r="C97" s="173" t="s">
        <v>81</v>
      </c>
      <c r="D97" s="173" t="s">
        <v>180</v>
      </c>
      <c r="E97" s="174" t="s">
        <v>181</v>
      </c>
      <c r="F97" s="175" t="s">
        <v>182</v>
      </c>
      <c r="G97" s="176" t="s">
        <v>183</v>
      </c>
      <c r="H97" s="177">
        <v>6.11</v>
      </c>
      <c r="I97" s="178"/>
      <c r="J97" s="179">
        <f>ROUND(I97*H97,2)</f>
        <v>0</v>
      </c>
      <c r="K97" s="175" t="s">
        <v>184</v>
      </c>
      <c r="L97" s="39"/>
      <c r="M97" s="180" t="s">
        <v>5</v>
      </c>
      <c r="N97" s="181" t="s">
        <v>44</v>
      </c>
      <c r="O97" s="40"/>
      <c r="P97" s="182">
        <f>O97*H97</f>
        <v>0</v>
      </c>
      <c r="Q97" s="182">
        <v>0</v>
      </c>
      <c r="R97" s="182">
        <f>Q97*H97</f>
        <v>0</v>
      </c>
      <c r="S97" s="182">
        <v>0</v>
      </c>
      <c r="T97" s="183">
        <f>S97*H97</f>
        <v>0</v>
      </c>
      <c r="AR97" s="22" t="s">
        <v>185</v>
      </c>
      <c r="AT97" s="22" t="s">
        <v>180</v>
      </c>
      <c r="AU97" s="22" t="s">
        <v>83</v>
      </c>
      <c r="AY97" s="22" t="s">
        <v>178</v>
      </c>
      <c r="BE97" s="184">
        <f>IF(N97="základní",J97,0)</f>
        <v>0</v>
      </c>
      <c r="BF97" s="184">
        <f>IF(N97="snížená",J97,0)</f>
        <v>0</v>
      </c>
      <c r="BG97" s="184">
        <f>IF(N97="zákl. přenesená",J97,0)</f>
        <v>0</v>
      </c>
      <c r="BH97" s="184">
        <f>IF(N97="sníž. přenesená",J97,0)</f>
        <v>0</v>
      </c>
      <c r="BI97" s="184">
        <f>IF(N97="nulová",J97,0)</f>
        <v>0</v>
      </c>
      <c r="BJ97" s="22" t="s">
        <v>81</v>
      </c>
      <c r="BK97" s="184">
        <f>ROUND(I97*H97,2)</f>
        <v>0</v>
      </c>
      <c r="BL97" s="22" t="s">
        <v>185</v>
      </c>
      <c r="BM97" s="22" t="s">
        <v>83</v>
      </c>
    </row>
    <row r="98" spans="2:51" s="11" customFormat="1" ht="13.5">
      <c r="B98" s="185"/>
      <c r="D98" s="186" t="s">
        <v>186</v>
      </c>
      <c r="E98" s="187" t="s">
        <v>5</v>
      </c>
      <c r="F98" s="188" t="s">
        <v>998</v>
      </c>
      <c r="H98" s="189">
        <v>6.11</v>
      </c>
      <c r="I98" s="190"/>
      <c r="L98" s="185"/>
      <c r="M98" s="191"/>
      <c r="N98" s="192"/>
      <c r="O98" s="192"/>
      <c r="P98" s="192"/>
      <c r="Q98" s="192"/>
      <c r="R98" s="192"/>
      <c r="S98" s="192"/>
      <c r="T98" s="193"/>
      <c r="AT98" s="187" t="s">
        <v>186</v>
      </c>
      <c r="AU98" s="187" t="s">
        <v>83</v>
      </c>
      <c r="AV98" s="11" t="s">
        <v>83</v>
      </c>
      <c r="AW98" s="11" t="s">
        <v>37</v>
      </c>
      <c r="AX98" s="11" t="s">
        <v>73</v>
      </c>
      <c r="AY98" s="187" t="s">
        <v>178</v>
      </c>
    </row>
    <row r="99" spans="2:51" s="12" customFormat="1" ht="13.5">
      <c r="B99" s="194"/>
      <c r="D99" s="186" t="s">
        <v>186</v>
      </c>
      <c r="E99" s="195" t="s">
        <v>5</v>
      </c>
      <c r="F99" s="196" t="s">
        <v>188</v>
      </c>
      <c r="H99" s="197">
        <v>6.11</v>
      </c>
      <c r="I99" s="198"/>
      <c r="L99" s="194"/>
      <c r="M99" s="199"/>
      <c r="N99" s="200"/>
      <c r="O99" s="200"/>
      <c r="P99" s="200"/>
      <c r="Q99" s="200"/>
      <c r="R99" s="200"/>
      <c r="S99" s="200"/>
      <c r="T99" s="201"/>
      <c r="AT99" s="195" t="s">
        <v>186</v>
      </c>
      <c r="AU99" s="195" t="s">
        <v>83</v>
      </c>
      <c r="AV99" s="12" t="s">
        <v>185</v>
      </c>
      <c r="AW99" s="12" t="s">
        <v>37</v>
      </c>
      <c r="AX99" s="12" t="s">
        <v>81</v>
      </c>
      <c r="AY99" s="195" t="s">
        <v>178</v>
      </c>
    </row>
    <row r="100" spans="2:65" s="1" customFormat="1" ht="16.5" customHeight="1">
      <c r="B100" s="172"/>
      <c r="C100" s="173" t="s">
        <v>83</v>
      </c>
      <c r="D100" s="173" t="s">
        <v>180</v>
      </c>
      <c r="E100" s="174" t="s">
        <v>194</v>
      </c>
      <c r="F100" s="175" t="s">
        <v>195</v>
      </c>
      <c r="G100" s="176" t="s">
        <v>196</v>
      </c>
      <c r="H100" s="177">
        <v>0.325</v>
      </c>
      <c r="I100" s="178"/>
      <c r="J100" s="179">
        <f>ROUND(I100*H100,2)</f>
        <v>0</v>
      </c>
      <c r="K100" s="175" t="s">
        <v>197</v>
      </c>
      <c r="L100" s="39"/>
      <c r="M100" s="180" t="s">
        <v>5</v>
      </c>
      <c r="N100" s="181" t="s">
        <v>44</v>
      </c>
      <c r="O100" s="40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AR100" s="22" t="s">
        <v>185</v>
      </c>
      <c r="AT100" s="22" t="s">
        <v>180</v>
      </c>
      <c r="AU100" s="22" t="s">
        <v>83</v>
      </c>
      <c r="AY100" s="22" t="s">
        <v>178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22" t="s">
        <v>81</v>
      </c>
      <c r="BK100" s="184">
        <f>ROUND(I100*H100,2)</f>
        <v>0</v>
      </c>
      <c r="BL100" s="22" t="s">
        <v>185</v>
      </c>
      <c r="BM100" s="22" t="s">
        <v>185</v>
      </c>
    </row>
    <row r="101" spans="2:51" s="11" customFormat="1" ht="13.5">
      <c r="B101" s="185"/>
      <c r="D101" s="186" t="s">
        <v>186</v>
      </c>
      <c r="E101" s="187" t="s">
        <v>5</v>
      </c>
      <c r="F101" s="188" t="s">
        <v>999</v>
      </c>
      <c r="H101" s="189">
        <v>0.325</v>
      </c>
      <c r="I101" s="190"/>
      <c r="L101" s="185"/>
      <c r="M101" s="191"/>
      <c r="N101" s="192"/>
      <c r="O101" s="192"/>
      <c r="P101" s="192"/>
      <c r="Q101" s="192"/>
      <c r="R101" s="192"/>
      <c r="S101" s="192"/>
      <c r="T101" s="193"/>
      <c r="AT101" s="187" t="s">
        <v>186</v>
      </c>
      <c r="AU101" s="187" t="s">
        <v>83</v>
      </c>
      <c r="AV101" s="11" t="s">
        <v>83</v>
      </c>
      <c r="AW101" s="11" t="s">
        <v>37</v>
      </c>
      <c r="AX101" s="11" t="s">
        <v>73</v>
      </c>
      <c r="AY101" s="187" t="s">
        <v>178</v>
      </c>
    </row>
    <row r="102" spans="2:51" s="12" customFormat="1" ht="13.5">
      <c r="B102" s="194"/>
      <c r="D102" s="186" t="s">
        <v>186</v>
      </c>
      <c r="E102" s="195" t="s">
        <v>5</v>
      </c>
      <c r="F102" s="196" t="s">
        <v>188</v>
      </c>
      <c r="H102" s="197">
        <v>0.325</v>
      </c>
      <c r="I102" s="198"/>
      <c r="L102" s="194"/>
      <c r="M102" s="199"/>
      <c r="N102" s="200"/>
      <c r="O102" s="200"/>
      <c r="P102" s="200"/>
      <c r="Q102" s="200"/>
      <c r="R102" s="200"/>
      <c r="S102" s="200"/>
      <c r="T102" s="201"/>
      <c r="AT102" s="195" t="s">
        <v>186</v>
      </c>
      <c r="AU102" s="195" t="s">
        <v>83</v>
      </c>
      <c r="AV102" s="12" t="s">
        <v>185</v>
      </c>
      <c r="AW102" s="12" t="s">
        <v>37</v>
      </c>
      <c r="AX102" s="12" t="s">
        <v>81</v>
      </c>
      <c r="AY102" s="195" t="s">
        <v>178</v>
      </c>
    </row>
    <row r="103" spans="2:65" s="1" customFormat="1" ht="16.5" customHeight="1">
      <c r="B103" s="172"/>
      <c r="C103" s="173" t="s">
        <v>193</v>
      </c>
      <c r="D103" s="173" t="s">
        <v>180</v>
      </c>
      <c r="E103" s="174" t="s">
        <v>200</v>
      </c>
      <c r="F103" s="175" t="s">
        <v>201</v>
      </c>
      <c r="G103" s="176" t="s">
        <v>196</v>
      </c>
      <c r="H103" s="177">
        <v>0.163</v>
      </c>
      <c r="I103" s="178"/>
      <c r="J103" s="179">
        <f>ROUND(I103*H103,2)</f>
        <v>0</v>
      </c>
      <c r="K103" s="175" t="s">
        <v>197</v>
      </c>
      <c r="L103" s="39"/>
      <c r="M103" s="180" t="s">
        <v>5</v>
      </c>
      <c r="N103" s="181" t="s">
        <v>44</v>
      </c>
      <c r="O103" s="40"/>
      <c r="P103" s="182">
        <f>O103*H103</f>
        <v>0</v>
      </c>
      <c r="Q103" s="182">
        <v>0</v>
      </c>
      <c r="R103" s="182">
        <f>Q103*H103</f>
        <v>0</v>
      </c>
      <c r="S103" s="182">
        <v>0</v>
      </c>
      <c r="T103" s="183">
        <f>S103*H103</f>
        <v>0</v>
      </c>
      <c r="AR103" s="22" t="s">
        <v>185</v>
      </c>
      <c r="AT103" s="22" t="s">
        <v>180</v>
      </c>
      <c r="AU103" s="22" t="s">
        <v>83</v>
      </c>
      <c r="AY103" s="22" t="s">
        <v>178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22" t="s">
        <v>81</v>
      </c>
      <c r="BK103" s="184">
        <f>ROUND(I103*H103,2)</f>
        <v>0</v>
      </c>
      <c r="BL103" s="22" t="s">
        <v>185</v>
      </c>
      <c r="BM103" s="22" t="s">
        <v>198</v>
      </c>
    </row>
    <row r="104" spans="2:51" s="11" customFormat="1" ht="13.5">
      <c r="B104" s="185"/>
      <c r="D104" s="186" t="s">
        <v>186</v>
      </c>
      <c r="E104" s="187" t="s">
        <v>5</v>
      </c>
      <c r="F104" s="188" t="s">
        <v>1000</v>
      </c>
      <c r="H104" s="189">
        <v>0.163</v>
      </c>
      <c r="I104" s="190"/>
      <c r="L104" s="185"/>
      <c r="M104" s="191"/>
      <c r="N104" s="192"/>
      <c r="O104" s="192"/>
      <c r="P104" s="192"/>
      <c r="Q104" s="192"/>
      <c r="R104" s="192"/>
      <c r="S104" s="192"/>
      <c r="T104" s="193"/>
      <c r="AT104" s="187" t="s">
        <v>186</v>
      </c>
      <c r="AU104" s="187" t="s">
        <v>83</v>
      </c>
      <c r="AV104" s="11" t="s">
        <v>83</v>
      </c>
      <c r="AW104" s="11" t="s">
        <v>37</v>
      </c>
      <c r="AX104" s="11" t="s">
        <v>73</v>
      </c>
      <c r="AY104" s="187" t="s">
        <v>178</v>
      </c>
    </row>
    <row r="105" spans="2:51" s="12" customFormat="1" ht="13.5">
      <c r="B105" s="194"/>
      <c r="D105" s="186" t="s">
        <v>186</v>
      </c>
      <c r="E105" s="195" t="s">
        <v>5</v>
      </c>
      <c r="F105" s="196" t="s">
        <v>188</v>
      </c>
      <c r="H105" s="197">
        <v>0.163</v>
      </c>
      <c r="I105" s="198"/>
      <c r="L105" s="194"/>
      <c r="M105" s="199"/>
      <c r="N105" s="200"/>
      <c r="O105" s="200"/>
      <c r="P105" s="200"/>
      <c r="Q105" s="200"/>
      <c r="R105" s="200"/>
      <c r="S105" s="200"/>
      <c r="T105" s="201"/>
      <c r="AT105" s="195" t="s">
        <v>186</v>
      </c>
      <c r="AU105" s="195" t="s">
        <v>83</v>
      </c>
      <c r="AV105" s="12" t="s">
        <v>185</v>
      </c>
      <c r="AW105" s="12" t="s">
        <v>37</v>
      </c>
      <c r="AX105" s="12" t="s">
        <v>81</v>
      </c>
      <c r="AY105" s="195" t="s">
        <v>178</v>
      </c>
    </row>
    <row r="106" spans="2:65" s="1" customFormat="1" ht="38.25" customHeight="1">
      <c r="B106" s="172"/>
      <c r="C106" s="173" t="s">
        <v>185</v>
      </c>
      <c r="D106" s="173" t="s">
        <v>180</v>
      </c>
      <c r="E106" s="174" t="s">
        <v>205</v>
      </c>
      <c r="F106" s="175" t="s">
        <v>206</v>
      </c>
      <c r="G106" s="176" t="s">
        <v>196</v>
      </c>
      <c r="H106" s="177">
        <v>0.325</v>
      </c>
      <c r="I106" s="178"/>
      <c r="J106" s="179">
        <f>ROUND(I106*H106,2)</f>
        <v>0</v>
      </c>
      <c r="K106" s="175" t="s">
        <v>191</v>
      </c>
      <c r="L106" s="39"/>
      <c r="M106" s="180" t="s">
        <v>5</v>
      </c>
      <c r="N106" s="181" t="s">
        <v>44</v>
      </c>
      <c r="O106" s="40"/>
      <c r="P106" s="182">
        <f>O106*H106</f>
        <v>0</v>
      </c>
      <c r="Q106" s="182">
        <v>0</v>
      </c>
      <c r="R106" s="182">
        <f>Q106*H106</f>
        <v>0</v>
      </c>
      <c r="S106" s="182">
        <v>0</v>
      </c>
      <c r="T106" s="183">
        <f>S106*H106</f>
        <v>0</v>
      </c>
      <c r="AR106" s="22" t="s">
        <v>185</v>
      </c>
      <c r="AT106" s="22" t="s">
        <v>180</v>
      </c>
      <c r="AU106" s="22" t="s">
        <v>83</v>
      </c>
      <c r="AY106" s="22" t="s">
        <v>178</v>
      </c>
      <c r="BE106" s="184">
        <f>IF(N106="základní",J106,0)</f>
        <v>0</v>
      </c>
      <c r="BF106" s="184">
        <f>IF(N106="snížená",J106,0)</f>
        <v>0</v>
      </c>
      <c r="BG106" s="184">
        <f>IF(N106="zákl. přenesená",J106,0)</f>
        <v>0</v>
      </c>
      <c r="BH106" s="184">
        <f>IF(N106="sníž. přenesená",J106,0)</f>
        <v>0</v>
      </c>
      <c r="BI106" s="184">
        <f>IF(N106="nulová",J106,0)</f>
        <v>0</v>
      </c>
      <c r="BJ106" s="22" t="s">
        <v>81</v>
      </c>
      <c r="BK106" s="184">
        <f>ROUND(I106*H106,2)</f>
        <v>0</v>
      </c>
      <c r="BL106" s="22" t="s">
        <v>185</v>
      </c>
      <c r="BM106" s="22" t="s">
        <v>202</v>
      </c>
    </row>
    <row r="107" spans="2:65" s="1" customFormat="1" ht="16.5" customHeight="1">
      <c r="B107" s="172"/>
      <c r="C107" s="173" t="s">
        <v>204</v>
      </c>
      <c r="D107" s="173" t="s">
        <v>180</v>
      </c>
      <c r="E107" s="174" t="s">
        <v>208</v>
      </c>
      <c r="F107" s="175" t="s">
        <v>209</v>
      </c>
      <c r="G107" s="176" t="s">
        <v>196</v>
      </c>
      <c r="H107" s="177">
        <v>0.325</v>
      </c>
      <c r="I107" s="178"/>
      <c r="J107" s="179">
        <f>ROUND(I107*H107,2)</f>
        <v>0</v>
      </c>
      <c r="K107" s="175" t="s">
        <v>197</v>
      </c>
      <c r="L107" s="39"/>
      <c r="M107" s="180" t="s">
        <v>5</v>
      </c>
      <c r="N107" s="181" t="s">
        <v>44</v>
      </c>
      <c r="O107" s="40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AR107" s="22" t="s">
        <v>185</v>
      </c>
      <c r="AT107" s="22" t="s">
        <v>180</v>
      </c>
      <c r="AU107" s="22" t="s">
        <v>83</v>
      </c>
      <c r="AY107" s="22" t="s">
        <v>178</v>
      </c>
      <c r="BE107" s="184">
        <f>IF(N107="základní",J107,0)</f>
        <v>0</v>
      </c>
      <c r="BF107" s="184">
        <f>IF(N107="snížená",J107,0)</f>
        <v>0</v>
      </c>
      <c r="BG107" s="184">
        <f>IF(N107="zákl. přenesená",J107,0)</f>
        <v>0</v>
      </c>
      <c r="BH107" s="184">
        <f>IF(N107="sníž. přenesená",J107,0)</f>
        <v>0</v>
      </c>
      <c r="BI107" s="184">
        <f>IF(N107="nulová",J107,0)</f>
        <v>0</v>
      </c>
      <c r="BJ107" s="22" t="s">
        <v>81</v>
      </c>
      <c r="BK107" s="184">
        <f>ROUND(I107*H107,2)</f>
        <v>0</v>
      </c>
      <c r="BL107" s="22" t="s">
        <v>185</v>
      </c>
      <c r="BM107" s="22" t="s">
        <v>207</v>
      </c>
    </row>
    <row r="108" spans="2:65" s="1" customFormat="1" ht="16.5" customHeight="1">
      <c r="B108" s="172"/>
      <c r="C108" s="173" t="s">
        <v>198</v>
      </c>
      <c r="D108" s="173" t="s">
        <v>180</v>
      </c>
      <c r="E108" s="174" t="s">
        <v>212</v>
      </c>
      <c r="F108" s="175" t="s">
        <v>213</v>
      </c>
      <c r="G108" s="176" t="s">
        <v>196</v>
      </c>
      <c r="H108" s="177">
        <v>0.325</v>
      </c>
      <c r="I108" s="178"/>
      <c r="J108" s="179">
        <f>ROUND(I108*H108,2)</f>
        <v>0</v>
      </c>
      <c r="K108" s="175" t="s">
        <v>197</v>
      </c>
      <c r="L108" s="39"/>
      <c r="M108" s="180" t="s">
        <v>5</v>
      </c>
      <c r="N108" s="181" t="s">
        <v>44</v>
      </c>
      <c r="O108" s="40"/>
      <c r="P108" s="182">
        <f>O108*H108</f>
        <v>0</v>
      </c>
      <c r="Q108" s="182">
        <v>0</v>
      </c>
      <c r="R108" s="182">
        <f>Q108*H108</f>
        <v>0</v>
      </c>
      <c r="S108" s="182">
        <v>0</v>
      </c>
      <c r="T108" s="183">
        <f>S108*H108</f>
        <v>0</v>
      </c>
      <c r="AR108" s="22" t="s">
        <v>185</v>
      </c>
      <c r="AT108" s="22" t="s">
        <v>180</v>
      </c>
      <c r="AU108" s="22" t="s">
        <v>83</v>
      </c>
      <c r="AY108" s="22" t="s">
        <v>178</v>
      </c>
      <c r="BE108" s="184">
        <f>IF(N108="základní",J108,0)</f>
        <v>0</v>
      </c>
      <c r="BF108" s="184">
        <f>IF(N108="snížená",J108,0)</f>
        <v>0</v>
      </c>
      <c r="BG108" s="184">
        <f>IF(N108="zákl. přenesená",J108,0)</f>
        <v>0</v>
      </c>
      <c r="BH108" s="184">
        <f>IF(N108="sníž. přenesená",J108,0)</f>
        <v>0</v>
      </c>
      <c r="BI108" s="184">
        <f>IF(N108="nulová",J108,0)</f>
        <v>0</v>
      </c>
      <c r="BJ108" s="22" t="s">
        <v>81</v>
      </c>
      <c r="BK108" s="184">
        <f>ROUND(I108*H108,2)</f>
        <v>0</v>
      </c>
      <c r="BL108" s="22" t="s">
        <v>185</v>
      </c>
      <c r="BM108" s="22" t="s">
        <v>210</v>
      </c>
    </row>
    <row r="109" spans="2:65" s="1" customFormat="1" ht="16.5" customHeight="1">
      <c r="B109" s="172"/>
      <c r="C109" s="173" t="s">
        <v>211</v>
      </c>
      <c r="D109" s="173" t="s">
        <v>180</v>
      </c>
      <c r="E109" s="174" t="s">
        <v>215</v>
      </c>
      <c r="F109" s="175" t="s">
        <v>216</v>
      </c>
      <c r="G109" s="176" t="s">
        <v>217</v>
      </c>
      <c r="H109" s="177">
        <v>0.618</v>
      </c>
      <c r="I109" s="178"/>
      <c r="J109" s="179">
        <f>ROUND(I109*H109,2)</f>
        <v>0</v>
      </c>
      <c r="K109" s="175" t="s">
        <v>197</v>
      </c>
      <c r="L109" s="39"/>
      <c r="M109" s="180" t="s">
        <v>5</v>
      </c>
      <c r="N109" s="181" t="s">
        <v>44</v>
      </c>
      <c r="O109" s="40"/>
      <c r="P109" s="182">
        <f>O109*H109</f>
        <v>0</v>
      </c>
      <c r="Q109" s="182">
        <v>0</v>
      </c>
      <c r="R109" s="182">
        <f>Q109*H109</f>
        <v>0</v>
      </c>
      <c r="S109" s="182">
        <v>0</v>
      </c>
      <c r="T109" s="183">
        <f>S109*H109</f>
        <v>0</v>
      </c>
      <c r="AR109" s="22" t="s">
        <v>185</v>
      </c>
      <c r="AT109" s="22" t="s">
        <v>180</v>
      </c>
      <c r="AU109" s="22" t="s">
        <v>83</v>
      </c>
      <c r="AY109" s="22" t="s">
        <v>178</v>
      </c>
      <c r="BE109" s="184">
        <f>IF(N109="základní",J109,0)</f>
        <v>0</v>
      </c>
      <c r="BF109" s="184">
        <f>IF(N109="snížená",J109,0)</f>
        <v>0</v>
      </c>
      <c r="BG109" s="184">
        <f>IF(N109="zákl. přenesená",J109,0)</f>
        <v>0</v>
      </c>
      <c r="BH109" s="184">
        <f>IF(N109="sníž. přenesená",J109,0)</f>
        <v>0</v>
      </c>
      <c r="BI109" s="184">
        <f>IF(N109="nulová",J109,0)</f>
        <v>0</v>
      </c>
      <c r="BJ109" s="22" t="s">
        <v>81</v>
      </c>
      <c r="BK109" s="184">
        <f>ROUND(I109*H109,2)</f>
        <v>0</v>
      </c>
      <c r="BL109" s="22" t="s">
        <v>185</v>
      </c>
      <c r="BM109" s="22" t="s">
        <v>214</v>
      </c>
    </row>
    <row r="110" spans="2:51" s="11" customFormat="1" ht="13.5">
      <c r="B110" s="185"/>
      <c r="D110" s="186" t="s">
        <v>186</v>
      </c>
      <c r="E110" s="187" t="s">
        <v>5</v>
      </c>
      <c r="F110" s="188" t="s">
        <v>1001</v>
      </c>
      <c r="H110" s="189">
        <v>0.618</v>
      </c>
      <c r="I110" s="190"/>
      <c r="L110" s="185"/>
      <c r="M110" s="191"/>
      <c r="N110" s="192"/>
      <c r="O110" s="192"/>
      <c r="P110" s="192"/>
      <c r="Q110" s="192"/>
      <c r="R110" s="192"/>
      <c r="S110" s="192"/>
      <c r="T110" s="193"/>
      <c r="AT110" s="187" t="s">
        <v>186</v>
      </c>
      <c r="AU110" s="187" t="s">
        <v>83</v>
      </c>
      <c r="AV110" s="11" t="s">
        <v>83</v>
      </c>
      <c r="AW110" s="11" t="s">
        <v>37</v>
      </c>
      <c r="AX110" s="11" t="s">
        <v>73</v>
      </c>
      <c r="AY110" s="187" t="s">
        <v>178</v>
      </c>
    </row>
    <row r="111" spans="2:51" s="12" customFormat="1" ht="13.5">
      <c r="B111" s="194"/>
      <c r="D111" s="186" t="s">
        <v>186</v>
      </c>
      <c r="E111" s="195" t="s">
        <v>5</v>
      </c>
      <c r="F111" s="196" t="s">
        <v>188</v>
      </c>
      <c r="H111" s="197">
        <v>0.618</v>
      </c>
      <c r="I111" s="198"/>
      <c r="L111" s="194"/>
      <c r="M111" s="199"/>
      <c r="N111" s="200"/>
      <c r="O111" s="200"/>
      <c r="P111" s="200"/>
      <c r="Q111" s="200"/>
      <c r="R111" s="200"/>
      <c r="S111" s="200"/>
      <c r="T111" s="201"/>
      <c r="AT111" s="195" t="s">
        <v>186</v>
      </c>
      <c r="AU111" s="195" t="s">
        <v>83</v>
      </c>
      <c r="AV111" s="12" t="s">
        <v>185</v>
      </c>
      <c r="AW111" s="12" t="s">
        <v>37</v>
      </c>
      <c r="AX111" s="12" t="s">
        <v>81</v>
      </c>
      <c r="AY111" s="195" t="s">
        <v>178</v>
      </c>
    </row>
    <row r="112" spans="2:63" s="10" customFormat="1" ht="29.85" customHeight="1">
      <c r="B112" s="159"/>
      <c r="D112" s="160" t="s">
        <v>72</v>
      </c>
      <c r="E112" s="170" t="s">
        <v>204</v>
      </c>
      <c r="F112" s="170" t="s">
        <v>229</v>
      </c>
      <c r="I112" s="162"/>
      <c r="J112" s="171">
        <f>BK112</f>
        <v>0</v>
      </c>
      <c r="L112" s="159"/>
      <c r="M112" s="164"/>
      <c r="N112" s="165"/>
      <c r="O112" s="165"/>
      <c r="P112" s="166">
        <f>SUM(P113:P115)</f>
        <v>0</v>
      </c>
      <c r="Q112" s="165"/>
      <c r="R112" s="166">
        <f>SUM(R113:R115)</f>
        <v>0</v>
      </c>
      <c r="S112" s="165"/>
      <c r="T112" s="167">
        <f>SUM(T113:T115)</f>
        <v>0</v>
      </c>
      <c r="AR112" s="160" t="s">
        <v>81</v>
      </c>
      <c r="AT112" s="168" t="s">
        <v>72</v>
      </c>
      <c r="AU112" s="168" t="s">
        <v>81</v>
      </c>
      <c r="AY112" s="160" t="s">
        <v>178</v>
      </c>
      <c r="BK112" s="169">
        <f>SUM(BK113:BK115)</f>
        <v>0</v>
      </c>
    </row>
    <row r="113" spans="2:65" s="1" customFormat="1" ht="25.5" customHeight="1">
      <c r="B113" s="172"/>
      <c r="C113" s="173" t="s">
        <v>202</v>
      </c>
      <c r="D113" s="173" t="s">
        <v>180</v>
      </c>
      <c r="E113" s="174" t="s">
        <v>231</v>
      </c>
      <c r="F113" s="175" t="s">
        <v>232</v>
      </c>
      <c r="G113" s="176" t="s">
        <v>183</v>
      </c>
      <c r="H113" s="177">
        <v>6.11</v>
      </c>
      <c r="I113" s="178"/>
      <c r="J113" s="179">
        <f>ROUND(I113*H113,2)</f>
        <v>0</v>
      </c>
      <c r="K113" s="175" t="s">
        <v>184</v>
      </c>
      <c r="L113" s="39"/>
      <c r="M113" s="180" t="s">
        <v>5</v>
      </c>
      <c r="N113" s="181" t="s">
        <v>44</v>
      </c>
      <c r="O113" s="40"/>
      <c r="P113" s="182">
        <f>O113*H113</f>
        <v>0</v>
      </c>
      <c r="Q113" s="182">
        <v>0</v>
      </c>
      <c r="R113" s="182">
        <f>Q113*H113</f>
        <v>0</v>
      </c>
      <c r="S113" s="182">
        <v>0</v>
      </c>
      <c r="T113" s="183">
        <f>S113*H113</f>
        <v>0</v>
      </c>
      <c r="AR113" s="22" t="s">
        <v>185</v>
      </c>
      <c r="AT113" s="22" t="s">
        <v>180</v>
      </c>
      <c r="AU113" s="22" t="s">
        <v>83</v>
      </c>
      <c r="AY113" s="22" t="s">
        <v>178</v>
      </c>
      <c r="BE113" s="184">
        <f>IF(N113="základní",J113,0)</f>
        <v>0</v>
      </c>
      <c r="BF113" s="184">
        <f>IF(N113="snížená",J113,0)</f>
        <v>0</v>
      </c>
      <c r="BG113" s="184">
        <f>IF(N113="zákl. přenesená",J113,0)</f>
        <v>0</v>
      </c>
      <c r="BH113" s="184">
        <f>IF(N113="sníž. přenesená",J113,0)</f>
        <v>0</v>
      </c>
      <c r="BI113" s="184">
        <f>IF(N113="nulová",J113,0)</f>
        <v>0</v>
      </c>
      <c r="BJ113" s="22" t="s">
        <v>81</v>
      </c>
      <c r="BK113" s="184">
        <f>ROUND(I113*H113,2)</f>
        <v>0</v>
      </c>
      <c r="BL113" s="22" t="s">
        <v>185</v>
      </c>
      <c r="BM113" s="22" t="s">
        <v>218</v>
      </c>
    </row>
    <row r="114" spans="2:51" s="11" customFormat="1" ht="13.5">
      <c r="B114" s="185"/>
      <c r="D114" s="186" t="s">
        <v>186</v>
      </c>
      <c r="E114" s="187" t="s">
        <v>5</v>
      </c>
      <c r="F114" s="188" t="s">
        <v>1002</v>
      </c>
      <c r="H114" s="189">
        <v>6.11</v>
      </c>
      <c r="I114" s="190"/>
      <c r="L114" s="185"/>
      <c r="M114" s="191"/>
      <c r="N114" s="192"/>
      <c r="O114" s="192"/>
      <c r="P114" s="192"/>
      <c r="Q114" s="192"/>
      <c r="R114" s="192"/>
      <c r="S114" s="192"/>
      <c r="T114" s="193"/>
      <c r="AT114" s="187" t="s">
        <v>186</v>
      </c>
      <c r="AU114" s="187" t="s">
        <v>83</v>
      </c>
      <c r="AV114" s="11" t="s">
        <v>83</v>
      </c>
      <c r="AW114" s="11" t="s">
        <v>37</v>
      </c>
      <c r="AX114" s="11" t="s">
        <v>73</v>
      </c>
      <c r="AY114" s="187" t="s">
        <v>178</v>
      </c>
    </row>
    <row r="115" spans="2:51" s="12" customFormat="1" ht="13.5">
      <c r="B115" s="194"/>
      <c r="D115" s="186" t="s">
        <v>186</v>
      </c>
      <c r="E115" s="195" t="s">
        <v>5</v>
      </c>
      <c r="F115" s="196" t="s">
        <v>188</v>
      </c>
      <c r="H115" s="197">
        <v>6.11</v>
      </c>
      <c r="I115" s="198"/>
      <c r="L115" s="194"/>
      <c r="M115" s="199"/>
      <c r="N115" s="200"/>
      <c r="O115" s="200"/>
      <c r="P115" s="200"/>
      <c r="Q115" s="200"/>
      <c r="R115" s="200"/>
      <c r="S115" s="200"/>
      <c r="T115" s="201"/>
      <c r="AT115" s="195" t="s">
        <v>186</v>
      </c>
      <c r="AU115" s="195" t="s">
        <v>83</v>
      </c>
      <c r="AV115" s="12" t="s">
        <v>185</v>
      </c>
      <c r="AW115" s="12" t="s">
        <v>37</v>
      </c>
      <c r="AX115" s="12" t="s">
        <v>81</v>
      </c>
      <c r="AY115" s="195" t="s">
        <v>178</v>
      </c>
    </row>
    <row r="116" spans="2:63" s="10" customFormat="1" ht="29.85" customHeight="1">
      <c r="B116" s="159"/>
      <c r="D116" s="160" t="s">
        <v>72</v>
      </c>
      <c r="E116" s="170" t="s">
        <v>198</v>
      </c>
      <c r="F116" s="170" t="s">
        <v>239</v>
      </c>
      <c r="I116" s="162"/>
      <c r="J116" s="171">
        <f>BK116</f>
        <v>0</v>
      </c>
      <c r="L116" s="159"/>
      <c r="M116" s="164"/>
      <c r="N116" s="165"/>
      <c r="O116" s="165"/>
      <c r="P116" s="166">
        <f>SUM(P117:P205)</f>
        <v>0</v>
      </c>
      <c r="Q116" s="165"/>
      <c r="R116" s="166">
        <f>SUM(R117:R205)</f>
        <v>0</v>
      </c>
      <c r="S116" s="165"/>
      <c r="T116" s="167">
        <f>SUM(T117:T205)</f>
        <v>0</v>
      </c>
      <c r="AR116" s="160" t="s">
        <v>81</v>
      </c>
      <c r="AT116" s="168" t="s">
        <v>72</v>
      </c>
      <c r="AU116" s="168" t="s">
        <v>81</v>
      </c>
      <c r="AY116" s="160" t="s">
        <v>178</v>
      </c>
      <c r="BK116" s="169">
        <f>SUM(BK117:BK205)</f>
        <v>0</v>
      </c>
    </row>
    <row r="117" spans="2:65" s="1" customFormat="1" ht="38.25" customHeight="1">
      <c r="B117" s="172"/>
      <c r="C117" s="173" t="s">
        <v>220</v>
      </c>
      <c r="D117" s="173" t="s">
        <v>180</v>
      </c>
      <c r="E117" s="174" t="s">
        <v>241</v>
      </c>
      <c r="F117" s="175" t="s">
        <v>242</v>
      </c>
      <c r="G117" s="176" t="s">
        <v>183</v>
      </c>
      <c r="H117" s="177">
        <v>118.8</v>
      </c>
      <c r="I117" s="178"/>
      <c r="J117" s="179">
        <f>ROUND(I117*H117,2)</f>
        <v>0</v>
      </c>
      <c r="K117" s="175" t="s">
        <v>191</v>
      </c>
      <c r="L117" s="39"/>
      <c r="M117" s="180" t="s">
        <v>5</v>
      </c>
      <c r="N117" s="181" t="s">
        <v>44</v>
      </c>
      <c r="O117" s="40"/>
      <c r="P117" s="182">
        <f>O117*H117</f>
        <v>0</v>
      </c>
      <c r="Q117" s="182">
        <v>0</v>
      </c>
      <c r="R117" s="182">
        <f>Q117*H117</f>
        <v>0</v>
      </c>
      <c r="S117" s="182">
        <v>0</v>
      </c>
      <c r="T117" s="183">
        <f>S117*H117</f>
        <v>0</v>
      </c>
      <c r="AR117" s="22" t="s">
        <v>185</v>
      </c>
      <c r="AT117" s="22" t="s">
        <v>180</v>
      </c>
      <c r="AU117" s="22" t="s">
        <v>83</v>
      </c>
      <c r="AY117" s="22" t="s">
        <v>178</v>
      </c>
      <c r="BE117" s="184">
        <f>IF(N117="základní",J117,0)</f>
        <v>0</v>
      </c>
      <c r="BF117" s="184">
        <f>IF(N117="snížená",J117,0)</f>
        <v>0</v>
      </c>
      <c r="BG117" s="184">
        <f>IF(N117="zákl. přenesená",J117,0)</f>
        <v>0</v>
      </c>
      <c r="BH117" s="184">
        <f>IF(N117="sníž. přenesená",J117,0)</f>
        <v>0</v>
      </c>
      <c r="BI117" s="184">
        <f>IF(N117="nulová",J117,0)</f>
        <v>0</v>
      </c>
      <c r="BJ117" s="22" t="s">
        <v>81</v>
      </c>
      <c r="BK117" s="184">
        <f>ROUND(I117*H117,2)</f>
        <v>0</v>
      </c>
      <c r="BL117" s="22" t="s">
        <v>185</v>
      </c>
      <c r="BM117" s="22" t="s">
        <v>224</v>
      </c>
    </row>
    <row r="118" spans="2:65" s="1" customFormat="1" ht="16.5" customHeight="1">
      <c r="B118" s="172"/>
      <c r="C118" s="173" t="s">
        <v>207</v>
      </c>
      <c r="D118" s="173" t="s">
        <v>180</v>
      </c>
      <c r="E118" s="174" t="s">
        <v>245</v>
      </c>
      <c r="F118" s="175" t="s">
        <v>246</v>
      </c>
      <c r="G118" s="176" t="s">
        <v>183</v>
      </c>
      <c r="H118" s="177">
        <v>355.517</v>
      </c>
      <c r="I118" s="178"/>
      <c r="J118" s="179">
        <f>ROUND(I118*H118,2)</f>
        <v>0</v>
      </c>
      <c r="K118" s="175" t="s">
        <v>5</v>
      </c>
      <c r="L118" s="39"/>
      <c r="M118" s="180" t="s">
        <v>5</v>
      </c>
      <c r="N118" s="181" t="s">
        <v>44</v>
      </c>
      <c r="O118" s="40"/>
      <c r="P118" s="182">
        <f>O118*H118</f>
        <v>0</v>
      </c>
      <c r="Q118" s="182">
        <v>0</v>
      </c>
      <c r="R118" s="182">
        <f>Q118*H118</f>
        <v>0</v>
      </c>
      <c r="S118" s="182">
        <v>0</v>
      </c>
      <c r="T118" s="183">
        <f>S118*H118</f>
        <v>0</v>
      </c>
      <c r="AR118" s="22" t="s">
        <v>185</v>
      </c>
      <c r="AT118" s="22" t="s">
        <v>180</v>
      </c>
      <c r="AU118" s="22" t="s">
        <v>83</v>
      </c>
      <c r="AY118" s="22" t="s">
        <v>178</v>
      </c>
      <c r="BE118" s="184">
        <f>IF(N118="základní",J118,0)</f>
        <v>0</v>
      </c>
      <c r="BF118" s="184">
        <f>IF(N118="snížená",J118,0)</f>
        <v>0</v>
      </c>
      <c r="BG118" s="184">
        <f>IF(N118="zákl. přenesená",J118,0)</f>
        <v>0</v>
      </c>
      <c r="BH118" s="184">
        <f>IF(N118="sníž. přenesená",J118,0)</f>
        <v>0</v>
      </c>
      <c r="BI118" s="184">
        <f>IF(N118="nulová",J118,0)</f>
        <v>0</v>
      </c>
      <c r="BJ118" s="22" t="s">
        <v>81</v>
      </c>
      <c r="BK118" s="184">
        <f>ROUND(I118*H118,2)</f>
        <v>0</v>
      </c>
      <c r="BL118" s="22" t="s">
        <v>185</v>
      </c>
      <c r="BM118" s="22" t="s">
        <v>228</v>
      </c>
    </row>
    <row r="119" spans="2:51" s="11" customFormat="1" ht="13.5">
      <c r="B119" s="185"/>
      <c r="D119" s="186" t="s">
        <v>186</v>
      </c>
      <c r="E119" s="187" t="s">
        <v>5</v>
      </c>
      <c r="F119" s="188" t="s">
        <v>1003</v>
      </c>
      <c r="H119" s="189">
        <v>428.168</v>
      </c>
      <c r="I119" s="190"/>
      <c r="L119" s="185"/>
      <c r="M119" s="191"/>
      <c r="N119" s="192"/>
      <c r="O119" s="192"/>
      <c r="P119" s="192"/>
      <c r="Q119" s="192"/>
      <c r="R119" s="192"/>
      <c r="S119" s="192"/>
      <c r="T119" s="193"/>
      <c r="AT119" s="187" t="s">
        <v>186</v>
      </c>
      <c r="AU119" s="187" t="s">
        <v>83</v>
      </c>
      <c r="AV119" s="11" t="s">
        <v>83</v>
      </c>
      <c r="AW119" s="11" t="s">
        <v>37</v>
      </c>
      <c r="AX119" s="11" t="s">
        <v>73</v>
      </c>
      <c r="AY119" s="187" t="s">
        <v>178</v>
      </c>
    </row>
    <row r="120" spans="2:51" s="11" customFormat="1" ht="13.5">
      <c r="B120" s="185"/>
      <c r="D120" s="186" t="s">
        <v>186</v>
      </c>
      <c r="E120" s="187" t="s">
        <v>5</v>
      </c>
      <c r="F120" s="188" t="s">
        <v>1004</v>
      </c>
      <c r="H120" s="189">
        <v>2.22</v>
      </c>
      <c r="I120" s="190"/>
      <c r="L120" s="185"/>
      <c r="M120" s="191"/>
      <c r="N120" s="192"/>
      <c r="O120" s="192"/>
      <c r="P120" s="192"/>
      <c r="Q120" s="192"/>
      <c r="R120" s="192"/>
      <c r="S120" s="192"/>
      <c r="T120" s="193"/>
      <c r="AT120" s="187" t="s">
        <v>186</v>
      </c>
      <c r="AU120" s="187" t="s">
        <v>83</v>
      </c>
      <c r="AV120" s="11" t="s">
        <v>83</v>
      </c>
      <c r="AW120" s="11" t="s">
        <v>37</v>
      </c>
      <c r="AX120" s="11" t="s">
        <v>73</v>
      </c>
      <c r="AY120" s="187" t="s">
        <v>178</v>
      </c>
    </row>
    <row r="121" spans="2:51" s="11" customFormat="1" ht="13.5">
      <c r="B121" s="185"/>
      <c r="D121" s="186" t="s">
        <v>186</v>
      </c>
      <c r="E121" s="187" t="s">
        <v>5</v>
      </c>
      <c r="F121" s="188" t="s">
        <v>1005</v>
      </c>
      <c r="H121" s="189">
        <v>-59.715</v>
      </c>
      <c r="I121" s="190"/>
      <c r="L121" s="185"/>
      <c r="M121" s="191"/>
      <c r="N121" s="192"/>
      <c r="O121" s="192"/>
      <c r="P121" s="192"/>
      <c r="Q121" s="192"/>
      <c r="R121" s="192"/>
      <c r="S121" s="192"/>
      <c r="T121" s="193"/>
      <c r="AT121" s="187" t="s">
        <v>186</v>
      </c>
      <c r="AU121" s="187" t="s">
        <v>83</v>
      </c>
      <c r="AV121" s="11" t="s">
        <v>83</v>
      </c>
      <c r="AW121" s="11" t="s">
        <v>37</v>
      </c>
      <c r="AX121" s="11" t="s">
        <v>73</v>
      </c>
      <c r="AY121" s="187" t="s">
        <v>178</v>
      </c>
    </row>
    <row r="122" spans="2:51" s="11" customFormat="1" ht="13.5">
      <c r="B122" s="185"/>
      <c r="D122" s="186" t="s">
        <v>186</v>
      </c>
      <c r="E122" s="187" t="s">
        <v>5</v>
      </c>
      <c r="F122" s="188" t="s">
        <v>1006</v>
      </c>
      <c r="H122" s="189">
        <v>-15.156</v>
      </c>
      <c r="I122" s="190"/>
      <c r="L122" s="185"/>
      <c r="M122" s="191"/>
      <c r="N122" s="192"/>
      <c r="O122" s="192"/>
      <c r="P122" s="192"/>
      <c r="Q122" s="192"/>
      <c r="R122" s="192"/>
      <c r="S122" s="192"/>
      <c r="T122" s="193"/>
      <c r="AT122" s="187" t="s">
        <v>186</v>
      </c>
      <c r="AU122" s="187" t="s">
        <v>83</v>
      </c>
      <c r="AV122" s="11" t="s">
        <v>83</v>
      </c>
      <c r="AW122" s="11" t="s">
        <v>37</v>
      </c>
      <c r="AX122" s="11" t="s">
        <v>73</v>
      </c>
      <c r="AY122" s="187" t="s">
        <v>178</v>
      </c>
    </row>
    <row r="123" spans="2:51" s="12" customFormat="1" ht="13.5">
      <c r="B123" s="194"/>
      <c r="D123" s="186" t="s">
        <v>186</v>
      </c>
      <c r="E123" s="195" t="s">
        <v>5</v>
      </c>
      <c r="F123" s="196" t="s">
        <v>188</v>
      </c>
      <c r="H123" s="197">
        <v>355.517</v>
      </c>
      <c r="I123" s="198"/>
      <c r="L123" s="194"/>
      <c r="M123" s="199"/>
      <c r="N123" s="200"/>
      <c r="O123" s="200"/>
      <c r="P123" s="200"/>
      <c r="Q123" s="200"/>
      <c r="R123" s="200"/>
      <c r="S123" s="200"/>
      <c r="T123" s="201"/>
      <c r="AT123" s="195" t="s">
        <v>186</v>
      </c>
      <c r="AU123" s="195" t="s">
        <v>83</v>
      </c>
      <c r="AV123" s="12" t="s">
        <v>185</v>
      </c>
      <c r="AW123" s="12" t="s">
        <v>37</v>
      </c>
      <c r="AX123" s="12" t="s">
        <v>81</v>
      </c>
      <c r="AY123" s="195" t="s">
        <v>178</v>
      </c>
    </row>
    <row r="124" spans="2:65" s="1" customFormat="1" ht="16.5" customHeight="1">
      <c r="B124" s="172"/>
      <c r="C124" s="173" t="s">
        <v>230</v>
      </c>
      <c r="D124" s="173" t="s">
        <v>180</v>
      </c>
      <c r="E124" s="174" t="s">
        <v>251</v>
      </c>
      <c r="F124" s="175" t="s">
        <v>252</v>
      </c>
      <c r="G124" s="176" t="s">
        <v>183</v>
      </c>
      <c r="H124" s="177">
        <v>118.8</v>
      </c>
      <c r="I124" s="178"/>
      <c r="J124" s="179">
        <f>ROUND(I124*H124,2)</f>
        <v>0</v>
      </c>
      <c r="K124" s="175" t="s">
        <v>5</v>
      </c>
      <c r="L124" s="39"/>
      <c r="M124" s="180" t="s">
        <v>5</v>
      </c>
      <c r="N124" s="181" t="s">
        <v>44</v>
      </c>
      <c r="O124" s="40"/>
      <c r="P124" s="182">
        <f>O124*H124</f>
        <v>0</v>
      </c>
      <c r="Q124" s="182">
        <v>0</v>
      </c>
      <c r="R124" s="182">
        <f>Q124*H124</f>
        <v>0</v>
      </c>
      <c r="S124" s="182">
        <v>0</v>
      </c>
      <c r="T124" s="183">
        <f>S124*H124</f>
        <v>0</v>
      </c>
      <c r="AR124" s="22" t="s">
        <v>185</v>
      </c>
      <c r="AT124" s="22" t="s">
        <v>180</v>
      </c>
      <c r="AU124" s="22" t="s">
        <v>83</v>
      </c>
      <c r="AY124" s="22" t="s">
        <v>178</v>
      </c>
      <c r="BE124" s="184">
        <f>IF(N124="základní",J124,0)</f>
        <v>0</v>
      </c>
      <c r="BF124" s="184">
        <f>IF(N124="snížená",J124,0)</f>
        <v>0</v>
      </c>
      <c r="BG124" s="184">
        <f>IF(N124="zákl. přenesená",J124,0)</f>
        <v>0</v>
      </c>
      <c r="BH124" s="184">
        <f>IF(N124="sníž. přenesená",J124,0)</f>
        <v>0</v>
      </c>
      <c r="BI124" s="184">
        <f>IF(N124="nulová",J124,0)</f>
        <v>0</v>
      </c>
      <c r="BJ124" s="22" t="s">
        <v>81</v>
      </c>
      <c r="BK124" s="184">
        <f>ROUND(I124*H124,2)</f>
        <v>0</v>
      </c>
      <c r="BL124" s="22" t="s">
        <v>185</v>
      </c>
      <c r="BM124" s="22" t="s">
        <v>233</v>
      </c>
    </row>
    <row r="125" spans="2:65" s="1" customFormat="1" ht="25.5" customHeight="1">
      <c r="B125" s="172"/>
      <c r="C125" s="173" t="s">
        <v>210</v>
      </c>
      <c r="D125" s="173" t="s">
        <v>180</v>
      </c>
      <c r="E125" s="174" t="s">
        <v>254</v>
      </c>
      <c r="F125" s="175" t="s">
        <v>1007</v>
      </c>
      <c r="G125" s="176" t="s">
        <v>183</v>
      </c>
      <c r="H125" s="177">
        <v>70.02</v>
      </c>
      <c r="I125" s="178"/>
      <c r="J125" s="179">
        <f>ROUND(I125*H125,2)</f>
        <v>0</v>
      </c>
      <c r="K125" s="175" t="s">
        <v>5</v>
      </c>
      <c r="L125" s="39"/>
      <c r="M125" s="180" t="s">
        <v>5</v>
      </c>
      <c r="N125" s="181" t="s">
        <v>44</v>
      </c>
      <c r="O125" s="40"/>
      <c r="P125" s="182">
        <f>O125*H125</f>
        <v>0</v>
      </c>
      <c r="Q125" s="182">
        <v>0</v>
      </c>
      <c r="R125" s="182">
        <f>Q125*H125</f>
        <v>0</v>
      </c>
      <c r="S125" s="182">
        <v>0</v>
      </c>
      <c r="T125" s="183">
        <f>S125*H125</f>
        <v>0</v>
      </c>
      <c r="AR125" s="22" t="s">
        <v>185</v>
      </c>
      <c r="AT125" s="22" t="s">
        <v>180</v>
      </c>
      <c r="AU125" s="22" t="s">
        <v>83</v>
      </c>
      <c r="AY125" s="22" t="s">
        <v>178</v>
      </c>
      <c r="BE125" s="184">
        <f>IF(N125="základní",J125,0)</f>
        <v>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22" t="s">
        <v>81</v>
      </c>
      <c r="BK125" s="184">
        <f>ROUND(I125*H125,2)</f>
        <v>0</v>
      </c>
      <c r="BL125" s="22" t="s">
        <v>185</v>
      </c>
      <c r="BM125" s="22" t="s">
        <v>237</v>
      </c>
    </row>
    <row r="126" spans="2:51" s="11" customFormat="1" ht="13.5">
      <c r="B126" s="185"/>
      <c r="D126" s="186" t="s">
        <v>186</v>
      </c>
      <c r="E126" s="187" t="s">
        <v>5</v>
      </c>
      <c r="F126" s="188" t="s">
        <v>1008</v>
      </c>
      <c r="H126" s="189">
        <v>61.515</v>
      </c>
      <c r="I126" s="190"/>
      <c r="L126" s="185"/>
      <c r="M126" s="191"/>
      <c r="N126" s="192"/>
      <c r="O126" s="192"/>
      <c r="P126" s="192"/>
      <c r="Q126" s="192"/>
      <c r="R126" s="192"/>
      <c r="S126" s="192"/>
      <c r="T126" s="193"/>
      <c r="AT126" s="187" t="s">
        <v>186</v>
      </c>
      <c r="AU126" s="187" t="s">
        <v>83</v>
      </c>
      <c r="AV126" s="11" t="s">
        <v>83</v>
      </c>
      <c r="AW126" s="11" t="s">
        <v>37</v>
      </c>
      <c r="AX126" s="11" t="s">
        <v>73</v>
      </c>
      <c r="AY126" s="187" t="s">
        <v>178</v>
      </c>
    </row>
    <row r="127" spans="2:51" s="11" customFormat="1" ht="13.5">
      <c r="B127" s="185"/>
      <c r="D127" s="186" t="s">
        <v>186</v>
      </c>
      <c r="E127" s="187" t="s">
        <v>5</v>
      </c>
      <c r="F127" s="188" t="s">
        <v>1009</v>
      </c>
      <c r="H127" s="189">
        <v>8.505</v>
      </c>
      <c r="I127" s="190"/>
      <c r="L127" s="185"/>
      <c r="M127" s="191"/>
      <c r="N127" s="192"/>
      <c r="O127" s="192"/>
      <c r="P127" s="192"/>
      <c r="Q127" s="192"/>
      <c r="R127" s="192"/>
      <c r="S127" s="192"/>
      <c r="T127" s="193"/>
      <c r="AT127" s="187" t="s">
        <v>186</v>
      </c>
      <c r="AU127" s="187" t="s">
        <v>83</v>
      </c>
      <c r="AV127" s="11" t="s">
        <v>83</v>
      </c>
      <c r="AW127" s="11" t="s">
        <v>37</v>
      </c>
      <c r="AX127" s="11" t="s">
        <v>73</v>
      </c>
      <c r="AY127" s="187" t="s">
        <v>178</v>
      </c>
    </row>
    <row r="128" spans="2:51" s="12" customFormat="1" ht="13.5">
      <c r="B128" s="194"/>
      <c r="D128" s="186" t="s">
        <v>186</v>
      </c>
      <c r="E128" s="195" t="s">
        <v>5</v>
      </c>
      <c r="F128" s="196" t="s">
        <v>188</v>
      </c>
      <c r="H128" s="197">
        <v>70.02</v>
      </c>
      <c r="I128" s="198"/>
      <c r="L128" s="194"/>
      <c r="M128" s="199"/>
      <c r="N128" s="200"/>
      <c r="O128" s="200"/>
      <c r="P128" s="200"/>
      <c r="Q128" s="200"/>
      <c r="R128" s="200"/>
      <c r="S128" s="200"/>
      <c r="T128" s="201"/>
      <c r="AT128" s="195" t="s">
        <v>186</v>
      </c>
      <c r="AU128" s="195" t="s">
        <v>83</v>
      </c>
      <c r="AV128" s="12" t="s">
        <v>185</v>
      </c>
      <c r="AW128" s="12" t="s">
        <v>37</v>
      </c>
      <c r="AX128" s="12" t="s">
        <v>81</v>
      </c>
      <c r="AY128" s="195" t="s">
        <v>178</v>
      </c>
    </row>
    <row r="129" spans="2:65" s="1" customFormat="1" ht="16.5" customHeight="1">
      <c r="B129" s="172"/>
      <c r="C129" s="173" t="s">
        <v>240</v>
      </c>
      <c r="D129" s="173" t="s">
        <v>180</v>
      </c>
      <c r="E129" s="174" t="s">
        <v>261</v>
      </c>
      <c r="F129" s="175" t="s">
        <v>262</v>
      </c>
      <c r="G129" s="176" t="s">
        <v>183</v>
      </c>
      <c r="H129" s="177">
        <v>7.46</v>
      </c>
      <c r="I129" s="178"/>
      <c r="J129" s="179">
        <f>ROUND(I129*H129,2)</f>
        <v>0</v>
      </c>
      <c r="K129" s="175" t="s">
        <v>5</v>
      </c>
      <c r="L129" s="39"/>
      <c r="M129" s="180" t="s">
        <v>5</v>
      </c>
      <c r="N129" s="181" t="s">
        <v>44</v>
      </c>
      <c r="O129" s="40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3">
        <f>S129*H129</f>
        <v>0</v>
      </c>
      <c r="AR129" s="22" t="s">
        <v>185</v>
      </c>
      <c r="AT129" s="22" t="s">
        <v>180</v>
      </c>
      <c r="AU129" s="22" t="s">
        <v>83</v>
      </c>
      <c r="AY129" s="22" t="s">
        <v>178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22" t="s">
        <v>81</v>
      </c>
      <c r="BK129" s="184">
        <f>ROUND(I129*H129,2)</f>
        <v>0</v>
      </c>
      <c r="BL129" s="22" t="s">
        <v>185</v>
      </c>
      <c r="BM129" s="22" t="s">
        <v>243</v>
      </c>
    </row>
    <row r="130" spans="2:51" s="11" customFormat="1" ht="13.5">
      <c r="B130" s="185"/>
      <c r="D130" s="186" t="s">
        <v>186</v>
      </c>
      <c r="E130" s="187" t="s">
        <v>5</v>
      </c>
      <c r="F130" s="188" t="s">
        <v>1010</v>
      </c>
      <c r="H130" s="189">
        <v>7.46</v>
      </c>
      <c r="I130" s="190"/>
      <c r="L130" s="185"/>
      <c r="M130" s="191"/>
      <c r="N130" s="192"/>
      <c r="O130" s="192"/>
      <c r="P130" s="192"/>
      <c r="Q130" s="192"/>
      <c r="R130" s="192"/>
      <c r="S130" s="192"/>
      <c r="T130" s="193"/>
      <c r="AT130" s="187" t="s">
        <v>186</v>
      </c>
      <c r="AU130" s="187" t="s">
        <v>83</v>
      </c>
      <c r="AV130" s="11" t="s">
        <v>83</v>
      </c>
      <c r="AW130" s="11" t="s">
        <v>37</v>
      </c>
      <c r="AX130" s="11" t="s">
        <v>73</v>
      </c>
      <c r="AY130" s="187" t="s">
        <v>178</v>
      </c>
    </row>
    <row r="131" spans="2:51" s="12" customFormat="1" ht="13.5">
      <c r="B131" s="194"/>
      <c r="D131" s="186" t="s">
        <v>186</v>
      </c>
      <c r="E131" s="195" t="s">
        <v>5</v>
      </c>
      <c r="F131" s="196" t="s">
        <v>188</v>
      </c>
      <c r="H131" s="197">
        <v>7.46</v>
      </c>
      <c r="I131" s="198"/>
      <c r="L131" s="194"/>
      <c r="M131" s="199"/>
      <c r="N131" s="200"/>
      <c r="O131" s="200"/>
      <c r="P131" s="200"/>
      <c r="Q131" s="200"/>
      <c r="R131" s="200"/>
      <c r="S131" s="200"/>
      <c r="T131" s="201"/>
      <c r="AT131" s="195" t="s">
        <v>186</v>
      </c>
      <c r="AU131" s="195" t="s">
        <v>83</v>
      </c>
      <c r="AV131" s="12" t="s">
        <v>185</v>
      </c>
      <c r="AW131" s="12" t="s">
        <v>37</v>
      </c>
      <c r="AX131" s="12" t="s">
        <v>81</v>
      </c>
      <c r="AY131" s="195" t="s">
        <v>178</v>
      </c>
    </row>
    <row r="132" spans="2:65" s="1" customFormat="1" ht="25.5" customHeight="1">
      <c r="B132" s="172"/>
      <c r="C132" s="173" t="s">
        <v>214</v>
      </c>
      <c r="D132" s="173" t="s">
        <v>180</v>
      </c>
      <c r="E132" s="174" t="s">
        <v>265</v>
      </c>
      <c r="F132" s="175" t="s">
        <v>266</v>
      </c>
      <c r="G132" s="176" t="s">
        <v>183</v>
      </c>
      <c r="H132" s="177">
        <v>118.8</v>
      </c>
      <c r="I132" s="178"/>
      <c r="J132" s="179">
        <f>ROUND(I132*H132,2)</f>
        <v>0</v>
      </c>
      <c r="K132" s="175" t="s">
        <v>267</v>
      </c>
      <c r="L132" s="39"/>
      <c r="M132" s="180" t="s">
        <v>5</v>
      </c>
      <c r="N132" s="181" t="s">
        <v>44</v>
      </c>
      <c r="O132" s="40"/>
      <c r="P132" s="182">
        <f>O132*H132</f>
        <v>0</v>
      </c>
      <c r="Q132" s="182">
        <v>0</v>
      </c>
      <c r="R132" s="182">
        <f>Q132*H132</f>
        <v>0</v>
      </c>
      <c r="S132" s="182">
        <v>0</v>
      </c>
      <c r="T132" s="183">
        <f>S132*H132</f>
        <v>0</v>
      </c>
      <c r="AR132" s="22" t="s">
        <v>185</v>
      </c>
      <c r="AT132" s="22" t="s">
        <v>180</v>
      </c>
      <c r="AU132" s="22" t="s">
        <v>83</v>
      </c>
      <c r="AY132" s="22" t="s">
        <v>178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22" t="s">
        <v>81</v>
      </c>
      <c r="BK132" s="184">
        <f>ROUND(I132*H132,2)</f>
        <v>0</v>
      </c>
      <c r="BL132" s="22" t="s">
        <v>185</v>
      </c>
      <c r="BM132" s="22" t="s">
        <v>247</v>
      </c>
    </row>
    <row r="133" spans="2:51" s="11" customFormat="1" ht="13.5">
      <c r="B133" s="185"/>
      <c r="D133" s="186" t="s">
        <v>186</v>
      </c>
      <c r="E133" s="187" t="s">
        <v>5</v>
      </c>
      <c r="F133" s="188" t="s">
        <v>1011</v>
      </c>
      <c r="H133" s="189">
        <v>118.8</v>
      </c>
      <c r="I133" s="190"/>
      <c r="L133" s="185"/>
      <c r="M133" s="191"/>
      <c r="N133" s="192"/>
      <c r="O133" s="192"/>
      <c r="P133" s="192"/>
      <c r="Q133" s="192"/>
      <c r="R133" s="192"/>
      <c r="S133" s="192"/>
      <c r="T133" s="193"/>
      <c r="AT133" s="187" t="s">
        <v>186</v>
      </c>
      <c r="AU133" s="187" t="s">
        <v>83</v>
      </c>
      <c r="AV133" s="11" t="s">
        <v>83</v>
      </c>
      <c r="AW133" s="11" t="s">
        <v>37</v>
      </c>
      <c r="AX133" s="11" t="s">
        <v>73</v>
      </c>
      <c r="AY133" s="187" t="s">
        <v>178</v>
      </c>
    </row>
    <row r="134" spans="2:51" s="12" customFormat="1" ht="13.5">
      <c r="B134" s="194"/>
      <c r="D134" s="186" t="s">
        <v>186</v>
      </c>
      <c r="E134" s="195" t="s">
        <v>5</v>
      </c>
      <c r="F134" s="196" t="s">
        <v>188</v>
      </c>
      <c r="H134" s="197">
        <v>118.8</v>
      </c>
      <c r="I134" s="198"/>
      <c r="L134" s="194"/>
      <c r="M134" s="199"/>
      <c r="N134" s="200"/>
      <c r="O134" s="200"/>
      <c r="P134" s="200"/>
      <c r="Q134" s="200"/>
      <c r="R134" s="200"/>
      <c r="S134" s="200"/>
      <c r="T134" s="201"/>
      <c r="AT134" s="195" t="s">
        <v>186</v>
      </c>
      <c r="AU134" s="195" t="s">
        <v>83</v>
      </c>
      <c r="AV134" s="12" t="s">
        <v>185</v>
      </c>
      <c r="AW134" s="12" t="s">
        <v>37</v>
      </c>
      <c r="AX134" s="12" t="s">
        <v>81</v>
      </c>
      <c r="AY134" s="195" t="s">
        <v>178</v>
      </c>
    </row>
    <row r="135" spans="2:65" s="1" customFormat="1" ht="51" customHeight="1">
      <c r="B135" s="172"/>
      <c r="C135" s="202" t="s">
        <v>11</v>
      </c>
      <c r="D135" s="202" t="s">
        <v>271</v>
      </c>
      <c r="E135" s="203" t="s">
        <v>272</v>
      </c>
      <c r="F135" s="204" t="s">
        <v>1012</v>
      </c>
      <c r="G135" s="205" t="s">
        <v>183</v>
      </c>
      <c r="H135" s="206">
        <v>121.176</v>
      </c>
      <c r="I135" s="207"/>
      <c r="J135" s="208">
        <f>ROUND(I135*H135,2)</f>
        <v>0</v>
      </c>
      <c r="K135" s="204" t="s">
        <v>191</v>
      </c>
      <c r="L135" s="209"/>
      <c r="M135" s="210" t="s">
        <v>5</v>
      </c>
      <c r="N135" s="211" t="s">
        <v>44</v>
      </c>
      <c r="O135" s="40"/>
      <c r="P135" s="182">
        <f>O135*H135</f>
        <v>0</v>
      </c>
      <c r="Q135" s="182">
        <v>0</v>
      </c>
      <c r="R135" s="182">
        <f>Q135*H135</f>
        <v>0</v>
      </c>
      <c r="S135" s="182">
        <v>0</v>
      </c>
      <c r="T135" s="183">
        <f>S135*H135</f>
        <v>0</v>
      </c>
      <c r="AR135" s="22" t="s">
        <v>202</v>
      </c>
      <c r="AT135" s="22" t="s">
        <v>271</v>
      </c>
      <c r="AU135" s="22" t="s">
        <v>83</v>
      </c>
      <c r="AY135" s="22" t="s">
        <v>178</v>
      </c>
      <c r="BE135" s="184">
        <f>IF(N135="základní",J135,0)</f>
        <v>0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22" t="s">
        <v>81</v>
      </c>
      <c r="BK135" s="184">
        <f>ROUND(I135*H135,2)</f>
        <v>0</v>
      </c>
      <c r="BL135" s="22" t="s">
        <v>185</v>
      </c>
      <c r="BM135" s="22" t="s">
        <v>253</v>
      </c>
    </row>
    <row r="136" spans="2:51" s="11" customFormat="1" ht="13.5">
      <c r="B136" s="185"/>
      <c r="D136" s="186" t="s">
        <v>186</v>
      </c>
      <c r="E136" s="187" t="s">
        <v>5</v>
      </c>
      <c r="F136" s="188" t="s">
        <v>1013</v>
      </c>
      <c r="H136" s="189">
        <v>121.176</v>
      </c>
      <c r="I136" s="190"/>
      <c r="L136" s="185"/>
      <c r="M136" s="191"/>
      <c r="N136" s="192"/>
      <c r="O136" s="192"/>
      <c r="P136" s="192"/>
      <c r="Q136" s="192"/>
      <c r="R136" s="192"/>
      <c r="S136" s="192"/>
      <c r="T136" s="193"/>
      <c r="AT136" s="187" t="s">
        <v>186</v>
      </c>
      <c r="AU136" s="187" t="s">
        <v>83</v>
      </c>
      <c r="AV136" s="11" t="s">
        <v>83</v>
      </c>
      <c r="AW136" s="11" t="s">
        <v>37</v>
      </c>
      <c r="AX136" s="11" t="s">
        <v>73</v>
      </c>
      <c r="AY136" s="187" t="s">
        <v>178</v>
      </c>
    </row>
    <row r="137" spans="2:51" s="12" customFormat="1" ht="13.5">
      <c r="B137" s="194"/>
      <c r="D137" s="186" t="s">
        <v>186</v>
      </c>
      <c r="E137" s="195" t="s">
        <v>5</v>
      </c>
      <c r="F137" s="196" t="s">
        <v>188</v>
      </c>
      <c r="H137" s="197">
        <v>121.176</v>
      </c>
      <c r="I137" s="198"/>
      <c r="L137" s="194"/>
      <c r="M137" s="199"/>
      <c r="N137" s="200"/>
      <c r="O137" s="200"/>
      <c r="P137" s="200"/>
      <c r="Q137" s="200"/>
      <c r="R137" s="200"/>
      <c r="S137" s="200"/>
      <c r="T137" s="201"/>
      <c r="AT137" s="195" t="s">
        <v>186</v>
      </c>
      <c r="AU137" s="195" t="s">
        <v>83</v>
      </c>
      <c r="AV137" s="12" t="s">
        <v>185</v>
      </c>
      <c r="AW137" s="12" t="s">
        <v>37</v>
      </c>
      <c r="AX137" s="12" t="s">
        <v>81</v>
      </c>
      <c r="AY137" s="195" t="s">
        <v>178</v>
      </c>
    </row>
    <row r="138" spans="2:65" s="1" customFormat="1" ht="16.5" customHeight="1">
      <c r="B138" s="172"/>
      <c r="C138" s="173" t="s">
        <v>218</v>
      </c>
      <c r="D138" s="173" t="s">
        <v>180</v>
      </c>
      <c r="E138" s="174" t="s">
        <v>276</v>
      </c>
      <c r="F138" s="175" t="s">
        <v>277</v>
      </c>
      <c r="G138" s="176" t="s">
        <v>183</v>
      </c>
      <c r="H138" s="177">
        <v>118.8</v>
      </c>
      <c r="I138" s="178"/>
      <c r="J138" s="179">
        <f>ROUND(I138*H138,2)</f>
        <v>0</v>
      </c>
      <c r="K138" s="175" t="s">
        <v>5</v>
      </c>
      <c r="L138" s="39"/>
      <c r="M138" s="180" t="s">
        <v>5</v>
      </c>
      <c r="N138" s="181" t="s">
        <v>44</v>
      </c>
      <c r="O138" s="40"/>
      <c r="P138" s="182">
        <f>O138*H138</f>
        <v>0</v>
      </c>
      <c r="Q138" s="182">
        <v>0</v>
      </c>
      <c r="R138" s="182">
        <f>Q138*H138</f>
        <v>0</v>
      </c>
      <c r="S138" s="182">
        <v>0</v>
      </c>
      <c r="T138" s="183">
        <f>S138*H138</f>
        <v>0</v>
      </c>
      <c r="AR138" s="22" t="s">
        <v>185</v>
      </c>
      <c r="AT138" s="22" t="s">
        <v>180</v>
      </c>
      <c r="AU138" s="22" t="s">
        <v>83</v>
      </c>
      <c r="AY138" s="22" t="s">
        <v>178</v>
      </c>
      <c r="BE138" s="184">
        <f>IF(N138="základní",J138,0)</f>
        <v>0</v>
      </c>
      <c r="BF138" s="184">
        <f>IF(N138="snížená",J138,0)</f>
        <v>0</v>
      </c>
      <c r="BG138" s="184">
        <f>IF(N138="zákl. přenesená",J138,0)</f>
        <v>0</v>
      </c>
      <c r="BH138" s="184">
        <f>IF(N138="sníž. přenesená",J138,0)</f>
        <v>0</v>
      </c>
      <c r="BI138" s="184">
        <f>IF(N138="nulová",J138,0)</f>
        <v>0</v>
      </c>
      <c r="BJ138" s="22" t="s">
        <v>81</v>
      </c>
      <c r="BK138" s="184">
        <f>ROUND(I138*H138,2)</f>
        <v>0</v>
      </c>
      <c r="BL138" s="22" t="s">
        <v>185</v>
      </c>
      <c r="BM138" s="22" t="s">
        <v>256</v>
      </c>
    </row>
    <row r="139" spans="2:65" s="1" customFormat="1" ht="16.5" customHeight="1">
      <c r="B139" s="172"/>
      <c r="C139" s="173" t="s">
        <v>260</v>
      </c>
      <c r="D139" s="173" t="s">
        <v>180</v>
      </c>
      <c r="E139" s="174" t="s">
        <v>279</v>
      </c>
      <c r="F139" s="175" t="s">
        <v>280</v>
      </c>
      <c r="G139" s="176" t="s">
        <v>281</v>
      </c>
      <c r="H139" s="177">
        <v>1</v>
      </c>
      <c r="I139" s="178"/>
      <c r="J139" s="179">
        <f>ROUND(I139*H139,2)</f>
        <v>0</v>
      </c>
      <c r="K139" s="175" t="s">
        <v>5</v>
      </c>
      <c r="L139" s="39"/>
      <c r="M139" s="180" t="s">
        <v>5</v>
      </c>
      <c r="N139" s="181" t="s">
        <v>44</v>
      </c>
      <c r="O139" s="40"/>
      <c r="P139" s="182">
        <f>O139*H139</f>
        <v>0</v>
      </c>
      <c r="Q139" s="182">
        <v>0</v>
      </c>
      <c r="R139" s="182">
        <f>Q139*H139</f>
        <v>0</v>
      </c>
      <c r="S139" s="182">
        <v>0</v>
      </c>
      <c r="T139" s="183">
        <f>S139*H139</f>
        <v>0</v>
      </c>
      <c r="AR139" s="22" t="s">
        <v>185</v>
      </c>
      <c r="AT139" s="22" t="s">
        <v>180</v>
      </c>
      <c r="AU139" s="22" t="s">
        <v>83</v>
      </c>
      <c r="AY139" s="22" t="s">
        <v>178</v>
      </c>
      <c r="BE139" s="184">
        <f>IF(N139="základní",J139,0)</f>
        <v>0</v>
      </c>
      <c r="BF139" s="184">
        <f>IF(N139="snížená",J139,0)</f>
        <v>0</v>
      </c>
      <c r="BG139" s="184">
        <f>IF(N139="zákl. přenesená",J139,0)</f>
        <v>0</v>
      </c>
      <c r="BH139" s="184">
        <f>IF(N139="sníž. přenesená",J139,0)</f>
        <v>0</v>
      </c>
      <c r="BI139" s="184">
        <f>IF(N139="nulová",J139,0)</f>
        <v>0</v>
      </c>
      <c r="BJ139" s="22" t="s">
        <v>81</v>
      </c>
      <c r="BK139" s="184">
        <f>ROUND(I139*H139,2)</f>
        <v>0</v>
      </c>
      <c r="BL139" s="22" t="s">
        <v>185</v>
      </c>
      <c r="BM139" s="22" t="s">
        <v>263</v>
      </c>
    </row>
    <row r="140" spans="2:65" s="1" customFormat="1" ht="25.5" customHeight="1">
      <c r="B140" s="172"/>
      <c r="C140" s="173" t="s">
        <v>224</v>
      </c>
      <c r="D140" s="173" t="s">
        <v>180</v>
      </c>
      <c r="E140" s="174" t="s">
        <v>283</v>
      </c>
      <c r="F140" s="175" t="s">
        <v>284</v>
      </c>
      <c r="G140" s="176" t="s">
        <v>183</v>
      </c>
      <c r="H140" s="177">
        <v>12.64</v>
      </c>
      <c r="I140" s="178"/>
      <c r="J140" s="179">
        <f>ROUND(I140*H140,2)</f>
        <v>0</v>
      </c>
      <c r="K140" s="175" t="s">
        <v>267</v>
      </c>
      <c r="L140" s="39"/>
      <c r="M140" s="180" t="s">
        <v>5</v>
      </c>
      <c r="N140" s="181" t="s">
        <v>44</v>
      </c>
      <c r="O140" s="40"/>
      <c r="P140" s="182">
        <f>O140*H140</f>
        <v>0</v>
      </c>
      <c r="Q140" s="182">
        <v>0</v>
      </c>
      <c r="R140" s="182">
        <f>Q140*H140</f>
        <v>0</v>
      </c>
      <c r="S140" s="182">
        <v>0</v>
      </c>
      <c r="T140" s="183">
        <f>S140*H140</f>
        <v>0</v>
      </c>
      <c r="AR140" s="22" t="s">
        <v>185</v>
      </c>
      <c r="AT140" s="22" t="s">
        <v>180</v>
      </c>
      <c r="AU140" s="22" t="s">
        <v>83</v>
      </c>
      <c r="AY140" s="22" t="s">
        <v>178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22" t="s">
        <v>81</v>
      </c>
      <c r="BK140" s="184">
        <f>ROUND(I140*H140,2)</f>
        <v>0</v>
      </c>
      <c r="BL140" s="22" t="s">
        <v>185</v>
      </c>
      <c r="BM140" s="22" t="s">
        <v>268</v>
      </c>
    </row>
    <row r="141" spans="2:51" s="11" customFormat="1" ht="13.5">
      <c r="B141" s="185"/>
      <c r="D141" s="186" t="s">
        <v>186</v>
      </c>
      <c r="E141" s="187" t="s">
        <v>5</v>
      </c>
      <c r="F141" s="188" t="s">
        <v>1014</v>
      </c>
      <c r="H141" s="189">
        <v>12.64</v>
      </c>
      <c r="I141" s="190"/>
      <c r="L141" s="185"/>
      <c r="M141" s="191"/>
      <c r="N141" s="192"/>
      <c r="O141" s="192"/>
      <c r="P141" s="192"/>
      <c r="Q141" s="192"/>
      <c r="R141" s="192"/>
      <c r="S141" s="192"/>
      <c r="T141" s="193"/>
      <c r="AT141" s="187" t="s">
        <v>186</v>
      </c>
      <c r="AU141" s="187" t="s">
        <v>83</v>
      </c>
      <c r="AV141" s="11" t="s">
        <v>83</v>
      </c>
      <c r="AW141" s="11" t="s">
        <v>37</v>
      </c>
      <c r="AX141" s="11" t="s">
        <v>73</v>
      </c>
      <c r="AY141" s="187" t="s">
        <v>178</v>
      </c>
    </row>
    <row r="142" spans="2:51" s="12" customFormat="1" ht="13.5">
      <c r="B142" s="194"/>
      <c r="D142" s="186" t="s">
        <v>186</v>
      </c>
      <c r="E142" s="195" t="s">
        <v>5</v>
      </c>
      <c r="F142" s="196" t="s">
        <v>188</v>
      </c>
      <c r="H142" s="197">
        <v>12.64</v>
      </c>
      <c r="I142" s="198"/>
      <c r="L142" s="194"/>
      <c r="M142" s="199"/>
      <c r="N142" s="200"/>
      <c r="O142" s="200"/>
      <c r="P142" s="200"/>
      <c r="Q142" s="200"/>
      <c r="R142" s="200"/>
      <c r="S142" s="200"/>
      <c r="T142" s="201"/>
      <c r="AT142" s="195" t="s">
        <v>186</v>
      </c>
      <c r="AU142" s="195" t="s">
        <v>83</v>
      </c>
      <c r="AV142" s="12" t="s">
        <v>185</v>
      </c>
      <c r="AW142" s="12" t="s">
        <v>37</v>
      </c>
      <c r="AX142" s="12" t="s">
        <v>81</v>
      </c>
      <c r="AY142" s="195" t="s">
        <v>178</v>
      </c>
    </row>
    <row r="143" spans="2:65" s="1" customFormat="1" ht="16.5" customHeight="1">
      <c r="B143" s="172"/>
      <c r="C143" s="173" t="s">
        <v>270</v>
      </c>
      <c r="D143" s="173" t="s">
        <v>180</v>
      </c>
      <c r="E143" s="174" t="s">
        <v>288</v>
      </c>
      <c r="F143" s="175" t="s">
        <v>289</v>
      </c>
      <c r="G143" s="176" t="s">
        <v>290</v>
      </c>
      <c r="H143" s="177">
        <v>45.3</v>
      </c>
      <c r="I143" s="178"/>
      <c r="J143" s="179">
        <f>ROUND(I143*H143,2)</f>
        <v>0</v>
      </c>
      <c r="K143" s="175" t="s">
        <v>197</v>
      </c>
      <c r="L143" s="39"/>
      <c r="M143" s="180" t="s">
        <v>5</v>
      </c>
      <c r="N143" s="181" t="s">
        <v>44</v>
      </c>
      <c r="O143" s="40"/>
      <c r="P143" s="182">
        <f>O143*H143</f>
        <v>0</v>
      </c>
      <c r="Q143" s="182">
        <v>0</v>
      </c>
      <c r="R143" s="182">
        <f>Q143*H143</f>
        <v>0</v>
      </c>
      <c r="S143" s="182">
        <v>0</v>
      </c>
      <c r="T143" s="183">
        <f>S143*H143</f>
        <v>0</v>
      </c>
      <c r="AR143" s="22" t="s">
        <v>185</v>
      </c>
      <c r="AT143" s="22" t="s">
        <v>180</v>
      </c>
      <c r="AU143" s="22" t="s">
        <v>83</v>
      </c>
      <c r="AY143" s="22" t="s">
        <v>178</v>
      </c>
      <c r="BE143" s="184">
        <f>IF(N143="základní",J143,0)</f>
        <v>0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22" t="s">
        <v>81</v>
      </c>
      <c r="BK143" s="184">
        <f>ROUND(I143*H143,2)</f>
        <v>0</v>
      </c>
      <c r="BL143" s="22" t="s">
        <v>185</v>
      </c>
      <c r="BM143" s="22" t="s">
        <v>274</v>
      </c>
    </row>
    <row r="144" spans="2:51" s="11" customFormat="1" ht="13.5">
      <c r="B144" s="185"/>
      <c r="D144" s="186" t="s">
        <v>186</v>
      </c>
      <c r="E144" s="187" t="s">
        <v>5</v>
      </c>
      <c r="F144" s="188" t="s">
        <v>1015</v>
      </c>
      <c r="H144" s="189">
        <v>45.3</v>
      </c>
      <c r="I144" s="190"/>
      <c r="L144" s="185"/>
      <c r="M144" s="191"/>
      <c r="N144" s="192"/>
      <c r="O144" s="192"/>
      <c r="P144" s="192"/>
      <c r="Q144" s="192"/>
      <c r="R144" s="192"/>
      <c r="S144" s="192"/>
      <c r="T144" s="193"/>
      <c r="AT144" s="187" t="s">
        <v>186</v>
      </c>
      <c r="AU144" s="187" t="s">
        <v>83</v>
      </c>
      <c r="AV144" s="11" t="s">
        <v>83</v>
      </c>
      <c r="AW144" s="11" t="s">
        <v>37</v>
      </c>
      <c r="AX144" s="11" t="s">
        <v>73</v>
      </c>
      <c r="AY144" s="187" t="s">
        <v>178</v>
      </c>
    </row>
    <row r="145" spans="2:51" s="12" customFormat="1" ht="13.5">
      <c r="B145" s="194"/>
      <c r="D145" s="186" t="s">
        <v>186</v>
      </c>
      <c r="E145" s="195" t="s">
        <v>5</v>
      </c>
      <c r="F145" s="196" t="s">
        <v>188</v>
      </c>
      <c r="H145" s="197">
        <v>45.3</v>
      </c>
      <c r="I145" s="198"/>
      <c r="L145" s="194"/>
      <c r="M145" s="199"/>
      <c r="N145" s="200"/>
      <c r="O145" s="200"/>
      <c r="P145" s="200"/>
      <c r="Q145" s="200"/>
      <c r="R145" s="200"/>
      <c r="S145" s="200"/>
      <c r="T145" s="201"/>
      <c r="AT145" s="195" t="s">
        <v>186</v>
      </c>
      <c r="AU145" s="195" t="s">
        <v>83</v>
      </c>
      <c r="AV145" s="12" t="s">
        <v>185</v>
      </c>
      <c r="AW145" s="12" t="s">
        <v>37</v>
      </c>
      <c r="AX145" s="12" t="s">
        <v>81</v>
      </c>
      <c r="AY145" s="195" t="s">
        <v>178</v>
      </c>
    </row>
    <row r="146" spans="2:65" s="1" customFormat="1" ht="25.5" customHeight="1">
      <c r="B146" s="172"/>
      <c r="C146" s="202" t="s">
        <v>228</v>
      </c>
      <c r="D146" s="202" t="s">
        <v>271</v>
      </c>
      <c r="E146" s="203" t="s">
        <v>292</v>
      </c>
      <c r="F146" s="204" t="s">
        <v>1016</v>
      </c>
      <c r="G146" s="205" t="s">
        <v>290</v>
      </c>
      <c r="H146" s="206">
        <v>45.3</v>
      </c>
      <c r="I146" s="207"/>
      <c r="J146" s="208">
        <f>ROUND(I146*H146,2)</f>
        <v>0</v>
      </c>
      <c r="K146" s="204" t="s">
        <v>5</v>
      </c>
      <c r="L146" s="209"/>
      <c r="M146" s="210" t="s">
        <v>5</v>
      </c>
      <c r="N146" s="211" t="s">
        <v>44</v>
      </c>
      <c r="O146" s="40"/>
      <c r="P146" s="182">
        <f>O146*H146</f>
        <v>0</v>
      </c>
      <c r="Q146" s="182">
        <v>0</v>
      </c>
      <c r="R146" s="182">
        <f>Q146*H146</f>
        <v>0</v>
      </c>
      <c r="S146" s="182">
        <v>0</v>
      </c>
      <c r="T146" s="183">
        <f>S146*H146</f>
        <v>0</v>
      </c>
      <c r="AR146" s="22" t="s">
        <v>202</v>
      </c>
      <c r="AT146" s="22" t="s">
        <v>271</v>
      </c>
      <c r="AU146" s="22" t="s">
        <v>83</v>
      </c>
      <c r="AY146" s="22" t="s">
        <v>178</v>
      </c>
      <c r="BE146" s="184">
        <f>IF(N146="základní",J146,0)</f>
        <v>0</v>
      </c>
      <c r="BF146" s="184">
        <f>IF(N146="snížená",J146,0)</f>
        <v>0</v>
      </c>
      <c r="BG146" s="184">
        <f>IF(N146="zákl. přenesená",J146,0)</f>
        <v>0</v>
      </c>
      <c r="BH146" s="184">
        <f>IF(N146="sníž. přenesená",J146,0)</f>
        <v>0</v>
      </c>
      <c r="BI146" s="184">
        <f>IF(N146="nulová",J146,0)</f>
        <v>0</v>
      </c>
      <c r="BJ146" s="22" t="s">
        <v>81</v>
      </c>
      <c r="BK146" s="184">
        <f>ROUND(I146*H146,2)</f>
        <v>0</v>
      </c>
      <c r="BL146" s="22" t="s">
        <v>185</v>
      </c>
      <c r="BM146" s="22" t="s">
        <v>278</v>
      </c>
    </row>
    <row r="147" spans="2:51" s="11" customFormat="1" ht="13.5">
      <c r="B147" s="185"/>
      <c r="D147" s="186" t="s">
        <v>186</v>
      </c>
      <c r="E147" s="187" t="s">
        <v>5</v>
      </c>
      <c r="F147" s="188" t="s">
        <v>1017</v>
      </c>
      <c r="H147" s="189">
        <v>45.3</v>
      </c>
      <c r="I147" s="190"/>
      <c r="L147" s="185"/>
      <c r="M147" s="191"/>
      <c r="N147" s="192"/>
      <c r="O147" s="192"/>
      <c r="P147" s="192"/>
      <c r="Q147" s="192"/>
      <c r="R147" s="192"/>
      <c r="S147" s="192"/>
      <c r="T147" s="193"/>
      <c r="AT147" s="187" t="s">
        <v>186</v>
      </c>
      <c r="AU147" s="187" t="s">
        <v>83</v>
      </c>
      <c r="AV147" s="11" t="s">
        <v>83</v>
      </c>
      <c r="AW147" s="11" t="s">
        <v>37</v>
      </c>
      <c r="AX147" s="11" t="s">
        <v>73</v>
      </c>
      <c r="AY147" s="187" t="s">
        <v>178</v>
      </c>
    </row>
    <row r="148" spans="2:51" s="12" customFormat="1" ht="13.5">
      <c r="B148" s="194"/>
      <c r="D148" s="186" t="s">
        <v>186</v>
      </c>
      <c r="E148" s="195" t="s">
        <v>5</v>
      </c>
      <c r="F148" s="196" t="s">
        <v>188</v>
      </c>
      <c r="H148" s="197">
        <v>45.3</v>
      </c>
      <c r="I148" s="198"/>
      <c r="L148" s="194"/>
      <c r="M148" s="199"/>
      <c r="N148" s="200"/>
      <c r="O148" s="200"/>
      <c r="P148" s="200"/>
      <c r="Q148" s="200"/>
      <c r="R148" s="200"/>
      <c r="S148" s="200"/>
      <c r="T148" s="201"/>
      <c r="AT148" s="195" t="s">
        <v>186</v>
      </c>
      <c r="AU148" s="195" t="s">
        <v>83</v>
      </c>
      <c r="AV148" s="12" t="s">
        <v>185</v>
      </c>
      <c r="AW148" s="12" t="s">
        <v>37</v>
      </c>
      <c r="AX148" s="12" t="s">
        <v>81</v>
      </c>
      <c r="AY148" s="195" t="s">
        <v>178</v>
      </c>
    </row>
    <row r="149" spans="2:65" s="1" customFormat="1" ht="16.5" customHeight="1">
      <c r="B149" s="172"/>
      <c r="C149" s="202" t="s">
        <v>10</v>
      </c>
      <c r="D149" s="202" t="s">
        <v>271</v>
      </c>
      <c r="E149" s="203" t="s">
        <v>297</v>
      </c>
      <c r="F149" s="204" t="s">
        <v>298</v>
      </c>
      <c r="G149" s="205" t="s">
        <v>299</v>
      </c>
      <c r="H149" s="206">
        <v>135.9</v>
      </c>
      <c r="I149" s="207"/>
      <c r="J149" s="208">
        <f>ROUND(I149*H149,2)</f>
        <v>0</v>
      </c>
      <c r="K149" s="204" t="s">
        <v>197</v>
      </c>
      <c r="L149" s="209"/>
      <c r="M149" s="210" t="s">
        <v>5</v>
      </c>
      <c r="N149" s="211" t="s">
        <v>44</v>
      </c>
      <c r="O149" s="40"/>
      <c r="P149" s="182">
        <f>O149*H149</f>
        <v>0</v>
      </c>
      <c r="Q149" s="182">
        <v>0</v>
      </c>
      <c r="R149" s="182">
        <f>Q149*H149</f>
        <v>0</v>
      </c>
      <c r="S149" s="182">
        <v>0</v>
      </c>
      <c r="T149" s="183">
        <f>S149*H149</f>
        <v>0</v>
      </c>
      <c r="AR149" s="22" t="s">
        <v>202</v>
      </c>
      <c r="AT149" s="22" t="s">
        <v>271</v>
      </c>
      <c r="AU149" s="22" t="s">
        <v>83</v>
      </c>
      <c r="AY149" s="22" t="s">
        <v>178</v>
      </c>
      <c r="BE149" s="184">
        <f>IF(N149="základní",J149,0)</f>
        <v>0</v>
      </c>
      <c r="BF149" s="184">
        <f>IF(N149="snížená",J149,0)</f>
        <v>0</v>
      </c>
      <c r="BG149" s="184">
        <f>IF(N149="zákl. přenesená",J149,0)</f>
        <v>0</v>
      </c>
      <c r="BH149" s="184">
        <f>IF(N149="sníž. přenesená",J149,0)</f>
        <v>0</v>
      </c>
      <c r="BI149" s="184">
        <f>IF(N149="nulová",J149,0)</f>
        <v>0</v>
      </c>
      <c r="BJ149" s="22" t="s">
        <v>81</v>
      </c>
      <c r="BK149" s="184">
        <f>ROUND(I149*H149,2)</f>
        <v>0</v>
      </c>
      <c r="BL149" s="22" t="s">
        <v>185</v>
      </c>
      <c r="BM149" s="22" t="s">
        <v>282</v>
      </c>
    </row>
    <row r="150" spans="2:51" s="11" customFormat="1" ht="13.5">
      <c r="B150" s="185"/>
      <c r="D150" s="186" t="s">
        <v>186</v>
      </c>
      <c r="E150" s="187" t="s">
        <v>5</v>
      </c>
      <c r="F150" s="188" t="s">
        <v>1018</v>
      </c>
      <c r="H150" s="189">
        <v>135.9</v>
      </c>
      <c r="I150" s="190"/>
      <c r="L150" s="185"/>
      <c r="M150" s="191"/>
      <c r="N150" s="192"/>
      <c r="O150" s="192"/>
      <c r="P150" s="192"/>
      <c r="Q150" s="192"/>
      <c r="R150" s="192"/>
      <c r="S150" s="192"/>
      <c r="T150" s="193"/>
      <c r="AT150" s="187" t="s">
        <v>186</v>
      </c>
      <c r="AU150" s="187" t="s">
        <v>83</v>
      </c>
      <c r="AV150" s="11" t="s">
        <v>83</v>
      </c>
      <c r="AW150" s="11" t="s">
        <v>37</v>
      </c>
      <c r="AX150" s="11" t="s">
        <v>73</v>
      </c>
      <c r="AY150" s="187" t="s">
        <v>178</v>
      </c>
    </row>
    <row r="151" spans="2:51" s="12" customFormat="1" ht="13.5">
      <c r="B151" s="194"/>
      <c r="D151" s="186" t="s">
        <v>186</v>
      </c>
      <c r="E151" s="195" t="s">
        <v>5</v>
      </c>
      <c r="F151" s="196" t="s">
        <v>188</v>
      </c>
      <c r="H151" s="197">
        <v>135.9</v>
      </c>
      <c r="I151" s="198"/>
      <c r="L151" s="194"/>
      <c r="M151" s="199"/>
      <c r="N151" s="200"/>
      <c r="O151" s="200"/>
      <c r="P151" s="200"/>
      <c r="Q151" s="200"/>
      <c r="R151" s="200"/>
      <c r="S151" s="200"/>
      <c r="T151" s="201"/>
      <c r="AT151" s="195" t="s">
        <v>186</v>
      </c>
      <c r="AU151" s="195" t="s">
        <v>83</v>
      </c>
      <c r="AV151" s="12" t="s">
        <v>185</v>
      </c>
      <c r="AW151" s="12" t="s">
        <v>37</v>
      </c>
      <c r="AX151" s="12" t="s">
        <v>81</v>
      </c>
      <c r="AY151" s="195" t="s">
        <v>178</v>
      </c>
    </row>
    <row r="152" spans="2:65" s="1" customFormat="1" ht="25.5" customHeight="1">
      <c r="B152" s="172"/>
      <c r="C152" s="202" t="s">
        <v>233</v>
      </c>
      <c r="D152" s="202" t="s">
        <v>271</v>
      </c>
      <c r="E152" s="203" t="s">
        <v>302</v>
      </c>
      <c r="F152" s="204" t="s">
        <v>303</v>
      </c>
      <c r="G152" s="205" t="s">
        <v>299</v>
      </c>
      <c r="H152" s="206">
        <v>46</v>
      </c>
      <c r="I152" s="207"/>
      <c r="J152" s="208">
        <f>ROUND(I152*H152,2)</f>
        <v>0</v>
      </c>
      <c r="K152" s="204" t="s">
        <v>184</v>
      </c>
      <c r="L152" s="209"/>
      <c r="M152" s="210" t="s">
        <v>5</v>
      </c>
      <c r="N152" s="211" t="s">
        <v>44</v>
      </c>
      <c r="O152" s="40"/>
      <c r="P152" s="182">
        <f>O152*H152</f>
        <v>0</v>
      </c>
      <c r="Q152" s="182">
        <v>0</v>
      </c>
      <c r="R152" s="182">
        <f>Q152*H152</f>
        <v>0</v>
      </c>
      <c r="S152" s="182">
        <v>0</v>
      </c>
      <c r="T152" s="183">
        <f>S152*H152</f>
        <v>0</v>
      </c>
      <c r="AR152" s="22" t="s">
        <v>202</v>
      </c>
      <c r="AT152" s="22" t="s">
        <v>271</v>
      </c>
      <c r="AU152" s="22" t="s">
        <v>83</v>
      </c>
      <c r="AY152" s="22" t="s">
        <v>178</v>
      </c>
      <c r="BE152" s="184">
        <f>IF(N152="základní",J152,0)</f>
        <v>0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22" t="s">
        <v>81</v>
      </c>
      <c r="BK152" s="184">
        <f>ROUND(I152*H152,2)</f>
        <v>0</v>
      </c>
      <c r="BL152" s="22" t="s">
        <v>185</v>
      </c>
      <c r="BM152" s="22" t="s">
        <v>285</v>
      </c>
    </row>
    <row r="153" spans="2:51" s="11" customFormat="1" ht="13.5">
      <c r="B153" s="185"/>
      <c r="D153" s="186" t="s">
        <v>186</v>
      </c>
      <c r="E153" s="187" t="s">
        <v>5</v>
      </c>
      <c r="F153" s="188" t="s">
        <v>291</v>
      </c>
      <c r="H153" s="189">
        <v>46</v>
      </c>
      <c r="I153" s="190"/>
      <c r="L153" s="185"/>
      <c r="M153" s="191"/>
      <c r="N153" s="192"/>
      <c r="O153" s="192"/>
      <c r="P153" s="192"/>
      <c r="Q153" s="192"/>
      <c r="R153" s="192"/>
      <c r="S153" s="192"/>
      <c r="T153" s="193"/>
      <c r="AT153" s="187" t="s">
        <v>186</v>
      </c>
      <c r="AU153" s="187" t="s">
        <v>83</v>
      </c>
      <c r="AV153" s="11" t="s">
        <v>83</v>
      </c>
      <c r="AW153" s="11" t="s">
        <v>37</v>
      </c>
      <c r="AX153" s="11" t="s">
        <v>73</v>
      </c>
      <c r="AY153" s="187" t="s">
        <v>178</v>
      </c>
    </row>
    <row r="154" spans="2:51" s="12" customFormat="1" ht="13.5">
      <c r="B154" s="194"/>
      <c r="D154" s="186" t="s">
        <v>186</v>
      </c>
      <c r="E154" s="195" t="s">
        <v>5</v>
      </c>
      <c r="F154" s="196" t="s">
        <v>188</v>
      </c>
      <c r="H154" s="197">
        <v>46</v>
      </c>
      <c r="I154" s="198"/>
      <c r="L154" s="194"/>
      <c r="M154" s="199"/>
      <c r="N154" s="200"/>
      <c r="O154" s="200"/>
      <c r="P154" s="200"/>
      <c r="Q154" s="200"/>
      <c r="R154" s="200"/>
      <c r="S154" s="200"/>
      <c r="T154" s="201"/>
      <c r="AT154" s="195" t="s">
        <v>186</v>
      </c>
      <c r="AU154" s="195" t="s">
        <v>83</v>
      </c>
      <c r="AV154" s="12" t="s">
        <v>185</v>
      </c>
      <c r="AW154" s="12" t="s">
        <v>37</v>
      </c>
      <c r="AX154" s="12" t="s">
        <v>81</v>
      </c>
      <c r="AY154" s="195" t="s">
        <v>178</v>
      </c>
    </row>
    <row r="155" spans="2:65" s="1" customFormat="1" ht="25.5" customHeight="1">
      <c r="B155" s="172"/>
      <c r="C155" s="202" t="s">
        <v>287</v>
      </c>
      <c r="D155" s="202" t="s">
        <v>271</v>
      </c>
      <c r="E155" s="203" t="s">
        <v>306</v>
      </c>
      <c r="F155" s="204" t="s">
        <v>307</v>
      </c>
      <c r="G155" s="205" t="s">
        <v>299</v>
      </c>
      <c r="H155" s="206">
        <v>135.9</v>
      </c>
      <c r="I155" s="207"/>
      <c r="J155" s="208">
        <f>ROUND(I155*H155,2)</f>
        <v>0</v>
      </c>
      <c r="K155" s="204" t="s">
        <v>184</v>
      </c>
      <c r="L155" s="209"/>
      <c r="M155" s="210" t="s">
        <v>5</v>
      </c>
      <c r="N155" s="211" t="s">
        <v>44</v>
      </c>
      <c r="O155" s="40"/>
      <c r="P155" s="182">
        <f>O155*H155</f>
        <v>0</v>
      </c>
      <c r="Q155" s="182">
        <v>0</v>
      </c>
      <c r="R155" s="182">
        <f>Q155*H155</f>
        <v>0</v>
      </c>
      <c r="S155" s="182">
        <v>0</v>
      </c>
      <c r="T155" s="183">
        <f>S155*H155</f>
        <v>0</v>
      </c>
      <c r="AR155" s="22" t="s">
        <v>202</v>
      </c>
      <c r="AT155" s="22" t="s">
        <v>271</v>
      </c>
      <c r="AU155" s="22" t="s">
        <v>83</v>
      </c>
      <c r="AY155" s="22" t="s">
        <v>178</v>
      </c>
      <c r="BE155" s="184">
        <f>IF(N155="základní",J155,0)</f>
        <v>0</v>
      </c>
      <c r="BF155" s="184">
        <f>IF(N155="snížená",J155,0)</f>
        <v>0</v>
      </c>
      <c r="BG155" s="184">
        <f>IF(N155="zákl. přenesená",J155,0)</f>
        <v>0</v>
      </c>
      <c r="BH155" s="184">
        <f>IF(N155="sníž. přenesená",J155,0)</f>
        <v>0</v>
      </c>
      <c r="BI155" s="184">
        <f>IF(N155="nulová",J155,0)</f>
        <v>0</v>
      </c>
      <c r="BJ155" s="22" t="s">
        <v>81</v>
      </c>
      <c r="BK155" s="184">
        <f>ROUND(I155*H155,2)</f>
        <v>0</v>
      </c>
      <c r="BL155" s="22" t="s">
        <v>185</v>
      </c>
      <c r="BM155" s="22" t="s">
        <v>291</v>
      </c>
    </row>
    <row r="156" spans="2:51" s="11" customFormat="1" ht="13.5">
      <c r="B156" s="185"/>
      <c r="D156" s="186" t="s">
        <v>186</v>
      </c>
      <c r="E156" s="187" t="s">
        <v>5</v>
      </c>
      <c r="F156" s="188" t="s">
        <v>1018</v>
      </c>
      <c r="H156" s="189">
        <v>135.9</v>
      </c>
      <c r="I156" s="190"/>
      <c r="L156" s="185"/>
      <c r="M156" s="191"/>
      <c r="N156" s="192"/>
      <c r="O156" s="192"/>
      <c r="P156" s="192"/>
      <c r="Q156" s="192"/>
      <c r="R156" s="192"/>
      <c r="S156" s="192"/>
      <c r="T156" s="193"/>
      <c r="AT156" s="187" t="s">
        <v>186</v>
      </c>
      <c r="AU156" s="187" t="s">
        <v>83</v>
      </c>
      <c r="AV156" s="11" t="s">
        <v>83</v>
      </c>
      <c r="AW156" s="11" t="s">
        <v>37</v>
      </c>
      <c r="AX156" s="11" t="s">
        <v>73</v>
      </c>
      <c r="AY156" s="187" t="s">
        <v>178</v>
      </c>
    </row>
    <row r="157" spans="2:51" s="12" customFormat="1" ht="13.5">
      <c r="B157" s="194"/>
      <c r="D157" s="186" t="s">
        <v>186</v>
      </c>
      <c r="E157" s="195" t="s">
        <v>5</v>
      </c>
      <c r="F157" s="196" t="s">
        <v>188</v>
      </c>
      <c r="H157" s="197">
        <v>135.9</v>
      </c>
      <c r="I157" s="198"/>
      <c r="L157" s="194"/>
      <c r="M157" s="199"/>
      <c r="N157" s="200"/>
      <c r="O157" s="200"/>
      <c r="P157" s="200"/>
      <c r="Q157" s="200"/>
      <c r="R157" s="200"/>
      <c r="S157" s="200"/>
      <c r="T157" s="201"/>
      <c r="AT157" s="195" t="s">
        <v>186</v>
      </c>
      <c r="AU157" s="195" t="s">
        <v>83</v>
      </c>
      <c r="AV157" s="12" t="s">
        <v>185</v>
      </c>
      <c r="AW157" s="12" t="s">
        <v>37</v>
      </c>
      <c r="AX157" s="12" t="s">
        <v>81</v>
      </c>
      <c r="AY157" s="195" t="s">
        <v>178</v>
      </c>
    </row>
    <row r="158" spans="2:65" s="1" customFormat="1" ht="16.5" customHeight="1">
      <c r="B158" s="172"/>
      <c r="C158" s="173" t="s">
        <v>237</v>
      </c>
      <c r="D158" s="173" t="s">
        <v>180</v>
      </c>
      <c r="E158" s="174" t="s">
        <v>309</v>
      </c>
      <c r="F158" s="175" t="s">
        <v>310</v>
      </c>
      <c r="G158" s="176" t="s">
        <v>290</v>
      </c>
      <c r="H158" s="177">
        <v>326.303</v>
      </c>
      <c r="I158" s="178"/>
      <c r="J158" s="179">
        <f>ROUND(I158*H158,2)</f>
        <v>0</v>
      </c>
      <c r="K158" s="175" t="s">
        <v>197</v>
      </c>
      <c r="L158" s="39"/>
      <c r="M158" s="180" t="s">
        <v>5</v>
      </c>
      <c r="N158" s="181" t="s">
        <v>44</v>
      </c>
      <c r="O158" s="40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AR158" s="22" t="s">
        <v>185</v>
      </c>
      <c r="AT158" s="22" t="s">
        <v>180</v>
      </c>
      <c r="AU158" s="22" t="s">
        <v>83</v>
      </c>
      <c r="AY158" s="22" t="s">
        <v>178</v>
      </c>
      <c r="BE158" s="184">
        <f>IF(N158="základní",J158,0)</f>
        <v>0</v>
      </c>
      <c r="BF158" s="184">
        <f>IF(N158="snížená",J158,0)</f>
        <v>0</v>
      </c>
      <c r="BG158" s="184">
        <f>IF(N158="zákl. přenesená",J158,0)</f>
        <v>0</v>
      </c>
      <c r="BH158" s="184">
        <f>IF(N158="sníž. přenesená",J158,0)</f>
        <v>0</v>
      </c>
      <c r="BI158" s="184">
        <f>IF(N158="nulová",J158,0)</f>
        <v>0</v>
      </c>
      <c r="BJ158" s="22" t="s">
        <v>81</v>
      </c>
      <c r="BK158" s="184">
        <f>ROUND(I158*H158,2)</f>
        <v>0</v>
      </c>
      <c r="BL158" s="22" t="s">
        <v>185</v>
      </c>
      <c r="BM158" s="22" t="s">
        <v>294</v>
      </c>
    </row>
    <row r="159" spans="2:51" s="11" customFormat="1" ht="13.5">
      <c r="B159" s="185"/>
      <c r="D159" s="186" t="s">
        <v>186</v>
      </c>
      <c r="E159" s="187" t="s">
        <v>5</v>
      </c>
      <c r="F159" s="188" t="s">
        <v>1019</v>
      </c>
      <c r="H159" s="189">
        <v>326.303</v>
      </c>
      <c r="I159" s="190"/>
      <c r="L159" s="185"/>
      <c r="M159" s="191"/>
      <c r="N159" s="192"/>
      <c r="O159" s="192"/>
      <c r="P159" s="192"/>
      <c r="Q159" s="192"/>
      <c r="R159" s="192"/>
      <c r="S159" s="192"/>
      <c r="T159" s="193"/>
      <c r="AT159" s="187" t="s">
        <v>186</v>
      </c>
      <c r="AU159" s="187" t="s">
        <v>83</v>
      </c>
      <c r="AV159" s="11" t="s">
        <v>83</v>
      </c>
      <c r="AW159" s="11" t="s">
        <v>37</v>
      </c>
      <c r="AX159" s="11" t="s">
        <v>73</v>
      </c>
      <c r="AY159" s="187" t="s">
        <v>178</v>
      </c>
    </row>
    <row r="160" spans="2:51" s="12" customFormat="1" ht="13.5">
      <c r="B160" s="194"/>
      <c r="D160" s="186" t="s">
        <v>186</v>
      </c>
      <c r="E160" s="195" t="s">
        <v>5</v>
      </c>
      <c r="F160" s="196" t="s">
        <v>188</v>
      </c>
      <c r="H160" s="197">
        <v>326.303</v>
      </c>
      <c r="I160" s="198"/>
      <c r="L160" s="194"/>
      <c r="M160" s="199"/>
      <c r="N160" s="200"/>
      <c r="O160" s="200"/>
      <c r="P160" s="200"/>
      <c r="Q160" s="200"/>
      <c r="R160" s="200"/>
      <c r="S160" s="200"/>
      <c r="T160" s="201"/>
      <c r="AT160" s="195" t="s">
        <v>186</v>
      </c>
      <c r="AU160" s="195" t="s">
        <v>83</v>
      </c>
      <c r="AV160" s="12" t="s">
        <v>185</v>
      </c>
      <c r="AW160" s="12" t="s">
        <v>37</v>
      </c>
      <c r="AX160" s="12" t="s">
        <v>81</v>
      </c>
      <c r="AY160" s="195" t="s">
        <v>178</v>
      </c>
    </row>
    <row r="161" spans="2:65" s="1" customFormat="1" ht="16.5" customHeight="1">
      <c r="B161" s="172"/>
      <c r="C161" s="202" t="s">
        <v>296</v>
      </c>
      <c r="D161" s="202" t="s">
        <v>271</v>
      </c>
      <c r="E161" s="203" t="s">
        <v>314</v>
      </c>
      <c r="F161" s="204" t="s">
        <v>315</v>
      </c>
      <c r="G161" s="205" t="s">
        <v>290</v>
      </c>
      <c r="H161" s="206">
        <v>134.928</v>
      </c>
      <c r="I161" s="207"/>
      <c r="J161" s="208">
        <f>ROUND(I161*H161,2)</f>
        <v>0</v>
      </c>
      <c r="K161" s="204" t="s">
        <v>197</v>
      </c>
      <c r="L161" s="209"/>
      <c r="M161" s="210" t="s">
        <v>5</v>
      </c>
      <c r="N161" s="211" t="s">
        <v>44</v>
      </c>
      <c r="O161" s="40"/>
      <c r="P161" s="182">
        <f>O161*H161</f>
        <v>0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AR161" s="22" t="s">
        <v>202</v>
      </c>
      <c r="AT161" s="22" t="s">
        <v>271</v>
      </c>
      <c r="AU161" s="22" t="s">
        <v>83</v>
      </c>
      <c r="AY161" s="22" t="s">
        <v>178</v>
      </c>
      <c r="BE161" s="184">
        <f>IF(N161="základní",J161,0)</f>
        <v>0</v>
      </c>
      <c r="BF161" s="184">
        <f>IF(N161="snížená",J161,0)</f>
        <v>0</v>
      </c>
      <c r="BG161" s="184">
        <f>IF(N161="zákl. přenesená",J161,0)</f>
        <v>0</v>
      </c>
      <c r="BH161" s="184">
        <f>IF(N161="sníž. přenesená",J161,0)</f>
        <v>0</v>
      </c>
      <c r="BI161" s="184">
        <f>IF(N161="nulová",J161,0)</f>
        <v>0</v>
      </c>
      <c r="BJ161" s="22" t="s">
        <v>81</v>
      </c>
      <c r="BK161" s="184">
        <f>ROUND(I161*H161,2)</f>
        <v>0</v>
      </c>
      <c r="BL161" s="22" t="s">
        <v>185</v>
      </c>
      <c r="BM161" s="22" t="s">
        <v>300</v>
      </c>
    </row>
    <row r="162" spans="2:51" s="11" customFormat="1" ht="13.5">
      <c r="B162" s="185"/>
      <c r="D162" s="186" t="s">
        <v>186</v>
      </c>
      <c r="E162" s="187" t="s">
        <v>5</v>
      </c>
      <c r="F162" s="188" t="s">
        <v>1020</v>
      </c>
      <c r="H162" s="189">
        <v>46.2</v>
      </c>
      <c r="I162" s="190"/>
      <c r="L162" s="185"/>
      <c r="M162" s="191"/>
      <c r="N162" s="192"/>
      <c r="O162" s="192"/>
      <c r="P162" s="192"/>
      <c r="Q162" s="192"/>
      <c r="R162" s="192"/>
      <c r="S162" s="192"/>
      <c r="T162" s="193"/>
      <c r="AT162" s="187" t="s">
        <v>186</v>
      </c>
      <c r="AU162" s="187" t="s">
        <v>83</v>
      </c>
      <c r="AV162" s="11" t="s">
        <v>83</v>
      </c>
      <c r="AW162" s="11" t="s">
        <v>37</v>
      </c>
      <c r="AX162" s="11" t="s">
        <v>73</v>
      </c>
      <c r="AY162" s="187" t="s">
        <v>178</v>
      </c>
    </row>
    <row r="163" spans="2:51" s="11" customFormat="1" ht="13.5">
      <c r="B163" s="185"/>
      <c r="D163" s="186" t="s">
        <v>186</v>
      </c>
      <c r="E163" s="187" t="s">
        <v>5</v>
      </c>
      <c r="F163" s="188" t="s">
        <v>1021</v>
      </c>
      <c r="H163" s="189">
        <v>8.243</v>
      </c>
      <c r="I163" s="190"/>
      <c r="L163" s="185"/>
      <c r="M163" s="191"/>
      <c r="N163" s="192"/>
      <c r="O163" s="192"/>
      <c r="P163" s="192"/>
      <c r="Q163" s="192"/>
      <c r="R163" s="192"/>
      <c r="S163" s="192"/>
      <c r="T163" s="193"/>
      <c r="AT163" s="187" t="s">
        <v>186</v>
      </c>
      <c r="AU163" s="187" t="s">
        <v>83</v>
      </c>
      <c r="AV163" s="11" t="s">
        <v>83</v>
      </c>
      <c r="AW163" s="11" t="s">
        <v>37</v>
      </c>
      <c r="AX163" s="11" t="s">
        <v>73</v>
      </c>
      <c r="AY163" s="187" t="s">
        <v>178</v>
      </c>
    </row>
    <row r="164" spans="2:51" s="11" customFormat="1" ht="13.5">
      <c r="B164" s="185"/>
      <c r="D164" s="186" t="s">
        <v>186</v>
      </c>
      <c r="E164" s="187" t="s">
        <v>5</v>
      </c>
      <c r="F164" s="188" t="s">
        <v>1022</v>
      </c>
      <c r="H164" s="189">
        <v>74.06</v>
      </c>
      <c r="I164" s="190"/>
      <c r="L164" s="185"/>
      <c r="M164" s="191"/>
      <c r="N164" s="192"/>
      <c r="O164" s="192"/>
      <c r="P164" s="192"/>
      <c r="Q164" s="192"/>
      <c r="R164" s="192"/>
      <c r="S164" s="192"/>
      <c r="T164" s="193"/>
      <c r="AT164" s="187" t="s">
        <v>186</v>
      </c>
      <c r="AU164" s="187" t="s">
        <v>83</v>
      </c>
      <c r="AV164" s="11" t="s">
        <v>83</v>
      </c>
      <c r="AW164" s="11" t="s">
        <v>37</v>
      </c>
      <c r="AX164" s="11" t="s">
        <v>73</v>
      </c>
      <c r="AY164" s="187" t="s">
        <v>178</v>
      </c>
    </row>
    <row r="165" spans="2:51" s="12" customFormat="1" ht="13.5">
      <c r="B165" s="194"/>
      <c r="D165" s="186" t="s">
        <v>186</v>
      </c>
      <c r="E165" s="195" t="s">
        <v>5</v>
      </c>
      <c r="F165" s="196" t="s">
        <v>188</v>
      </c>
      <c r="H165" s="197">
        <v>128.503</v>
      </c>
      <c r="I165" s="198"/>
      <c r="L165" s="194"/>
      <c r="M165" s="199"/>
      <c r="N165" s="200"/>
      <c r="O165" s="200"/>
      <c r="P165" s="200"/>
      <c r="Q165" s="200"/>
      <c r="R165" s="200"/>
      <c r="S165" s="200"/>
      <c r="T165" s="201"/>
      <c r="AT165" s="195" t="s">
        <v>186</v>
      </c>
      <c r="AU165" s="195" t="s">
        <v>83</v>
      </c>
      <c r="AV165" s="12" t="s">
        <v>185</v>
      </c>
      <c r="AW165" s="12" t="s">
        <v>37</v>
      </c>
      <c r="AX165" s="12" t="s">
        <v>73</v>
      </c>
      <c r="AY165" s="195" t="s">
        <v>178</v>
      </c>
    </row>
    <row r="166" spans="2:51" s="11" customFormat="1" ht="13.5">
      <c r="B166" s="185"/>
      <c r="D166" s="186" t="s">
        <v>186</v>
      </c>
      <c r="E166" s="187" t="s">
        <v>5</v>
      </c>
      <c r="F166" s="188" t="s">
        <v>1023</v>
      </c>
      <c r="H166" s="189">
        <v>134.928</v>
      </c>
      <c r="I166" s="190"/>
      <c r="L166" s="185"/>
      <c r="M166" s="191"/>
      <c r="N166" s="192"/>
      <c r="O166" s="192"/>
      <c r="P166" s="192"/>
      <c r="Q166" s="192"/>
      <c r="R166" s="192"/>
      <c r="S166" s="192"/>
      <c r="T166" s="193"/>
      <c r="AT166" s="187" t="s">
        <v>186</v>
      </c>
      <c r="AU166" s="187" t="s">
        <v>83</v>
      </c>
      <c r="AV166" s="11" t="s">
        <v>83</v>
      </c>
      <c r="AW166" s="11" t="s">
        <v>37</v>
      </c>
      <c r="AX166" s="11" t="s">
        <v>73</v>
      </c>
      <c r="AY166" s="187" t="s">
        <v>178</v>
      </c>
    </row>
    <row r="167" spans="2:51" s="12" customFormat="1" ht="13.5">
      <c r="B167" s="194"/>
      <c r="D167" s="186" t="s">
        <v>186</v>
      </c>
      <c r="E167" s="195" t="s">
        <v>5</v>
      </c>
      <c r="F167" s="196" t="s">
        <v>188</v>
      </c>
      <c r="H167" s="197">
        <v>134.928</v>
      </c>
      <c r="I167" s="198"/>
      <c r="L167" s="194"/>
      <c r="M167" s="199"/>
      <c r="N167" s="200"/>
      <c r="O167" s="200"/>
      <c r="P167" s="200"/>
      <c r="Q167" s="200"/>
      <c r="R167" s="200"/>
      <c r="S167" s="200"/>
      <c r="T167" s="201"/>
      <c r="AT167" s="195" t="s">
        <v>186</v>
      </c>
      <c r="AU167" s="195" t="s">
        <v>83</v>
      </c>
      <c r="AV167" s="12" t="s">
        <v>185</v>
      </c>
      <c r="AW167" s="12" t="s">
        <v>37</v>
      </c>
      <c r="AX167" s="12" t="s">
        <v>81</v>
      </c>
      <c r="AY167" s="195" t="s">
        <v>178</v>
      </c>
    </row>
    <row r="168" spans="2:65" s="1" customFormat="1" ht="16.5" customHeight="1">
      <c r="B168" s="172"/>
      <c r="C168" s="202" t="s">
        <v>243</v>
      </c>
      <c r="D168" s="202" t="s">
        <v>271</v>
      </c>
      <c r="E168" s="203" t="s">
        <v>321</v>
      </c>
      <c r="F168" s="204" t="s">
        <v>322</v>
      </c>
      <c r="G168" s="205" t="s">
        <v>290</v>
      </c>
      <c r="H168" s="206">
        <v>47.513</v>
      </c>
      <c r="I168" s="207"/>
      <c r="J168" s="208">
        <f>ROUND(I168*H168,2)</f>
        <v>0</v>
      </c>
      <c r="K168" s="204" t="s">
        <v>197</v>
      </c>
      <c r="L168" s="209"/>
      <c r="M168" s="210" t="s">
        <v>5</v>
      </c>
      <c r="N168" s="211" t="s">
        <v>44</v>
      </c>
      <c r="O168" s="40"/>
      <c r="P168" s="182">
        <f>O168*H168</f>
        <v>0</v>
      </c>
      <c r="Q168" s="182">
        <v>0</v>
      </c>
      <c r="R168" s="182">
        <f>Q168*H168</f>
        <v>0</v>
      </c>
      <c r="S168" s="182">
        <v>0</v>
      </c>
      <c r="T168" s="183">
        <f>S168*H168</f>
        <v>0</v>
      </c>
      <c r="AR168" s="22" t="s">
        <v>202</v>
      </c>
      <c r="AT168" s="22" t="s">
        <v>271</v>
      </c>
      <c r="AU168" s="22" t="s">
        <v>83</v>
      </c>
      <c r="AY168" s="22" t="s">
        <v>178</v>
      </c>
      <c r="BE168" s="184">
        <f>IF(N168="základní",J168,0)</f>
        <v>0</v>
      </c>
      <c r="BF168" s="184">
        <f>IF(N168="snížená",J168,0)</f>
        <v>0</v>
      </c>
      <c r="BG168" s="184">
        <f>IF(N168="zákl. přenesená",J168,0)</f>
        <v>0</v>
      </c>
      <c r="BH168" s="184">
        <f>IF(N168="sníž. přenesená",J168,0)</f>
        <v>0</v>
      </c>
      <c r="BI168" s="184">
        <f>IF(N168="nulová",J168,0)</f>
        <v>0</v>
      </c>
      <c r="BJ168" s="22" t="s">
        <v>81</v>
      </c>
      <c r="BK168" s="184">
        <f>ROUND(I168*H168,2)</f>
        <v>0</v>
      </c>
      <c r="BL168" s="22" t="s">
        <v>185</v>
      </c>
      <c r="BM168" s="22" t="s">
        <v>304</v>
      </c>
    </row>
    <row r="169" spans="2:65" s="1" customFormat="1" ht="16.5" customHeight="1">
      <c r="B169" s="172"/>
      <c r="C169" s="202" t="s">
        <v>305</v>
      </c>
      <c r="D169" s="202" t="s">
        <v>271</v>
      </c>
      <c r="E169" s="203" t="s">
        <v>325</v>
      </c>
      <c r="F169" s="204" t="s">
        <v>326</v>
      </c>
      <c r="G169" s="205" t="s">
        <v>290</v>
      </c>
      <c r="H169" s="206">
        <v>108.885</v>
      </c>
      <c r="I169" s="207"/>
      <c r="J169" s="208">
        <f>ROUND(I169*H169,2)</f>
        <v>0</v>
      </c>
      <c r="K169" s="204" t="s">
        <v>197</v>
      </c>
      <c r="L169" s="209"/>
      <c r="M169" s="210" t="s">
        <v>5</v>
      </c>
      <c r="N169" s="211" t="s">
        <v>44</v>
      </c>
      <c r="O169" s="40"/>
      <c r="P169" s="182">
        <f>O169*H169</f>
        <v>0</v>
      </c>
      <c r="Q169" s="182">
        <v>0</v>
      </c>
      <c r="R169" s="182">
        <f>Q169*H169</f>
        <v>0</v>
      </c>
      <c r="S169" s="182">
        <v>0</v>
      </c>
      <c r="T169" s="183">
        <f>S169*H169</f>
        <v>0</v>
      </c>
      <c r="AR169" s="22" t="s">
        <v>202</v>
      </c>
      <c r="AT169" s="22" t="s">
        <v>271</v>
      </c>
      <c r="AU169" s="22" t="s">
        <v>83</v>
      </c>
      <c r="AY169" s="22" t="s">
        <v>178</v>
      </c>
      <c r="BE169" s="184">
        <f>IF(N169="základní",J169,0)</f>
        <v>0</v>
      </c>
      <c r="BF169" s="184">
        <f>IF(N169="snížená",J169,0)</f>
        <v>0</v>
      </c>
      <c r="BG169" s="184">
        <f>IF(N169="zákl. přenesená",J169,0)</f>
        <v>0</v>
      </c>
      <c r="BH169" s="184">
        <f>IF(N169="sníž. přenesená",J169,0)</f>
        <v>0</v>
      </c>
      <c r="BI169" s="184">
        <f>IF(N169="nulová",J169,0)</f>
        <v>0</v>
      </c>
      <c r="BJ169" s="22" t="s">
        <v>81</v>
      </c>
      <c r="BK169" s="184">
        <f>ROUND(I169*H169,2)</f>
        <v>0</v>
      </c>
      <c r="BL169" s="22" t="s">
        <v>185</v>
      </c>
      <c r="BM169" s="22" t="s">
        <v>308</v>
      </c>
    </row>
    <row r="170" spans="2:65" s="1" customFormat="1" ht="16.5" customHeight="1">
      <c r="B170" s="172"/>
      <c r="C170" s="202" t="s">
        <v>247</v>
      </c>
      <c r="D170" s="202" t="s">
        <v>271</v>
      </c>
      <c r="E170" s="203" t="s">
        <v>328</v>
      </c>
      <c r="F170" s="204" t="s">
        <v>329</v>
      </c>
      <c r="G170" s="205" t="s">
        <v>290</v>
      </c>
      <c r="H170" s="206">
        <v>103.7</v>
      </c>
      <c r="I170" s="207"/>
      <c r="J170" s="208">
        <f>ROUND(I170*H170,2)</f>
        <v>0</v>
      </c>
      <c r="K170" s="204" t="s">
        <v>197</v>
      </c>
      <c r="L170" s="209"/>
      <c r="M170" s="210" t="s">
        <v>5</v>
      </c>
      <c r="N170" s="211" t="s">
        <v>44</v>
      </c>
      <c r="O170" s="40"/>
      <c r="P170" s="182">
        <f>O170*H170</f>
        <v>0</v>
      </c>
      <c r="Q170" s="182">
        <v>0</v>
      </c>
      <c r="R170" s="182">
        <f>Q170*H170</f>
        <v>0</v>
      </c>
      <c r="S170" s="182">
        <v>0</v>
      </c>
      <c r="T170" s="183">
        <f>S170*H170</f>
        <v>0</v>
      </c>
      <c r="AR170" s="22" t="s">
        <v>202</v>
      </c>
      <c r="AT170" s="22" t="s">
        <v>271</v>
      </c>
      <c r="AU170" s="22" t="s">
        <v>83</v>
      </c>
      <c r="AY170" s="22" t="s">
        <v>178</v>
      </c>
      <c r="BE170" s="184">
        <f>IF(N170="základní",J170,0)</f>
        <v>0</v>
      </c>
      <c r="BF170" s="184">
        <f>IF(N170="snížená",J170,0)</f>
        <v>0</v>
      </c>
      <c r="BG170" s="184">
        <f>IF(N170="zákl. přenesená",J170,0)</f>
        <v>0</v>
      </c>
      <c r="BH170" s="184">
        <f>IF(N170="sníž. přenesená",J170,0)</f>
        <v>0</v>
      </c>
      <c r="BI170" s="184">
        <f>IF(N170="nulová",J170,0)</f>
        <v>0</v>
      </c>
      <c r="BJ170" s="22" t="s">
        <v>81</v>
      </c>
      <c r="BK170" s="184">
        <f>ROUND(I170*H170,2)</f>
        <v>0</v>
      </c>
      <c r="BL170" s="22" t="s">
        <v>185</v>
      </c>
      <c r="BM170" s="22" t="s">
        <v>311</v>
      </c>
    </row>
    <row r="171" spans="2:51" s="11" customFormat="1" ht="13.5">
      <c r="B171" s="185"/>
      <c r="D171" s="186" t="s">
        <v>186</v>
      </c>
      <c r="E171" s="187" t="s">
        <v>5</v>
      </c>
      <c r="F171" s="188" t="s">
        <v>1024</v>
      </c>
      <c r="H171" s="189">
        <v>103.7</v>
      </c>
      <c r="I171" s="190"/>
      <c r="L171" s="185"/>
      <c r="M171" s="191"/>
      <c r="N171" s="192"/>
      <c r="O171" s="192"/>
      <c r="P171" s="192"/>
      <c r="Q171" s="192"/>
      <c r="R171" s="192"/>
      <c r="S171" s="192"/>
      <c r="T171" s="193"/>
      <c r="AT171" s="187" t="s">
        <v>186</v>
      </c>
      <c r="AU171" s="187" t="s">
        <v>83</v>
      </c>
      <c r="AV171" s="11" t="s">
        <v>83</v>
      </c>
      <c r="AW171" s="11" t="s">
        <v>37</v>
      </c>
      <c r="AX171" s="11" t="s">
        <v>73</v>
      </c>
      <c r="AY171" s="187" t="s">
        <v>178</v>
      </c>
    </row>
    <row r="172" spans="2:51" s="12" customFormat="1" ht="13.5">
      <c r="B172" s="194"/>
      <c r="D172" s="186" t="s">
        <v>186</v>
      </c>
      <c r="E172" s="195" t="s">
        <v>5</v>
      </c>
      <c r="F172" s="196" t="s">
        <v>188</v>
      </c>
      <c r="H172" s="197">
        <v>103.7</v>
      </c>
      <c r="I172" s="198"/>
      <c r="L172" s="194"/>
      <c r="M172" s="199"/>
      <c r="N172" s="200"/>
      <c r="O172" s="200"/>
      <c r="P172" s="200"/>
      <c r="Q172" s="200"/>
      <c r="R172" s="200"/>
      <c r="S172" s="200"/>
      <c r="T172" s="201"/>
      <c r="AT172" s="195" t="s">
        <v>186</v>
      </c>
      <c r="AU172" s="195" t="s">
        <v>83</v>
      </c>
      <c r="AV172" s="12" t="s">
        <v>185</v>
      </c>
      <c r="AW172" s="12" t="s">
        <v>37</v>
      </c>
      <c r="AX172" s="12" t="s">
        <v>81</v>
      </c>
      <c r="AY172" s="195" t="s">
        <v>178</v>
      </c>
    </row>
    <row r="173" spans="2:65" s="1" customFormat="1" ht="16.5" customHeight="1">
      <c r="B173" s="172"/>
      <c r="C173" s="202" t="s">
        <v>313</v>
      </c>
      <c r="D173" s="202" t="s">
        <v>271</v>
      </c>
      <c r="E173" s="203" t="s">
        <v>333</v>
      </c>
      <c r="F173" s="204" t="s">
        <v>334</v>
      </c>
      <c r="G173" s="205" t="s">
        <v>290</v>
      </c>
      <c r="H173" s="206">
        <v>48.85</v>
      </c>
      <c r="I173" s="207"/>
      <c r="J173" s="208">
        <f>ROUND(I173*H173,2)</f>
        <v>0</v>
      </c>
      <c r="K173" s="204" t="s">
        <v>197</v>
      </c>
      <c r="L173" s="209"/>
      <c r="M173" s="210" t="s">
        <v>5</v>
      </c>
      <c r="N173" s="211" t="s">
        <v>44</v>
      </c>
      <c r="O173" s="40"/>
      <c r="P173" s="182">
        <f>O173*H173</f>
        <v>0</v>
      </c>
      <c r="Q173" s="182">
        <v>0</v>
      </c>
      <c r="R173" s="182">
        <f>Q173*H173</f>
        <v>0</v>
      </c>
      <c r="S173" s="182">
        <v>0</v>
      </c>
      <c r="T173" s="183">
        <f>S173*H173</f>
        <v>0</v>
      </c>
      <c r="AR173" s="22" t="s">
        <v>202</v>
      </c>
      <c r="AT173" s="22" t="s">
        <v>271</v>
      </c>
      <c r="AU173" s="22" t="s">
        <v>83</v>
      </c>
      <c r="AY173" s="22" t="s">
        <v>178</v>
      </c>
      <c r="BE173" s="184">
        <f>IF(N173="základní",J173,0)</f>
        <v>0</v>
      </c>
      <c r="BF173" s="184">
        <f>IF(N173="snížená",J173,0)</f>
        <v>0</v>
      </c>
      <c r="BG173" s="184">
        <f>IF(N173="zákl. přenesená",J173,0)</f>
        <v>0</v>
      </c>
      <c r="BH173" s="184">
        <f>IF(N173="sníž. přenesená",J173,0)</f>
        <v>0</v>
      </c>
      <c r="BI173" s="184">
        <f>IF(N173="nulová",J173,0)</f>
        <v>0</v>
      </c>
      <c r="BJ173" s="22" t="s">
        <v>81</v>
      </c>
      <c r="BK173" s="184">
        <f>ROUND(I173*H173,2)</f>
        <v>0</v>
      </c>
      <c r="BL173" s="22" t="s">
        <v>185</v>
      </c>
      <c r="BM173" s="22" t="s">
        <v>316</v>
      </c>
    </row>
    <row r="174" spans="2:51" s="11" customFormat="1" ht="13.5">
      <c r="B174" s="185"/>
      <c r="D174" s="186" t="s">
        <v>186</v>
      </c>
      <c r="E174" s="187" t="s">
        <v>5</v>
      </c>
      <c r="F174" s="188" t="s">
        <v>1025</v>
      </c>
      <c r="H174" s="189">
        <v>48.85</v>
      </c>
      <c r="I174" s="190"/>
      <c r="L174" s="185"/>
      <c r="M174" s="191"/>
      <c r="N174" s="192"/>
      <c r="O174" s="192"/>
      <c r="P174" s="192"/>
      <c r="Q174" s="192"/>
      <c r="R174" s="192"/>
      <c r="S174" s="192"/>
      <c r="T174" s="193"/>
      <c r="AT174" s="187" t="s">
        <v>186</v>
      </c>
      <c r="AU174" s="187" t="s">
        <v>83</v>
      </c>
      <c r="AV174" s="11" t="s">
        <v>83</v>
      </c>
      <c r="AW174" s="11" t="s">
        <v>37</v>
      </c>
      <c r="AX174" s="11" t="s">
        <v>73</v>
      </c>
      <c r="AY174" s="187" t="s">
        <v>178</v>
      </c>
    </row>
    <row r="175" spans="2:51" s="12" customFormat="1" ht="13.5">
      <c r="B175" s="194"/>
      <c r="D175" s="186" t="s">
        <v>186</v>
      </c>
      <c r="E175" s="195" t="s">
        <v>5</v>
      </c>
      <c r="F175" s="196" t="s">
        <v>188</v>
      </c>
      <c r="H175" s="197">
        <v>48.85</v>
      </c>
      <c r="I175" s="198"/>
      <c r="L175" s="194"/>
      <c r="M175" s="199"/>
      <c r="N175" s="200"/>
      <c r="O175" s="200"/>
      <c r="P175" s="200"/>
      <c r="Q175" s="200"/>
      <c r="R175" s="200"/>
      <c r="S175" s="200"/>
      <c r="T175" s="201"/>
      <c r="AT175" s="195" t="s">
        <v>186</v>
      </c>
      <c r="AU175" s="195" t="s">
        <v>83</v>
      </c>
      <c r="AV175" s="12" t="s">
        <v>185</v>
      </c>
      <c r="AW175" s="12" t="s">
        <v>37</v>
      </c>
      <c r="AX175" s="12" t="s">
        <v>81</v>
      </c>
      <c r="AY175" s="195" t="s">
        <v>178</v>
      </c>
    </row>
    <row r="176" spans="2:65" s="1" customFormat="1" ht="25.5" customHeight="1">
      <c r="B176" s="172"/>
      <c r="C176" s="173" t="s">
        <v>253</v>
      </c>
      <c r="D176" s="173" t="s">
        <v>180</v>
      </c>
      <c r="E176" s="174" t="s">
        <v>342</v>
      </c>
      <c r="F176" s="175" t="s">
        <v>343</v>
      </c>
      <c r="G176" s="176" t="s">
        <v>183</v>
      </c>
      <c r="H176" s="177">
        <v>9.87</v>
      </c>
      <c r="I176" s="178"/>
      <c r="J176" s="179">
        <f>ROUND(I176*H176,2)</f>
        <v>0</v>
      </c>
      <c r="K176" s="175" t="s">
        <v>344</v>
      </c>
      <c r="L176" s="39"/>
      <c r="M176" s="180" t="s">
        <v>5</v>
      </c>
      <c r="N176" s="181" t="s">
        <v>44</v>
      </c>
      <c r="O176" s="40"/>
      <c r="P176" s="182">
        <f>O176*H176</f>
        <v>0</v>
      </c>
      <c r="Q176" s="182">
        <v>0</v>
      </c>
      <c r="R176" s="182">
        <f>Q176*H176</f>
        <v>0</v>
      </c>
      <c r="S176" s="182">
        <v>0</v>
      </c>
      <c r="T176" s="183">
        <f>S176*H176</f>
        <v>0</v>
      </c>
      <c r="AR176" s="22" t="s">
        <v>185</v>
      </c>
      <c r="AT176" s="22" t="s">
        <v>180</v>
      </c>
      <c r="AU176" s="22" t="s">
        <v>83</v>
      </c>
      <c r="AY176" s="22" t="s">
        <v>178</v>
      </c>
      <c r="BE176" s="184">
        <f>IF(N176="základní",J176,0)</f>
        <v>0</v>
      </c>
      <c r="BF176" s="184">
        <f>IF(N176="snížená",J176,0)</f>
        <v>0</v>
      </c>
      <c r="BG176" s="184">
        <f>IF(N176="zákl. přenesená",J176,0)</f>
        <v>0</v>
      </c>
      <c r="BH176" s="184">
        <f>IF(N176="sníž. přenesená",J176,0)</f>
        <v>0</v>
      </c>
      <c r="BI176" s="184">
        <f>IF(N176="nulová",J176,0)</f>
        <v>0</v>
      </c>
      <c r="BJ176" s="22" t="s">
        <v>81</v>
      </c>
      <c r="BK176" s="184">
        <f>ROUND(I176*H176,2)</f>
        <v>0</v>
      </c>
      <c r="BL176" s="22" t="s">
        <v>185</v>
      </c>
      <c r="BM176" s="22" t="s">
        <v>323</v>
      </c>
    </row>
    <row r="177" spans="2:51" s="11" customFormat="1" ht="13.5">
      <c r="B177" s="185"/>
      <c r="D177" s="186" t="s">
        <v>186</v>
      </c>
      <c r="E177" s="187" t="s">
        <v>5</v>
      </c>
      <c r="F177" s="188" t="s">
        <v>1026</v>
      </c>
      <c r="H177" s="189">
        <v>9.87</v>
      </c>
      <c r="I177" s="190"/>
      <c r="L177" s="185"/>
      <c r="M177" s="191"/>
      <c r="N177" s="192"/>
      <c r="O177" s="192"/>
      <c r="P177" s="192"/>
      <c r="Q177" s="192"/>
      <c r="R177" s="192"/>
      <c r="S177" s="192"/>
      <c r="T177" s="193"/>
      <c r="AT177" s="187" t="s">
        <v>186</v>
      </c>
      <c r="AU177" s="187" t="s">
        <v>83</v>
      </c>
      <c r="AV177" s="11" t="s">
        <v>83</v>
      </c>
      <c r="AW177" s="11" t="s">
        <v>37</v>
      </c>
      <c r="AX177" s="11" t="s">
        <v>73</v>
      </c>
      <c r="AY177" s="187" t="s">
        <v>178</v>
      </c>
    </row>
    <row r="178" spans="2:51" s="12" customFormat="1" ht="13.5">
      <c r="B178" s="194"/>
      <c r="D178" s="186" t="s">
        <v>186</v>
      </c>
      <c r="E178" s="195" t="s">
        <v>5</v>
      </c>
      <c r="F178" s="196" t="s">
        <v>188</v>
      </c>
      <c r="H178" s="197">
        <v>9.87</v>
      </c>
      <c r="I178" s="198"/>
      <c r="L178" s="194"/>
      <c r="M178" s="199"/>
      <c r="N178" s="200"/>
      <c r="O178" s="200"/>
      <c r="P178" s="200"/>
      <c r="Q178" s="200"/>
      <c r="R178" s="200"/>
      <c r="S178" s="200"/>
      <c r="T178" s="201"/>
      <c r="AT178" s="195" t="s">
        <v>186</v>
      </c>
      <c r="AU178" s="195" t="s">
        <v>83</v>
      </c>
      <c r="AV178" s="12" t="s">
        <v>185</v>
      </c>
      <c r="AW178" s="12" t="s">
        <v>37</v>
      </c>
      <c r="AX178" s="12" t="s">
        <v>81</v>
      </c>
      <c r="AY178" s="195" t="s">
        <v>178</v>
      </c>
    </row>
    <row r="179" spans="2:65" s="1" customFormat="1" ht="25.5" customHeight="1">
      <c r="B179" s="172"/>
      <c r="C179" s="202" t="s">
        <v>324</v>
      </c>
      <c r="D179" s="202" t="s">
        <v>271</v>
      </c>
      <c r="E179" s="203" t="s">
        <v>347</v>
      </c>
      <c r="F179" s="204" t="s">
        <v>1027</v>
      </c>
      <c r="G179" s="205" t="s">
        <v>196</v>
      </c>
      <c r="H179" s="206">
        <v>0.302</v>
      </c>
      <c r="I179" s="207"/>
      <c r="J179" s="208">
        <f>ROUND(I179*H179,2)</f>
        <v>0</v>
      </c>
      <c r="K179" s="204" t="s">
        <v>191</v>
      </c>
      <c r="L179" s="209"/>
      <c r="M179" s="210" t="s">
        <v>5</v>
      </c>
      <c r="N179" s="211" t="s">
        <v>44</v>
      </c>
      <c r="O179" s="40"/>
      <c r="P179" s="182">
        <f>O179*H179</f>
        <v>0</v>
      </c>
      <c r="Q179" s="182">
        <v>0</v>
      </c>
      <c r="R179" s="182">
        <f>Q179*H179</f>
        <v>0</v>
      </c>
      <c r="S179" s="182">
        <v>0</v>
      </c>
      <c r="T179" s="183">
        <f>S179*H179</f>
        <v>0</v>
      </c>
      <c r="AR179" s="22" t="s">
        <v>202</v>
      </c>
      <c r="AT179" s="22" t="s">
        <v>271</v>
      </c>
      <c r="AU179" s="22" t="s">
        <v>83</v>
      </c>
      <c r="AY179" s="22" t="s">
        <v>178</v>
      </c>
      <c r="BE179" s="184">
        <f>IF(N179="základní",J179,0)</f>
        <v>0</v>
      </c>
      <c r="BF179" s="184">
        <f>IF(N179="snížená",J179,0)</f>
        <v>0</v>
      </c>
      <c r="BG179" s="184">
        <f>IF(N179="zákl. přenesená",J179,0)</f>
        <v>0</v>
      </c>
      <c r="BH179" s="184">
        <f>IF(N179="sníž. přenesená",J179,0)</f>
        <v>0</v>
      </c>
      <c r="BI179" s="184">
        <f>IF(N179="nulová",J179,0)</f>
        <v>0</v>
      </c>
      <c r="BJ179" s="22" t="s">
        <v>81</v>
      </c>
      <c r="BK179" s="184">
        <f>ROUND(I179*H179,2)</f>
        <v>0</v>
      </c>
      <c r="BL179" s="22" t="s">
        <v>185</v>
      </c>
      <c r="BM179" s="22" t="s">
        <v>327</v>
      </c>
    </row>
    <row r="180" spans="2:65" s="1" customFormat="1" ht="25.5" customHeight="1">
      <c r="B180" s="172"/>
      <c r="C180" s="173" t="s">
        <v>256</v>
      </c>
      <c r="D180" s="173" t="s">
        <v>180</v>
      </c>
      <c r="E180" s="174" t="s">
        <v>351</v>
      </c>
      <c r="F180" s="175" t="s">
        <v>352</v>
      </c>
      <c r="G180" s="176" t="s">
        <v>183</v>
      </c>
      <c r="H180" s="177">
        <v>412.77</v>
      </c>
      <c r="I180" s="178"/>
      <c r="J180" s="179">
        <f>ROUND(I180*H180,2)</f>
        <v>0</v>
      </c>
      <c r="K180" s="175" t="s">
        <v>267</v>
      </c>
      <c r="L180" s="39"/>
      <c r="M180" s="180" t="s">
        <v>5</v>
      </c>
      <c r="N180" s="181" t="s">
        <v>44</v>
      </c>
      <c r="O180" s="40"/>
      <c r="P180" s="182">
        <f>O180*H180</f>
        <v>0</v>
      </c>
      <c r="Q180" s="182">
        <v>0</v>
      </c>
      <c r="R180" s="182">
        <f>Q180*H180</f>
        <v>0</v>
      </c>
      <c r="S180" s="182">
        <v>0</v>
      </c>
      <c r="T180" s="183">
        <f>S180*H180</f>
        <v>0</v>
      </c>
      <c r="AR180" s="22" t="s">
        <v>185</v>
      </c>
      <c r="AT180" s="22" t="s">
        <v>180</v>
      </c>
      <c r="AU180" s="22" t="s">
        <v>83</v>
      </c>
      <c r="AY180" s="22" t="s">
        <v>178</v>
      </c>
      <c r="BE180" s="184">
        <f>IF(N180="základní",J180,0)</f>
        <v>0</v>
      </c>
      <c r="BF180" s="184">
        <f>IF(N180="snížená",J180,0)</f>
        <v>0</v>
      </c>
      <c r="BG180" s="184">
        <f>IF(N180="zákl. přenesená",J180,0)</f>
        <v>0</v>
      </c>
      <c r="BH180" s="184">
        <f>IF(N180="sníž. přenesená",J180,0)</f>
        <v>0</v>
      </c>
      <c r="BI180" s="184">
        <f>IF(N180="nulová",J180,0)</f>
        <v>0</v>
      </c>
      <c r="BJ180" s="22" t="s">
        <v>81</v>
      </c>
      <c r="BK180" s="184">
        <f>ROUND(I180*H180,2)</f>
        <v>0</v>
      </c>
      <c r="BL180" s="22" t="s">
        <v>185</v>
      </c>
      <c r="BM180" s="22" t="s">
        <v>330</v>
      </c>
    </row>
    <row r="181" spans="2:51" s="11" customFormat="1" ht="13.5">
      <c r="B181" s="185"/>
      <c r="D181" s="186" t="s">
        <v>186</v>
      </c>
      <c r="E181" s="187" t="s">
        <v>5</v>
      </c>
      <c r="F181" s="188" t="s">
        <v>1028</v>
      </c>
      <c r="H181" s="189">
        <v>383.9</v>
      </c>
      <c r="I181" s="190"/>
      <c r="L181" s="185"/>
      <c r="M181" s="191"/>
      <c r="N181" s="192"/>
      <c r="O181" s="192"/>
      <c r="P181" s="192"/>
      <c r="Q181" s="192"/>
      <c r="R181" s="192"/>
      <c r="S181" s="192"/>
      <c r="T181" s="193"/>
      <c r="AT181" s="187" t="s">
        <v>186</v>
      </c>
      <c r="AU181" s="187" t="s">
        <v>83</v>
      </c>
      <c r="AV181" s="11" t="s">
        <v>83</v>
      </c>
      <c r="AW181" s="11" t="s">
        <v>37</v>
      </c>
      <c r="AX181" s="11" t="s">
        <v>73</v>
      </c>
      <c r="AY181" s="187" t="s">
        <v>178</v>
      </c>
    </row>
    <row r="182" spans="2:51" s="11" customFormat="1" ht="13.5">
      <c r="B182" s="185"/>
      <c r="D182" s="186" t="s">
        <v>186</v>
      </c>
      <c r="E182" s="187" t="s">
        <v>5</v>
      </c>
      <c r="F182" s="188" t="s">
        <v>1029</v>
      </c>
      <c r="H182" s="189">
        <v>7.46</v>
      </c>
      <c r="I182" s="190"/>
      <c r="L182" s="185"/>
      <c r="M182" s="191"/>
      <c r="N182" s="192"/>
      <c r="O182" s="192"/>
      <c r="P182" s="192"/>
      <c r="Q182" s="192"/>
      <c r="R182" s="192"/>
      <c r="S182" s="192"/>
      <c r="T182" s="193"/>
      <c r="AT182" s="187" t="s">
        <v>186</v>
      </c>
      <c r="AU182" s="187" t="s">
        <v>83</v>
      </c>
      <c r="AV182" s="11" t="s">
        <v>83</v>
      </c>
      <c r="AW182" s="11" t="s">
        <v>37</v>
      </c>
      <c r="AX182" s="11" t="s">
        <v>73</v>
      </c>
      <c r="AY182" s="187" t="s">
        <v>178</v>
      </c>
    </row>
    <row r="183" spans="2:51" s="11" customFormat="1" ht="13.5">
      <c r="B183" s="185"/>
      <c r="D183" s="186" t="s">
        <v>186</v>
      </c>
      <c r="E183" s="187" t="s">
        <v>5</v>
      </c>
      <c r="F183" s="188" t="s">
        <v>1030</v>
      </c>
      <c r="H183" s="189">
        <v>7.46</v>
      </c>
      <c r="I183" s="190"/>
      <c r="L183" s="185"/>
      <c r="M183" s="191"/>
      <c r="N183" s="192"/>
      <c r="O183" s="192"/>
      <c r="P183" s="192"/>
      <c r="Q183" s="192"/>
      <c r="R183" s="192"/>
      <c r="S183" s="192"/>
      <c r="T183" s="193"/>
      <c r="AT183" s="187" t="s">
        <v>186</v>
      </c>
      <c r="AU183" s="187" t="s">
        <v>83</v>
      </c>
      <c r="AV183" s="11" t="s">
        <v>83</v>
      </c>
      <c r="AW183" s="11" t="s">
        <v>37</v>
      </c>
      <c r="AX183" s="11" t="s">
        <v>73</v>
      </c>
      <c r="AY183" s="187" t="s">
        <v>178</v>
      </c>
    </row>
    <row r="184" spans="2:51" s="11" customFormat="1" ht="13.5">
      <c r="B184" s="185"/>
      <c r="D184" s="186" t="s">
        <v>186</v>
      </c>
      <c r="E184" s="187" t="s">
        <v>5</v>
      </c>
      <c r="F184" s="188" t="s">
        <v>1031</v>
      </c>
      <c r="H184" s="189">
        <v>13.95</v>
      </c>
      <c r="I184" s="190"/>
      <c r="L184" s="185"/>
      <c r="M184" s="191"/>
      <c r="N184" s="192"/>
      <c r="O184" s="192"/>
      <c r="P184" s="192"/>
      <c r="Q184" s="192"/>
      <c r="R184" s="192"/>
      <c r="S184" s="192"/>
      <c r="T184" s="193"/>
      <c r="AT184" s="187" t="s">
        <v>186</v>
      </c>
      <c r="AU184" s="187" t="s">
        <v>83</v>
      </c>
      <c r="AV184" s="11" t="s">
        <v>83</v>
      </c>
      <c r="AW184" s="11" t="s">
        <v>37</v>
      </c>
      <c r="AX184" s="11" t="s">
        <v>73</v>
      </c>
      <c r="AY184" s="187" t="s">
        <v>178</v>
      </c>
    </row>
    <row r="185" spans="2:51" s="12" customFormat="1" ht="13.5">
      <c r="B185" s="194"/>
      <c r="D185" s="186" t="s">
        <v>186</v>
      </c>
      <c r="E185" s="195" t="s">
        <v>5</v>
      </c>
      <c r="F185" s="196" t="s">
        <v>188</v>
      </c>
      <c r="H185" s="197">
        <v>412.77</v>
      </c>
      <c r="I185" s="198"/>
      <c r="L185" s="194"/>
      <c r="M185" s="199"/>
      <c r="N185" s="200"/>
      <c r="O185" s="200"/>
      <c r="P185" s="200"/>
      <c r="Q185" s="200"/>
      <c r="R185" s="200"/>
      <c r="S185" s="200"/>
      <c r="T185" s="201"/>
      <c r="AT185" s="195" t="s">
        <v>186</v>
      </c>
      <c r="AU185" s="195" t="s">
        <v>83</v>
      </c>
      <c r="AV185" s="12" t="s">
        <v>185</v>
      </c>
      <c r="AW185" s="12" t="s">
        <v>37</v>
      </c>
      <c r="AX185" s="12" t="s">
        <v>81</v>
      </c>
      <c r="AY185" s="195" t="s">
        <v>178</v>
      </c>
    </row>
    <row r="186" spans="2:65" s="1" customFormat="1" ht="16.5" customHeight="1">
      <c r="B186" s="172"/>
      <c r="C186" s="202" t="s">
        <v>332</v>
      </c>
      <c r="D186" s="202" t="s">
        <v>271</v>
      </c>
      <c r="E186" s="203" t="s">
        <v>355</v>
      </c>
      <c r="F186" s="204" t="s">
        <v>356</v>
      </c>
      <c r="G186" s="205" t="s">
        <v>183</v>
      </c>
      <c r="H186" s="206">
        <v>413.639</v>
      </c>
      <c r="I186" s="207"/>
      <c r="J186" s="208">
        <f>ROUND(I186*H186,2)</f>
        <v>0</v>
      </c>
      <c r="K186" s="204" t="s">
        <v>267</v>
      </c>
      <c r="L186" s="209"/>
      <c r="M186" s="210" t="s">
        <v>5</v>
      </c>
      <c r="N186" s="211" t="s">
        <v>44</v>
      </c>
      <c r="O186" s="40"/>
      <c r="P186" s="182">
        <f>O186*H186</f>
        <v>0</v>
      </c>
      <c r="Q186" s="182">
        <v>0</v>
      </c>
      <c r="R186" s="182">
        <f>Q186*H186</f>
        <v>0</v>
      </c>
      <c r="S186" s="182">
        <v>0</v>
      </c>
      <c r="T186" s="183">
        <f>S186*H186</f>
        <v>0</v>
      </c>
      <c r="AR186" s="22" t="s">
        <v>202</v>
      </c>
      <c r="AT186" s="22" t="s">
        <v>271</v>
      </c>
      <c r="AU186" s="22" t="s">
        <v>83</v>
      </c>
      <c r="AY186" s="22" t="s">
        <v>178</v>
      </c>
      <c r="BE186" s="184">
        <f>IF(N186="základní",J186,0)</f>
        <v>0</v>
      </c>
      <c r="BF186" s="184">
        <f>IF(N186="snížená",J186,0)</f>
        <v>0</v>
      </c>
      <c r="BG186" s="184">
        <f>IF(N186="zákl. přenesená",J186,0)</f>
        <v>0</v>
      </c>
      <c r="BH186" s="184">
        <f>IF(N186="sníž. přenesená",J186,0)</f>
        <v>0</v>
      </c>
      <c r="BI186" s="184">
        <f>IF(N186="nulová",J186,0)</f>
        <v>0</v>
      </c>
      <c r="BJ186" s="22" t="s">
        <v>81</v>
      </c>
      <c r="BK186" s="184">
        <f>ROUND(I186*H186,2)</f>
        <v>0</v>
      </c>
      <c r="BL186" s="22" t="s">
        <v>185</v>
      </c>
      <c r="BM186" s="22" t="s">
        <v>335</v>
      </c>
    </row>
    <row r="187" spans="2:65" s="1" customFormat="1" ht="25.5" customHeight="1">
      <c r="B187" s="172"/>
      <c r="C187" s="202" t="s">
        <v>263</v>
      </c>
      <c r="D187" s="202" t="s">
        <v>271</v>
      </c>
      <c r="E187" s="203" t="s">
        <v>347</v>
      </c>
      <c r="F187" s="204" t="s">
        <v>1027</v>
      </c>
      <c r="G187" s="205" t="s">
        <v>196</v>
      </c>
      <c r="H187" s="206">
        <v>2.686</v>
      </c>
      <c r="I187" s="207"/>
      <c r="J187" s="208">
        <f>ROUND(I187*H187,2)</f>
        <v>0</v>
      </c>
      <c r="K187" s="204" t="s">
        <v>191</v>
      </c>
      <c r="L187" s="209"/>
      <c r="M187" s="210" t="s">
        <v>5</v>
      </c>
      <c r="N187" s="211" t="s">
        <v>44</v>
      </c>
      <c r="O187" s="40"/>
      <c r="P187" s="182">
        <f>O187*H187</f>
        <v>0</v>
      </c>
      <c r="Q187" s="182">
        <v>0</v>
      </c>
      <c r="R187" s="182">
        <f>Q187*H187</f>
        <v>0</v>
      </c>
      <c r="S187" s="182">
        <v>0</v>
      </c>
      <c r="T187" s="183">
        <f>S187*H187</f>
        <v>0</v>
      </c>
      <c r="AR187" s="22" t="s">
        <v>202</v>
      </c>
      <c r="AT187" s="22" t="s">
        <v>271</v>
      </c>
      <c r="AU187" s="22" t="s">
        <v>83</v>
      </c>
      <c r="AY187" s="22" t="s">
        <v>178</v>
      </c>
      <c r="BE187" s="184">
        <f>IF(N187="základní",J187,0)</f>
        <v>0</v>
      </c>
      <c r="BF187" s="184">
        <f>IF(N187="snížená",J187,0)</f>
        <v>0</v>
      </c>
      <c r="BG187" s="184">
        <f>IF(N187="zákl. přenesená",J187,0)</f>
        <v>0</v>
      </c>
      <c r="BH187" s="184">
        <f>IF(N187="sníž. přenesená",J187,0)</f>
        <v>0</v>
      </c>
      <c r="BI187" s="184">
        <f>IF(N187="nulová",J187,0)</f>
        <v>0</v>
      </c>
      <c r="BJ187" s="22" t="s">
        <v>81</v>
      </c>
      <c r="BK187" s="184">
        <f>ROUND(I187*H187,2)</f>
        <v>0</v>
      </c>
      <c r="BL187" s="22" t="s">
        <v>185</v>
      </c>
      <c r="BM187" s="22" t="s">
        <v>339</v>
      </c>
    </row>
    <row r="188" spans="2:51" s="11" customFormat="1" ht="13.5">
      <c r="B188" s="185"/>
      <c r="D188" s="186" t="s">
        <v>186</v>
      </c>
      <c r="E188" s="187" t="s">
        <v>5</v>
      </c>
      <c r="F188" s="188" t="s">
        <v>1032</v>
      </c>
      <c r="H188" s="189">
        <v>2.686</v>
      </c>
      <c r="I188" s="190"/>
      <c r="L188" s="185"/>
      <c r="M188" s="191"/>
      <c r="N188" s="192"/>
      <c r="O188" s="192"/>
      <c r="P188" s="192"/>
      <c r="Q188" s="192"/>
      <c r="R188" s="192"/>
      <c r="S188" s="192"/>
      <c r="T188" s="193"/>
      <c r="AT188" s="187" t="s">
        <v>186</v>
      </c>
      <c r="AU188" s="187" t="s">
        <v>83</v>
      </c>
      <c r="AV188" s="11" t="s">
        <v>83</v>
      </c>
      <c r="AW188" s="11" t="s">
        <v>37</v>
      </c>
      <c r="AX188" s="11" t="s">
        <v>73</v>
      </c>
      <c r="AY188" s="187" t="s">
        <v>178</v>
      </c>
    </row>
    <row r="189" spans="2:51" s="12" customFormat="1" ht="13.5">
      <c r="B189" s="194"/>
      <c r="D189" s="186" t="s">
        <v>186</v>
      </c>
      <c r="E189" s="195" t="s">
        <v>5</v>
      </c>
      <c r="F189" s="196" t="s">
        <v>188</v>
      </c>
      <c r="H189" s="197">
        <v>2.686</v>
      </c>
      <c r="I189" s="198"/>
      <c r="L189" s="194"/>
      <c r="M189" s="199"/>
      <c r="N189" s="200"/>
      <c r="O189" s="200"/>
      <c r="P189" s="200"/>
      <c r="Q189" s="200"/>
      <c r="R189" s="200"/>
      <c r="S189" s="200"/>
      <c r="T189" s="201"/>
      <c r="AT189" s="195" t="s">
        <v>186</v>
      </c>
      <c r="AU189" s="195" t="s">
        <v>83</v>
      </c>
      <c r="AV189" s="12" t="s">
        <v>185</v>
      </c>
      <c r="AW189" s="12" t="s">
        <v>37</v>
      </c>
      <c r="AX189" s="12" t="s">
        <v>81</v>
      </c>
      <c r="AY189" s="195" t="s">
        <v>178</v>
      </c>
    </row>
    <row r="190" spans="2:65" s="1" customFormat="1" ht="25.5" customHeight="1">
      <c r="B190" s="172"/>
      <c r="C190" s="173" t="s">
        <v>341</v>
      </c>
      <c r="D190" s="173" t="s">
        <v>180</v>
      </c>
      <c r="E190" s="174" t="s">
        <v>385</v>
      </c>
      <c r="F190" s="175" t="s">
        <v>386</v>
      </c>
      <c r="G190" s="176" t="s">
        <v>183</v>
      </c>
      <c r="H190" s="177">
        <v>355.517</v>
      </c>
      <c r="I190" s="178"/>
      <c r="J190" s="179">
        <f>ROUND(I190*H190,2)</f>
        <v>0</v>
      </c>
      <c r="K190" s="175" t="s">
        <v>184</v>
      </c>
      <c r="L190" s="39"/>
      <c r="M190" s="180" t="s">
        <v>5</v>
      </c>
      <c r="N190" s="181" t="s">
        <v>44</v>
      </c>
      <c r="O190" s="40"/>
      <c r="P190" s="182">
        <f>O190*H190</f>
        <v>0</v>
      </c>
      <c r="Q190" s="182">
        <v>0</v>
      </c>
      <c r="R190" s="182">
        <f>Q190*H190</f>
        <v>0</v>
      </c>
      <c r="S190" s="182">
        <v>0</v>
      </c>
      <c r="T190" s="183">
        <f>S190*H190</f>
        <v>0</v>
      </c>
      <c r="AR190" s="22" t="s">
        <v>185</v>
      </c>
      <c r="AT190" s="22" t="s">
        <v>180</v>
      </c>
      <c r="AU190" s="22" t="s">
        <v>83</v>
      </c>
      <c r="AY190" s="22" t="s">
        <v>178</v>
      </c>
      <c r="BE190" s="184">
        <f>IF(N190="základní",J190,0)</f>
        <v>0</v>
      </c>
      <c r="BF190" s="184">
        <f>IF(N190="snížená",J190,0)</f>
        <v>0</v>
      </c>
      <c r="BG190" s="184">
        <f>IF(N190="zákl. přenesená",J190,0)</f>
        <v>0</v>
      </c>
      <c r="BH190" s="184">
        <f>IF(N190="sníž. přenesená",J190,0)</f>
        <v>0</v>
      </c>
      <c r="BI190" s="184">
        <f>IF(N190="nulová",J190,0)</f>
        <v>0</v>
      </c>
      <c r="BJ190" s="22" t="s">
        <v>81</v>
      </c>
      <c r="BK190" s="184">
        <f>ROUND(I190*H190,2)</f>
        <v>0</v>
      </c>
      <c r="BL190" s="22" t="s">
        <v>185</v>
      </c>
      <c r="BM190" s="22" t="s">
        <v>345</v>
      </c>
    </row>
    <row r="191" spans="2:65" s="1" customFormat="1" ht="25.5" customHeight="1">
      <c r="B191" s="172"/>
      <c r="C191" s="173" t="s">
        <v>268</v>
      </c>
      <c r="D191" s="173" t="s">
        <v>180</v>
      </c>
      <c r="E191" s="174" t="s">
        <v>388</v>
      </c>
      <c r="F191" s="175" t="s">
        <v>389</v>
      </c>
      <c r="G191" s="176" t="s">
        <v>183</v>
      </c>
      <c r="H191" s="177">
        <v>448.152</v>
      </c>
      <c r="I191" s="178"/>
      <c r="J191" s="179">
        <f>ROUND(I191*H191,2)</f>
        <v>0</v>
      </c>
      <c r="K191" s="175" t="s">
        <v>344</v>
      </c>
      <c r="L191" s="39"/>
      <c r="M191" s="180" t="s">
        <v>5</v>
      </c>
      <c r="N191" s="181" t="s">
        <v>44</v>
      </c>
      <c r="O191" s="40"/>
      <c r="P191" s="182">
        <f>O191*H191</f>
        <v>0</v>
      </c>
      <c r="Q191" s="182">
        <v>0</v>
      </c>
      <c r="R191" s="182">
        <f>Q191*H191</f>
        <v>0</v>
      </c>
      <c r="S191" s="182">
        <v>0</v>
      </c>
      <c r="T191" s="183">
        <f>S191*H191</f>
        <v>0</v>
      </c>
      <c r="AR191" s="22" t="s">
        <v>185</v>
      </c>
      <c r="AT191" s="22" t="s">
        <v>180</v>
      </c>
      <c r="AU191" s="22" t="s">
        <v>83</v>
      </c>
      <c r="AY191" s="22" t="s">
        <v>178</v>
      </c>
      <c r="BE191" s="184">
        <f>IF(N191="základní",J191,0)</f>
        <v>0</v>
      </c>
      <c r="BF191" s="184">
        <f>IF(N191="snížená",J191,0)</f>
        <v>0</v>
      </c>
      <c r="BG191" s="184">
        <f>IF(N191="zákl. přenesená",J191,0)</f>
        <v>0</v>
      </c>
      <c r="BH191" s="184">
        <f>IF(N191="sníž. přenesená",J191,0)</f>
        <v>0</v>
      </c>
      <c r="BI191" s="184">
        <f>IF(N191="nulová",J191,0)</f>
        <v>0</v>
      </c>
      <c r="BJ191" s="22" t="s">
        <v>81</v>
      </c>
      <c r="BK191" s="184">
        <f>ROUND(I191*H191,2)</f>
        <v>0</v>
      </c>
      <c r="BL191" s="22" t="s">
        <v>185</v>
      </c>
      <c r="BM191" s="22" t="s">
        <v>349</v>
      </c>
    </row>
    <row r="192" spans="2:51" s="11" customFormat="1" ht="13.5">
      <c r="B192" s="185"/>
      <c r="D192" s="186" t="s">
        <v>186</v>
      </c>
      <c r="E192" s="187" t="s">
        <v>5</v>
      </c>
      <c r="F192" s="188" t="s">
        <v>1033</v>
      </c>
      <c r="H192" s="189">
        <v>420.36</v>
      </c>
      <c r="I192" s="190"/>
      <c r="L192" s="185"/>
      <c r="M192" s="191"/>
      <c r="N192" s="192"/>
      <c r="O192" s="192"/>
      <c r="P192" s="192"/>
      <c r="Q192" s="192"/>
      <c r="R192" s="192"/>
      <c r="S192" s="192"/>
      <c r="T192" s="193"/>
      <c r="AT192" s="187" t="s">
        <v>186</v>
      </c>
      <c r="AU192" s="187" t="s">
        <v>83</v>
      </c>
      <c r="AV192" s="11" t="s">
        <v>83</v>
      </c>
      <c r="AW192" s="11" t="s">
        <v>37</v>
      </c>
      <c r="AX192" s="11" t="s">
        <v>73</v>
      </c>
      <c r="AY192" s="187" t="s">
        <v>178</v>
      </c>
    </row>
    <row r="193" spans="2:51" s="11" customFormat="1" ht="13.5">
      <c r="B193" s="185"/>
      <c r="D193" s="186" t="s">
        <v>186</v>
      </c>
      <c r="E193" s="187" t="s">
        <v>5</v>
      </c>
      <c r="F193" s="188" t="s">
        <v>1034</v>
      </c>
      <c r="H193" s="189">
        <v>9.126</v>
      </c>
      <c r="I193" s="190"/>
      <c r="L193" s="185"/>
      <c r="M193" s="191"/>
      <c r="N193" s="192"/>
      <c r="O193" s="192"/>
      <c r="P193" s="192"/>
      <c r="Q193" s="192"/>
      <c r="R193" s="192"/>
      <c r="S193" s="192"/>
      <c r="T193" s="193"/>
      <c r="AT193" s="187" t="s">
        <v>186</v>
      </c>
      <c r="AU193" s="187" t="s">
        <v>83</v>
      </c>
      <c r="AV193" s="11" t="s">
        <v>83</v>
      </c>
      <c r="AW193" s="11" t="s">
        <v>37</v>
      </c>
      <c r="AX193" s="11" t="s">
        <v>73</v>
      </c>
      <c r="AY193" s="187" t="s">
        <v>178</v>
      </c>
    </row>
    <row r="194" spans="2:51" s="11" customFormat="1" ht="13.5">
      <c r="B194" s="185"/>
      <c r="D194" s="186" t="s">
        <v>186</v>
      </c>
      <c r="E194" s="187" t="s">
        <v>5</v>
      </c>
      <c r="F194" s="188" t="s">
        <v>1035</v>
      </c>
      <c r="H194" s="189">
        <v>18.666</v>
      </c>
      <c r="I194" s="190"/>
      <c r="L194" s="185"/>
      <c r="M194" s="191"/>
      <c r="N194" s="192"/>
      <c r="O194" s="192"/>
      <c r="P194" s="192"/>
      <c r="Q194" s="192"/>
      <c r="R194" s="192"/>
      <c r="S194" s="192"/>
      <c r="T194" s="193"/>
      <c r="AT194" s="187" t="s">
        <v>186</v>
      </c>
      <c r="AU194" s="187" t="s">
        <v>83</v>
      </c>
      <c r="AV194" s="11" t="s">
        <v>83</v>
      </c>
      <c r="AW194" s="11" t="s">
        <v>37</v>
      </c>
      <c r="AX194" s="11" t="s">
        <v>73</v>
      </c>
      <c r="AY194" s="187" t="s">
        <v>178</v>
      </c>
    </row>
    <row r="195" spans="2:51" s="12" customFormat="1" ht="13.5">
      <c r="B195" s="194"/>
      <c r="D195" s="186" t="s">
        <v>186</v>
      </c>
      <c r="E195" s="195" t="s">
        <v>5</v>
      </c>
      <c r="F195" s="196" t="s">
        <v>188</v>
      </c>
      <c r="H195" s="197">
        <v>448.152</v>
      </c>
      <c r="I195" s="198"/>
      <c r="L195" s="194"/>
      <c r="M195" s="199"/>
      <c r="N195" s="200"/>
      <c r="O195" s="200"/>
      <c r="P195" s="200"/>
      <c r="Q195" s="200"/>
      <c r="R195" s="200"/>
      <c r="S195" s="200"/>
      <c r="T195" s="201"/>
      <c r="AT195" s="195" t="s">
        <v>186</v>
      </c>
      <c r="AU195" s="195" t="s">
        <v>83</v>
      </c>
      <c r="AV195" s="12" t="s">
        <v>185</v>
      </c>
      <c r="AW195" s="12" t="s">
        <v>37</v>
      </c>
      <c r="AX195" s="12" t="s">
        <v>81</v>
      </c>
      <c r="AY195" s="195" t="s">
        <v>178</v>
      </c>
    </row>
    <row r="196" spans="2:65" s="1" customFormat="1" ht="25.5" customHeight="1">
      <c r="B196" s="172"/>
      <c r="C196" s="173" t="s">
        <v>350</v>
      </c>
      <c r="D196" s="173" t="s">
        <v>180</v>
      </c>
      <c r="E196" s="174" t="s">
        <v>393</v>
      </c>
      <c r="F196" s="175" t="s">
        <v>394</v>
      </c>
      <c r="G196" s="176" t="s">
        <v>183</v>
      </c>
      <c r="H196" s="177">
        <v>7.46</v>
      </c>
      <c r="I196" s="178"/>
      <c r="J196" s="179">
        <f>ROUND(I196*H196,2)</f>
        <v>0</v>
      </c>
      <c r="K196" s="175" t="s">
        <v>344</v>
      </c>
      <c r="L196" s="39"/>
      <c r="M196" s="180" t="s">
        <v>5</v>
      </c>
      <c r="N196" s="181" t="s">
        <v>44</v>
      </c>
      <c r="O196" s="40"/>
      <c r="P196" s="182">
        <f>O196*H196</f>
        <v>0</v>
      </c>
      <c r="Q196" s="182">
        <v>0</v>
      </c>
      <c r="R196" s="182">
        <f>Q196*H196</f>
        <v>0</v>
      </c>
      <c r="S196" s="182">
        <v>0</v>
      </c>
      <c r="T196" s="183">
        <f>S196*H196</f>
        <v>0</v>
      </c>
      <c r="AR196" s="22" t="s">
        <v>185</v>
      </c>
      <c r="AT196" s="22" t="s">
        <v>180</v>
      </c>
      <c r="AU196" s="22" t="s">
        <v>83</v>
      </c>
      <c r="AY196" s="22" t="s">
        <v>178</v>
      </c>
      <c r="BE196" s="184">
        <f>IF(N196="základní",J196,0)</f>
        <v>0</v>
      </c>
      <c r="BF196" s="184">
        <f>IF(N196="snížená",J196,0)</f>
        <v>0</v>
      </c>
      <c r="BG196" s="184">
        <f>IF(N196="zákl. přenesená",J196,0)</f>
        <v>0</v>
      </c>
      <c r="BH196" s="184">
        <f>IF(N196="sníž. přenesená",J196,0)</f>
        <v>0</v>
      </c>
      <c r="BI196" s="184">
        <f>IF(N196="nulová",J196,0)</f>
        <v>0</v>
      </c>
      <c r="BJ196" s="22" t="s">
        <v>81</v>
      </c>
      <c r="BK196" s="184">
        <f>ROUND(I196*H196,2)</f>
        <v>0</v>
      </c>
      <c r="BL196" s="22" t="s">
        <v>185</v>
      </c>
      <c r="BM196" s="22" t="s">
        <v>353</v>
      </c>
    </row>
    <row r="197" spans="2:51" s="11" customFormat="1" ht="13.5">
      <c r="B197" s="185"/>
      <c r="D197" s="186" t="s">
        <v>186</v>
      </c>
      <c r="E197" s="187" t="s">
        <v>5</v>
      </c>
      <c r="F197" s="188" t="s">
        <v>1036</v>
      </c>
      <c r="H197" s="189">
        <v>7.46</v>
      </c>
      <c r="I197" s="190"/>
      <c r="L197" s="185"/>
      <c r="M197" s="191"/>
      <c r="N197" s="192"/>
      <c r="O197" s="192"/>
      <c r="P197" s="192"/>
      <c r="Q197" s="192"/>
      <c r="R197" s="192"/>
      <c r="S197" s="192"/>
      <c r="T197" s="193"/>
      <c r="AT197" s="187" t="s">
        <v>186</v>
      </c>
      <c r="AU197" s="187" t="s">
        <v>83</v>
      </c>
      <c r="AV197" s="11" t="s">
        <v>83</v>
      </c>
      <c r="AW197" s="11" t="s">
        <v>37</v>
      </c>
      <c r="AX197" s="11" t="s">
        <v>73</v>
      </c>
      <c r="AY197" s="187" t="s">
        <v>178</v>
      </c>
    </row>
    <row r="198" spans="2:51" s="12" customFormat="1" ht="13.5">
      <c r="B198" s="194"/>
      <c r="D198" s="186" t="s">
        <v>186</v>
      </c>
      <c r="E198" s="195" t="s">
        <v>5</v>
      </c>
      <c r="F198" s="196" t="s">
        <v>188</v>
      </c>
      <c r="H198" s="197">
        <v>7.46</v>
      </c>
      <c r="I198" s="198"/>
      <c r="L198" s="194"/>
      <c r="M198" s="199"/>
      <c r="N198" s="200"/>
      <c r="O198" s="200"/>
      <c r="P198" s="200"/>
      <c r="Q198" s="200"/>
      <c r="R198" s="200"/>
      <c r="S198" s="200"/>
      <c r="T198" s="201"/>
      <c r="AT198" s="195" t="s">
        <v>186</v>
      </c>
      <c r="AU198" s="195" t="s">
        <v>83</v>
      </c>
      <c r="AV198" s="12" t="s">
        <v>185</v>
      </c>
      <c r="AW198" s="12" t="s">
        <v>37</v>
      </c>
      <c r="AX198" s="12" t="s">
        <v>81</v>
      </c>
      <c r="AY198" s="195" t="s">
        <v>178</v>
      </c>
    </row>
    <row r="199" spans="2:65" s="1" customFormat="1" ht="16.5" customHeight="1">
      <c r="B199" s="172"/>
      <c r="C199" s="173" t="s">
        <v>274</v>
      </c>
      <c r="D199" s="173" t="s">
        <v>180</v>
      </c>
      <c r="E199" s="174" t="s">
        <v>397</v>
      </c>
      <c r="F199" s="175" t="s">
        <v>398</v>
      </c>
      <c r="G199" s="176" t="s">
        <v>183</v>
      </c>
      <c r="H199" s="177">
        <v>86.421</v>
      </c>
      <c r="I199" s="178"/>
      <c r="J199" s="179">
        <f>ROUND(I199*H199,2)</f>
        <v>0</v>
      </c>
      <c r="K199" s="175" t="s">
        <v>197</v>
      </c>
      <c r="L199" s="39"/>
      <c r="M199" s="180" t="s">
        <v>5</v>
      </c>
      <c r="N199" s="181" t="s">
        <v>44</v>
      </c>
      <c r="O199" s="40"/>
      <c r="P199" s="182">
        <f>O199*H199</f>
        <v>0</v>
      </c>
      <c r="Q199" s="182">
        <v>0</v>
      </c>
      <c r="R199" s="182">
        <f>Q199*H199</f>
        <v>0</v>
      </c>
      <c r="S199" s="182">
        <v>0</v>
      </c>
      <c r="T199" s="183">
        <f>S199*H199</f>
        <v>0</v>
      </c>
      <c r="AR199" s="22" t="s">
        <v>185</v>
      </c>
      <c r="AT199" s="22" t="s">
        <v>180</v>
      </c>
      <c r="AU199" s="22" t="s">
        <v>83</v>
      </c>
      <c r="AY199" s="22" t="s">
        <v>178</v>
      </c>
      <c r="BE199" s="184">
        <f>IF(N199="základní",J199,0)</f>
        <v>0</v>
      </c>
      <c r="BF199" s="184">
        <f>IF(N199="snížená",J199,0)</f>
        <v>0</v>
      </c>
      <c r="BG199" s="184">
        <f>IF(N199="zákl. přenesená",J199,0)</f>
        <v>0</v>
      </c>
      <c r="BH199" s="184">
        <f>IF(N199="sníž. přenesená",J199,0)</f>
        <v>0</v>
      </c>
      <c r="BI199" s="184">
        <f>IF(N199="nulová",J199,0)</f>
        <v>0</v>
      </c>
      <c r="BJ199" s="22" t="s">
        <v>81</v>
      </c>
      <c r="BK199" s="184">
        <f>ROUND(I199*H199,2)</f>
        <v>0</v>
      </c>
      <c r="BL199" s="22" t="s">
        <v>185</v>
      </c>
      <c r="BM199" s="22" t="s">
        <v>357</v>
      </c>
    </row>
    <row r="200" spans="2:51" s="11" customFormat="1" ht="13.5">
      <c r="B200" s="185"/>
      <c r="D200" s="186" t="s">
        <v>186</v>
      </c>
      <c r="E200" s="187" t="s">
        <v>5</v>
      </c>
      <c r="F200" s="188" t="s">
        <v>1037</v>
      </c>
      <c r="H200" s="189">
        <v>86.421</v>
      </c>
      <c r="I200" s="190"/>
      <c r="L200" s="185"/>
      <c r="M200" s="191"/>
      <c r="N200" s="192"/>
      <c r="O200" s="192"/>
      <c r="P200" s="192"/>
      <c r="Q200" s="192"/>
      <c r="R200" s="192"/>
      <c r="S200" s="192"/>
      <c r="T200" s="193"/>
      <c r="AT200" s="187" t="s">
        <v>186</v>
      </c>
      <c r="AU200" s="187" t="s">
        <v>83</v>
      </c>
      <c r="AV200" s="11" t="s">
        <v>83</v>
      </c>
      <c r="AW200" s="11" t="s">
        <v>37</v>
      </c>
      <c r="AX200" s="11" t="s">
        <v>73</v>
      </c>
      <c r="AY200" s="187" t="s">
        <v>178</v>
      </c>
    </row>
    <row r="201" spans="2:51" s="12" customFormat="1" ht="13.5">
      <c r="B201" s="194"/>
      <c r="D201" s="186" t="s">
        <v>186</v>
      </c>
      <c r="E201" s="195" t="s">
        <v>5</v>
      </c>
      <c r="F201" s="196" t="s">
        <v>188</v>
      </c>
      <c r="H201" s="197">
        <v>86.421</v>
      </c>
      <c r="I201" s="198"/>
      <c r="L201" s="194"/>
      <c r="M201" s="199"/>
      <c r="N201" s="200"/>
      <c r="O201" s="200"/>
      <c r="P201" s="200"/>
      <c r="Q201" s="200"/>
      <c r="R201" s="200"/>
      <c r="S201" s="200"/>
      <c r="T201" s="201"/>
      <c r="AT201" s="195" t="s">
        <v>186</v>
      </c>
      <c r="AU201" s="195" t="s">
        <v>83</v>
      </c>
      <c r="AV201" s="12" t="s">
        <v>185</v>
      </c>
      <c r="AW201" s="12" t="s">
        <v>37</v>
      </c>
      <c r="AX201" s="12" t="s">
        <v>81</v>
      </c>
      <c r="AY201" s="195" t="s">
        <v>178</v>
      </c>
    </row>
    <row r="202" spans="2:65" s="1" customFormat="1" ht="16.5" customHeight="1">
      <c r="B202" s="172"/>
      <c r="C202" s="173" t="s">
        <v>358</v>
      </c>
      <c r="D202" s="173" t="s">
        <v>180</v>
      </c>
      <c r="E202" s="174" t="s">
        <v>402</v>
      </c>
      <c r="F202" s="175" t="s">
        <v>403</v>
      </c>
      <c r="G202" s="176" t="s">
        <v>183</v>
      </c>
      <c r="H202" s="177">
        <v>20.79</v>
      </c>
      <c r="I202" s="178"/>
      <c r="J202" s="179">
        <f>ROUND(I202*H202,2)</f>
        <v>0</v>
      </c>
      <c r="K202" s="175" t="s">
        <v>191</v>
      </c>
      <c r="L202" s="39"/>
      <c r="M202" s="180" t="s">
        <v>5</v>
      </c>
      <c r="N202" s="181" t="s">
        <v>44</v>
      </c>
      <c r="O202" s="40"/>
      <c r="P202" s="182">
        <f>O202*H202</f>
        <v>0</v>
      </c>
      <c r="Q202" s="182">
        <v>0</v>
      </c>
      <c r="R202" s="182">
        <f>Q202*H202</f>
        <v>0</v>
      </c>
      <c r="S202" s="182">
        <v>0</v>
      </c>
      <c r="T202" s="183">
        <f>S202*H202</f>
        <v>0</v>
      </c>
      <c r="AR202" s="22" t="s">
        <v>185</v>
      </c>
      <c r="AT202" s="22" t="s">
        <v>180</v>
      </c>
      <c r="AU202" s="22" t="s">
        <v>83</v>
      </c>
      <c r="AY202" s="22" t="s">
        <v>178</v>
      </c>
      <c r="BE202" s="184">
        <f>IF(N202="základní",J202,0)</f>
        <v>0</v>
      </c>
      <c r="BF202" s="184">
        <f>IF(N202="snížená",J202,0)</f>
        <v>0</v>
      </c>
      <c r="BG202" s="184">
        <f>IF(N202="zákl. přenesená",J202,0)</f>
        <v>0</v>
      </c>
      <c r="BH202" s="184">
        <f>IF(N202="sníž. přenesená",J202,0)</f>
        <v>0</v>
      </c>
      <c r="BI202" s="184">
        <f>IF(N202="nulová",J202,0)</f>
        <v>0</v>
      </c>
      <c r="BJ202" s="22" t="s">
        <v>81</v>
      </c>
      <c r="BK202" s="184">
        <f>ROUND(I202*H202,2)</f>
        <v>0</v>
      </c>
      <c r="BL202" s="22" t="s">
        <v>185</v>
      </c>
      <c r="BM202" s="22" t="s">
        <v>359</v>
      </c>
    </row>
    <row r="203" spans="2:51" s="11" customFormat="1" ht="13.5">
      <c r="B203" s="185"/>
      <c r="D203" s="186" t="s">
        <v>186</v>
      </c>
      <c r="E203" s="187" t="s">
        <v>5</v>
      </c>
      <c r="F203" s="188" t="s">
        <v>1038</v>
      </c>
      <c r="H203" s="189">
        <v>20.79</v>
      </c>
      <c r="I203" s="190"/>
      <c r="L203" s="185"/>
      <c r="M203" s="191"/>
      <c r="N203" s="192"/>
      <c r="O203" s="192"/>
      <c r="P203" s="192"/>
      <c r="Q203" s="192"/>
      <c r="R203" s="192"/>
      <c r="S203" s="192"/>
      <c r="T203" s="193"/>
      <c r="AT203" s="187" t="s">
        <v>186</v>
      </c>
      <c r="AU203" s="187" t="s">
        <v>83</v>
      </c>
      <c r="AV203" s="11" t="s">
        <v>83</v>
      </c>
      <c r="AW203" s="11" t="s">
        <v>37</v>
      </c>
      <c r="AX203" s="11" t="s">
        <v>73</v>
      </c>
      <c r="AY203" s="187" t="s">
        <v>178</v>
      </c>
    </row>
    <row r="204" spans="2:51" s="12" customFormat="1" ht="13.5">
      <c r="B204" s="194"/>
      <c r="D204" s="186" t="s">
        <v>186</v>
      </c>
      <c r="E204" s="195" t="s">
        <v>5</v>
      </c>
      <c r="F204" s="196" t="s">
        <v>188</v>
      </c>
      <c r="H204" s="197">
        <v>20.79</v>
      </c>
      <c r="I204" s="198"/>
      <c r="L204" s="194"/>
      <c r="M204" s="199"/>
      <c r="N204" s="200"/>
      <c r="O204" s="200"/>
      <c r="P204" s="200"/>
      <c r="Q204" s="200"/>
      <c r="R204" s="200"/>
      <c r="S204" s="200"/>
      <c r="T204" s="201"/>
      <c r="AT204" s="195" t="s">
        <v>186</v>
      </c>
      <c r="AU204" s="195" t="s">
        <v>83</v>
      </c>
      <c r="AV204" s="12" t="s">
        <v>185</v>
      </c>
      <c r="AW204" s="12" t="s">
        <v>37</v>
      </c>
      <c r="AX204" s="12" t="s">
        <v>81</v>
      </c>
      <c r="AY204" s="195" t="s">
        <v>178</v>
      </c>
    </row>
    <row r="205" spans="2:65" s="1" customFormat="1" ht="25.5" customHeight="1">
      <c r="B205" s="172"/>
      <c r="C205" s="173" t="s">
        <v>278</v>
      </c>
      <c r="D205" s="173" t="s">
        <v>180</v>
      </c>
      <c r="E205" s="174" t="s">
        <v>411</v>
      </c>
      <c r="F205" s="175" t="s">
        <v>412</v>
      </c>
      <c r="G205" s="176" t="s">
        <v>183</v>
      </c>
      <c r="H205" s="177">
        <v>6.11</v>
      </c>
      <c r="I205" s="178"/>
      <c r="J205" s="179">
        <f>ROUND(I205*H205,2)</f>
        <v>0</v>
      </c>
      <c r="K205" s="175" t="s">
        <v>184</v>
      </c>
      <c r="L205" s="39"/>
      <c r="M205" s="180" t="s">
        <v>5</v>
      </c>
      <c r="N205" s="181" t="s">
        <v>44</v>
      </c>
      <c r="O205" s="40"/>
      <c r="P205" s="182">
        <f>O205*H205</f>
        <v>0</v>
      </c>
      <c r="Q205" s="182">
        <v>0</v>
      </c>
      <c r="R205" s="182">
        <f>Q205*H205</f>
        <v>0</v>
      </c>
      <c r="S205" s="182">
        <v>0</v>
      </c>
      <c r="T205" s="183">
        <f>S205*H205</f>
        <v>0</v>
      </c>
      <c r="AR205" s="22" t="s">
        <v>185</v>
      </c>
      <c r="AT205" s="22" t="s">
        <v>180</v>
      </c>
      <c r="AU205" s="22" t="s">
        <v>83</v>
      </c>
      <c r="AY205" s="22" t="s">
        <v>178</v>
      </c>
      <c r="BE205" s="184">
        <f>IF(N205="základní",J205,0)</f>
        <v>0</v>
      </c>
      <c r="BF205" s="184">
        <f>IF(N205="snížená",J205,0)</f>
        <v>0</v>
      </c>
      <c r="BG205" s="184">
        <f>IF(N205="zákl. přenesená",J205,0)</f>
        <v>0</v>
      </c>
      <c r="BH205" s="184">
        <f>IF(N205="sníž. přenesená",J205,0)</f>
        <v>0</v>
      </c>
      <c r="BI205" s="184">
        <f>IF(N205="nulová",J205,0)</f>
        <v>0</v>
      </c>
      <c r="BJ205" s="22" t="s">
        <v>81</v>
      </c>
      <c r="BK205" s="184">
        <f>ROUND(I205*H205,2)</f>
        <v>0</v>
      </c>
      <c r="BL205" s="22" t="s">
        <v>185</v>
      </c>
      <c r="BM205" s="22" t="s">
        <v>364</v>
      </c>
    </row>
    <row r="206" spans="2:63" s="10" customFormat="1" ht="29.85" customHeight="1">
      <c r="B206" s="159"/>
      <c r="D206" s="160" t="s">
        <v>72</v>
      </c>
      <c r="E206" s="170" t="s">
        <v>220</v>
      </c>
      <c r="F206" s="170" t="s">
        <v>415</v>
      </c>
      <c r="I206" s="162"/>
      <c r="J206" s="171">
        <f>BK206</f>
        <v>0</v>
      </c>
      <c r="L206" s="159"/>
      <c r="M206" s="164"/>
      <c r="N206" s="165"/>
      <c r="O206" s="165"/>
      <c r="P206" s="166">
        <f>SUM(P207:P234)</f>
        <v>0</v>
      </c>
      <c r="Q206" s="165"/>
      <c r="R206" s="166">
        <f>SUM(R207:R234)</f>
        <v>0</v>
      </c>
      <c r="S206" s="165"/>
      <c r="T206" s="167">
        <f>SUM(T207:T234)</f>
        <v>0</v>
      </c>
      <c r="AR206" s="160" t="s">
        <v>81</v>
      </c>
      <c r="AT206" s="168" t="s">
        <v>72</v>
      </c>
      <c r="AU206" s="168" t="s">
        <v>81</v>
      </c>
      <c r="AY206" s="160" t="s">
        <v>178</v>
      </c>
      <c r="BK206" s="169">
        <f>SUM(BK207:BK234)</f>
        <v>0</v>
      </c>
    </row>
    <row r="207" spans="2:65" s="1" customFormat="1" ht="38.25" customHeight="1">
      <c r="B207" s="172"/>
      <c r="C207" s="173" t="s">
        <v>366</v>
      </c>
      <c r="D207" s="173" t="s">
        <v>180</v>
      </c>
      <c r="E207" s="174" t="s">
        <v>421</v>
      </c>
      <c r="F207" s="175" t="s">
        <v>422</v>
      </c>
      <c r="G207" s="176" t="s">
        <v>183</v>
      </c>
      <c r="H207" s="177">
        <v>413.31</v>
      </c>
      <c r="I207" s="178"/>
      <c r="J207" s="179">
        <f>ROUND(I207*H207,2)</f>
        <v>0</v>
      </c>
      <c r="K207" s="175" t="s">
        <v>184</v>
      </c>
      <c r="L207" s="39"/>
      <c r="M207" s="180" t="s">
        <v>5</v>
      </c>
      <c r="N207" s="181" t="s">
        <v>44</v>
      </c>
      <c r="O207" s="40"/>
      <c r="P207" s="182">
        <f>O207*H207</f>
        <v>0</v>
      </c>
      <c r="Q207" s="182">
        <v>0</v>
      </c>
      <c r="R207" s="182">
        <f>Q207*H207</f>
        <v>0</v>
      </c>
      <c r="S207" s="182">
        <v>0</v>
      </c>
      <c r="T207" s="183">
        <f>S207*H207</f>
        <v>0</v>
      </c>
      <c r="AR207" s="22" t="s">
        <v>185</v>
      </c>
      <c r="AT207" s="22" t="s">
        <v>180</v>
      </c>
      <c r="AU207" s="22" t="s">
        <v>83</v>
      </c>
      <c r="AY207" s="22" t="s">
        <v>178</v>
      </c>
      <c r="BE207" s="184">
        <f>IF(N207="základní",J207,0)</f>
        <v>0</v>
      </c>
      <c r="BF207" s="184">
        <f>IF(N207="snížená",J207,0)</f>
        <v>0</v>
      </c>
      <c r="BG207" s="184">
        <f>IF(N207="zákl. přenesená",J207,0)</f>
        <v>0</v>
      </c>
      <c r="BH207" s="184">
        <f>IF(N207="sníž. přenesená",J207,0)</f>
        <v>0</v>
      </c>
      <c r="BI207" s="184">
        <f>IF(N207="nulová",J207,0)</f>
        <v>0</v>
      </c>
      <c r="BJ207" s="22" t="s">
        <v>81</v>
      </c>
      <c r="BK207" s="184">
        <f>ROUND(I207*H207,2)</f>
        <v>0</v>
      </c>
      <c r="BL207" s="22" t="s">
        <v>185</v>
      </c>
      <c r="BM207" s="22" t="s">
        <v>369</v>
      </c>
    </row>
    <row r="208" spans="2:51" s="11" customFormat="1" ht="13.5">
      <c r="B208" s="185"/>
      <c r="D208" s="186" t="s">
        <v>186</v>
      </c>
      <c r="E208" s="187" t="s">
        <v>5</v>
      </c>
      <c r="F208" s="188" t="s">
        <v>1039</v>
      </c>
      <c r="H208" s="189">
        <v>413.31</v>
      </c>
      <c r="I208" s="190"/>
      <c r="L208" s="185"/>
      <c r="M208" s="191"/>
      <c r="N208" s="192"/>
      <c r="O208" s="192"/>
      <c r="P208" s="192"/>
      <c r="Q208" s="192"/>
      <c r="R208" s="192"/>
      <c r="S208" s="192"/>
      <c r="T208" s="193"/>
      <c r="AT208" s="187" t="s">
        <v>186</v>
      </c>
      <c r="AU208" s="187" t="s">
        <v>83</v>
      </c>
      <c r="AV208" s="11" t="s">
        <v>83</v>
      </c>
      <c r="AW208" s="11" t="s">
        <v>37</v>
      </c>
      <c r="AX208" s="11" t="s">
        <v>73</v>
      </c>
      <c r="AY208" s="187" t="s">
        <v>178</v>
      </c>
    </row>
    <row r="209" spans="2:51" s="12" customFormat="1" ht="13.5">
      <c r="B209" s="194"/>
      <c r="D209" s="186" t="s">
        <v>186</v>
      </c>
      <c r="E209" s="195" t="s">
        <v>5</v>
      </c>
      <c r="F209" s="196" t="s">
        <v>188</v>
      </c>
      <c r="H209" s="197">
        <v>413.31</v>
      </c>
      <c r="I209" s="198"/>
      <c r="L209" s="194"/>
      <c r="M209" s="199"/>
      <c r="N209" s="200"/>
      <c r="O209" s="200"/>
      <c r="P209" s="200"/>
      <c r="Q209" s="200"/>
      <c r="R209" s="200"/>
      <c r="S209" s="200"/>
      <c r="T209" s="201"/>
      <c r="AT209" s="195" t="s">
        <v>186</v>
      </c>
      <c r="AU209" s="195" t="s">
        <v>83</v>
      </c>
      <c r="AV209" s="12" t="s">
        <v>185</v>
      </c>
      <c r="AW209" s="12" t="s">
        <v>37</v>
      </c>
      <c r="AX209" s="12" t="s">
        <v>81</v>
      </c>
      <c r="AY209" s="195" t="s">
        <v>178</v>
      </c>
    </row>
    <row r="210" spans="2:65" s="1" customFormat="1" ht="38.25" customHeight="1">
      <c r="B210" s="172"/>
      <c r="C210" s="173" t="s">
        <v>282</v>
      </c>
      <c r="D210" s="173" t="s">
        <v>180</v>
      </c>
      <c r="E210" s="174" t="s">
        <v>425</v>
      </c>
      <c r="F210" s="175" t="s">
        <v>426</v>
      </c>
      <c r="G210" s="176" t="s">
        <v>183</v>
      </c>
      <c r="H210" s="177">
        <v>24798.6</v>
      </c>
      <c r="I210" s="178"/>
      <c r="J210" s="179">
        <f>ROUND(I210*H210,2)</f>
        <v>0</v>
      </c>
      <c r="K210" s="175" t="s">
        <v>184</v>
      </c>
      <c r="L210" s="39"/>
      <c r="M210" s="180" t="s">
        <v>5</v>
      </c>
      <c r="N210" s="181" t="s">
        <v>44</v>
      </c>
      <c r="O210" s="40"/>
      <c r="P210" s="182">
        <f>O210*H210</f>
        <v>0</v>
      </c>
      <c r="Q210" s="182">
        <v>0</v>
      </c>
      <c r="R210" s="182">
        <f>Q210*H210</f>
        <v>0</v>
      </c>
      <c r="S210" s="182">
        <v>0</v>
      </c>
      <c r="T210" s="183">
        <f>S210*H210</f>
        <v>0</v>
      </c>
      <c r="AR210" s="22" t="s">
        <v>185</v>
      </c>
      <c r="AT210" s="22" t="s">
        <v>180</v>
      </c>
      <c r="AU210" s="22" t="s">
        <v>83</v>
      </c>
      <c r="AY210" s="22" t="s">
        <v>178</v>
      </c>
      <c r="BE210" s="184">
        <f>IF(N210="základní",J210,0)</f>
        <v>0</v>
      </c>
      <c r="BF210" s="184">
        <f>IF(N210="snížená",J210,0)</f>
        <v>0</v>
      </c>
      <c r="BG210" s="184">
        <f>IF(N210="zákl. přenesená",J210,0)</f>
        <v>0</v>
      </c>
      <c r="BH210" s="184">
        <f>IF(N210="sníž. přenesená",J210,0)</f>
        <v>0</v>
      </c>
      <c r="BI210" s="184">
        <f>IF(N210="nulová",J210,0)</f>
        <v>0</v>
      </c>
      <c r="BJ210" s="22" t="s">
        <v>81</v>
      </c>
      <c r="BK210" s="184">
        <f>ROUND(I210*H210,2)</f>
        <v>0</v>
      </c>
      <c r="BL210" s="22" t="s">
        <v>185</v>
      </c>
      <c r="BM210" s="22" t="s">
        <v>373</v>
      </c>
    </row>
    <row r="211" spans="2:51" s="11" customFormat="1" ht="13.5">
      <c r="B211" s="185"/>
      <c r="D211" s="186" t="s">
        <v>186</v>
      </c>
      <c r="E211" s="187" t="s">
        <v>5</v>
      </c>
      <c r="F211" s="188" t="s">
        <v>1040</v>
      </c>
      <c r="H211" s="189">
        <v>24798.6</v>
      </c>
      <c r="I211" s="190"/>
      <c r="L211" s="185"/>
      <c r="M211" s="191"/>
      <c r="N211" s="192"/>
      <c r="O211" s="192"/>
      <c r="P211" s="192"/>
      <c r="Q211" s="192"/>
      <c r="R211" s="192"/>
      <c r="S211" s="192"/>
      <c r="T211" s="193"/>
      <c r="AT211" s="187" t="s">
        <v>186</v>
      </c>
      <c r="AU211" s="187" t="s">
        <v>83</v>
      </c>
      <c r="AV211" s="11" t="s">
        <v>83</v>
      </c>
      <c r="AW211" s="11" t="s">
        <v>37</v>
      </c>
      <c r="AX211" s="11" t="s">
        <v>73</v>
      </c>
      <c r="AY211" s="187" t="s">
        <v>178</v>
      </c>
    </row>
    <row r="212" spans="2:51" s="12" customFormat="1" ht="13.5">
      <c r="B212" s="194"/>
      <c r="D212" s="186" t="s">
        <v>186</v>
      </c>
      <c r="E212" s="195" t="s">
        <v>5</v>
      </c>
      <c r="F212" s="196" t="s">
        <v>188</v>
      </c>
      <c r="H212" s="197">
        <v>24798.6</v>
      </c>
      <c r="I212" s="198"/>
      <c r="L212" s="194"/>
      <c r="M212" s="199"/>
      <c r="N212" s="200"/>
      <c r="O212" s="200"/>
      <c r="P212" s="200"/>
      <c r="Q212" s="200"/>
      <c r="R212" s="200"/>
      <c r="S212" s="200"/>
      <c r="T212" s="201"/>
      <c r="AT212" s="195" t="s">
        <v>186</v>
      </c>
      <c r="AU212" s="195" t="s">
        <v>83</v>
      </c>
      <c r="AV212" s="12" t="s">
        <v>185</v>
      </c>
      <c r="AW212" s="12" t="s">
        <v>37</v>
      </c>
      <c r="AX212" s="12" t="s">
        <v>81</v>
      </c>
      <c r="AY212" s="195" t="s">
        <v>178</v>
      </c>
    </row>
    <row r="213" spans="2:65" s="1" customFormat="1" ht="38.25" customHeight="1">
      <c r="B213" s="172"/>
      <c r="C213" s="173" t="s">
        <v>374</v>
      </c>
      <c r="D213" s="173" t="s">
        <v>180</v>
      </c>
      <c r="E213" s="174" t="s">
        <v>430</v>
      </c>
      <c r="F213" s="175" t="s">
        <v>431</v>
      </c>
      <c r="G213" s="176" t="s">
        <v>183</v>
      </c>
      <c r="H213" s="177">
        <v>413.31</v>
      </c>
      <c r="I213" s="178"/>
      <c r="J213" s="179">
        <f>ROUND(I213*H213,2)</f>
        <v>0</v>
      </c>
      <c r="K213" s="175" t="s">
        <v>184</v>
      </c>
      <c r="L213" s="39"/>
      <c r="M213" s="180" t="s">
        <v>5</v>
      </c>
      <c r="N213" s="181" t="s">
        <v>44</v>
      </c>
      <c r="O213" s="40"/>
      <c r="P213" s="182">
        <f>O213*H213</f>
        <v>0</v>
      </c>
      <c r="Q213" s="182">
        <v>0</v>
      </c>
      <c r="R213" s="182">
        <f>Q213*H213</f>
        <v>0</v>
      </c>
      <c r="S213" s="182">
        <v>0</v>
      </c>
      <c r="T213" s="183">
        <f>S213*H213</f>
        <v>0</v>
      </c>
      <c r="AR213" s="22" t="s">
        <v>185</v>
      </c>
      <c r="AT213" s="22" t="s">
        <v>180</v>
      </c>
      <c r="AU213" s="22" t="s">
        <v>83</v>
      </c>
      <c r="AY213" s="22" t="s">
        <v>178</v>
      </c>
      <c r="BE213" s="184">
        <f>IF(N213="základní",J213,0)</f>
        <v>0</v>
      </c>
      <c r="BF213" s="184">
        <f>IF(N213="snížená",J213,0)</f>
        <v>0</v>
      </c>
      <c r="BG213" s="184">
        <f>IF(N213="zákl. přenesená",J213,0)</f>
        <v>0</v>
      </c>
      <c r="BH213" s="184">
        <f>IF(N213="sníž. přenesená",J213,0)</f>
        <v>0</v>
      </c>
      <c r="BI213" s="184">
        <f>IF(N213="nulová",J213,0)</f>
        <v>0</v>
      </c>
      <c r="BJ213" s="22" t="s">
        <v>81</v>
      </c>
      <c r="BK213" s="184">
        <f>ROUND(I213*H213,2)</f>
        <v>0</v>
      </c>
      <c r="BL213" s="22" t="s">
        <v>185</v>
      </c>
      <c r="BM213" s="22" t="s">
        <v>377</v>
      </c>
    </row>
    <row r="214" spans="2:65" s="1" customFormat="1" ht="25.5" customHeight="1">
      <c r="B214" s="172"/>
      <c r="C214" s="173" t="s">
        <v>285</v>
      </c>
      <c r="D214" s="173" t="s">
        <v>180</v>
      </c>
      <c r="E214" s="174" t="s">
        <v>433</v>
      </c>
      <c r="F214" s="175" t="s">
        <v>434</v>
      </c>
      <c r="G214" s="176" t="s">
        <v>183</v>
      </c>
      <c r="H214" s="177">
        <v>413.31</v>
      </c>
      <c r="I214" s="178"/>
      <c r="J214" s="179">
        <f>ROUND(I214*H214,2)</f>
        <v>0</v>
      </c>
      <c r="K214" s="175" t="s">
        <v>435</v>
      </c>
      <c r="L214" s="39"/>
      <c r="M214" s="180" t="s">
        <v>5</v>
      </c>
      <c r="N214" s="181" t="s">
        <v>44</v>
      </c>
      <c r="O214" s="40"/>
      <c r="P214" s="182">
        <f>O214*H214</f>
        <v>0</v>
      </c>
      <c r="Q214" s="182">
        <v>0</v>
      </c>
      <c r="R214" s="182">
        <f>Q214*H214</f>
        <v>0</v>
      </c>
      <c r="S214" s="182">
        <v>0</v>
      </c>
      <c r="T214" s="183">
        <f>S214*H214</f>
        <v>0</v>
      </c>
      <c r="AR214" s="22" t="s">
        <v>185</v>
      </c>
      <c r="AT214" s="22" t="s">
        <v>180</v>
      </c>
      <c r="AU214" s="22" t="s">
        <v>83</v>
      </c>
      <c r="AY214" s="22" t="s">
        <v>178</v>
      </c>
      <c r="BE214" s="184">
        <f>IF(N214="základní",J214,0)</f>
        <v>0</v>
      </c>
      <c r="BF214" s="184">
        <f>IF(N214="snížená",J214,0)</f>
        <v>0</v>
      </c>
      <c r="BG214" s="184">
        <f>IF(N214="zákl. přenesená",J214,0)</f>
        <v>0</v>
      </c>
      <c r="BH214" s="184">
        <f>IF(N214="sníž. přenesená",J214,0)</f>
        <v>0</v>
      </c>
      <c r="BI214" s="184">
        <f>IF(N214="nulová",J214,0)</f>
        <v>0</v>
      </c>
      <c r="BJ214" s="22" t="s">
        <v>81</v>
      </c>
      <c r="BK214" s="184">
        <f>ROUND(I214*H214,2)</f>
        <v>0</v>
      </c>
      <c r="BL214" s="22" t="s">
        <v>185</v>
      </c>
      <c r="BM214" s="22" t="s">
        <v>381</v>
      </c>
    </row>
    <row r="215" spans="2:65" s="1" customFormat="1" ht="25.5" customHeight="1">
      <c r="B215" s="172"/>
      <c r="C215" s="173" t="s">
        <v>384</v>
      </c>
      <c r="D215" s="173" t="s">
        <v>180</v>
      </c>
      <c r="E215" s="174" t="s">
        <v>439</v>
      </c>
      <c r="F215" s="175" t="s">
        <v>440</v>
      </c>
      <c r="G215" s="176" t="s">
        <v>183</v>
      </c>
      <c r="H215" s="177">
        <v>24798.6</v>
      </c>
      <c r="I215" s="178"/>
      <c r="J215" s="179">
        <f>ROUND(I215*H215,2)</f>
        <v>0</v>
      </c>
      <c r="K215" s="175" t="s">
        <v>435</v>
      </c>
      <c r="L215" s="39"/>
      <c r="M215" s="180" t="s">
        <v>5</v>
      </c>
      <c r="N215" s="181" t="s">
        <v>44</v>
      </c>
      <c r="O215" s="40"/>
      <c r="P215" s="182">
        <f>O215*H215</f>
        <v>0</v>
      </c>
      <c r="Q215" s="182">
        <v>0</v>
      </c>
      <c r="R215" s="182">
        <f>Q215*H215</f>
        <v>0</v>
      </c>
      <c r="S215" s="182">
        <v>0</v>
      </c>
      <c r="T215" s="183">
        <f>S215*H215</f>
        <v>0</v>
      </c>
      <c r="AR215" s="22" t="s">
        <v>185</v>
      </c>
      <c r="AT215" s="22" t="s">
        <v>180</v>
      </c>
      <c r="AU215" s="22" t="s">
        <v>83</v>
      </c>
      <c r="AY215" s="22" t="s">
        <v>178</v>
      </c>
      <c r="BE215" s="184">
        <f>IF(N215="základní",J215,0)</f>
        <v>0</v>
      </c>
      <c r="BF215" s="184">
        <f>IF(N215="snížená",J215,0)</f>
        <v>0</v>
      </c>
      <c r="BG215" s="184">
        <f>IF(N215="zákl. přenesená",J215,0)</f>
        <v>0</v>
      </c>
      <c r="BH215" s="184">
        <f>IF(N215="sníž. přenesená",J215,0)</f>
        <v>0</v>
      </c>
      <c r="BI215" s="184">
        <f>IF(N215="nulová",J215,0)</f>
        <v>0</v>
      </c>
      <c r="BJ215" s="22" t="s">
        <v>81</v>
      </c>
      <c r="BK215" s="184">
        <f>ROUND(I215*H215,2)</f>
        <v>0</v>
      </c>
      <c r="BL215" s="22" t="s">
        <v>185</v>
      </c>
      <c r="BM215" s="22" t="s">
        <v>387</v>
      </c>
    </row>
    <row r="216" spans="2:51" s="11" customFormat="1" ht="13.5">
      <c r="B216" s="185"/>
      <c r="D216" s="186" t="s">
        <v>186</v>
      </c>
      <c r="E216" s="187" t="s">
        <v>5</v>
      </c>
      <c r="F216" s="188" t="s">
        <v>1040</v>
      </c>
      <c r="H216" s="189">
        <v>24798.6</v>
      </c>
      <c r="I216" s="190"/>
      <c r="L216" s="185"/>
      <c r="M216" s="191"/>
      <c r="N216" s="192"/>
      <c r="O216" s="192"/>
      <c r="P216" s="192"/>
      <c r="Q216" s="192"/>
      <c r="R216" s="192"/>
      <c r="S216" s="192"/>
      <c r="T216" s="193"/>
      <c r="AT216" s="187" t="s">
        <v>186</v>
      </c>
      <c r="AU216" s="187" t="s">
        <v>83</v>
      </c>
      <c r="AV216" s="11" t="s">
        <v>83</v>
      </c>
      <c r="AW216" s="11" t="s">
        <v>37</v>
      </c>
      <c r="AX216" s="11" t="s">
        <v>73</v>
      </c>
      <c r="AY216" s="187" t="s">
        <v>178</v>
      </c>
    </row>
    <row r="217" spans="2:51" s="12" customFormat="1" ht="13.5">
      <c r="B217" s="194"/>
      <c r="D217" s="186" t="s">
        <v>186</v>
      </c>
      <c r="E217" s="195" t="s">
        <v>5</v>
      </c>
      <c r="F217" s="196" t="s">
        <v>188</v>
      </c>
      <c r="H217" s="197">
        <v>24798.6</v>
      </c>
      <c r="I217" s="198"/>
      <c r="L217" s="194"/>
      <c r="M217" s="199"/>
      <c r="N217" s="200"/>
      <c r="O217" s="200"/>
      <c r="P217" s="200"/>
      <c r="Q217" s="200"/>
      <c r="R217" s="200"/>
      <c r="S217" s="200"/>
      <c r="T217" s="201"/>
      <c r="AT217" s="195" t="s">
        <v>186</v>
      </c>
      <c r="AU217" s="195" t="s">
        <v>83</v>
      </c>
      <c r="AV217" s="12" t="s">
        <v>185</v>
      </c>
      <c r="AW217" s="12" t="s">
        <v>37</v>
      </c>
      <c r="AX217" s="12" t="s">
        <v>81</v>
      </c>
      <c r="AY217" s="195" t="s">
        <v>178</v>
      </c>
    </row>
    <row r="218" spans="2:65" s="1" customFormat="1" ht="25.5" customHeight="1">
      <c r="B218" s="172"/>
      <c r="C218" s="173" t="s">
        <v>291</v>
      </c>
      <c r="D218" s="173" t="s">
        <v>180</v>
      </c>
      <c r="E218" s="174" t="s">
        <v>442</v>
      </c>
      <c r="F218" s="175" t="s">
        <v>443</v>
      </c>
      <c r="G218" s="176" t="s">
        <v>183</v>
      </c>
      <c r="H218" s="177">
        <v>413.31</v>
      </c>
      <c r="I218" s="178"/>
      <c r="J218" s="179">
        <f>ROUND(I218*H218,2)</f>
        <v>0</v>
      </c>
      <c r="K218" s="175" t="s">
        <v>435</v>
      </c>
      <c r="L218" s="39"/>
      <c r="M218" s="180" t="s">
        <v>5</v>
      </c>
      <c r="N218" s="181" t="s">
        <v>44</v>
      </c>
      <c r="O218" s="40"/>
      <c r="P218" s="182">
        <f>O218*H218</f>
        <v>0</v>
      </c>
      <c r="Q218" s="182">
        <v>0</v>
      </c>
      <c r="R218" s="182">
        <f>Q218*H218</f>
        <v>0</v>
      </c>
      <c r="S218" s="182">
        <v>0</v>
      </c>
      <c r="T218" s="183">
        <f>S218*H218</f>
        <v>0</v>
      </c>
      <c r="AR218" s="22" t="s">
        <v>185</v>
      </c>
      <c r="AT218" s="22" t="s">
        <v>180</v>
      </c>
      <c r="AU218" s="22" t="s">
        <v>83</v>
      </c>
      <c r="AY218" s="22" t="s">
        <v>178</v>
      </c>
      <c r="BE218" s="184">
        <f>IF(N218="základní",J218,0)</f>
        <v>0</v>
      </c>
      <c r="BF218" s="184">
        <f>IF(N218="snížená",J218,0)</f>
        <v>0</v>
      </c>
      <c r="BG218" s="184">
        <f>IF(N218="zákl. přenesená",J218,0)</f>
        <v>0</v>
      </c>
      <c r="BH218" s="184">
        <f>IF(N218="sníž. přenesená",J218,0)</f>
        <v>0</v>
      </c>
      <c r="BI218" s="184">
        <f>IF(N218="nulová",J218,0)</f>
        <v>0</v>
      </c>
      <c r="BJ218" s="22" t="s">
        <v>81</v>
      </c>
      <c r="BK218" s="184">
        <f>ROUND(I218*H218,2)</f>
        <v>0</v>
      </c>
      <c r="BL218" s="22" t="s">
        <v>185</v>
      </c>
      <c r="BM218" s="22" t="s">
        <v>390</v>
      </c>
    </row>
    <row r="219" spans="2:65" s="1" customFormat="1" ht="63.75" customHeight="1">
      <c r="B219" s="172"/>
      <c r="C219" s="173" t="s">
        <v>392</v>
      </c>
      <c r="D219" s="173" t="s">
        <v>180</v>
      </c>
      <c r="E219" s="174" t="s">
        <v>446</v>
      </c>
      <c r="F219" s="175" t="s">
        <v>447</v>
      </c>
      <c r="G219" s="176" t="s">
        <v>183</v>
      </c>
      <c r="H219" s="177">
        <v>165.3</v>
      </c>
      <c r="I219" s="178"/>
      <c r="J219" s="179">
        <f>ROUND(I219*H219,2)</f>
        <v>0</v>
      </c>
      <c r="K219" s="175" t="s">
        <v>191</v>
      </c>
      <c r="L219" s="39"/>
      <c r="M219" s="180" t="s">
        <v>5</v>
      </c>
      <c r="N219" s="181" t="s">
        <v>44</v>
      </c>
      <c r="O219" s="40"/>
      <c r="P219" s="182">
        <f>O219*H219</f>
        <v>0</v>
      </c>
      <c r="Q219" s="182">
        <v>0</v>
      </c>
      <c r="R219" s="182">
        <f>Q219*H219</f>
        <v>0</v>
      </c>
      <c r="S219" s="182">
        <v>0</v>
      </c>
      <c r="T219" s="183">
        <f>S219*H219</f>
        <v>0</v>
      </c>
      <c r="AR219" s="22" t="s">
        <v>185</v>
      </c>
      <c r="AT219" s="22" t="s">
        <v>180</v>
      </c>
      <c r="AU219" s="22" t="s">
        <v>83</v>
      </c>
      <c r="AY219" s="22" t="s">
        <v>178</v>
      </c>
      <c r="BE219" s="184">
        <f>IF(N219="základní",J219,0)</f>
        <v>0</v>
      </c>
      <c r="BF219" s="184">
        <f>IF(N219="snížená",J219,0)</f>
        <v>0</v>
      </c>
      <c r="BG219" s="184">
        <f>IF(N219="zákl. přenesená",J219,0)</f>
        <v>0</v>
      </c>
      <c r="BH219" s="184">
        <f>IF(N219="sníž. přenesená",J219,0)</f>
        <v>0</v>
      </c>
      <c r="BI219" s="184">
        <f>IF(N219="nulová",J219,0)</f>
        <v>0</v>
      </c>
      <c r="BJ219" s="22" t="s">
        <v>81</v>
      </c>
      <c r="BK219" s="184">
        <f>ROUND(I219*H219,2)</f>
        <v>0</v>
      </c>
      <c r="BL219" s="22" t="s">
        <v>185</v>
      </c>
      <c r="BM219" s="22" t="s">
        <v>395</v>
      </c>
    </row>
    <row r="220" spans="2:51" s="11" customFormat="1" ht="13.5">
      <c r="B220" s="185"/>
      <c r="D220" s="186" t="s">
        <v>186</v>
      </c>
      <c r="E220" s="187" t="s">
        <v>5</v>
      </c>
      <c r="F220" s="188" t="s">
        <v>1041</v>
      </c>
      <c r="H220" s="189">
        <v>165.3</v>
      </c>
      <c r="I220" s="190"/>
      <c r="L220" s="185"/>
      <c r="M220" s="191"/>
      <c r="N220" s="192"/>
      <c r="O220" s="192"/>
      <c r="P220" s="192"/>
      <c r="Q220" s="192"/>
      <c r="R220" s="192"/>
      <c r="S220" s="192"/>
      <c r="T220" s="193"/>
      <c r="AT220" s="187" t="s">
        <v>186</v>
      </c>
      <c r="AU220" s="187" t="s">
        <v>83</v>
      </c>
      <c r="AV220" s="11" t="s">
        <v>83</v>
      </c>
      <c r="AW220" s="11" t="s">
        <v>37</v>
      </c>
      <c r="AX220" s="11" t="s">
        <v>73</v>
      </c>
      <c r="AY220" s="187" t="s">
        <v>178</v>
      </c>
    </row>
    <row r="221" spans="2:51" s="12" customFormat="1" ht="13.5">
      <c r="B221" s="194"/>
      <c r="D221" s="186" t="s">
        <v>186</v>
      </c>
      <c r="E221" s="195" t="s">
        <v>5</v>
      </c>
      <c r="F221" s="196" t="s">
        <v>188</v>
      </c>
      <c r="H221" s="197">
        <v>165.3</v>
      </c>
      <c r="I221" s="198"/>
      <c r="L221" s="194"/>
      <c r="M221" s="199"/>
      <c r="N221" s="200"/>
      <c r="O221" s="200"/>
      <c r="P221" s="200"/>
      <c r="Q221" s="200"/>
      <c r="R221" s="200"/>
      <c r="S221" s="200"/>
      <c r="T221" s="201"/>
      <c r="AT221" s="195" t="s">
        <v>186</v>
      </c>
      <c r="AU221" s="195" t="s">
        <v>83</v>
      </c>
      <c r="AV221" s="12" t="s">
        <v>185</v>
      </c>
      <c r="AW221" s="12" t="s">
        <v>37</v>
      </c>
      <c r="AX221" s="12" t="s">
        <v>81</v>
      </c>
      <c r="AY221" s="195" t="s">
        <v>178</v>
      </c>
    </row>
    <row r="222" spans="2:65" s="1" customFormat="1" ht="25.5" customHeight="1">
      <c r="B222" s="172"/>
      <c r="C222" s="173" t="s">
        <v>294</v>
      </c>
      <c r="D222" s="173" t="s">
        <v>180</v>
      </c>
      <c r="E222" s="174" t="s">
        <v>450</v>
      </c>
      <c r="F222" s="175" t="s">
        <v>451</v>
      </c>
      <c r="G222" s="176" t="s">
        <v>183</v>
      </c>
      <c r="H222" s="177">
        <v>106.74</v>
      </c>
      <c r="I222" s="178"/>
      <c r="J222" s="179">
        <f>ROUND(I222*H222,2)</f>
        <v>0</v>
      </c>
      <c r="K222" s="175" t="s">
        <v>191</v>
      </c>
      <c r="L222" s="39"/>
      <c r="M222" s="180" t="s">
        <v>5</v>
      </c>
      <c r="N222" s="181" t="s">
        <v>44</v>
      </c>
      <c r="O222" s="40"/>
      <c r="P222" s="182">
        <f>O222*H222</f>
        <v>0</v>
      </c>
      <c r="Q222" s="182">
        <v>0</v>
      </c>
      <c r="R222" s="182">
        <f>Q222*H222</f>
        <v>0</v>
      </c>
      <c r="S222" s="182">
        <v>0</v>
      </c>
      <c r="T222" s="183">
        <f>S222*H222</f>
        <v>0</v>
      </c>
      <c r="AR222" s="22" t="s">
        <v>185</v>
      </c>
      <c r="AT222" s="22" t="s">
        <v>180</v>
      </c>
      <c r="AU222" s="22" t="s">
        <v>83</v>
      </c>
      <c r="AY222" s="22" t="s">
        <v>178</v>
      </c>
      <c r="BE222" s="184">
        <f>IF(N222="základní",J222,0)</f>
        <v>0</v>
      </c>
      <c r="BF222" s="184">
        <f>IF(N222="snížená",J222,0)</f>
        <v>0</v>
      </c>
      <c r="BG222" s="184">
        <f>IF(N222="zákl. přenesená",J222,0)</f>
        <v>0</v>
      </c>
      <c r="BH222" s="184">
        <f>IF(N222="sníž. přenesená",J222,0)</f>
        <v>0</v>
      </c>
      <c r="BI222" s="184">
        <f>IF(N222="nulová",J222,0)</f>
        <v>0</v>
      </c>
      <c r="BJ222" s="22" t="s">
        <v>81</v>
      </c>
      <c r="BK222" s="184">
        <f>ROUND(I222*H222,2)</f>
        <v>0</v>
      </c>
      <c r="BL222" s="22" t="s">
        <v>185</v>
      </c>
      <c r="BM222" s="22" t="s">
        <v>399</v>
      </c>
    </row>
    <row r="223" spans="2:65" s="1" customFormat="1" ht="38.25" customHeight="1">
      <c r="B223" s="172"/>
      <c r="C223" s="173" t="s">
        <v>401</v>
      </c>
      <c r="D223" s="173" t="s">
        <v>180</v>
      </c>
      <c r="E223" s="174" t="s">
        <v>459</v>
      </c>
      <c r="F223" s="175" t="s">
        <v>460</v>
      </c>
      <c r="G223" s="176" t="s">
        <v>183</v>
      </c>
      <c r="H223" s="177">
        <v>6.11</v>
      </c>
      <c r="I223" s="178"/>
      <c r="J223" s="179">
        <f>ROUND(I223*H223,2)</f>
        <v>0</v>
      </c>
      <c r="K223" s="175" t="s">
        <v>191</v>
      </c>
      <c r="L223" s="39"/>
      <c r="M223" s="180" t="s">
        <v>5</v>
      </c>
      <c r="N223" s="181" t="s">
        <v>44</v>
      </c>
      <c r="O223" s="40"/>
      <c r="P223" s="182">
        <f>O223*H223</f>
        <v>0</v>
      </c>
      <c r="Q223" s="182">
        <v>0</v>
      </c>
      <c r="R223" s="182">
        <f>Q223*H223</f>
        <v>0</v>
      </c>
      <c r="S223" s="182">
        <v>0</v>
      </c>
      <c r="T223" s="183">
        <f>S223*H223</f>
        <v>0</v>
      </c>
      <c r="AR223" s="22" t="s">
        <v>185</v>
      </c>
      <c r="AT223" s="22" t="s">
        <v>180</v>
      </c>
      <c r="AU223" s="22" t="s">
        <v>83</v>
      </c>
      <c r="AY223" s="22" t="s">
        <v>178</v>
      </c>
      <c r="BE223" s="184">
        <f>IF(N223="základní",J223,0)</f>
        <v>0</v>
      </c>
      <c r="BF223" s="184">
        <f>IF(N223="snížená",J223,0)</f>
        <v>0</v>
      </c>
      <c r="BG223" s="184">
        <f>IF(N223="zákl. přenesená",J223,0)</f>
        <v>0</v>
      </c>
      <c r="BH223" s="184">
        <f>IF(N223="sníž. přenesená",J223,0)</f>
        <v>0</v>
      </c>
      <c r="BI223" s="184">
        <f>IF(N223="nulová",J223,0)</f>
        <v>0</v>
      </c>
      <c r="BJ223" s="22" t="s">
        <v>81</v>
      </c>
      <c r="BK223" s="184">
        <f>ROUND(I223*H223,2)</f>
        <v>0</v>
      </c>
      <c r="BL223" s="22" t="s">
        <v>185</v>
      </c>
      <c r="BM223" s="22" t="s">
        <v>404</v>
      </c>
    </row>
    <row r="224" spans="2:51" s="11" customFormat="1" ht="13.5">
      <c r="B224" s="185"/>
      <c r="D224" s="186" t="s">
        <v>186</v>
      </c>
      <c r="E224" s="187" t="s">
        <v>5</v>
      </c>
      <c r="F224" s="188" t="s">
        <v>998</v>
      </c>
      <c r="H224" s="189">
        <v>6.11</v>
      </c>
      <c r="I224" s="190"/>
      <c r="L224" s="185"/>
      <c r="M224" s="191"/>
      <c r="N224" s="192"/>
      <c r="O224" s="192"/>
      <c r="P224" s="192"/>
      <c r="Q224" s="192"/>
      <c r="R224" s="192"/>
      <c r="S224" s="192"/>
      <c r="T224" s="193"/>
      <c r="AT224" s="187" t="s">
        <v>186</v>
      </c>
      <c r="AU224" s="187" t="s">
        <v>83</v>
      </c>
      <c r="AV224" s="11" t="s">
        <v>83</v>
      </c>
      <c r="AW224" s="11" t="s">
        <v>37</v>
      </c>
      <c r="AX224" s="11" t="s">
        <v>73</v>
      </c>
      <c r="AY224" s="187" t="s">
        <v>178</v>
      </c>
    </row>
    <row r="225" spans="2:51" s="12" customFormat="1" ht="13.5">
      <c r="B225" s="194"/>
      <c r="D225" s="186" t="s">
        <v>186</v>
      </c>
      <c r="E225" s="195" t="s">
        <v>5</v>
      </c>
      <c r="F225" s="196" t="s">
        <v>188</v>
      </c>
      <c r="H225" s="197">
        <v>6.11</v>
      </c>
      <c r="I225" s="198"/>
      <c r="L225" s="194"/>
      <c r="M225" s="199"/>
      <c r="N225" s="200"/>
      <c r="O225" s="200"/>
      <c r="P225" s="200"/>
      <c r="Q225" s="200"/>
      <c r="R225" s="200"/>
      <c r="S225" s="200"/>
      <c r="T225" s="201"/>
      <c r="AT225" s="195" t="s">
        <v>186</v>
      </c>
      <c r="AU225" s="195" t="s">
        <v>83</v>
      </c>
      <c r="AV225" s="12" t="s">
        <v>185</v>
      </c>
      <c r="AW225" s="12" t="s">
        <v>37</v>
      </c>
      <c r="AX225" s="12" t="s">
        <v>81</v>
      </c>
      <c r="AY225" s="195" t="s">
        <v>178</v>
      </c>
    </row>
    <row r="226" spans="2:65" s="1" customFormat="1" ht="16.5" customHeight="1">
      <c r="B226" s="172"/>
      <c r="C226" s="173" t="s">
        <v>300</v>
      </c>
      <c r="D226" s="173" t="s">
        <v>180</v>
      </c>
      <c r="E226" s="174" t="s">
        <v>463</v>
      </c>
      <c r="F226" s="175" t="s">
        <v>464</v>
      </c>
      <c r="G226" s="176" t="s">
        <v>183</v>
      </c>
      <c r="H226" s="177">
        <v>5.79</v>
      </c>
      <c r="I226" s="178"/>
      <c r="J226" s="179">
        <f>ROUND(I226*H226,2)</f>
        <v>0</v>
      </c>
      <c r="K226" s="175" t="s">
        <v>197</v>
      </c>
      <c r="L226" s="39"/>
      <c r="M226" s="180" t="s">
        <v>5</v>
      </c>
      <c r="N226" s="181" t="s">
        <v>44</v>
      </c>
      <c r="O226" s="40"/>
      <c r="P226" s="182">
        <f>O226*H226</f>
        <v>0</v>
      </c>
      <c r="Q226" s="182">
        <v>0</v>
      </c>
      <c r="R226" s="182">
        <f>Q226*H226</f>
        <v>0</v>
      </c>
      <c r="S226" s="182">
        <v>0</v>
      </c>
      <c r="T226" s="183">
        <f>S226*H226</f>
        <v>0</v>
      </c>
      <c r="AR226" s="22" t="s">
        <v>185</v>
      </c>
      <c r="AT226" s="22" t="s">
        <v>180</v>
      </c>
      <c r="AU226" s="22" t="s">
        <v>83</v>
      </c>
      <c r="AY226" s="22" t="s">
        <v>178</v>
      </c>
      <c r="BE226" s="184">
        <f>IF(N226="základní",J226,0)</f>
        <v>0</v>
      </c>
      <c r="BF226" s="184">
        <f>IF(N226="snížená",J226,0)</f>
        <v>0</v>
      </c>
      <c r="BG226" s="184">
        <f>IF(N226="zákl. přenesená",J226,0)</f>
        <v>0</v>
      </c>
      <c r="BH226" s="184">
        <f>IF(N226="sníž. přenesená",J226,0)</f>
        <v>0</v>
      </c>
      <c r="BI226" s="184">
        <f>IF(N226="nulová",J226,0)</f>
        <v>0</v>
      </c>
      <c r="BJ226" s="22" t="s">
        <v>81</v>
      </c>
      <c r="BK226" s="184">
        <f>ROUND(I226*H226,2)</f>
        <v>0</v>
      </c>
      <c r="BL226" s="22" t="s">
        <v>185</v>
      </c>
      <c r="BM226" s="22" t="s">
        <v>408</v>
      </c>
    </row>
    <row r="227" spans="2:51" s="11" customFormat="1" ht="13.5">
      <c r="B227" s="185"/>
      <c r="D227" s="186" t="s">
        <v>186</v>
      </c>
      <c r="E227" s="187" t="s">
        <v>5</v>
      </c>
      <c r="F227" s="188" t="s">
        <v>1042</v>
      </c>
      <c r="H227" s="189">
        <v>5.79</v>
      </c>
      <c r="I227" s="190"/>
      <c r="L227" s="185"/>
      <c r="M227" s="191"/>
      <c r="N227" s="192"/>
      <c r="O227" s="192"/>
      <c r="P227" s="192"/>
      <c r="Q227" s="192"/>
      <c r="R227" s="192"/>
      <c r="S227" s="192"/>
      <c r="T227" s="193"/>
      <c r="AT227" s="187" t="s">
        <v>186</v>
      </c>
      <c r="AU227" s="187" t="s">
        <v>83</v>
      </c>
      <c r="AV227" s="11" t="s">
        <v>83</v>
      </c>
      <c r="AW227" s="11" t="s">
        <v>37</v>
      </c>
      <c r="AX227" s="11" t="s">
        <v>73</v>
      </c>
      <c r="AY227" s="187" t="s">
        <v>178</v>
      </c>
    </row>
    <row r="228" spans="2:51" s="12" customFormat="1" ht="13.5">
      <c r="B228" s="194"/>
      <c r="D228" s="186" t="s">
        <v>186</v>
      </c>
      <c r="E228" s="195" t="s">
        <v>5</v>
      </c>
      <c r="F228" s="196" t="s">
        <v>188</v>
      </c>
      <c r="H228" s="197">
        <v>5.79</v>
      </c>
      <c r="I228" s="198"/>
      <c r="L228" s="194"/>
      <c r="M228" s="199"/>
      <c r="N228" s="200"/>
      <c r="O228" s="200"/>
      <c r="P228" s="200"/>
      <c r="Q228" s="200"/>
      <c r="R228" s="200"/>
      <c r="S228" s="200"/>
      <c r="T228" s="201"/>
      <c r="AT228" s="195" t="s">
        <v>186</v>
      </c>
      <c r="AU228" s="195" t="s">
        <v>83</v>
      </c>
      <c r="AV228" s="12" t="s">
        <v>185</v>
      </c>
      <c r="AW228" s="12" t="s">
        <v>37</v>
      </c>
      <c r="AX228" s="12" t="s">
        <v>81</v>
      </c>
      <c r="AY228" s="195" t="s">
        <v>178</v>
      </c>
    </row>
    <row r="229" spans="2:65" s="1" customFormat="1" ht="16.5" customHeight="1">
      <c r="B229" s="172"/>
      <c r="C229" s="173" t="s">
        <v>410</v>
      </c>
      <c r="D229" s="173" t="s">
        <v>180</v>
      </c>
      <c r="E229" s="174" t="s">
        <v>467</v>
      </c>
      <c r="F229" s="175" t="s">
        <v>468</v>
      </c>
      <c r="G229" s="176" t="s">
        <v>183</v>
      </c>
      <c r="H229" s="177">
        <v>53.925</v>
      </c>
      <c r="I229" s="178"/>
      <c r="J229" s="179">
        <f>ROUND(I229*H229,2)</f>
        <v>0</v>
      </c>
      <c r="K229" s="175" t="s">
        <v>197</v>
      </c>
      <c r="L229" s="39"/>
      <c r="M229" s="180" t="s">
        <v>5</v>
      </c>
      <c r="N229" s="181" t="s">
        <v>44</v>
      </c>
      <c r="O229" s="40"/>
      <c r="P229" s="182">
        <f>O229*H229</f>
        <v>0</v>
      </c>
      <c r="Q229" s="182">
        <v>0</v>
      </c>
      <c r="R229" s="182">
        <f>Q229*H229</f>
        <v>0</v>
      </c>
      <c r="S229" s="182">
        <v>0</v>
      </c>
      <c r="T229" s="183">
        <f>S229*H229</f>
        <v>0</v>
      </c>
      <c r="AR229" s="22" t="s">
        <v>185</v>
      </c>
      <c r="AT229" s="22" t="s">
        <v>180</v>
      </c>
      <c r="AU229" s="22" t="s">
        <v>83</v>
      </c>
      <c r="AY229" s="22" t="s">
        <v>178</v>
      </c>
      <c r="BE229" s="184">
        <f>IF(N229="základní",J229,0)</f>
        <v>0</v>
      </c>
      <c r="BF229" s="184">
        <f>IF(N229="snížená",J229,0)</f>
        <v>0</v>
      </c>
      <c r="BG229" s="184">
        <f>IF(N229="zákl. přenesená",J229,0)</f>
        <v>0</v>
      </c>
      <c r="BH229" s="184">
        <f>IF(N229="sníž. přenesená",J229,0)</f>
        <v>0</v>
      </c>
      <c r="BI229" s="184">
        <f>IF(N229="nulová",J229,0)</f>
        <v>0</v>
      </c>
      <c r="BJ229" s="22" t="s">
        <v>81</v>
      </c>
      <c r="BK229" s="184">
        <f>ROUND(I229*H229,2)</f>
        <v>0</v>
      </c>
      <c r="BL229" s="22" t="s">
        <v>185</v>
      </c>
      <c r="BM229" s="22" t="s">
        <v>413</v>
      </c>
    </row>
    <row r="230" spans="2:51" s="11" customFormat="1" ht="13.5">
      <c r="B230" s="185"/>
      <c r="D230" s="186" t="s">
        <v>186</v>
      </c>
      <c r="E230" s="187" t="s">
        <v>5</v>
      </c>
      <c r="F230" s="188" t="s">
        <v>1043</v>
      </c>
      <c r="H230" s="189">
        <v>53.925</v>
      </c>
      <c r="I230" s="190"/>
      <c r="L230" s="185"/>
      <c r="M230" s="191"/>
      <c r="N230" s="192"/>
      <c r="O230" s="192"/>
      <c r="P230" s="192"/>
      <c r="Q230" s="192"/>
      <c r="R230" s="192"/>
      <c r="S230" s="192"/>
      <c r="T230" s="193"/>
      <c r="AT230" s="187" t="s">
        <v>186</v>
      </c>
      <c r="AU230" s="187" t="s">
        <v>83</v>
      </c>
      <c r="AV230" s="11" t="s">
        <v>83</v>
      </c>
      <c r="AW230" s="11" t="s">
        <v>37</v>
      </c>
      <c r="AX230" s="11" t="s">
        <v>73</v>
      </c>
      <c r="AY230" s="187" t="s">
        <v>178</v>
      </c>
    </row>
    <row r="231" spans="2:51" s="12" customFormat="1" ht="13.5">
      <c r="B231" s="194"/>
      <c r="D231" s="186" t="s">
        <v>186</v>
      </c>
      <c r="E231" s="195" t="s">
        <v>5</v>
      </c>
      <c r="F231" s="196" t="s">
        <v>188</v>
      </c>
      <c r="H231" s="197">
        <v>53.925</v>
      </c>
      <c r="I231" s="198"/>
      <c r="L231" s="194"/>
      <c r="M231" s="199"/>
      <c r="N231" s="200"/>
      <c r="O231" s="200"/>
      <c r="P231" s="200"/>
      <c r="Q231" s="200"/>
      <c r="R231" s="200"/>
      <c r="S231" s="200"/>
      <c r="T231" s="201"/>
      <c r="AT231" s="195" t="s">
        <v>186</v>
      </c>
      <c r="AU231" s="195" t="s">
        <v>83</v>
      </c>
      <c r="AV231" s="12" t="s">
        <v>185</v>
      </c>
      <c r="AW231" s="12" t="s">
        <v>37</v>
      </c>
      <c r="AX231" s="12" t="s">
        <v>81</v>
      </c>
      <c r="AY231" s="195" t="s">
        <v>178</v>
      </c>
    </row>
    <row r="232" spans="2:65" s="1" customFormat="1" ht="16.5" customHeight="1">
      <c r="B232" s="172"/>
      <c r="C232" s="173" t="s">
        <v>304</v>
      </c>
      <c r="D232" s="173" t="s">
        <v>180</v>
      </c>
      <c r="E232" s="174" t="s">
        <v>481</v>
      </c>
      <c r="F232" s="175" t="s">
        <v>482</v>
      </c>
      <c r="G232" s="176" t="s">
        <v>183</v>
      </c>
      <c r="H232" s="177">
        <v>15.156</v>
      </c>
      <c r="I232" s="178"/>
      <c r="J232" s="179">
        <f>ROUND(I232*H232,2)</f>
        <v>0</v>
      </c>
      <c r="K232" s="175" t="s">
        <v>197</v>
      </c>
      <c r="L232" s="39"/>
      <c r="M232" s="180" t="s">
        <v>5</v>
      </c>
      <c r="N232" s="181" t="s">
        <v>44</v>
      </c>
      <c r="O232" s="40"/>
      <c r="P232" s="182">
        <f>O232*H232</f>
        <v>0</v>
      </c>
      <c r="Q232" s="182">
        <v>0</v>
      </c>
      <c r="R232" s="182">
        <f>Q232*H232</f>
        <v>0</v>
      </c>
      <c r="S232" s="182">
        <v>0</v>
      </c>
      <c r="T232" s="183">
        <f>S232*H232</f>
        <v>0</v>
      </c>
      <c r="AR232" s="22" t="s">
        <v>185</v>
      </c>
      <c r="AT232" s="22" t="s">
        <v>180</v>
      </c>
      <c r="AU232" s="22" t="s">
        <v>83</v>
      </c>
      <c r="AY232" s="22" t="s">
        <v>178</v>
      </c>
      <c r="BE232" s="184">
        <f>IF(N232="základní",J232,0)</f>
        <v>0</v>
      </c>
      <c r="BF232" s="184">
        <f>IF(N232="snížená",J232,0)</f>
        <v>0</v>
      </c>
      <c r="BG232" s="184">
        <f>IF(N232="zákl. přenesená",J232,0)</f>
        <v>0</v>
      </c>
      <c r="BH232" s="184">
        <f>IF(N232="sníž. přenesená",J232,0)</f>
        <v>0</v>
      </c>
      <c r="BI232" s="184">
        <f>IF(N232="nulová",J232,0)</f>
        <v>0</v>
      </c>
      <c r="BJ232" s="22" t="s">
        <v>81</v>
      </c>
      <c r="BK232" s="184">
        <f>ROUND(I232*H232,2)</f>
        <v>0</v>
      </c>
      <c r="BL232" s="22" t="s">
        <v>185</v>
      </c>
      <c r="BM232" s="22" t="s">
        <v>418</v>
      </c>
    </row>
    <row r="233" spans="2:51" s="11" customFormat="1" ht="13.5">
      <c r="B233" s="185"/>
      <c r="D233" s="186" t="s">
        <v>186</v>
      </c>
      <c r="E233" s="187" t="s">
        <v>5</v>
      </c>
      <c r="F233" s="188" t="s">
        <v>1044</v>
      </c>
      <c r="H233" s="189">
        <v>15.156</v>
      </c>
      <c r="I233" s="190"/>
      <c r="L233" s="185"/>
      <c r="M233" s="191"/>
      <c r="N233" s="192"/>
      <c r="O233" s="192"/>
      <c r="P233" s="192"/>
      <c r="Q233" s="192"/>
      <c r="R233" s="192"/>
      <c r="S233" s="192"/>
      <c r="T233" s="193"/>
      <c r="AT233" s="187" t="s">
        <v>186</v>
      </c>
      <c r="AU233" s="187" t="s">
        <v>83</v>
      </c>
      <c r="AV233" s="11" t="s">
        <v>83</v>
      </c>
      <c r="AW233" s="11" t="s">
        <v>37</v>
      </c>
      <c r="AX233" s="11" t="s">
        <v>73</v>
      </c>
      <c r="AY233" s="187" t="s">
        <v>178</v>
      </c>
    </row>
    <row r="234" spans="2:51" s="12" customFormat="1" ht="13.5">
      <c r="B234" s="194"/>
      <c r="D234" s="186" t="s">
        <v>186</v>
      </c>
      <c r="E234" s="195" t="s">
        <v>5</v>
      </c>
      <c r="F234" s="196" t="s">
        <v>188</v>
      </c>
      <c r="H234" s="197">
        <v>15.156</v>
      </c>
      <c r="I234" s="198"/>
      <c r="L234" s="194"/>
      <c r="M234" s="199"/>
      <c r="N234" s="200"/>
      <c r="O234" s="200"/>
      <c r="P234" s="200"/>
      <c r="Q234" s="200"/>
      <c r="R234" s="200"/>
      <c r="S234" s="200"/>
      <c r="T234" s="201"/>
      <c r="AT234" s="195" t="s">
        <v>186</v>
      </c>
      <c r="AU234" s="195" t="s">
        <v>83</v>
      </c>
      <c r="AV234" s="12" t="s">
        <v>185</v>
      </c>
      <c r="AW234" s="12" t="s">
        <v>37</v>
      </c>
      <c r="AX234" s="12" t="s">
        <v>81</v>
      </c>
      <c r="AY234" s="195" t="s">
        <v>178</v>
      </c>
    </row>
    <row r="235" spans="2:63" s="10" customFormat="1" ht="29.85" customHeight="1">
      <c r="B235" s="159"/>
      <c r="D235" s="160" t="s">
        <v>72</v>
      </c>
      <c r="E235" s="170" t="s">
        <v>494</v>
      </c>
      <c r="F235" s="170" t="s">
        <v>495</v>
      </c>
      <c r="I235" s="162"/>
      <c r="J235" s="171">
        <f>BK235</f>
        <v>0</v>
      </c>
      <c r="L235" s="159"/>
      <c r="M235" s="164"/>
      <c r="N235" s="165"/>
      <c r="O235" s="165"/>
      <c r="P235" s="166">
        <f>SUM(P236:P243)</f>
        <v>0</v>
      </c>
      <c r="Q235" s="165"/>
      <c r="R235" s="166">
        <f>SUM(R236:R243)</f>
        <v>0</v>
      </c>
      <c r="S235" s="165"/>
      <c r="T235" s="167">
        <f>SUM(T236:T243)</f>
        <v>0</v>
      </c>
      <c r="AR235" s="160" t="s">
        <v>81</v>
      </c>
      <c r="AT235" s="168" t="s">
        <v>72</v>
      </c>
      <c r="AU235" s="168" t="s">
        <v>81</v>
      </c>
      <c r="AY235" s="160" t="s">
        <v>178</v>
      </c>
      <c r="BK235" s="169">
        <f>SUM(BK236:BK243)</f>
        <v>0</v>
      </c>
    </row>
    <row r="236" spans="2:65" s="1" customFormat="1" ht="25.5" customHeight="1">
      <c r="B236" s="172"/>
      <c r="C236" s="173" t="s">
        <v>420</v>
      </c>
      <c r="D236" s="173" t="s">
        <v>180</v>
      </c>
      <c r="E236" s="174" t="s">
        <v>496</v>
      </c>
      <c r="F236" s="175" t="s">
        <v>497</v>
      </c>
      <c r="G236" s="176" t="s">
        <v>217</v>
      </c>
      <c r="H236" s="177">
        <v>7.049</v>
      </c>
      <c r="I236" s="178"/>
      <c r="J236" s="179">
        <f>ROUND(I236*H236,2)</f>
        <v>0</v>
      </c>
      <c r="K236" s="175" t="s">
        <v>435</v>
      </c>
      <c r="L236" s="39"/>
      <c r="M236" s="180" t="s">
        <v>5</v>
      </c>
      <c r="N236" s="181" t="s">
        <v>44</v>
      </c>
      <c r="O236" s="40"/>
      <c r="P236" s="182">
        <f>O236*H236</f>
        <v>0</v>
      </c>
      <c r="Q236" s="182">
        <v>0</v>
      </c>
      <c r="R236" s="182">
        <f>Q236*H236</f>
        <v>0</v>
      </c>
      <c r="S236" s="182">
        <v>0</v>
      </c>
      <c r="T236" s="183">
        <f>S236*H236</f>
        <v>0</v>
      </c>
      <c r="AR236" s="22" t="s">
        <v>185</v>
      </c>
      <c r="AT236" s="22" t="s">
        <v>180</v>
      </c>
      <c r="AU236" s="22" t="s">
        <v>83</v>
      </c>
      <c r="AY236" s="22" t="s">
        <v>178</v>
      </c>
      <c r="BE236" s="184">
        <f>IF(N236="základní",J236,0)</f>
        <v>0</v>
      </c>
      <c r="BF236" s="184">
        <f>IF(N236="snížená",J236,0)</f>
        <v>0</v>
      </c>
      <c r="BG236" s="184">
        <f>IF(N236="zákl. přenesená",J236,0)</f>
        <v>0</v>
      </c>
      <c r="BH236" s="184">
        <f>IF(N236="sníž. přenesená",J236,0)</f>
        <v>0</v>
      </c>
      <c r="BI236" s="184">
        <f>IF(N236="nulová",J236,0)</f>
        <v>0</v>
      </c>
      <c r="BJ236" s="22" t="s">
        <v>81</v>
      </c>
      <c r="BK236" s="184">
        <f>ROUND(I236*H236,2)</f>
        <v>0</v>
      </c>
      <c r="BL236" s="22" t="s">
        <v>185</v>
      </c>
      <c r="BM236" s="22" t="s">
        <v>423</v>
      </c>
    </row>
    <row r="237" spans="2:51" s="11" customFormat="1" ht="13.5">
      <c r="B237" s="185"/>
      <c r="D237" s="186" t="s">
        <v>186</v>
      </c>
      <c r="E237" s="187" t="s">
        <v>5</v>
      </c>
      <c r="F237" s="188" t="s">
        <v>1045</v>
      </c>
      <c r="H237" s="189">
        <v>7.049</v>
      </c>
      <c r="I237" s="190"/>
      <c r="L237" s="185"/>
      <c r="M237" s="191"/>
      <c r="N237" s="192"/>
      <c r="O237" s="192"/>
      <c r="P237" s="192"/>
      <c r="Q237" s="192"/>
      <c r="R237" s="192"/>
      <c r="S237" s="192"/>
      <c r="T237" s="193"/>
      <c r="AT237" s="187" t="s">
        <v>186</v>
      </c>
      <c r="AU237" s="187" t="s">
        <v>83</v>
      </c>
      <c r="AV237" s="11" t="s">
        <v>83</v>
      </c>
      <c r="AW237" s="11" t="s">
        <v>37</v>
      </c>
      <c r="AX237" s="11" t="s">
        <v>73</v>
      </c>
      <c r="AY237" s="187" t="s">
        <v>178</v>
      </c>
    </row>
    <row r="238" spans="2:51" s="12" customFormat="1" ht="13.5">
      <c r="B238" s="194"/>
      <c r="D238" s="186" t="s">
        <v>186</v>
      </c>
      <c r="E238" s="195" t="s">
        <v>5</v>
      </c>
      <c r="F238" s="196" t="s">
        <v>188</v>
      </c>
      <c r="H238" s="197">
        <v>7.049</v>
      </c>
      <c r="I238" s="198"/>
      <c r="L238" s="194"/>
      <c r="M238" s="199"/>
      <c r="N238" s="200"/>
      <c r="O238" s="200"/>
      <c r="P238" s="200"/>
      <c r="Q238" s="200"/>
      <c r="R238" s="200"/>
      <c r="S238" s="200"/>
      <c r="T238" s="201"/>
      <c r="AT238" s="195" t="s">
        <v>186</v>
      </c>
      <c r="AU238" s="195" t="s">
        <v>83</v>
      </c>
      <c r="AV238" s="12" t="s">
        <v>185</v>
      </c>
      <c r="AW238" s="12" t="s">
        <v>37</v>
      </c>
      <c r="AX238" s="12" t="s">
        <v>81</v>
      </c>
      <c r="AY238" s="195" t="s">
        <v>178</v>
      </c>
    </row>
    <row r="239" spans="2:65" s="1" customFormat="1" ht="25.5" customHeight="1">
      <c r="B239" s="172"/>
      <c r="C239" s="173" t="s">
        <v>308</v>
      </c>
      <c r="D239" s="173" t="s">
        <v>180</v>
      </c>
      <c r="E239" s="174" t="s">
        <v>501</v>
      </c>
      <c r="F239" s="175" t="s">
        <v>502</v>
      </c>
      <c r="G239" s="176" t="s">
        <v>217</v>
      </c>
      <c r="H239" s="177">
        <v>7.049</v>
      </c>
      <c r="I239" s="178"/>
      <c r="J239" s="179">
        <f>ROUND(I239*H239,2)</f>
        <v>0</v>
      </c>
      <c r="K239" s="175" t="s">
        <v>435</v>
      </c>
      <c r="L239" s="39"/>
      <c r="M239" s="180" t="s">
        <v>5</v>
      </c>
      <c r="N239" s="181" t="s">
        <v>44</v>
      </c>
      <c r="O239" s="40"/>
      <c r="P239" s="182">
        <f>O239*H239</f>
        <v>0</v>
      </c>
      <c r="Q239" s="182">
        <v>0</v>
      </c>
      <c r="R239" s="182">
        <f>Q239*H239</f>
        <v>0</v>
      </c>
      <c r="S239" s="182">
        <v>0</v>
      </c>
      <c r="T239" s="183">
        <f>S239*H239</f>
        <v>0</v>
      </c>
      <c r="AR239" s="22" t="s">
        <v>185</v>
      </c>
      <c r="AT239" s="22" t="s">
        <v>180</v>
      </c>
      <c r="AU239" s="22" t="s">
        <v>83</v>
      </c>
      <c r="AY239" s="22" t="s">
        <v>178</v>
      </c>
      <c r="BE239" s="184">
        <f>IF(N239="základní",J239,0)</f>
        <v>0</v>
      </c>
      <c r="BF239" s="184">
        <f>IF(N239="snížená",J239,0)</f>
        <v>0</v>
      </c>
      <c r="BG239" s="184">
        <f>IF(N239="zákl. přenesená",J239,0)</f>
        <v>0</v>
      </c>
      <c r="BH239" s="184">
        <f>IF(N239="sníž. přenesená",J239,0)</f>
        <v>0</v>
      </c>
      <c r="BI239" s="184">
        <f>IF(N239="nulová",J239,0)</f>
        <v>0</v>
      </c>
      <c r="BJ239" s="22" t="s">
        <v>81</v>
      </c>
      <c r="BK239" s="184">
        <f>ROUND(I239*H239,2)</f>
        <v>0</v>
      </c>
      <c r="BL239" s="22" t="s">
        <v>185</v>
      </c>
      <c r="BM239" s="22" t="s">
        <v>427</v>
      </c>
    </row>
    <row r="240" spans="2:65" s="1" customFormat="1" ht="25.5" customHeight="1">
      <c r="B240" s="172"/>
      <c r="C240" s="173" t="s">
        <v>429</v>
      </c>
      <c r="D240" s="173" t="s">
        <v>180</v>
      </c>
      <c r="E240" s="174" t="s">
        <v>504</v>
      </c>
      <c r="F240" s="175" t="s">
        <v>505</v>
      </c>
      <c r="G240" s="176" t="s">
        <v>217</v>
      </c>
      <c r="H240" s="177">
        <v>28.196</v>
      </c>
      <c r="I240" s="178"/>
      <c r="J240" s="179">
        <f>ROUND(I240*H240,2)</f>
        <v>0</v>
      </c>
      <c r="K240" s="175" t="s">
        <v>435</v>
      </c>
      <c r="L240" s="39"/>
      <c r="M240" s="180" t="s">
        <v>5</v>
      </c>
      <c r="N240" s="181" t="s">
        <v>44</v>
      </c>
      <c r="O240" s="40"/>
      <c r="P240" s="182">
        <f>O240*H240</f>
        <v>0</v>
      </c>
      <c r="Q240" s="182">
        <v>0</v>
      </c>
      <c r="R240" s="182">
        <f>Q240*H240</f>
        <v>0</v>
      </c>
      <c r="S240" s="182">
        <v>0</v>
      </c>
      <c r="T240" s="183">
        <f>S240*H240</f>
        <v>0</v>
      </c>
      <c r="AR240" s="22" t="s">
        <v>185</v>
      </c>
      <c r="AT240" s="22" t="s">
        <v>180</v>
      </c>
      <c r="AU240" s="22" t="s">
        <v>83</v>
      </c>
      <c r="AY240" s="22" t="s">
        <v>178</v>
      </c>
      <c r="BE240" s="184">
        <f>IF(N240="základní",J240,0)</f>
        <v>0</v>
      </c>
      <c r="BF240" s="184">
        <f>IF(N240="snížená",J240,0)</f>
        <v>0</v>
      </c>
      <c r="BG240" s="184">
        <f>IF(N240="zákl. přenesená",J240,0)</f>
        <v>0</v>
      </c>
      <c r="BH240" s="184">
        <f>IF(N240="sníž. přenesená",J240,0)</f>
        <v>0</v>
      </c>
      <c r="BI240" s="184">
        <f>IF(N240="nulová",J240,0)</f>
        <v>0</v>
      </c>
      <c r="BJ240" s="22" t="s">
        <v>81</v>
      </c>
      <c r="BK240" s="184">
        <f>ROUND(I240*H240,2)</f>
        <v>0</v>
      </c>
      <c r="BL240" s="22" t="s">
        <v>185</v>
      </c>
      <c r="BM240" s="22" t="s">
        <v>432</v>
      </c>
    </row>
    <row r="241" spans="2:51" s="11" customFormat="1" ht="13.5">
      <c r="B241" s="185"/>
      <c r="D241" s="186" t="s">
        <v>186</v>
      </c>
      <c r="E241" s="187" t="s">
        <v>5</v>
      </c>
      <c r="F241" s="188" t="s">
        <v>1046</v>
      </c>
      <c r="H241" s="189">
        <v>28.196</v>
      </c>
      <c r="I241" s="190"/>
      <c r="L241" s="185"/>
      <c r="M241" s="191"/>
      <c r="N241" s="192"/>
      <c r="O241" s="192"/>
      <c r="P241" s="192"/>
      <c r="Q241" s="192"/>
      <c r="R241" s="192"/>
      <c r="S241" s="192"/>
      <c r="T241" s="193"/>
      <c r="AT241" s="187" t="s">
        <v>186</v>
      </c>
      <c r="AU241" s="187" t="s">
        <v>83</v>
      </c>
      <c r="AV241" s="11" t="s">
        <v>83</v>
      </c>
      <c r="AW241" s="11" t="s">
        <v>37</v>
      </c>
      <c r="AX241" s="11" t="s">
        <v>73</v>
      </c>
      <c r="AY241" s="187" t="s">
        <v>178</v>
      </c>
    </row>
    <row r="242" spans="2:51" s="12" customFormat="1" ht="13.5">
      <c r="B242" s="194"/>
      <c r="D242" s="186" t="s">
        <v>186</v>
      </c>
      <c r="E242" s="195" t="s">
        <v>5</v>
      </c>
      <c r="F242" s="196" t="s">
        <v>188</v>
      </c>
      <c r="H242" s="197">
        <v>28.196</v>
      </c>
      <c r="I242" s="198"/>
      <c r="L242" s="194"/>
      <c r="M242" s="199"/>
      <c r="N242" s="200"/>
      <c r="O242" s="200"/>
      <c r="P242" s="200"/>
      <c r="Q242" s="200"/>
      <c r="R242" s="200"/>
      <c r="S242" s="200"/>
      <c r="T242" s="201"/>
      <c r="AT242" s="195" t="s">
        <v>186</v>
      </c>
      <c r="AU242" s="195" t="s">
        <v>83</v>
      </c>
      <c r="AV242" s="12" t="s">
        <v>185</v>
      </c>
      <c r="AW242" s="12" t="s">
        <v>37</v>
      </c>
      <c r="AX242" s="12" t="s">
        <v>81</v>
      </c>
      <c r="AY242" s="195" t="s">
        <v>178</v>
      </c>
    </row>
    <row r="243" spans="2:65" s="1" customFormat="1" ht="16.5" customHeight="1">
      <c r="B243" s="172"/>
      <c r="C243" s="173" t="s">
        <v>311</v>
      </c>
      <c r="D243" s="173" t="s">
        <v>180</v>
      </c>
      <c r="E243" s="174" t="s">
        <v>509</v>
      </c>
      <c r="F243" s="175" t="s">
        <v>510</v>
      </c>
      <c r="G243" s="176" t="s">
        <v>217</v>
      </c>
      <c r="H243" s="177">
        <v>7.049</v>
      </c>
      <c r="I243" s="178"/>
      <c r="J243" s="179">
        <f>ROUND(I243*H243,2)</f>
        <v>0</v>
      </c>
      <c r="K243" s="175" t="s">
        <v>197</v>
      </c>
      <c r="L243" s="39"/>
      <c r="M243" s="180" t="s">
        <v>5</v>
      </c>
      <c r="N243" s="181" t="s">
        <v>44</v>
      </c>
      <c r="O243" s="40"/>
      <c r="P243" s="182">
        <f>O243*H243</f>
        <v>0</v>
      </c>
      <c r="Q243" s="182">
        <v>0</v>
      </c>
      <c r="R243" s="182">
        <f>Q243*H243</f>
        <v>0</v>
      </c>
      <c r="S243" s="182">
        <v>0</v>
      </c>
      <c r="T243" s="183">
        <f>S243*H243</f>
        <v>0</v>
      </c>
      <c r="AR243" s="22" t="s">
        <v>185</v>
      </c>
      <c r="AT243" s="22" t="s">
        <v>180</v>
      </c>
      <c r="AU243" s="22" t="s">
        <v>83</v>
      </c>
      <c r="AY243" s="22" t="s">
        <v>178</v>
      </c>
      <c r="BE243" s="184">
        <f>IF(N243="základní",J243,0)</f>
        <v>0</v>
      </c>
      <c r="BF243" s="184">
        <f>IF(N243="snížená",J243,0)</f>
        <v>0</v>
      </c>
      <c r="BG243" s="184">
        <f>IF(N243="zákl. přenesená",J243,0)</f>
        <v>0</v>
      </c>
      <c r="BH243" s="184">
        <f>IF(N243="sníž. přenesená",J243,0)</f>
        <v>0</v>
      </c>
      <c r="BI243" s="184">
        <f>IF(N243="nulová",J243,0)</f>
        <v>0</v>
      </c>
      <c r="BJ243" s="22" t="s">
        <v>81</v>
      </c>
      <c r="BK243" s="184">
        <f>ROUND(I243*H243,2)</f>
        <v>0</v>
      </c>
      <c r="BL243" s="22" t="s">
        <v>185</v>
      </c>
      <c r="BM243" s="22" t="s">
        <v>436</v>
      </c>
    </row>
    <row r="244" spans="2:63" s="10" customFormat="1" ht="29.85" customHeight="1">
      <c r="B244" s="159"/>
      <c r="D244" s="160" t="s">
        <v>72</v>
      </c>
      <c r="E244" s="170" t="s">
        <v>512</v>
      </c>
      <c r="F244" s="170" t="s">
        <v>513</v>
      </c>
      <c r="I244" s="162"/>
      <c r="J244" s="171">
        <f>BK244</f>
        <v>0</v>
      </c>
      <c r="L244" s="159"/>
      <c r="M244" s="164"/>
      <c r="N244" s="165"/>
      <c r="O244" s="165"/>
      <c r="P244" s="166">
        <f>P245</f>
        <v>0</v>
      </c>
      <c r="Q244" s="165"/>
      <c r="R244" s="166">
        <f>R245</f>
        <v>0</v>
      </c>
      <c r="S244" s="165"/>
      <c r="T244" s="167">
        <f>T245</f>
        <v>0</v>
      </c>
      <c r="AR244" s="160" t="s">
        <v>81</v>
      </c>
      <c r="AT244" s="168" t="s">
        <v>72</v>
      </c>
      <c r="AU244" s="168" t="s">
        <v>81</v>
      </c>
      <c r="AY244" s="160" t="s">
        <v>178</v>
      </c>
      <c r="BK244" s="169">
        <f>BK245</f>
        <v>0</v>
      </c>
    </row>
    <row r="245" spans="2:65" s="1" customFormat="1" ht="38.25" customHeight="1">
      <c r="B245" s="172"/>
      <c r="C245" s="173" t="s">
        <v>438</v>
      </c>
      <c r="D245" s="173" t="s">
        <v>180</v>
      </c>
      <c r="E245" s="174" t="s">
        <v>514</v>
      </c>
      <c r="F245" s="175" t="s">
        <v>515</v>
      </c>
      <c r="G245" s="176" t="s">
        <v>217</v>
      </c>
      <c r="H245" s="177">
        <v>22.529</v>
      </c>
      <c r="I245" s="178"/>
      <c r="J245" s="179">
        <f>ROUND(I245*H245,2)</f>
        <v>0</v>
      </c>
      <c r="K245" s="175" t="s">
        <v>267</v>
      </c>
      <c r="L245" s="39"/>
      <c r="M245" s="180" t="s">
        <v>5</v>
      </c>
      <c r="N245" s="181" t="s">
        <v>44</v>
      </c>
      <c r="O245" s="40"/>
      <c r="P245" s="182">
        <f>O245*H245</f>
        <v>0</v>
      </c>
      <c r="Q245" s="182">
        <v>0</v>
      </c>
      <c r="R245" s="182">
        <f>Q245*H245</f>
        <v>0</v>
      </c>
      <c r="S245" s="182">
        <v>0</v>
      </c>
      <c r="T245" s="183">
        <f>S245*H245</f>
        <v>0</v>
      </c>
      <c r="AR245" s="22" t="s">
        <v>185</v>
      </c>
      <c r="AT245" s="22" t="s">
        <v>180</v>
      </c>
      <c r="AU245" s="22" t="s">
        <v>83</v>
      </c>
      <c r="AY245" s="22" t="s">
        <v>178</v>
      </c>
      <c r="BE245" s="184">
        <f>IF(N245="základní",J245,0)</f>
        <v>0</v>
      </c>
      <c r="BF245" s="184">
        <f>IF(N245="snížená",J245,0)</f>
        <v>0</v>
      </c>
      <c r="BG245" s="184">
        <f>IF(N245="zákl. přenesená",J245,0)</f>
        <v>0</v>
      </c>
      <c r="BH245" s="184">
        <f>IF(N245="sníž. přenesená",J245,0)</f>
        <v>0</v>
      </c>
      <c r="BI245" s="184">
        <f>IF(N245="nulová",J245,0)</f>
        <v>0</v>
      </c>
      <c r="BJ245" s="22" t="s">
        <v>81</v>
      </c>
      <c r="BK245" s="184">
        <f>ROUND(I245*H245,2)</f>
        <v>0</v>
      </c>
      <c r="BL245" s="22" t="s">
        <v>185</v>
      </c>
      <c r="BM245" s="22" t="s">
        <v>441</v>
      </c>
    </row>
    <row r="246" spans="2:63" s="10" customFormat="1" ht="37.35" customHeight="1">
      <c r="B246" s="159"/>
      <c r="D246" s="160" t="s">
        <v>72</v>
      </c>
      <c r="E246" s="161" t="s">
        <v>517</v>
      </c>
      <c r="F246" s="161" t="s">
        <v>518</v>
      </c>
      <c r="I246" s="162"/>
      <c r="J246" s="163">
        <f>BK246</f>
        <v>0</v>
      </c>
      <c r="L246" s="159"/>
      <c r="M246" s="164"/>
      <c r="N246" s="165"/>
      <c r="O246" s="165"/>
      <c r="P246" s="166">
        <f>P247+P261+P266+P269+P280+P305+P320+P323+P327+P338</f>
        <v>0</v>
      </c>
      <c r="Q246" s="165"/>
      <c r="R246" s="166">
        <f>R247+R261+R266+R269+R280+R305+R320+R323+R327+R338</f>
        <v>1.110096</v>
      </c>
      <c r="S246" s="165"/>
      <c r="T246" s="167">
        <f>T247+T261+T266+T269+T280+T305+T320+T323+T327+T338</f>
        <v>0</v>
      </c>
      <c r="AR246" s="160" t="s">
        <v>83</v>
      </c>
      <c r="AT246" s="168" t="s">
        <v>72</v>
      </c>
      <c r="AU246" s="168" t="s">
        <v>73</v>
      </c>
      <c r="AY246" s="160" t="s">
        <v>178</v>
      </c>
      <c r="BK246" s="169">
        <f>BK247+BK261+BK266+BK269+BK280+BK305+BK320+BK323+BK327+BK338</f>
        <v>0</v>
      </c>
    </row>
    <row r="247" spans="2:63" s="10" customFormat="1" ht="19.9" customHeight="1">
      <c r="B247" s="159"/>
      <c r="D247" s="160" t="s">
        <v>72</v>
      </c>
      <c r="E247" s="170" t="s">
        <v>519</v>
      </c>
      <c r="F247" s="170" t="s">
        <v>520</v>
      </c>
      <c r="I247" s="162"/>
      <c r="J247" s="171">
        <f>BK247</f>
        <v>0</v>
      </c>
      <c r="L247" s="159"/>
      <c r="M247" s="164"/>
      <c r="N247" s="165"/>
      <c r="O247" s="165"/>
      <c r="P247" s="166">
        <f>SUM(P248:P260)</f>
        <v>0</v>
      </c>
      <c r="Q247" s="165"/>
      <c r="R247" s="166">
        <f>SUM(R248:R260)</f>
        <v>0</v>
      </c>
      <c r="S247" s="165"/>
      <c r="T247" s="167">
        <f>SUM(T248:T260)</f>
        <v>0</v>
      </c>
      <c r="AR247" s="160" t="s">
        <v>83</v>
      </c>
      <c r="AT247" s="168" t="s">
        <v>72</v>
      </c>
      <c r="AU247" s="168" t="s">
        <v>81</v>
      </c>
      <c r="AY247" s="160" t="s">
        <v>178</v>
      </c>
      <c r="BK247" s="169">
        <f>SUM(BK248:BK260)</f>
        <v>0</v>
      </c>
    </row>
    <row r="248" spans="2:65" s="1" customFormat="1" ht="25.5" customHeight="1">
      <c r="B248" s="172"/>
      <c r="C248" s="173" t="s">
        <v>316</v>
      </c>
      <c r="D248" s="173" t="s">
        <v>180</v>
      </c>
      <c r="E248" s="174" t="s">
        <v>526</v>
      </c>
      <c r="F248" s="175" t="s">
        <v>527</v>
      </c>
      <c r="G248" s="176" t="s">
        <v>183</v>
      </c>
      <c r="H248" s="177">
        <v>426.96</v>
      </c>
      <c r="I248" s="178"/>
      <c r="J248" s="179">
        <f>ROUND(I248*H248,2)</f>
        <v>0</v>
      </c>
      <c r="K248" s="175" t="s">
        <v>184</v>
      </c>
      <c r="L248" s="39"/>
      <c r="M248" s="180" t="s">
        <v>5</v>
      </c>
      <c r="N248" s="181" t="s">
        <v>44</v>
      </c>
      <c r="O248" s="40"/>
      <c r="P248" s="182">
        <f>O248*H248</f>
        <v>0</v>
      </c>
      <c r="Q248" s="182">
        <v>0</v>
      </c>
      <c r="R248" s="182">
        <f>Q248*H248</f>
        <v>0</v>
      </c>
      <c r="S248" s="182">
        <v>0</v>
      </c>
      <c r="T248" s="183">
        <f>S248*H248</f>
        <v>0</v>
      </c>
      <c r="AR248" s="22" t="s">
        <v>218</v>
      </c>
      <c r="AT248" s="22" t="s">
        <v>180</v>
      </c>
      <c r="AU248" s="22" t="s">
        <v>83</v>
      </c>
      <c r="AY248" s="22" t="s">
        <v>178</v>
      </c>
      <c r="BE248" s="184">
        <f>IF(N248="základní",J248,0)</f>
        <v>0</v>
      </c>
      <c r="BF248" s="184">
        <f>IF(N248="snížená",J248,0)</f>
        <v>0</v>
      </c>
      <c r="BG248" s="184">
        <f>IF(N248="zákl. přenesená",J248,0)</f>
        <v>0</v>
      </c>
      <c r="BH248" s="184">
        <f>IF(N248="sníž. přenesená",J248,0)</f>
        <v>0</v>
      </c>
      <c r="BI248" s="184">
        <f>IF(N248="nulová",J248,0)</f>
        <v>0</v>
      </c>
      <c r="BJ248" s="22" t="s">
        <v>81</v>
      </c>
      <c r="BK248" s="184">
        <f>ROUND(I248*H248,2)</f>
        <v>0</v>
      </c>
      <c r="BL248" s="22" t="s">
        <v>218</v>
      </c>
      <c r="BM248" s="22" t="s">
        <v>444</v>
      </c>
    </row>
    <row r="249" spans="2:51" s="11" customFormat="1" ht="13.5">
      <c r="B249" s="185"/>
      <c r="D249" s="186" t="s">
        <v>186</v>
      </c>
      <c r="E249" s="187" t="s">
        <v>5</v>
      </c>
      <c r="F249" s="188" t="s">
        <v>1047</v>
      </c>
      <c r="H249" s="189">
        <v>426.96</v>
      </c>
      <c r="I249" s="190"/>
      <c r="L249" s="185"/>
      <c r="M249" s="191"/>
      <c r="N249" s="192"/>
      <c r="O249" s="192"/>
      <c r="P249" s="192"/>
      <c r="Q249" s="192"/>
      <c r="R249" s="192"/>
      <c r="S249" s="192"/>
      <c r="T249" s="193"/>
      <c r="AT249" s="187" t="s">
        <v>186</v>
      </c>
      <c r="AU249" s="187" t="s">
        <v>83</v>
      </c>
      <c r="AV249" s="11" t="s">
        <v>83</v>
      </c>
      <c r="AW249" s="11" t="s">
        <v>37</v>
      </c>
      <c r="AX249" s="11" t="s">
        <v>73</v>
      </c>
      <c r="AY249" s="187" t="s">
        <v>178</v>
      </c>
    </row>
    <row r="250" spans="2:51" s="12" customFormat="1" ht="13.5">
      <c r="B250" s="194"/>
      <c r="D250" s="186" t="s">
        <v>186</v>
      </c>
      <c r="E250" s="195" t="s">
        <v>5</v>
      </c>
      <c r="F250" s="196" t="s">
        <v>188</v>
      </c>
      <c r="H250" s="197">
        <v>426.96</v>
      </c>
      <c r="I250" s="198"/>
      <c r="L250" s="194"/>
      <c r="M250" s="199"/>
      <c r="N250" s="200"/>
      <c r="O250" s="200"/>
      <c r="P250" s="200"/>
      <c r="Q250" s="200"/>
      <c r="R250" s="200"/>
      <c r="S250" s="200"/>
      <c r="T250" s="201"/>
      <c r="AT250" s="195" t="s">
        <v>186</v>
      </c>
      <c r="AU250" s="195" t="s">
        <v>83</v>
      </c>
      <c r="AV250" s="12" t="s">
        <v>185</v>
      </c>
      <c r="AW250" s="12" t="s">
        <v>37</v>
      </c>
      <c r="AX250" s="12" t="s">
        <v>81</v>
      </c>
      <c r="AY250" s="195" t="s">
        <v>178</v>
      </c>
    </row>
    <row r="251" spans="2:65" s="1" customFormat="1" ht="51" customHeight="1">
      <c r="B251" s="172"/>
      <c r="C251" s="202" t="s">
        <v>445</v>
      </c>
      <c r="D251" s="202" t="s">
        <v>271</v>
      </c>
      <c r="E251" s="203" t="s">
        <v>531</v>
      </c>
      <c r="F251" s="204" t="s">
        <v>1048</v>
      </c>
      <c r="G251" s="205" t="s">
        <v>183</v>
      </c>
      <c r="H251" s="206">
        <v>435.499</v>
      </c>
      <c r="I251" s="207"/>
      <c r="J251" s="208">
        <f>ROUND(I251*H251,2)</f>
        <v>0</v>
      </c>
      <c r="K251" s="204" t="s">
        <v>191</v>
      </c>
      <c r="L251" s="209"/>
      <c r="M251" s="210" t="s">
        <v>5</v>
      </c>
      <c r="N251" s="211" t="s">
        <v>44</v>
      </c>
      <c r="O251" s="40"/>
      <c r="P251" s="182">
        <f>O251*H251</f>
        <v>0</v>
      </c>
      <c r="Q251" s="182">
        <v>0</v>
      </c>
      <c r="R251" s="182">
        <f>Q251*H251</f>
        <v>0</v>
      </c>
      <c r="S251" s="182">
        <v>0</v>
      </c>
      <c r="T251" s="183">
        <f>S251*H251</f>
        <v>0</v>
      </c>
      <c r="AR251" s="22" t="s">
        <v>256</v>
      </c>
      <c r="AT251" s="22" t="s">
        <v>271</v>
      </c>
      <c r="AU251" s="22" t="s">
        <v>83</v>
      </c>
      <c r="AY251" s="22" t="s">
        <v>178</v>
      </c>
      <c r="BE251" s="184">
        <f>IF(N251="základní",J251,0)</f>
        <v>0</v>
      </c>
      <c r="BF251" s="184">
        <f>IF(N251="snížená",J251,0)</f>
        <v>0</v>
      </c>
      <c r="BG251" s="184">
        <f>IF(N251="zákl. přenesená",J251,0)</f>
        <v>0</v>
      </c>
      <c r="BH251" s="184">
        <f>IF(N251="sníž. přenesená",J251,0)</f>
        <v>0</v>
      </c>
      <c r="BI251" s="184">
        <f>IF(N251="nulová",J251,0)</f>
        <v>0</v>
      </c>
      <c r="BJ251" s="22" t="s">
        <v>81</v>
      </c>
      <c r="BK251" s="184">
        <f>ROUND(I251*H251,2)</f>
        <v>0</v>
      </c>
      <c r="BL251" s="22" t="s">
        <v>218</v>
      </c>
      <c r="BM251" s="22" t="s">
        <v>448</v>
      </c>
    </row>
    <row r="252" spans="2:51" s="11" customFormat="1" ht="13.5">
      <c r="B252" s="185"/>
      <c r="D252" s="186" t="s">
        <v>186</v>
      </c>
      <c r="E252" s="187" t="s">
        <v>5</v>
      </c>
      <c r="F252" s="188" t="s">
        <v>1049</v>
      </c>
      <c r="H252" s="189">
        <v>435.499</v>
      </c>
      <c r="I252" s="190"/>
      <c r="L252" s="185"/>
      <c r="M252" s="191"/>
      <c r="N252" s="192"/>
      <c r="O252" s="192"/>
      <c r="P252" s="192"/>
      <c r="Q252" s="192"/>
      <c r="R252" s="192"/>
      <c r="S252" s="192"/>
      <c r="T252" s="193"/>
      <c r="AT252" s="187" t="s">
        <v>186</v>
      </c>
      <c r="AU252" s="187" t="s">
        <v>83</v>
      </c>
      <c r="AV252" s="11" t="s">
        <v>83</v>
      </c>
      <c r="AW252" s="11" t="s">
        <v>37</v>
      </c>
      <c r="AX252" s="11" t="s">
        <v>73</v>
      </c>
      <c r="AY252" s="187" t="s">
        <v>178</v>
      </c>
    </row>
    <row r="253" spans="2:51" s="12" customFormat="1" ht="13.5">
      <c r="B253" s="194"/>
      <c r="D253" s="186" t="s">
        <v>186</v>
      </c>
      <c r="E253" s="195" t="s">
        <v>5</v>
      </c>
      <c r="F253" s="196" t="s">
        <v>188</v>
      </c>
      <c r="H253" s="197">
        <v>435.499</v>
      </c>
      <c r="I253" s="198"/>
      <c r="L253" s="194"/>
      <c r="M253" s="199"/>
      <c r="N253" s="200"/>
      <c r="O253" s="200"/>
      <c r="P253" s="200"/>
      <c r="Q253" s="200"/>
      <c r="R253" s="200"/>
      <c r="S253" s="200"/>
      <c r="T253" s="201"/>
      <c r="AT253" s="195" t="s">
        <v>186</v>
      </c>
      <c r="AU253" s="195" t="s">
        <v>83</v>
      </c>
      <c r="AV253" s="12" t="s">
        <v>185</v>
      </c>
      <c r="AW253" s="12" t="s">
        <v>37</v>
      </c>
      <c r="AX253" s="12" t="s">
        <v>81</v>
      </c>
      <c r="AY253" s="195" t="s">
        <v>178</v>
      </c>
    </row>
    <row r="254" spans="2:65" s="1" customFormat="1" ht="25.5" customHeight="1">
      <c r="B254" s="172"/>
      <c r="C254" s="173" t="s">
        <v>323</v>
      </c>
      <c r="D254" s="173" t="s">
        <v>180</v>
      </c>
      <c r="E254" s="174" t="s">
        <v>535</v>
      </c>
      <c r="F254" s="175" t="s">
        <v>536</v>
      </c>
      <c r="G254" s="176" t="s">
        <v>183</v>
      </c>
      <c r="H254" s="177">
        <v>57.2</v>
      </c>
      <c r="I254" s="178"/>
      <c r="J254" s="179">
        <f>ROUND(I254*H254,2)</f>
        <v>0</v>
      </c>
      <c r="K254" s="175" t="s">
        <v>191</v>
      </c>
      <c r="L254" s="39"/>
      <c r="M254" s="180" t="s">
        <v>5</v>
      </c>
      <c r="N254" s="181" t="s">
        <v>44</v>
      </c>
      <c r="O254" s="40"/>
      <c r="P254" s="182">
        <f>O254*H254</f>
        <v>0</v>
      </c>
      <c r="Q254" s="182">
        <v>0</v>
      </c>
      <c r="R254" s="182">
        <f>Q254*H254</f>
        <v>0</v>
      </c>
      <c r="S254" s="182">
        <v>0</v>
      </c>
      <c r="T254" s="183">
        <f>S254*H254</f>
        <v>0</v>
      </c>
      <c r="AR254" s="22" t="s">
        <v>218</v>
      </c>
      <c r="AT254" s="22" t="s">
        <v>180</v>
      </c>
      <c r="AU254" s="22" t="s">
        <v>83</v>
      </c>
      <c r="AY254" s="22" t="s">
        <v>178</v>
      </c>
      <c r="BE254" s="184">
        <f>IF(N254="základní",J254,0)</f>
        <v>0</v>
      </c>
      <c r="BF254" s="184">
        <f>IF(N254="snížená",J254,0)</f>
        <v>0</v>
      </c>
      <c r="BG254" s="184">
        <f>IF(N254="zákl. přenesená",J254,0)</f>
        <v>0</v>
      </c>
      <c r="BH254" s="184">
        <f>IF(N254="sníž. přenesená",J254,0)</f>
        <v>0</v>
      </c>
      <c r="BI254" s="184">
        <f>IF(N254="nulová",J254,0)</f>
        <v>0</v>
      </c>
      <c r="BJ254" s="22" t="s">
        <v>81</v>
      </c>
      <c r="BK254" s="184">
        <f>ROUND(I254*H254,2)</f>
        <v>0</v>
      </c>
      <c r="BL254" s="22" t="s">
        <v>218</v>
      </c>
      <c r="BM254" s="22" t="s">
        <v>452</v>
      </c>
    </row>
    <row r="255" spans="2:65" s="1" customFormat="1" ht="16.5" customHeight="1">
      <c r="B255" s="172"/>
      <c r="C255" s="202" t="s">
        <v>454</v>
      </c>
      <c r="D255" s="202" t="s">
        <v>271</v>
      </c>
      <c r="E255" s="203" t="s">
        <v>375</v>
      </c>
      <c r="F255" s="204" t="s">
        <v>376</v>
      </c>
      <c r="G255" s="205" t="s">
        <v>183</v>
      </c>
      <c r="H255" s="206">
        <v>57.2</v>
      </c>
      <c r="I255" s="207"/>
      <c r="J255" s="208">
        <f>ROUND(I255*H255,2)</f>
        <v>0</v>
      </c>
      <c r="K255" s="204" t="s">
        <v>267</v>
      </c>
      <c r="L255" s="209"/>
      <c r="M255" s="210" t="s">
        <v>5</v>
      </c>
      <c r="N255" s="211" t="s">
        <v>44</v>
      </c>
      <c r="O255" s="40"/>
      <c r="P255" s="182">
        <f>O255*H255</f>
        <v>0</v>
      </c>
      <c r="Q255" s="182">
        <v>0</v>
      </c>
      <c r="R255" s="182">
        <f>Q255*H255</f>
        <v>0</v>
      </c>
      <c r="S255" s="182">
        <v>0</v>
      </c>
      <c r="T255" s="183">
        <f>S255*H255</f>
        <v>0</v>
      </c>
      <c r="AR255" s="22" t="s">
        <v>256</v>
      </c>
      <c r="AT255" s="22" t="s">
        <v>271</v>
      </c>
      <c r="AU255" s="22" t="s">
        <v>83</v>
      </c>
      <c r="AY255" s="22" t="s">
        <v>178</v>
      </c>
      <c r="BE255" s="184">
        <f>IF(N255="základní",J255,0)</f>
        <v>0</v>
      </c>
      <c r="BF255" s="184">
        <f>IF(N255="snížená",J255,0)</f>
        <v>0</v>
      </c>
      <c r="BG255" s="184">
        <f>IF(N255="zákl. přenesená",J255,0)</f>
        <v>0</v>
      </c>
      <c r="BH255" s="184">
        <f>IF(N255="sníž. přenesená",J255,0)</f>
        <v>0</v>
      </c>
      <c r="BI255" s="184">
        <f>IF(N255="nulová",J255,0)</f>
        <v>0</v>
      </c>
      <c r="BJ255" s="22" t="s">
        <v>81</v>
      </c>
      <c r="BK255" s="184">
        <f>ROUND(I255*H255,2)</f>
        <v>0</v>
      </c>
      <c r="BL255" s="22" t="s">
        <v>218</v>
      </c>
      <c r="BM255" s="22" t="s">
        <v>457</v>
      </c>
    </row>
    <row r="256" spans="2:65" s="1" customFormat="1" ht="38.25" customHeight="1">
      <c r="B256" s="172"/>
      <c r="C256" s="173" t="s">
        <v>327</v>
      </c>
      <c r="D256" s="173" t="s">
        <v>180</v>
      </c>
      <c r="E256" s="174" t="s">
        <v>549</v>
      </c>
      <c r="F256" s="175" t="s">
        <v>550</v>
      </c>
      <c r="G256" s="176" t="s">
        <v>183</v>
      </c>
      <c r="H256" s="177">
        <v>106.7</v>
      </c>
      <c r="I256" s="178"/>
      <c r="J256" s="179">
        <f>ROUND(I256*H256,2)</f>
        <v>0</v>
      </c>
      <c r="K256" s="175" t="s">
        <v>191</v>
      </c>
      <c r="L256" s="39"/>
      <c r="M256" s="180" t="s">
        <v>5</v>
      </c>
      <c r="N256" s="181" t="s">
        <v>44</v>
      </c>
      <c r="O256" s="40"/>
      <c r="P256" s="182">
        <f>O256*H256</f>
        <v>0</v>
      </c>
      <c r="Q256" s="182">
        <v>0</v>
      </c>
      <c r="R256" s="182">
        <f>Q256*H256</f>
        <v>0</v>
      </c>
      <c r="S256" s="182">
        <v>0</v>
      </c>
      <c r="T256" s="183">
        <f>S256*H256</f>
        <v>0</v>
      </c>
      <c r="AR256" s="22" t="s">
        <v>218</v>
      </c>
      <c r="AT256" s="22" t="s">
        <v>180</v>
      </c>
      <c r="AU256" s="22" t="s">
        <v>83</v>
      </c>
      <c r="AY256" s="22" t="s">
        <v>178</v>
      </c>
      <c r="BE256" s="184">
        <f>IF(N256="základní",J256,0)</f>
        <v>0</v>
      </c>
      <c r="BF256" s="184">
        <f>IF(N256="snížená",J256,0)</f>
        <v>0</v>
      </c>
      <c r="BG256" s="184">
        <f>IF(N256="zákl. přenesená",J256,0)</f>
        <v>0</v>
      </c>
      <c r="BH256" s="184">
        <f>IF(N256="sníž. přenesená",J256,0)</f>
        <v>0</v>
      </c>
      <c r="BI256" s="184">
        <f>IF(N256="nulová",J256,0)</f>
        <v>0</v>
      </c>
      <c r="BJ256" s="22" t="s">
        <v>81</v>
      </c>
      <c r="BK256" s="184">
        <f>ROUND(I256*H256,2)</f>
        <v>0</v>
      </c>
      <c r="BL256" s="22" t="s">
        <v>218</v>
      </c>
      <c r="BM256" s="22" t="s">
        <v>461</v>
      </c>
    </row>
    <row r="257" spans="2:65" s="1" customFormat="1" ht="25.5" customHeight="1">
      <c r="B257" s="172"/>
      <c r="C257" s="202" t="s">
        <v>462</v>
      </c>
      <c r="D257" s="202" t="s">
        <v>271</v>
      </c>
      <c r="E257" s="203" t="s">
        <v>554</v>
      </c>
      <c r="F257" s="204" t="s">
        <v>863</v>
      </c>
      <c r="G257" s="205" t="s">
        <v>183</v>
      </c>
      <c r="H257" s="206">
        <v>117.37</v>
      </c>
      <c r="I257" s="207"/>
      <c r="J257" s="208">
        <f>ROUND(I257*H257,2)</f>
        <v>0</v>
      </c>
      <c r="K257" s="204" t="s">
        <v>191</v>
      </c>
      <c r="L257" s="209"/>
      <c r="M257" s="210" t="s">
        <v>5</v>
      </c>
      <c r="N257" s="211" t="s">
        <v>44</v>
      </c>
      <c r="O257" s="40"/>
      <c r="P257" s="182">
        <f>O257*H257</f>
        <v>0</v>
      </c>
      <c r="Q257" s="182">
        <v>0</v>
      </c>
      <c r="R257" s="182">
        <f>Q257*H257</f>
        <v>0</v>
      </c>
      <c r="S257" s="182">
        <v>0</v>
      </c>
      <c r="T257" s="183">
        <f>S257*H257</f>
        <v>0</v>
      </c>
      <c r="AR257" s="22" t="s">
        <v>256</v>
      </c>
      <c r="AT257" s="22" t="s">
        <v>271</v>
      </c>
      <c r="AU257" s="22" t="s">
        <v>83</v>
      </c>
      <c r="AY257" s="22" t="s">
        <v>178</v>
      </c>
      <c r="BE257" s="184">
        <f>IF(N257="základní",J257,0)</f>
        <v>0</v>
      </c>
      <c r="BF257" s="184">
        <f>IF(N257="snížená",J257,0)</f>
        <v>0</v>
      </c>
      <c r="BG257" s="184">
        <f>IF(N257="zákl. přenesená",J257,0)</f>
        <v>0</v>
      </c>
      <c r="BH257" s="184">
        <f>IF(N257="sníž. přenesená",J257,0)</f>
        <v>0</v>
      </c>
      <c r="BI257" s="184">
        <f>IF(N257="nulová",J257,0)</f>
        <v>0</v>
      </c>
      <c r="BJ257" s="22" t="s">
        <v>81</v>
      </c>
      <c r="BK257" s="184">
        <f>ROUND(I257*H257,2)</f>
        <v>0</v>
      </c>
      <c r="BL257" s="22" t="s">
        <v>218</v>
      </c>
      <c r="BM257" s="22" t="s">
        <v>465</v>
      </c>
    </row>
    <row r="258" spans="2:51" s="11" customFormat="1" ht="13.5">
      <c r="B258" s="185"/>
      <c r="D258" s="186" t="s">
        <v>186</v>
      </c>
      <c r="E258" s="187" t="s">
        <v>5</v>
      </c>
      <c r="F258" s="188" t="s">
        <v>1050</v>
      </c>
      <c r="H258" s="189">
        <v>117.37</v>
      </c>
      <c r="I258" s="190"/>
      <c r="L258" s="185"/>
      <c r="M258" s="191"/>
      <c r="N258" s="192"/>
      <c r="O258" s="192"/>
      <c r="P258" s="192"/>
      <c r="Q258" s="192"/>
      <c r="R258" s="192"/>
      <c r="S258" s="192"/>
      <c r="T258" s="193"/>
      <c r="AT258" s="187" t="s">
        <v>186</v>
      </c>
      <c r="AU258" s="187" t="s">
        <v>83</v>
      </c>
      <c r="AV258" s="11" t="s">
        <v>83</v>
      </c>
      <c r="AW258" s="11" t="s">
        <v>37</v>
      </c>
      <c r="AX258" s="11" t="s">
        <v>73</v>
      </c>
      <c r="AY258" s="187" t="s">
        <v>178</v>
      </c>
    </row>
    <row r="259" spans="2:51" s="12" customFormat="1" ht="13.5">
      <c r="B259" s="194"/>
      <c r="D259" s="186" t="s">
        <v>186</v>
      </c>
      <c r="E259" s="195" t="s">
        <v>5</v>
      </c>
      <c r="F259" s="196" t="s">
        <v>188</v>
      </c>
      <c r="H259" s="197">
        <v>117.37</v>
      </c>
      <c r="I259" s="198"/>
      <c r="L259" s="194"/>
      <c r="M259" s="199"/>
      <c r="N259" s="200"/>
      <c r="O259" s="200"/>
      <c r="P259" s="200"/>
      <c r="Q259" s="200"/>
      <c r="R259" s="200"/>
      <c r="S259" s="200"/>
      <c r="T259" s="201"/>
      <c r="AT259" s="195" t="s">
        <v>186</v>
      </c>
      <c r="AU259" s="195" t="s">
        <v>83</v>
      </c>
      <c r="AV259" s="12" t="s">
        <v>185</v>
      </c>
      <c r="AW259" s="12" t="s">
        <v>37</v>
      </c>
      <c r="AX259" s="12" t="s">
        <v>81</v>
      </c>
      <c r="AY259" s="195" t="s">
        <v>178</v>
      </c>
    </row>
    <row r="260" spans="2:65" s="1" customFormat="1" ht="38.25" customHeight="1">
      <c r="B260" s="172"/>
      <c r="C260" s="173" t="s">
        <v>330</v>
      </c>
      <c r="D260" s="173" t="s">
        <v>180</v>
      </c>
      <c r="E260" s="174" t="s">
        <v>558</v>
      </c>
      <c r="F260" s="175" t="s">
        <v>559</v>
      </c>
      <c r="G260" s="176" t="s">
        <v>560</v>
      </c>
      <c r="H260" s="212"/>
      <c r="I260" s="178"/>
      <c r="J260" s="179">
        <f>ROUND(I260*H260,2)</f>
        <v>0</v>
      </c>
      <c r="K260" s="175" t="s">
        <v>191</v>
      </c>
      <c r="L260" s="39"/>
      <c r="M260" s="180" t="s">
        <v>5</v>
      </c>
      <c r="N260" s="181" t="s">
        <v>44</v>
      </c>
      <c r="O260" s="40"/>
      <c r="P260" s="182">
        <f>O260*H260</f>
        <v>0</v>
      </c>
      <c r="Q260" s="182">
        <v>0</v>
      </c>
      <c r="R260" s="182">
        <f>Q260*H260</f>
        <v>0</v>
      </c>
      <c r="S260" s="182">
        <v>0</v>
      </c>
      <c r="T260" s="183">
        <f>S260*H260</f>
        <v>0</v>
      </c>
      <c r="AR260" s="22" t="s">
        <v>218</v>
      </c>
      <c r="AT260" s="22" t="s">
        <v>180</v>
      </c>
      <c r="AU260" s="22" t="s">
        <v>83</v>
      </c>
      <c r="AY260" s="22" t="s">
        <v>178</v>
      </c>
      <c r="BE260" s="184">
        <f>IF(N260="základní",J260,0)</f>
        <v>0</v>
      </c>
      <c r="BF260" s="184">
        <f>IF(N260="snížená",J260,0)</f>
        <v>0</v>
      </c>
      <c r="BG260" s="184">
        <f>IF(N260="zákl. přenesená",J260,0)</f>
        <v>0</v>
      </c>
      <c r="BH260" s="184">
        <f>IF(N260="sníž. přenesená",J260,0)</f>
        <v>0</v>
      </c>
      <c r="BI260" s="184">
        <f>IF(N260="nulová",J260,0)</f>
        <v>0</v>
      </c>
      <c r="BJ260" s="22" t="s">
        <v>81</v>
      </c>
      <c r="BK260" s="184">
        <f>ROUND(I260*H260,2)</f>
        <v>0</v>
      </c>
      <c r="BL260" s="22" t="s">
        <v>218</v>
      </c>
      <c r="BM260" s="22" t="s">
        <v>469</v>
      </c>
    </row>
    <row r="261" spans="2:63" s="10" customFormat="1" ht="29.85" customHeight="1">
      <c r="B261" s="159"/>
      <c r="D261" s="160" t="s">
        <v>72</v>
      </c>
      <c r="E261" s="170" t="s">
        <v>562</v>
      </c>
      <c r="F261" s="170" t="s">
        <v>563</v>
      </c>
      <c r="I261" s="162"/>
      <c r="J261" s="171">
        <f>BK261</f>
        <v>0</v>
      </c>
      <c r="L261" s="159"/>
      <c r="M261" s="164"/>
      <c r="N261" s="165"/>
      <c r="O261" s="165"/>
      <c r="P261" s="166">
        <f>SUM(P262:P265)</f>
        <v>0</v>
      </c>
      <c r="Q261" s="165"/>
      <c r="R261" s="166">
        <f>SUM(R262:R265)</f>
        <v>0</v>
      </c>
      <c r="S261" s="165"/>
      <c r="T261" s="167">
        <f>SUM(T262:T265)</f>
        <v>0</v>
      </c>
      <c r="AR261" s="160" t="s">
        <v>83</v>
      </c>
      <c r="AT261" s="168" t="s">
        <v>72</v>
      </c>
      <c r="AU261" s="168" t="s">
        <v>81</v>
      </c>
      <c r="AY261" s="160" t="s">
        <v>178</v>
      </c>
      <c r="BK261" s="169">
        <f>SUM(BK262:BK265)</f>
        <v>0</v>
      </c>
    </row>
    <row r="262" spans="2:65" s="1" customFormat="1" ht="16.5" customHeight="1">
      <c r="B262" s="172"/>
      <c r="C262" s="173" t="s">
        <v>471</v>
      </c>
      <c r="D262" s="173" t="s">
        <v>180</v>
      </c>
      <c r="E262" s="174" t="s">
        <v>565</v>
      </c>
      <c r="F262" s="175" t="s">
        <v>566</v>
      </c>
      <c r="G262" s="176" t="s">
        <v>299</v>
      </c>
      <c r="H262" s="177">
        <v>4</v>
      </c>
      <c r="I262" s="178"/>
      <c r="J262" s="179">
        <f>ROUND(I262*H262,2)</f>
        <v>0</v>
      </c>
      <c r="K262" s="175" t="s">
        <v>191</v>
      </c>
      <c r="L262" s="39"/>
      <c r="M262" s="180" t="s">
        <v>5</v>
      </c>
      <c r="N262" s="181" t="s">
        <v>44</v>
      </c>
      <c r="O262" s="40"/>
      <c r="P262" s="182">
        <f>O262*H262</f>
        <v>0</v>
      </c>
      <c r="Q262" s="182">
        <v>0</v>
      </c>
      <c r="R262" s="182">
        <f>Q262*H262</f>
        <v>0</v>
      </c>
      <c r="S262" s="182">
        <v>0</v>
      </c>
      <c r="T262" s="183">
        <f>S262*H262</f>
        <v>0</v>
      </c>
      <c r="AR262" s="22" t="s">
        <v>218</v>
      </c>
      <c r="AT262" s="22" t="s">
        <v>180</v>
      </c>
      <c r="AU262" s="22" t="s">
        <v>83</v>
      </c>
      <c r="AY262" s="22" t="s">
        <v>178</v>
      </c>
      <c r="BE262" s="184">
        <f>IF(N262="základní",J262,0)</f>
        <v>0</v>
      </c>
      <c r="BF262" s="184">
        <f>IF(N262="snížená",J262,0)</f>
        <v>0</v>
      </c>
      <c r="BG262" s="184">
        <f>IF(N262="zákl. přenesená",J262,0)</f>
        <v>0</v>
      </c>
      <c r="BH262" s="184">
        <f>IF(N262="sníž. přenesená",J262,0)</f>
        <v>0</v>
      </c>
      <c r="BI262" s="184">
        <f>IF(N262="nulová",J262,0)</f>
        <v>0</v>
      </c>
      <c r="BJ262" s="22" t="s">
        <v>81</v>
      </c>
      <c r="BK262" s="184">
        <f>ROUND(I262*H262,2)</f>
        <v>0</v>
      </c>
      <c r="BL262" s="22" t="s">
        <v>218</v>
      </c>
      <c r="BM262" s="22" t="s">
        <v>474</v>
      </c>
    </row>
    <row r="263" spans="2:65" s="1" customFormat="1" ht="16.5" customHeight="1">
      <c r="B263" s="172"/>
      <c r="C263" s="173" t="s">
        <v>335</v>
      </c>
      <c r="D263" s="173" t="s">
        <v>180</v>
      </c>
      <c r="E263" s="174" t="s">
        <v>568</v>
      </c>
      <c r="F263" s="175" t="s">
        <v>569</v>
      </c>
      <c r="G263" s="176" t="s">
        <v>299</v>
      </c>
      <c r="H263" s="177">
        <v>4</v>
      </c>
      <c r="I263" s="178"/>
      <c r="J263" s="179">
        <f>ROUND(I263*H263,2)</f>
        <v>0</v>
      </c>
      <c r="K263" s="175" t="s">
        <v>5</v>
      </c>
      <c r="L263" s="39"/>
      <c r="M263" s="180" t="s">
        <v>5</v>
      </c>
      <c r="N263" s="181" t="s">
        <v>44</v>
      </c>
      <c r="O263" s="40"/>
      <c r="P263" s="182">
        <f>O263*H263</f>
        <v>0</v>
      </c>
      <c r="Q263" s="182">
        <v>0</v>
      </c>
      <c r="R263" s="182">
        <f>Q263*H263</f>
        <v>0</v>
      </c>
      <c r="S263" s="182">
        <v>0</v>
      </c>
      <c r="T263" s="183">
        <f>S263*H263</f>
        <v>0</v>
      </c>
      <c r="AR263" s="22" t="s">
        <v>218</v>
      </c>
      <c r="AT263" s="22" t="s">
        <v>180</v>
      </c>
      <c r="AU263" s="22" t="s">
        <v>83</v>
      </c>
      <c r="AY263" s="22" t="s">
        <v>178</v>
      </c>
      <c r="BE263" s="184">
        <f>IF(N263="základní",J263,0)</f>
        <v>0</v>
      </c>
      <c r="BF263" s="184">
        <f>IF(N263="snížená",J263,0)</f>
        <v>0</v>
      </c>
      <c r="BG263" s="184">
        <f>IF(N263="zákl. přenesená",J263,0)</f>
        <v>0</v>
      </c>
      <c r="BH263" s="184">
        <f>IF(N263="sníž. přenesená",J263,0)</f>
        <v>0</v>
      </c>
      <c r="BI263" s="184">
        <f>IF(N263="nulová",J263,0)</f>
        <v>0</v>
      </c>
      <c r="BJ263" s="22" t="s">
        <v>81</v>
      </c>
      <c r="BK263" s="184">
        <f>ROUND(I263*H263,2)</f>
        <v>0</v>
      </c>
      <c r="BL263" s="22" t="s">
        <v>218</v>
      </c>
      <c r="BM263" s="22" t="s">
        <v>478</v>
      </c>
    </row>
    <row r="264" spans="2:65" s="1" customFormat="1" ht="16.5" customHeight="1">
      <c r="B264" s="172"/>
      <c r="C264" s="173" t="s">
        <v>480</v>
      </c>
      <c r="D264" s="173" t="s">
        <v>180</v>
      </c>
      <c r="E264" s="174" t="s">
        <v>572</v>
      </c>
      <c r="F264" s="175" t="s">
        <v>573</v>
      </c>
      <c r="G264" s="176" t="s">
        <v>299</v>
      </c>
      <c r="H264" s="177">
        <v>4</v>
      </c>
      <c r="I264" s="178"/>
      <c r="J264" s="179">
        <f>ROUND(I264*H264,2)</f>
        <v>0</v>
      </c>
      <c r="K264" s="175" t="s">
        <v>191</v>
      </c>
      <c r="L264" s="39"/>
      <c r="M264" s="180" t="s">
        <v>5</v>
      </c>
      <c r="N264" s="181" t="s">
        <v>44</v>
      </c>
      <c r="O264" s="40"/>
      <c r="P264" s="182">
        <f>O264*H264</f>
        <v>0</v>
      </c>
      <c r="Q264" s="182">
        <v>0</v>
      </c>
      <c r="R264" s="182">
        <f>Q264*H264</f>
        <v>0</v>
      </c>
      <c r="S264" s="182">
        <v>0</v>
      </c>
      <c r="T264" s="183">
        <f>S264*H264</f>
        <v>0</v>
      </c>
      <c r="AR264" s="22" t="s">
        <v>218</v>
      </c>
      <c r="AT264" s="22" t="s">
        <v>180</v>
      </c>
      <c r="AU264" s="22" t="s">
        <v>83</v>
      </c>
      <c r="AY264" s="22" t="s">
        <v>178</v>
      </c>
      <c r="BE264" s="184">
        <f>IF(N264="základní",J264,0)</f>
        <v>0</v>
      </c>
      <c r="BF264" s="184">
        <f>IF(N264="snížená",J264,0)</f>
        <v>0</v>
      </c>
      <c r="BG264" s="184">
        <f>IF(N264="zákl. přenesená",J264,0)</f>
        <v>0</v>
      </c>
      <c r="BH264" s="184">
        <f>IF(N264="sníž. přenesená",J264,0)</f>
        <v>0</v>
      </c>
      <c r="BI264" s="184">
        <f>IF(N264="nulová",J264,0)</f>
        <v>0</v>
      </c>
      <c r="BJ264" s="22" t="s">
        <v>81</v>
      </c>
      <c r="BK264" s="184">
        <f>ROUND(I264*H264,2)</f>
        <v>0</v>
      </c>
      <c r="BL264" s="22" t="s">
        <v>218</v>
      </c>
      <c r="BM264" s="22" t="s">
        <v>483</v>
      </c>
    </row>
    <row r="265" spans="2:65" s="1" customFormat="1" ht="38.25" customHeight="1">
      <c r="B265" s="172"/>
      <c r="C265" s="173" t="s">
        <v>339</v>
      </c>
      <c r="D265" s="173" t="s">
        <v>180</v>
      </c>
      <c r="E265" s="174" t="s">
        <v>579</v>
      </c>
      <c r="F265" s="175" t="s">
        <v>580</v>
      </c>
      <c r="G265" s="176" t="s">
        <v>560</v>
      </c>
      <c r="H265" s="212"/>
      <c r="I265" s="178"/>
      <c r="J265" s="179">
        <f>ROUND(I265*H265,2)</f>
        <v>0</v>
      </c>
      <c r="K265" s="175" t="s">
        <v>191</v>
      </c>
      <c r="L265" s="39"/>
      <c r="M265" s="180" t="s">
        <v>5</v>
      </c>
      <c r="N265" s="181" t="s">
        <v>44</v>
      </c>
      <c r="O265" s="40"/>
      <c r="P265" s="182">
        <f>O265*H265</f>
        <v>0</v>
      </c>
      <c r="Q265" s="182">
        <v>0</v>
      </c>
      <c r="R265" s="182">
        <f>Q265*H265</f>
        <v>0</v>
      </c>
      <c r="S265" s="182">
        <v>0</v>
      </c>
      <c r="T265" s="183">
        <f>S265*H265</f>
        <v>0</v>
      </c>
      <c r="AR265" s="22" t="s">
        <v>218</v>
      </c>
      <c r="AT265" s="22" t="s">
        <v>180</v>
      </c>
      <c r="AU265" s="22" t="s">
        <v>83</v>
      </c>
      <c r="AY265" s="22" t="s">
        <v>178</v>
      </c>
      <c r="BE265" s="184">
        <f>IF(N265="základní",J265,0)</f>
        <v>0</v>
      </c>
      <c r="BF265" s="184">
        <f>IF(N265="snížená",J265,0)</f>
        <v>0</v>
      </c>
      <c r="BG265" s="184">
        <f>IF(N265="zákl. přenesená",J265,0)</f>
        <v>0</v>
      </c>
      <c r="BH265" s="184">
        <f>IF(N265="sníž. přenesená",J265,0)</f>
        <v>0</v>
      </c>
      <c r="BI265" s="184">
        <f>IF(N265="nulová",J265,0)</f>
        <v>0</v>
      </c>
      <c r="BJ265" s="22" t="s">
        <v>81</v>
      </c>
      <c r="BK265" s="184">
        <f>ROUND(I265*H265,2)</f>
        <v>0</v>
      </c>
      <c r="BL265" s="22" t="s">
        <v>218</v>
      </c>
      <c r="BM265" s="22" t="s">
        <v>487</v>
      </c>
    </row>
    <row r="266" spans="2:63" s="10" customFormat="1" ht="29.85" customHeight="1">
      <c r="B266" s="159"/>
      <c r="D266" s="160" t="s">
        <v>72</v>
      </c>
      <c r="E266" s="170" t="s">
        <v>582</v>
      </c>
      <c r="F266" s="170" t="s">
        <v>583</v>
      </c>
      <c r="I266" s="162"/>
      <c r="J266" s="171">
        <f>BK266</f>
        <v>0</v>
      </c>
      <c r="L266" s="159"/>
      <c r="M266" s="164"/>
      <c r="N266" s="165"/>
      <c r="O266" s="165"/>
      <c r="P266" s="166">
        <f>SUM(P267:P268)</f>
        <v>0</v>
      </c>
      <c r="Q266" s="165"/>
      <c r="R266" s="166">
        <f>SUM(R267:R268)</f>
        <v>0</v>
      </c>
      <c r="S266" s="165"/>
      <c r="T266" s="167">
        <f>SUM(T267:T268)</f>
        <v>0</v>
      </c>
      <c r="AR266" s="160" t="s">
        <v>83</v>
      </c>
      <c r="AT266" s="168" t="s">
        <v>72</v>
      </c>
      <c r="AU266" s="168" t="s">
        <v>81</v>
      </c>
      <c r="AY266" s="160" t="s">
        <v>178</v>
      </c>
      <c r="BK266" s="169">
        <f>SUM(BK267:BK268)</f>
        <v>0</v>
      </c>
    </row>
    <row r="267" spans="2:65" s="1" customFormat="1" ht="16.5" customHeight="1">
      <c r="B267" s="172"/>
      <c r="C267" s="173" t="s">
        <v>489</v>
      </c>
      <c r="D267" s="173" t="s">
        <v>180</v>
      </c>
      <c r="E267" s="174" t="s">
        <v>584</v>
      </c>
      <c r="F267" s="175" t="s">
        <v>585</v>
      </c>
      <c r="G267" s="176" t="s">
        <v>299</v>
      </c>
      <c r="H267" s="177">
        <v>1</v>
      </c>
      <c r="I267" s="178"/>
      <c r="J267" s="179">
        <f>ROUND(I267*H267,2)</f>
        <v>0</v>
      </c>
      <c r="K267" s="175" t="s">
        <v>5</v>
      </c>
      <c r="L267" s="39"/>
      <c r="M267" s="180" t="s">
        <v>5</v>
      </c>
      <c r="N267" s="181" t="s">
        <v>44</v>
      </c>
      <c r="O267" s="40"/>
      <c r="P267" s="182">
        <f>O267*H267</f>
        <v>0</v>
      </c>
      <c r="Q267" s="182">
        <v>0</v>
      </c>
      <c r="R267" s="182">
        <f>Q267*H267</f>
        <v>0</v>
      </c>
      <c r="S267" s="182">
        <v>0</v>
      </c>
      <c r="T267" s="183">
        <f>S267*H267</f>
        <v>0</v>
      </c>
      <c r="AR267" s="22" t="s">
        <v>218</v>
      </c>
      <c r="AT267" s="22" t="s">
        <v>180</v>
      </c>
      <c r="AU267" s="22" t="s">
        <v>83</v>
      </c>
      <c r="AY267" s="22" t="s">
        <v>178</v>
      </c>
      <c r="BE267" s="184">
        <f>IF(N267="základní",J267,0)</f>
        <v>0</v>
      </c>
      <c r="BF267" s="184">
        <f>IF(N267="snížená",J267,0)</f>
        <v>0</v>
      </c>
      <c r="BG267" s="184">
        <f>IF(N267="zákl. přenesená",J267,0)</f>
        <v>0</v>
      </c>
      <c r="BH267" s="184">
        <f>IF(N267="sníž. přenesená",J267,0)</f>
        <v>0</v>
      </c>
      <c r="BI267" s="184">
        <f>IF(N267="nulová",J267,0)</f>
        <v>0</v>
      </c>
      <c r="BJ267" s="22" t="s">
        <v>81</v>
      </c>
      <c r="BK267" s="184">
        <f>ROUND(I267*H267,2)</f>
        <v>0</v>
      </c>
      <c r="BL267" s="22" t="s">
        <v>218</v>
      </c>
      <c r="BM267" s="22" t="s">
        <v>492</v>
      </c>
    </row>
    <row r="268" spans="2:65" s="1" customFormat="1" ht="16.5" customHeight="1">
      <c r="B268" s="172"/>
      <c r="C268" s="173" t="s">
        <v>345</v>
      </c>
      <c r="D268" s="173" t="s">
        <v>180</v>
      </c>
      <c r="E268" s="174" t="s">
        <v>588</v>
      </c>
      <c r="F268" s="175" t="s">
        <v>1051</v>
      </c>
      <c r="G268" s="176" t="s">
        <v>227</v>
      </c>
      <c r="H268" s="177">
        <v>1</v>
      </c>
      <c r="I268" s="178"/>
      <c r="J268" s="179">
        <f>ROUND(I268*H268,2)</f>
        <v>0</v>
      </c>
      <c r="K268" s="175" t="s">
        <v>5</v>
      </c>
      <c r="L268" s="39"/>
      <c r="M268" s="180" t="s">
        <v>5</v>
      </c>
      <c r="N268" s="181" t="s">
        <v>44</v>
      </c>
      <c r="O268" s="40"/>
      <c r="P268" s="182">
        <f>O268*H268</f>
        <v>0</v>
      </c>
      <c r="Q268" s="182">
        <v>0</v>
      </c>
      <c r="R268" s="182">
        <f>Q268*H268</f>
        <v>0</v>
      </c>
      <c r="S268" s="182">
        <v>0</v>
      </c>
      <c r="T268" s="183">
        <f>S268*H268</f>
        <v>0</v>
      </c>
      <c r="AR268" s="22" t="s">
        <v>218</v>
      </c>
      <c r="AT268" s="22" t="s">
        <v>180</v>
      </c>
      <c r="AU268" s="22" t="s">
        <v>83</v>
      </c>
      <c r="AY268" s="22" t="s">
        <v>178</v>
      </c>
      <c r="BE268" s="184">
        <f>IF(N268="základní",J268,0)</f>
        <v>0</v>
      </c>
      <c r="BF268" s="184">
        <f>IF(N268="snížená",J268,0)</f>
        <v>0</v>
      </c>
      <c r="BG268" s="184">
        <f>IF(N268="zákl. přenesená",J268,0)</f>
        <v>0</v>
      </c>
      <c r="BH268" s="184">
        <f>IF(N268="sníž. přenesená",J268,0)</f>
        <v>0</v>
      </c>
      <c r="BI268" s="184">
        <f>IF(N268="nulová",J268,0)</f>
        <v>0</v>
      </c>
      <c r="BJ268" s="22" t="s">
        <v>81</v>
      </c>
      <c r="BK268" s="184">
        <f>ROUND(I268*H268,2)</f>
        <v>0</v>
      </c>
      <c r="BL268" s="22" t="s">
        <v>218</v>
      </c>
      <c r="BM268" s="22" t="s">
        <v>498</v>
      </c>
    </row>
    <row r="269" spans="2:63" s="10" customFormat="1" ht="29.85" customHeight="1">
      <c r="B269" s="159"/>
      <c r="D269" s="160" t="s">
        <v>72</v>
      </c>
      <c r="E269" s="170" t="s">
        <v>591</v>
      </c>
      <c r="F269" s="170" t="s">
        <v>592</v>
      </c>
      <c r="I269" s="162"/>
      <c r="J269" s="171">
        <f>BK269</f>
        <v>0</v>
      </c>
      <c r="L269" s="159"/>
      <c r="M269" s="164"/>
      <c r="N269" s="165"/>
      <c r="O269" s="165"/>
      <c r="P269" s="166">
        <f>SUM(P270:P279)</f>
        <v>0</v>
      </c>
      <c r="Q269" s="165"/>
      <c r="R269" s="166">
        <f>SUM(R270:R279)</f>
        <v>1.110096</v>
      </c>
      <c r="S269" s="165"/>
      <c r="T269" s="167">
        <f>SUM(T270:T279)</f>
        <v>0</v>
      </c>
      <c r="AR269" s="160" t="s">
        <v>83</v>
      </c>
      <c r="AT269" s="168" t="s">
        <v>72</v>
      </c>
      <c r="AU269" s="168" t="s">
        <v>81</v>
      </c>
      <c r="AY269" s="160" t="s">
        <v>178</v>
      </c>
      <c r="BK269" s="169">
        <f>SUM(BK270:BK279)</f>
        <v>0</v>
      </c>
    </row>
    <row r="270" spans="2:65" s="1" customFormat="1" ht="25.5" customHeight="1">
      <c r="B270" s="172"/>
      <c r="C270" s="173" t="s">
        <v>500</v>
      </c>
      <c r="D270" s="173" t="s">
        <v>180</v>
      </c>
      <c r="E270" s="174" t="s">
        <v>593</v>
      </c>
      <c r="F270" s="175" t="s">
        <v>594</v>
      </c>
      <c r="G270" s="176" t="s">
        <v>183</v>
      </c>
      <c r="H270" s="177">
        <v>106.74</v>
      </c>
      <c r="I270" s="178"/>
      <c r="J270" s="179">
        <f>ROUND(I270*H270,2)</f>
        <v>0</v>
      </c>
      <c r="K270" s="175" t="s">
        <v>191</v>
      </c>
      <c r="L270" s="39"/>
      <c r="M270" s="180" t="s">
        <v>5</v>
      </c>
      <c r="N270" s="181" t="s">
        <v>44</v>
      </c>
      <c r="O270" s="40"/>
      <c r="P270" s="182">
        <f>O270*H270</f>
        <v>0</v>
      </c>
      <c r="Q270" s="182">
        <v>0</v>
      </c>
      <c r="R270" s="182">
        <f>Q270*H270</f>
        <v>0</v>
      </c>
      <c r="S270" s="182">
        <v>0</v>
      </c>
      <c r="T270" s="183">
        <f>S270*H270</f>
        <v>0</v>
      </c>
      <c r="AR270" s="22" t="s">
        <v>218</v>
      </c>
      <c r="AT270" s="22" t="s">
        <v>180</v>
      </c>
      <c r="AU270" s="22" t="s">
        <v>83</v>
      </c>
      <c r="AY270" s="22" t="s">
        <v>178</v>
      </c>
      <c r="BE270" s="184">
        <f>IF(N270="základní",J270,0)</f>
        <v>0</v>
      </c>
      <c r="BF270" s="184">
        <f>IF(N270="snížená",J270,0)</f>
        <v>0</v>
      </c>
      <c r="BG270" s="184">
        <f>IF(N270="zákl. přenesená",J270,0)</f>
        <v>0</v>
      </c>
      <c r="BH270" s="184">
        <f>IF(N270="sníž. přenesená",J270,0)</f>
        <v>0</v>
      </c>
      <c r="BI270" s="184">
        <f>IF(N270="nulová",J270,0)</f>
        <v>0</v>
      </c>
      <c r="BJ270" s="22" t="s">
        <v>81</v>
      </c>
      <c r="BK270" s="184">
        <f>ROUND(I270*H270,2)</f>
        <v>0</v>
      </c>
      <c r="BL270" s="22" t="s">
        <v>218</v>
      </c>
      <c r="BM270" s="22" t="s">
        <v>503</v>
      </c>
    </row>
    <row r="271" spans="2:65" s="1" customFormat="1" ht="16.5" customHeight="1">
      <c r="B271" s="172"/>
      <c r="C271" s="202" t="s">
        <v>418</v>
      </c>
      <c r="D271" s="202" t="s">
        <v>271</v>
      </c>
      <c r="E271" s="203" t="s">
        <v>597</v>
      </c>
      <c r="F271" s="204" t="s">
        <v>598</v>
      </c>
      <c r="G271" s="205" t="s">
        <v>183</v>
      </c>
      <c r="H271" s="206">
        <v>106.74</v>
      </c>
      <c r="I271" s="207"/>
      <c r="J271" s="208">
        <f>ROUND(I271*H271,2)</f>
        <v>0</v>
      </c>
      <c r="K271" s="204" t="s">
        <v>599</v>
      </c>
      <c r="L271" s="209"/>
      <c r="M271" s="210" t="s">
        <v>5</v>
      </c>
      <c r="N271" s="211" t="s">
        <v>44</v>
      </c>
      <c r="O271" s="40"/>
      <c r="P271" s="182">
        <f>O271*H271</f>
        <v>0</v>
      </c>
      <c r="Q271" s="182">
        <v>0.0104</v>
      </c>
      <c r="R271" s="182">
        <f>Q271*H271</f>
        <v>1.110096</v>
      </c>
      <c r="S271" s="182">
        <v>0</v>
      </c>
      <c r="T271" s="183">
        <f>S271*H271</f>
        <v>0</v>
      </c>
      <c r="AR271" s="22" t="s">
        <v>256</v>
      </c>
      <c r="AT271" s="22" t="s">
        <v>271</v>
      </c>
      <c r="AU271" s="22" t="s">
        <v>83</v>
      </c>
      <c r="AY271" s="22" t="s">
        <v>178</v>
      </c>
      <c r="BE271" s="184">
        <f>IF(N271="základní",J271,0)</f>
        <v>0</v>
      </c>
      <c r="BF271" s="184">
        <f>IF(N271="snížená",J271,0)</f>
        <v>0</v>
      </c>
      <c r="BG271" s="184">
        <f>IF(N271="zákl. přenesená",J271,0)</f>
        <v>0</v>
      </c>
      <c r="BH271" s="184">
        <f>IF(N271="sníž. přenesená",J271,0)</f>
        <v>0</v>
      </c>
      <c r="BI271" s="184">
        <f>IF(N271="nulová",J271,0)</f>
        <v>0</v>
      </c>
      <c r="BJ271" s="22" t="s">
        <v>81</v>
      </c>
      <c r="BK271" s="184">
        <f>ROUND(I271*H271,2)</f>
        <v>0</v>
      </c>
      <c r="BL271" s="22" t="s">
        <v>218</v>
      </c>
      <c r="BM271" s="22" t="s">
        <v>1052</v>
      </c>
    </row>
    <row r="272" spans="2:65" s="1" customFormat="1" ht="16.5" customHeight="1">
      <c r="B272" s="172"/>
      <c r="C272" s="300" t="s">
        <v>349</v>
      </c>
      <c r="D272" s="202" t="s">
        <v>271</v>
      </c>
      <c r="E272" s="203"/>
      <c r="F272" s="204" t="s">
        <v>603</v>
      </c>
      <c r="G272" s="205" t="s">
        <v>5</v>
      </c>
      <c r="H272" s="206"/>
      <c r="I272" s="207"/>
      <c r="J272" s="208">
        <f>ROUND(I272*H272,2)</f>
        <v>0</v>
      </c>
      <c r="K272" s="204" t="s">
        <v>5</v>
      </c>
      <c r="L272" s="209"/>
      <c r="M272" s="210" t="s">
        <v>5</v>
      </c>
      <c r="N272" s="211" t="s">
        <v>44</v>
      </c>
      <c r="O272" s="40"/>
      <c r="P272" s="182">
        <f>O272*H272</f>
        <v>0</v>
      </c>
      <c r="Q272" s="182">
        <v>0</v>
      </c>
      <c r="R272" s="182">
        <f>Q272*H272</f>
        <v>0</v>
      </c>
      <c r="S272" s="182">
        <v>0</v>
      </c>
      <c r="T272" s="183">
        <f>S272*H272</f>
        <v>0</v>
      </c>
      <c r="AR272" s="22" t="s">
        <v>256</v>
      </c>
      <c r="AT272" s="22" t="s">
        <v>271</v>
      </c>
      <c r="AU272" s="22" t="s">
        <v>83</v>
      </c>
      <c r="AY272" s="22" t="s">
        <v>178</v>
      </c>
      <c r="BE272" s="184">
        <f>IF(N272="základní",J272,0)</f>
        <v>0</v>
      </c>
      <c r="BF272" s="184">
        <f>IF(N272="snížená",J272,0)</f>
        <v>0</v>
      </c>
      <c r="BG272" s="184">
        <f>IF(N272="zákl. přenesená",J272,0)</f>
        <v>0</v>
      </c>
      <c r="BH272" s="184">
        <f>IF(N272="sníž. přenesená",J272,0)</f>
        <v>0</v>
      </c>
      <c r="BI272" s="184">
        <f>IF(N272="nulová",J272,0)</f>
        <v>0</v>
      </c>
      <c r="BJ272" s="22" t="s">
        <v>81</v>
      </c>
      <c r="BK272" s="184">
        <f>ROUND(I272*H272,2)</f>
        <v>0</v>
      </c>
      <c r="BL272" s="22" t="s">
        <v>218</v>
      </c>
      <c r="BM272" s="22" t="s">
        <v>506</v>
      </c>
    </row>
    <row r="273" spans="2:65" s="1" customFormat="1" ht="38.25" customHeight="1">
      <c r="B273" s="172"/>
      <c r="C273" s="298" t="s">
        <v>508</v>
      </c>
      <c r="D273" s="173" t="s">
        <v>180</v>
      </c>
      <c r="E273" s="174" t="s">
        <v>1053</v>
      </c>
      <c r="F273" s="175" t="s">
        <v>1054</v>
      </c>
      <c r="G273" s="176" t="s">
        <v>183</v>
      </c>
      <c r="H273" s="177">
        <v>106.74</v>
      </c>
      <c r="I273" s="178"/>
      <c r="J273" s="179">
        <f>ROUND(I273*H273,2)</f>
        <v>0</v>
      </c>
      <c r="K273" s="175" t="s">
        <v>191</v>
      </c>
      <c r="L273" s="39"/>
      <c r="M273" s="180" t="s">
        <v>5</v>
      </c>
      <c r="N273" s="181" t="s">
        <v>44</v>
      </c>
      <c r="O273" s="40"/>
      <c r="P273" s="182">
        <f>O273*H273</f>
        <v>0</v>
      </c>
      <c r="Q273" s="182">
        <v>0</v>
      </c>
      <c r="R273" s="182">
        <f>Q273*H273</f>
        <v>0</v>
      </c>
      <c r="S273" s="182">
        <v>0</v>
      </c>
      <c r="T273" s="183">
        <f>S273*H273</f>
        <v>0</v>
      </c>
      <c r="AR273" s="22" t="s">
        <v>218</v>
      </c>
      <c r="AT273" s="22" t="s">
        <v>180</v>
      </c>
      <c r="AU273" s="22" t="s">
        <v>83</v>
      </c>
      <c r="AY273" s="22" t="s">
        <v>178</v>
      </c>
      <c r="BE273" s="184">
        <f>IF(N273="základní",J273,0)</f>
        <v>0</v>
      </c>
      <c r="BF273" s="184">
        <f>IF(N273="snížená",J273,0)</f>
        <v>0</v>
      </c>
      <c r="BG273" s="184">
        <f>IF(N273="zákl. přenesená",J273,0)</f>
        <v>0</v>
      </c>
      <c r="BH273" s="184">
        <f>IF(N273="sníž. přenesená",J273,0)</f>
        <v>0</v>
      </c>
      <c r="BI273" s="184">
        <f>IF(N273="nulová",J273,0)</f>
        <v>0</v>
      </c>
      <c r="BJ273" s="22" t="s">
        <v>81</v>
      </c>
      <c r="BK273" s="184">
        <f>ROUND(I273*H273,2)</f>
        <v>0</v>
      </c>
      <c r="BL273" s="22" t="s">
        <v>218</v>
      </c>
      <c r="BM273" s="22" t="s">
        <v>511</v>
      </c>
    </row>
    <row r="274" spans="2:65" s="1" customFormat="1" ht="16.5" customHeight="1">
      <c r="B274" s="172"/>
      <c r="C274" s="300" t="s">
        <v>353</v>
      </c>
      <c r="D274" s="202" t="s">
        <v>271</v>
      </c>
      <c r="E274" s="203"/>
      <c r="F274" s="204" t="s">
        <v>603</v>
      </c>
      <c r="G274" s="205" t="s">
        <v>5</v>
      </c>
      <c r="H274" s="206"/>
      <c r="I274" s="207"/>
      <c r="J274" s="208">
        <f>ROUND(I274*H274,2)</f>
        <v>0</v>
      </c>
      <c r="K274" s="204" t="s">
        <v>191</v>
      </c>
      <c r="L274" s="209"/>
      <c r="M274" s="210" t="s">
        <v>5</v>
      </c>
      <c r="N274" s="211" t="s">
        <v>44</v>
      </c>
      <c r="O274" s="40"/>
      <c r="P274" s="182">
        <f>O274*H274</f>
        <v>0</v>
      </c>
      <c r="Q274" s="182">
        <v>0</v>
      </c>
      <c r="R274" s="182">
        <f>Q274*H274</f>
        <v>0</v>
      </c>
      <c r="S274" s="182">
        <v>0</v>
      </c>
      <c r="T274" s="183">
        <f>S274*H274</f>
        <v>0</v>
      </c>
      <c r="AR274" s="22" t="s">
        <v>256</v>
      </c>
      <c r="AT274" s="22" t="s">
        <v>271</v>
      </c>
      <c r="AU274" s="22" t="s">
        <v>83</v>
      </c>
      <c r="AY274" s="22" t="s">
        <v>178</v>
      </c>
      <c r="BE274" s="184">
        <f>IF(N274="základní",J274,0)</f>
        <v>0</v>
      </c>
      <c r="BF274" s="184">
        <f>IF(N274="snížená",J274,0)</f>
        <v>0</v>
      </c>
      <c r="BG274" s="184">
        <f>IF(N274="zákl. přenesená",J274,0)</f>
        <v>0</v>
      </c>
      <c r="BH274" s="184">
        <f>IF(N274="sníž. přenesená",J274,0)</f>
        <v>0</v>
      </c>
      <c r="BI274" s="184">
        <f>IF(N274="nulová",J274,0)</f>
        <v>0</v>
      </c>
      <c r="BJ274" s="22" t="s">
        <v>81</v>
      </c>
      <c r="BK274" s="184">
        <f>ROUND(I274*H274,2)</f>
        <v>0</v>
      </c>
      <c r="BL274" s="22" t="s">
        <v>218</v>
      </c>
      <c r="BM274" s="22" t="s">
        <v>516</v>
      </c>
    </row>
    <row r="275" spans="2:51" s="11" customFormat="1" ht="13.5">
      <c r="B275" s="185"/>
      <c r="D275" s="186" t="s">
        <v>186</v>
      </c>
      <c r="E275" s="187" t="s">
        <v>5</v>
      </c>
      <c r="F275" s="188" t="s">
        <v>81</v>
      </c>
      <c r="H275" s="189">
        <v>1</v>
      </c>
      <c r="I275" s="190"/>
      <c r="L275" s="185"/>
      <c r="M275" s="191"/>
      <c r="N275" s="192"/>
      <c r="O275" s="192"/>
      <c r="P275" s="192"/>
      <c r="Q275" s="192"/>
      <c r="R275" s="192"/>
      <c r="S275" s="192"/>
      <c r="T275" s="193"/>
      <c r="AT275" s="187" t="s">
        <v>186</v>
      </c>
      <c r="AU275" s="187" t="s">
        <v>83</v>
      </c>
      <c r="AV275" s="11" t="s">
        <v>83</v>
      </c>
      <c r="AW275" s="11" t="s">
        <v>37</v>
      </c>
      <c r="AX275" s="11" t="s">
        <v>81</v>
      </c>
      <c r="AY275" s="187" t="s">
        <v>178</v>
      </c>
    </row>
    <row r="276" spans="2:65" s="1" customFormat="1" ht="16.5" customHeight="1">
      <c r="B276" s="172"/>
      <c r="C276" s="173" t="s">
        <v>521</v>
      </c>
      <c r="D276" s="173" t="s">
        <v>180</v>
      </c>
      <c r="E276" s="174" t="s">
        <v>610</v>
      </c>
      <c r="F276" s="175" t="s">
        <v>611</v>
      </c>
      <c r="G276" s="176" t="s">
        <v>183</v>
      </c>
      <c r="H276" s="177">
        <v>213.48</v>
      </c>
      <c r="I276" s="178"/>
      <c r="J276" s="179">
        <f>ROUND(I276*H276,2)</f>
        <v>0</v>
      </c>
      <c r="K276" s="175" t="s">
        <v>191</v>
      </c>
      <c r="L276" s="39"/>
      <c r="M276" s="180" t="s">
        <v>5</v>
      </c>
      <c r="N276" s="181" t="s">
        <v>44</v>
      </c>
      <c r="O276" s="40"/>
      <c r="P276" s="182">
        <f>O276*H276</f>
        <v>0</v>
      </c>
      <c r="Q276" s="182">
        <v>0</v>
      </c>
      <c r="R276" s="182">
        <f>Q276*H276</f>
        <v>0</v>
      </c>
      <c r="S276" s="182">
        <v>0</v>
      </c>
      <c r="T276" s="183">
        <f>S276*H276</f>
        <v>0</v>
      </c>
      <c r="AR276" s="22" t="s">
        <v>218</v>
      </c>
      <c r="AT276" s="22" t="s">
        <v>180</v>
      </c>
      <c r="AU276" s="22" t="s">
        <v>83</v>
      </c>
      <c r="AY276" s="22" t="s">
        <v>178</v>
      </c>
      <c r="BE276" s="184">
        <f>IF(N276="základní",J276,0)</f>
        <v>0</v>
      </c>
      <c r="BF276" s="184">
        <f>IF(N276="snížená",J276,0)</f>
        <v>0</v>
      </c>
      <c r="BG276" s="184">
        <f>IF(N276="zákl. přenesená",J276,0)</f>
        <v>0</v>
      </c>
      <c r="BH276" s="184">
        <f>IF(N276="sníž. přenesená",J276,0)</f>
        <v>0</v>
      </c>
      <c r="BI276" s="184">
        <f>IF(N276="nulová",J276,0)</f>
        <v>0</v>
      </c>
      <c r="BJ276" s="22" t="s">
        <v>81</v>
      </c>
      <c r="BK276" s="184">
        <f>ROUND(I276*H276,2)</f>
        <v>0</v>
      </c>
      <c r="BL276" s="22" t="s">
        <v>218</v>
      </c>
      <c r="BM276" s="22" t="s">
        <v>524</v>
      </c>
    </row>
    <row r="277" spans="2:51" s="11" customFormat="1" ht="13.5">
      <c r="B277" s="185"/>
      <c r="D277" s="186" t="s">
        <v>186</v>
      </c>
      <c r="E277" s="187" t="s">
        <v>5</v>
      </c>
      <c r="F277" s="188" t="s">
        <v>1055</v>
      </c>
      <c r="H277" s="189">
        <v>213.48</v>
      </c>
      <c r="I277" s="190"/>
      <c r="L277" s="185"/>
      <c r="M277" s="191"/>
      <c r="N277" s="192"/>
      <c r="O277" s="192"/>
      <c r="P277" s="192"/>
      <c r="Q277" s="192"/>
      <c r="R277" s="192"/>
      <c r="S277" s="192"/>
      <c r="T277" s="193"/>
      <c r="AT277" s="187" t="s">
        <v>186</v>
      </c>
      <c r="AU277" s="187" t="s">
        <v>83</v>
      </c>
      <c r="AV277" s="11" t="s">
        <v>83</v>
      </c>
      <c r="AW277" s="11" t="s">
        <v>37</v>
      </c>
      <c r="AX277" s="11" t="s">
        <v>73</v>
      </c>
      <c r="AY277" s="187" t="s">
        <v>178</v>
      </c>
    </row>
    <row r="278" spans="2:51" s="12" customFormat="1" ht="13.5">
      <c r="B278" s="194"/>
      <c r="D278" s="186" t="s">
        <v>186</v>
      </c>
      <c r="E278" s="195" t="s">
        <v>5</v>
      </c>
      <c r="F278" s="196" t="s">
        <v>188</v>
      </c>
      <c r="H278" s="197">
        <v>213.48</v>
      </c>
      <c r="I278" s="198"/>
      <c r="L278" s="194"/>
      <c r="M278" s="199"/>
      <c r="N278" s="200"/>
      <c r="O278" s="200"/>
      <c r="P278" s="200"/>
      <c r="Q278" s="200"/>
      <c r="R278" s="200"/>
      <c r="S278" s="200"/>
      <c r="T278" s="201"/>
      <c r="AT278" s="195" t="s">
        <v>186</v>
      </c>
      <c r="AU278" s="195" t="s">
        <v>83</v>
      </c>
      <c r="AV278" s="12" t="s">
        <v>185</v>
      </c>
      <c r="AW278" s="12" t="s">
        <v>37</v>
      </c>
      <c r="AX278" s="12" t="s">
        <v>81</v>
      </c>
      <c r="AY278" s="195" t="s">
        <v>178</v>
      </c>
    </row>
    <row r="279" spans="2:65" s="1" customFormat="1" ht="38.25" customHeight="1">
      <c r="B279" s="172"/>
      <c r="C279" s="173" t="s">
        <v>357</v>
      </c>
      <c r="D279" s="173" t="s">
        <v>180</v>
      </c>
      <c r="E279" s="174" t="s">
        <v>615</v>
      </c>
      <c r="F279" s="175" t="s">
        <v>616</v>
      </c>
      <c r="G279" s="176" t="s">
        <v>560</v>
      </c>
      <c r="H279" s="212"/>
      <c r="I279" s="178"/>
      <c r="J279" s="179">
        <f>ROUND(I279*H279,2)</f>
        <v>0</v>
      </c>
      <c r="K279" s="175" t="s">
        <v>191</v>
      </c>
      <c r="L279" s="39"/>
      <c r="M279" s="180" t="s">
        <v>5</v>
      </c>
      <c r="N279" s="181" t="s">
        <v>44</v>
      </c>
      <c r="O279" s="40"/>
      <c r="P279" s="182">
        <f>O279*H279</f>
        <v>0</v>
      </c>
      <c r="Q279" s="182">
        <v>0</v>
      </c>
      <c r="R279" s="182">
        <f>Q279*H279</f>
        <v>0</v>
      </c>
      <c r="S279" s="182">
        <v>0</v>
      </c>
      <c r="T279" s="183">
        <f>S279*H279</f>
        <v>0</v>
      </c>
      <c r="AR279" s="22" t="s">
        <v>218</v>
      </c>
      <c r="AT279" s="22" t="s">
        <v>180</v>
      </c>
      <c r="AU279" s="22" t="s">
        <v>83</v>
      </c>
      <c r="AY279" s="22" t="s">
        <v>178</v>
      </c>
      <c r="BE279" s="184">
        <f>IF(N279="základní",J279,0)</f>
        <v>0</v>
      </c>
      <c r="BF279" s="184">
        <f>IF(N279="snížená",J279,0)</f>
        <v>0</v>
      </c>
      <c r="BG279" s="184">
        <f>IF(N279="zákl. přenesená",J279,0)</f>
        <v>0</v>
      </c>
      <c r="BH279" s="184">
        <f>IF(N279="sníž. přenesená",J279,0)</f>
        <v>0</v>
      </c>
      <c r="BI279" s="184">
        <f>IF(N279="nulová",J279,0)</f>
        <v>0</v>
      </c>
      <c r="BJ279" s="22" t="s">
        <v>81</v>
      </c>
      <c r="BK279" s="184">
        <f>ROUND(I279*H279,2)</f>
        <v>0</v>
      </c>
      <c r="BL279" s="22" t="s">
        <v>218</v>
      </c>
      <c r="BM279" s="22" t="s">
        <v>528</v>
      </c>
    </row>
    <row r="280" spans="2:63" s="10" customFormat="1" ht="29.85" customHeight="1">
      <c r="B280" s="159"/>
      <c r="D280" s="160" t="s">
        <v>72</v>
      </c>
      <c r="E280" s="170" t="s">
        <v>618</v>
      </c>
      <c r="F280" s="170" t="s">
        <v>619</v>
      </c>
      <c r="I280" s="162"/>
      <c r="J280" s="171">
        <f>BK280</f>
        <v>0</v>
      </c>
      <c r="L280" s="159"/>
      <c r="M280" s="164"/>
      <c r="N280" s="165"/>
      <c r="O280" s="165"/>
      <c r="P280" s="166">
        <f>SUM(P281:P304)</f>
        <v>0</v>
      </c>
      <c r="Q280" s="165"/>
      <c r="R280" s="166">
        <f>SUM(R281:R304)</f>
        <v>0</v>
      </c>
      <c r="S280" s="165"/>
      <c r="T280" s="167">
        <f>SUM(T281:T304)</f>
        <v>0</v>
      </c>
      <c r="AR280" s="160" t="s">
        <v>83</v>
      </c>
      <c r="AT280" s="168" t="s">
        <v>72</v>
      </c>
      <c r="AU280" s="168" t="s">
        <v>81</v>
      </c>
      <c r="AY280" s="160" t="s">
        <v>178</v>
      </c>
      <c r="BK280" s="169">
        <f>SUM(BK281:BK304)</f>
        <v>0</v>
      </c>
    </row>
    <row r="281" spans="2:65" s="1" customFormat="1" ht="16.5" customHeight="1">
      <c r="B281" s="172"/>
      <c r="C281" s="173" t="s">
        <v>530</v>
      </c>
      <c r="D281" s="173" t="s">
        <v>180</v>
      </c>
      <c r="E281" s="174" t="s">
        <v>624</v>
      </c>
      <c r="F281" s="175" t="s">
        <v>625</v>
      </c>
      <c r="G281" s="176" t="s">
        <v>290</v>
      </c>
      <c r="H281" s="177">
        <v>22.2</v>
      </c>
      <c r="I281" s="178"/>
      <c r="J281" s="179">
        <f>ROUND(I281*H281,2)</f>
        <v>0</v>
      </c>
      <c r="K281" s="175" t="s">
        <v>191</v>
      </c>
      <c r="L281" s="39"/>
      <c r="M281" s="180" t="s">
        <v>5</v>
      </c>
      <c r="N281" s="181" t="s">
        <v>44</v>
      </c>
      <c r="O281" s="40"/>
      <c r="P281" s="182">
        <f>O281*H281</f>
        <v>0</v>
      </c>
      <c r="Q281" s="182">
        <v>0</v>
      </c>
      <c r="R281" s="182">
        <f>Q281*H281</f>
        <v>0</v>
      </c>
      <c r="S281" s="182">
        <v>0</v>
      </c>
      <c r="T281" s="183">
        <f>S281*H281</f>
        <v>0</v>
      </c>
      <c r="AR281" s="22" t="s">
        <v>218</v>
      </c>
      <c r="AT281" s="22" t="s">
        <v>180</v>
      </c>
      <c r="AU281" s="22" t="s">
        <v>83</v>
      </c>
      <c r="AY281" s="22" t="s">
        <v>178</v>
      </c>
      <c r="BE281" s="184">
        <f>IF(N281="základní",J281,0)</f>
        <v>0</v>
      </c>
      <c r="BF281" s="184">
        <f>IF(N281="snížená",J281,0)</f>
        <v>0</v>
      </c>
      <c r="BG281" s="184">
        <f>IF(N281="zákl. přenesená",J281,0)</f>
        <v>0</v>
      </c>
      <c r="BH281" s="184">
        <f>IF(N281="sníž. přenesená",J281,0)</f>
        <v>0</v>
      </c>
      <c r="BI281" s="184">
        <f>IF(N281="nulová",J281,0)</f>
        <v>0</v>
      </c>
      <c r="BJ281" s="22" t="s">
        <v>81</v>
      </c>
      <c r="BK281" s="184">
        <f>ROUND(I281*H281,2)</f>
        <v>0</v>
      </c>
      <c r="BL281" s="22" t="s">
        <v>218</v>
      </c>
      <c r="BM281" s="22" t="s">
        <v>533</v>
      </c>
    </row>
    <row r="282" spans="2:51" s="11" customFormat="1" ht="13.5">
      <c r="B282" s="185"/>
      <c r="D282" s="186" t="s">
        <v>186</v>
      </c>
      <c r="E282" s="187" t="s">
        <v>5</v>
      </c>
      <c r="F282" s="188" t="s">
        <v>1056</v>
      </c>
      <c r="H282" s="189">
        <v>22.2</v>
      </c>
      <c r="I282" s="190"/>
      <c r="L282" s="185"/>
      <c r="M282" s="191"/>
      <c r="N282" s="192"/>
      <c r="O282" s="192"/>
      <c r="P282" s="192"/>
      <c r="Q282" s="192"/>
      <c r="R282" s="192"/>
      <c r="S282" s="192"/>
      <c r="T282" s="193"/>
      <c r="AT282" s="187" t="s">
        <v>186</v>
      </c>
      <c r="AU282" s="187" t="s">
        <v>83</v>
      </c>
      <c r="AV282" s="11" t="s">
        <v>83</v>
      </c>
      <c r="AW282" s="11" t="s">
        <v>37</v>
      </c>
      <c r="AX282" s="11" t="s">
        <v>73</v>
      </c>
      <c r="AY282" s="187" t="s">
        <v>178</v>
      </c>
    </row>
    <row r="283" spans="2:51" s="12" customFormat="1" ht="13.5">
      <c r="B283" s="194"/>
      <c r="D283" s="186" t="s">
        <v>186</v>
      </c>
      <c r="E283" s="195" t="s">
        <v>5</v>
      </c>
      <c r="F283" s="196" t="s">
        <v>188</v>
      </c>
      <c r="H283" s="197">
        <v>22.2</v>
      </c>
      <c r="I283" s="198"/>
      <c r="L283" s="194"/>
      <c r="M283" s="199"/>
      <c r="N283" s="200"/>
      <c r="O283" s="200"/>
      <c r="P283" s="200"/>
      <c r="Q283" s="200"/>
      <c r="R283" s="200"/>
      <c r="S283" s="200"/>
      <c r="T283" s="201"/>
      <c r="AT283" s="195" t="s">
        <v>186</v>
      </c>
      <c r="AU283" s="195" t="s">
        <v>83</v>
      </c>
      <c r="AV283" s="12" t="s">
        <v>185</v>
      </c>
      <c r="AW283" s="12" t="s">
        <v>37</v>
      </c>
      <c r="AX283" s="12" t="s">
        <v>81</v>
      </c>
      <c r="AY283" s="195" t="s">
        <v>178</v>
      </c>
    </row>
    <row r="284" spans="2:65" s="1" customFormat="1" ht="16.5" customHeight="1">
      <c r="B284" s="172"/>
      <c r="C284" s="173" t="s">
        <v>359</v>
      </c>
      <c r="D284" s="173" t="s">
        <v>180</v>
      </c>
      <c r="E284" s="174" t="s">
        <v>628</v>
      </c>
      <c r="F284" s="175" t="s">
        <v>629</v>
      </c>
      <c r="G284" s="176" t="s">
        <v>290</v>
      </c>
      <c r="H284" s="177">
        <v>52</v>
      </c>
      <c r="I284" s="178"/>
      <c r="J284" s="179">
        <f>ROUND(I284*H284,2)</f>
        <v>0</v>
      </c>
      <c r="K284" s="175" t="s">
        <v>267</v>
      </c>
      <c r="L284" s="39"/>
      <c r="M284" s="180" t="s">
        <v>5</v>
      </c>
      <c r="N284" s="181" t="s">
        <v>44</v>
      </c>
      <c r="O284" s="40"/>
      <c r="P284" s="182">
        <f>O284*H284</f>
        <v>0</v>
      </c>
      <c r="Q284" s="182">
        <v>0</v>
      </c>
      <c r="R284" s="182">
        <f>Q284*H284</f>
        <v>0</v>
      </c>
      <c r="S284" s="182">
        <v>0</v>
      </c>
      <c r="T284" s="183">
        <f>S284*H284</f>
        <v>0</v>
      </c>
      <c r="AR284" s="22" t="s">
        <v>218</v>
      </c>
      <c r="AT284" s="22" t="s">
        <v>180</v>
      </c>
      <c r="AU284" s="22" t="s">
        <v>83</v>
      </c>
      <c r="AY284" s="22" t="s">
        <v>178</v>
      </c>
      <c r="BE284" s="184">
        <f>IF(N284="základní",J284,0)</f>
        <v>0</v>
      </c>
      <c r="BF284" s="184">
        <f>IF(N284="snížená",J284,0)</f>
        <v>0</v>
      </c>
      <c r="BG284" s="184">
        <f>IF(N284="zákl. přenesená",J284,0)</f>
        <v>0</v>
      </c>
      <c r="BH284" s="184">
        <f>IF(N284="sníž. přenesená",J284,0)</f>
        <v>0</v>
      </c>
      <c r="BI284" s="184">
        <f>IF(N284="nulová",J284,0)</f>
        <v>0</v>
      </c>
      <c r="BJ284" s="22" t="s">
        <v>81</v>
      </c>
      <c r="BK284" s="184">
        <f>ROUND(I284*H284,2)</f>
        <v>0</v>
      </c>
      <c r="BL284" s="22" t="s">
        <v>218</v>
      </c>
      <c r="BM284" s="22" t="s">
        <v>537</v>
      </c>
    </row>
    <row r="285" spans="2:51" s="11" customFormat="1" ht="13.5">
      <c r="B285" s="185"/>
      <c r="D285" s="186" t="s">
        <v>186</v>
      </c>
      <c r="E285" s="187" t="s">
        <v>5</v>
      </c>
      <c r="F285" s="188" t="s">
        <v>1057</v>
      </c>
      <c r="H285" s="189">
        <v>52</v>
      </c>
      <c r="I285" s="190"/>
      <c r="L285" s="185"/>
      <c r="M285" s="191"/>
      <c r="N285" s="192"/>
      <c r="O285" s="192"/>
      <c r="P285" s="192"/>
      <c r="Q285" s="192"/>
      <c r="R285" s="192"/>
      <c r="S285" s="192"/>
      <c r="T285" s="193"/>
      <c r="AT285" s="187" t="s">
        <v>186</v>
      </c>
      <c r="AU285" s="187" t="s">
        <v>83</v>
      </c>
      <c r="AV285" s="11" t="s">
        <v>83</v>
      </c>
      <c r="AW285" s="11" t="s">
        <v>37</v>
      </c>
      <c r="AX285" s="11" t="s">
        <v>73</v>
      </c>
      <c r="AY285" s="187" t="s">
        <v>178</v>
      </c>
    </row>
    <row r="286" spans="2:51" s="12" customFormat="1" ht="13.5">
      <c r="B286" s="194"/>
      <c r="D286" s="186" t="s">
        <v>186</v>
      </c>
      <c r="E286" s="195" t="s">
        <v>5</v>
      </c>
      <c r="F286" s="196" t="s">
        <v>188</v>
      </c>
      <c r="H286" s="197">
        <v>52</v>
      </c>
      <c r="I286" s="198"/>
      <c r="L286" s="194"/>
      <c r="M286" s="199"/>
      <c r="N286" s="200"/>
      <c r="O286" s="200"/>
      <c r="P286" s="200"/>
      <c r="Q286" s="200"/>
      <c r="R286" s="200"/>
      <c r="S286" s="200"/>
      <c r="T286" s="201"/>
      <c r="AT286" s="195" t="s">
        <v>186</v>
      </c>
      <c r="AU286" s="195" t="s">
        <v>83</v>
      </c>
      <c r="AV286" s="12" t="s">
        <v>185</v>
      </c>
      <c r="AW286" s="12" t="s">
        <v>37</v>
      </c>
      <c r="AX286" s="12" t="s">
        <v>81</v>
      </c>
      <c r="AY286" s="195" t="s">
        <v>178</v>
      </c>
    </row>
    <row r="287" spans="2:65" s="1" customFormat="1" ht="16.5" customHeight="1">
      <c r="B287" s="172"/>
      <c r="C287" s="173" t="s">
        <v>538</v>
      </c>
      <c r="D287" s="173" t="s">
        <v>180</v>
      </c>
      <c r="E287" s="174" t="s">
        <v>633</v>
      </c>
      <c r="F287" s="175" t="s">
        <v>634</v>
      </c>
      <c r="G287" s="176" t="s">
        <v>290</v>
      </c>
      <c r="H287" s="177">
        <v>53.7</v>
      </c>
      <c r="I287" s="178"/>
      <c r="J287" s="179">
        <f>ROUND(I287*H287,2)</f>
        <v>0</v>
      </c>
      <c r="K287" s="175" t="s">
        <v>191</v>
      </c>
      <c r="L287" s="39"/>
      <c r="M287" s="180" t="s">
        <v>5</v>
      </c>
      <c r="N287" s="181" t="s">
        <v>44</v>
      </c>
      <c r="O287" s="40"/>
      <c r="P287" s="182">
        <f>O287*H287</f>
        <v>0</v>
      </c>
      <c r="Q287" s="182">
        <v>0</v>
      </c>
      <c r="R287" s="182">
        <f>Q287*H287</f>
        <v>0</v>
      </c>
      <c r="S287" s="182">
        <v>0</v>
      </c>
      <c r="T287" s="183">
        <f>S287*H287</f>
        <v>0</v>
      </c>
      <c r="AR287" s="22" t="s">
        <v>218</v>
      </c>
      <c r="AT287" s="22" t="s">
        <v>180</v>
      </c>
      <c r="AU287" s="22" t="s">
        <v>83</v>
      </c>
      <c r="AY287" s="22" t="s">
        <v>178</v>
      </c>
      <c r="BE287" s="184">
        <f>IF(N287="základní",J287,0)</f>
        <v>0</v>
      </c>
      <c r="BF287" s="184">
        <f>IF(N287="snížená",J287,0)</f>
        <v>0</v>
      </c>
      <c r="BG287" s="184">
        <f>IF(N287="zákl. přenesená",J287,0)</f>
        <v>0</v>
      </c>
      <c r="BH287" s="184">
        <f>IF(N287="sníž. přenesená",J287,0)</f>
        <v>0</v>
      </c>
      <c r="BI287" s="184">
        <f>IF(N287="nulová",J287,0)</f>
        <v>0</v>
      </c>
      <c r="BJ287" s="22" t="s">
        <v>81</v>
      </c>
      <c r="BK287" s="184">
        <f>ROUND(I287*H287,2)</f>
        <v>0</v>
      </c>
      <c r="BL287" s="22" t="s">
        <v>218</v>
      </c>
      <c r="BM287" s="22" t="s">
        <v>539</v>
      </c>
    </row>
    <row r="288" spans="2:51" s="11" customFormat="1" ht="13.5">
      <c r="B288" s="185"/>
      <c r="D288" s="186" t="s">
        <v>186</v>
      </c>
      <c r="E288" s="187" t="s">
        <v>5</v>
      </c>
      <c r="F288" s="188" t="s">
        <v>1058</v>
      </c>
      <c r="H288" s="189">
        <v>53.7</v>
      </c>
      <c r="I288" s="190"/>
      <c r="L288" s="185"/>
      <c r="M288" s="191"/>
      <c r="N288" s="192"/>
      <c r="O288" s="192"/>
      <c r="P288" s="192"/>
      <c r="Q288" s="192"/>
      <c r="R288" s="192"/>
      <c r="S288" s="192"/>
      <c r="T288" s="193"/>
      <c r="AT288" s="187" t="s">
        <v>186</v>
      </c>
      <c r="AU288" s="187" t="s">
        <v>83</v>
      </c>
      <c r="AV288" s="11" t="s">
        <v>83</v>
      </c>
      <c r="AW288" s="11" t="s">
        <v>37</v>
      </c>
      <c r="AX288" s="11" t="s">
        <v>73</v>
      </c>
      <c r="AY288" s="187" t="s">
        <v>178</v>
      </c>
    </row>
    <row r="289" spans="2:51" s="12" customFormat="1" ht="13.5">
      <c r="B289" s="194"/>
      <c r="D289" s="186" t="s">
        <v>186</v>
      </c>
      <c r="E289" s="195" t="s">
        <v>5</v>
      </c>
      <c r="F289" s="196" t="s">
        <v>188</v>
      </c>
      <c r="H289" s="197">
        <v>53.7</v>
      </c>
      <c r="I289" s="198"/>
      <c r="L289" s="194"/>
      <c r="M289" s="199"/>
      <c r="N289" s="200"/>
      <c r="O289" s="200"/>
      <c r="P289" s="200"/>
      <c r="Q289" s="200"/>
      <c r="R289" s="200"/>
      <c r="S289" s="200"/>
      <c r="T289" s="201"/>
      <c r="AT289" s="195" t="s">
        <v>186</v>
      </c>
      <c r="AU289" s="195" t="s">
        <v>83</v>
      </c>
      <c r="AV289" s="12" t="s">
        <v>185</v>
      </c>
      <c r="AW289" s="12" t="s">
        <v>37</v>
      </c>
      <c r="AX289" s="12" t="s">
        <v>81</v>
      </c>
      <c r="AY289" s="195" t="s">
        <v>178</v>
      </c>
    </row>
    <row r="290" spans="2:65" s="1" customFormat="1" ht="25.5" customHeight="1">
      <c r="B290" s="172"/>
      <c r="C290" s="173" t="s">
        <v>364</v>
      </c>
      <c r="D290" s="173" t="s">
        <v>180</v>
      </c>
      <c r="E290" s="174" t="s">
        <v>644</v>
      </c>
      <c r="F290" s="175" t="s">
        <v>645</v>
      </c>
      <c r="G290" s="176" t="s">
        <v>290</v>
      </c>
      <c r="H290" s="177">
        <v>52</v>
      </c>
      <c r="I290" s="178"/>
      <c r="J290" s="179">
        <f>ROUND(I290*H290,2)</f>
        <v>0</v>
      </c>
      <c r="K290" s="175" t="s">
        <v>267</v>
      </c>
      <c r="L290" s="39"/>
      <c r="M290" s="180" t="s">
        <v>5</v>
      </c>
      <c r="N290" s="181" t="s">
        <v>44</v>
      </c>
      <c r="O290" s="40"/>
      <c r="P290" s="182">
        <f>O290*H290</f>
        <v>0</v>
      </c>
      <c r="Q290" s="182">
        <v>0</v>
      </c>
      <c r="R290" s="182">
        <f>Q290*H290</f>
        <v>0</v>
      </c>
      <c r="S290" s="182">
        <v>0</v>
      </c>
      <c r="T290" s="183">
        <f>S290*H290</f>
        <v>0</v>
      </c>
      <c r="AR290" s="22" t="s">
        <v>218</v>
      </c>
      <c r="AT290" s="22" t="s">
        <v>180</v>
      </c>
      <c r="AU290" s="22" t="s">
        <v>83</v>
      </c>
      <c r="AY290" s="22" t="s">
        <v>178</v>
      </c>
      <c r="BE290" s="184">
        <f>IF(N290="základní",J290,0)</f>
        <v>0</v>
      </c>
      <c r="BF290" s="184">
        <f>IF(N290="snížená",J290,0)</f>
        <v>0</v>
      </c>
      <c r="BG290" s="184">
        <f>IF(N290="zákl. přenesená",J290,0)</f>
        <v>0</v>
      </c>
      <c r="BH290" s="184">
        <f>IF(N290="sníž. přenesená",J290,0)</f>
        <v>0</v>
      </c>
      <c r="BI290" s="184">
        <f>IF(N290="nulová",J290,0)</f>
        <v>0</v>
      </c>
      <c r="BJ290" s="22" t="s">
        <v>81</v>
      </c>
      <c r="BK290" s="184">
        <f>ROUND(I290*H290,2)</f>
        <v>0</v>
      </c>
      <c r="BL290" s="22" t="s">
        <v>218</v>
      </c>
      <c r="BM290" s="22" t="s">
        <v>542</v>
      </c>
    </row>
    <row r="291" spans="2:65" s="1" customFormat="1" ht="25.5" customHeight="1">
      <c r="B291" s="172"/>
      <c r="C291" s="173" t="s">
        <v>544</v>
      </c>
      <c r="D291" s="173" t="s">
        <v>180</v>
      </c>
      <c r="E291" s="174" t="s">
        <v>652</v>
      </c>
      <c r="F291" s="175" t="s">
        <v>653</v>
      </c>
      <c r="G291" s="176" t="s">
        <v>290</v>
      </c>
      <c r="H291" s="177">
        <v>46.2</v>
      </c>
      <c r="I291" s="178"/>
      <c r="J291" s="179">
        <f>ROUND(I291*H291,2)</f>
        <v>0</v>
      </c>
      <c r="K291" s="175" t="s">
        <v>5</v>
      </c>
      <c r="L291" s="39"/>
      <c r="M291" s="180" t="s">
        <v>5</v>
      </c>
      <c r="N291" s="181" t="s">
        <v>44</v>
      </c>
      <c r="O291" s="40"/>
      <c r="P291" s="182">
        <f>O291*H291</f>
        <v>0</v>
      </c>
      <c r="Q291" s="182">
        <v>0</v>
      </c>
      <c r="R291" s="182">
        <f>Q291*H291</f>
        <v>0</v>
      </c>
      <c r="S291" s="182">
        <v>0</v>
      </c>
      <c r="T291" s="183">
        <f>S291*H291</f>
        <v>0</v>
      </c>
      <c r="AR291" s="22" t="s">
        <v>218</v>
      </c>
      <c r="AT291" s="22" t="s">
        <v>180</v>
      </c>
      <c r="AU291" s="22" t="s">
        <v>83</v>
      </c>
      <c r="AY291" s="22" t="s">
        <v>178</v>
      </c>
      <c r="BE291" s="184">
        <f>IF(N291="základní",J291,0)</f>
        <v>0</v>
      </c>
      <c r="BF291" s="184">
        <f>IF(N291="snížená",J291,0)</f>
        <v>0</v>
      </c>
      <c r="BG291" s="184">
        <f>IF(N291="zákl. přenesená",J291,0)</f>
        <v>0</v>
      </c>
      <c r="BH291" s="184">
        <f>IF(N291="sníž. přenesená",J291,0)</f>
        <v>0</v>
      </c>
      <c r="BI291" s="184">
        <f>IF(N291="nulová",J291,0)</f>
        <v>0</v>
      </c>
      <c r="BJ291" s="22" t="s">
        <v>81</v>
      </c>
      <c r="BK291" s="184">
        <f>ROUND(I291*H291,2)</f>
        <v>0</v>
      </c>
      <c r="BL291" s="22" t="s">
        <v>218</v>
      </c>
      <c r="BM291" s="22" t="s">
        <v>547</v>
      </c>
    </row>
    <row r="292" spans="2:51" s="11" customFormat="1" ht="13.5">
      <c r="B292" s="185"/>
      <c r="D292" s="186" t="s">
        <v>186</v>
      </c>
      <c r="E292" s="187" t="s">
        <v>5</v>
      </c>
      <c r="F292" s="188" t="s">
        <v>1059</v>
      </c>
      <c r="H292" s="189">
        <v>46.2</v>
      </c>
      <c r="I292" s="190"/>
      <c r="L292" s="185"/>
      <c r="M292" s="191"/>
      <c r="N292" s="192"/>
      <c r="O292" s="192"/>
      <c r="P292" s="192"/>
      <c r="Q292" s="192"/>
      <c r="R292" s="192"/>
      <c r="S292" s="192"/>
      <c r="T292" s="193"/>
      <c r="AT292" s="187" t="s">
        <v>186</v>
      </c>
      <c r="AU292" s="187" t="s">
        <v>83</v>
      </c>
      <c r="AV292" s="11" t="s">
        <v>83</v>
      </c>
      <c r="AW292" s="11" t="s">
        <v>37</v>
      </c>
      <c r="AX292" s="11" t="s">
        <v>73</v>
      </c>
      <c r="AY292" s="187" t="s">
        <v>178</v>
      </c>
    </row>
    <row r="293" spans="2:51" s="12" customFormat="1" ht="13.5">
      <c r="B293" s="194"/>
      <c r="D293" s="186" t="s">
        <v>186</v>
      </c>
      <c r="E293" s="195" t="s">
        <v>5</v>
      </c>
      <c r="F293" s="196" t="s">
        <v>188</v>
      </c>
      <c r="H293" s="197">
        <v>46.2</v>
      </c>
      <c r="I293" s="198"/>
      <c r="L293" s="194"/>
      <c r="M293" s="199"/>
      <c r="N293" s="200"/>
      <c r="O293" s="200"/>
      <c r="P293" s="200"/>
      <c r="Q293" s="200"/>
      <c r="R293" s="200"/>
      <c r="S293" s="200"/>
      <c r="T293" s="201"/>
      <c r="AT293" s="195" t="s">
        <v>186</v>
      </c>
      <c r="AU293" s="195" t="s">
        <v>83</v>
      </c>
      <c r="AV293" s="12" t="s">
        <v>185</v>
      </c>
      <c r="AW293" s="12" t="s">
        <v>37</v>
      </c>
      <c r="AX293" s="12" t="s">
        <v>81</v>
      </c>
      <c r="AY293" s="195" t="s">
        <v>178</v>
      </c>
    </row>
    <row r="294" spans="2:65" s="1" customFormat="1" ht="25.5" customHeight="1">
      <c r="B294" s="172"/>
      <c r="C294" s="173" t="s">
        <v>369</v>
      </c>
      <c r="D294" s="173" t="s">
        <v>180</v>
      </c>
      <c r="E294" s="174" t="s">
        <v>1060</v>
      </c>
      <c r="F294" s="175" t="s">
        <v>1061</v>
      </c>
      <c r="G294" s="176" t="s">
        <v>290</v>
      </c>
      <c r="H294" s="177">
        <v>41.2</v>
      </c>
      <c r="I294" s="178"/>
      <c r="J294" s="179">
        <f>ROUND(I294*H294,2)</f>
        <v>0</v>
      </c>
      <c r="K294" s="175" t="s">
        <v>5</v>
      </c>
      <c r="L294" s="39"/>
      <c r="M294" s="180" t="s">
        <v>5</v>
      </c>
      <c r="N294" s="181" t="s">
        <v>44</v>
      </c>
      <c r="O294" s="40"/>
      <c r="P294" s="182">
        <f>O294*H294</f>
        <v>0</v>
      </c>
      <c r="Q294" s="182">
        <v>0</v>
      </c>
      <c r="R294" s="182">
        <f>Q294*H294</f>
        <v>0</v>
      </c>
      <c r="S294" s="182">
        <v>0</v>
      </c>
      <c r="T294" s="183">
        <f>S294*H294</f>
        <v>0</v>
      </c>
      <c r="AR294" s="22" t="s">
        <v>218</v>
      </c>
      <c r="AT294" s="22" t="s">
        <v>180</v>
      </c>
      <c r="AU294" s="22" t="s">
        <v>83</v>
      </c>
      <c r="AY294" s="22" t="s">
        <v>178</v>
      </c>
      <c r="BE294" s="184">
        <f>IF(N294="základní",J294,0)</f>
        <v>0</v>
      </c>
      <c r="BF294" s="184">
        <f>IF(N294="snížená",J294,0)</f>
        <v>0</v>
      </c>
      <c r="BG294" s="184">
        <f>IF(N294="zákl. přenesená",J294,0)</f>
        <v>0</v>
      </c>
      <c r="BH294" s="184">
        <f>IF(N294="sníž. přenesená",J294,0)</f>
        <v>0</v>
      </c>
      <c r="BI294" s="184">
        <f>IF(N294="nulová",J294,0)</f>
        <v>0</v>
      </c>
      <c r="BJ294" s="22" t="s">
        <v>81</v>
      </c>
      <c r="BK294" s="184">
        <f>ROUND(I294*H294,2)</f>
        <v>0</v>
      </c>
      <c r="BL294" s="22" t="s">
        <v>218</v>
      </c>
      <c r="BM294" s="22" t="s">
        <v>551</v>
      </c>
    </row>
    <row r="295" spans="2:65" s="1" customFormat="1" ht="25.5" customHeight="1">
      <c r="B295" s="172"/>
      <c r="C295" s="173" t="s">
        <v>553</v>
      </c>
      <c r="D295" s="173" t="s">
        <v>180</v>
      </c>
      <c r="E295" s="174" t="s">
        <v>1062</v>
      </c>
      <c r="F295" s="175" t="s">
        <v>1063</v>
      </c>
      <c r="G295" s="176" t="s">
        <v>290</v>
      </c>
      <c r="H295" s="177">
        <v>47</v>
      </c>
      <c r="I295" s="178"/>
      <c r="J295" s="179">
        <f>ROUND(I295*H295,2)</f>
        <v>0</v>
      </c>
      <c r="K295" s="175" t="s">
        <v>5</v>
      </c>
      <c r="L295" s="39"/>
      <c r="M295" s="180" t="s">
        <v>5</v>
      </c>
      <c r="N295" s="181" t="s">
        <v>44</v>
      </c>
      <c r="O295" s="40"/>
      <c r="P295" s="182">
        <f>O295*H295</f>
        <v>0</v>
      </c>
      <c r="Q295" s="182">
        <v>0</v>
      </c>
      <c r="R295" s="182">
        <f>Q295*H295</f>
        <v>0</v>
      </c>
      <c r="S295" s="182">
        <v>0</v>
      </c>
      <c r="T295" s="183">
        <f>S295*H295</f>
        <v>0</v>
      </c>
      <c r="AR295" s="22" t="s">
        <v>218</v>
      </c>
      <c r="AT295" s="22" t="s">
        <v>180</v>
      </c>
      <c r="AU295" s="22" t="s">
        <v>83</v>
      </c>
      <c r="AY295" s="22" t="s">
        <v>178</v>
      </c>
      <c r="BE295" s="184">
        <f>IF(N295="základní",J295,0)</f>
        <v>0</v>
      </c>
      <c r="BF295" s="184">
        <f>IF(N295="snížená",J295,0)</f>
        <v>0</v>
      </c>
      <c r="BG295" s="184">
        <f>IF(N295="zákl. přenesená",J295,0)</f>
        <v>0</v>
      </c>
      <c r="BH295" s="184">
        <f>IF(N295="sníž. přenesená",J295,0)</f>
        <v>0</v>
      </c>
      <c r="BI295" s="184">
        <f>IF(N295="nulová",J295,0)</f>
        <v>0</v>
      </c>
      <c r="BJ295" s="22" t="s">
        <v>81</v>
      </c>
      <c r="BK295" s="184">
        <f>ROUND(I295*H295,2)</f>
        <v>0</v>
      </c>
      <c r="BL295" s="22" t="s">
        <v>218</v>
      </c>
      <c r="BM295" s="22" t="s">
        <v>556</v>
      </c>
    </row>
    <row r="296" spans="2:65" s="1" customFormat="1" ht="25.5" customHeight="1">
      <c r="B296" s="172"/>
      <c r="C296" s="173" t="s">
        <v>373</v>
      </c>
      <c r="D296" s="173" t="s">
        <v>180</v>
      </c>
      <c r="E296" s="174" t="s">
        <v>1064</v>
      </c>
      <c r="F296" s="175" t="s">
        <v>1065</v>
      </c>
      <c r="G296" s="176" t="s">
        <v>290</v>
      </c>
      <c r="H296" s="177">
        <v>22.2</v>
      </c>
      <c r="I296" s="178"/>
      <c r="J296" s="179">
        <f>ROUND(I296*H296,2)</f>
        <v>0</v>
      </c>
      <c r="K296" s="175" t="s">
        <v>5</v>
      </c>
      <c r="L296" s="39"/>
      <c r="M296" s="180" t="s">
        <v>5</v>
      </c>
      <c r="N296" s="181" t="s">
        <v>44</v>
      </c>
      <c r="O296" s="40"/>
      <c r="P296" s="182">
        <f>O296*H296</f>
        <v>0</v>
      </c>
      <c r="Q296" s="182">
        <v>0</v>
      </c>
      <c r="R296" s="182">
        <f>Q296*H296</f>
        <v>0</v>
      </c>
      <c r="S296" s="182">
        <v>0</v>
      </c>
      <c r="T296" s="183">
        <f>S296*H296</f>
        <v>0</v>
      </c>
      <c r="AR296" s="22" t="s">
        <v>218</v>
      </c>
      <c r="AT296" s="22" t="s">
        <v>180</v>
      </c>
      <c r="AU296" s="22" t="s">
        <v>83</v>
      </c>
      <c r="AY296" s="22" t="s">
        <v>178</v>
      </c>
      <c r="BE296" s="184">
        <f>IF(N296="základní",J296,0)</f>
        <v>0</v>
      </c>
      <c r="BF296" s="184">
        <f>IF(N296="snížená",J296,0)</f>
        <v>0</v>
      </c>
      <c r="BG296" s="184">
        <f>IF(N296="zákl. přenesená",J296,0)</f>
        <v>0</v>
      </c>
      <c r="BH296" s="184">
        <f>IF(N296="sníž. přenesená",J296,0)</f>
        <v>0</v>
      </c>
      <c r="BI296" s="184">
        <f>IF(N296="nulová",J296,0)</f>
        <v>0</v>
      </c>
      <c r="BJ296" s="22" t="s">
        <v>81</v>
      </c>
      <c r="BK296" s="184">
        <f>ROUND(I296*H296,2)</f>
        <v>0</v>
      </c>
      <c r="BL296" s="22" t="s">
        <v>218</v>
      </c>
      <c r="BM296" s="22" t="s">
        <v>561</v>
      </c>
    </row>
    <row r="297" spans="2:51" s="11" customFormat="1" ht="13.5">
      <c r="B297" s="185"/>
      <c r="D297" s="186" t="s">
        <v>186</v>
      </c>
      <c r="E297" s="187" t="s">
        <v>5</v>
      </c>
      <c r="F297" s="188" t="s">
        <v>1066</v>
      </c>
      <c r="H297" s="189">
        <v>22.2</v>
      </c>
      <c r="I297" s="190"/>
      <c r="L297" s="185"/>
      <c r="M297" s="191"/>
      <c r="N297" s="192"/>
      <c r="O297" s="192"/>
      <c r="P297" s="192"/>
      <c r="Q297" s="192"/>
      <c r="R297" s="192"/>
      <c r="S297" s="192"/>
      <c r="T297" s="193"/>
      <c r="AT297" s="187" t="s">
        <v>186</v>
      </c>
      <c r="AU297" s="187" t="s">
        <v>83</v>
      </c>
      <c r="AV297" s="11" t="s">
        <v>83</v>
      </c>
      <c r="AW297" s="11" t="s">
        <v>37</v>
      </c>
      <c r="AX297" s="11" t="s">
        <v>73</v>
      </c>
      <c r="AY297" s="187" t="s">
        <v>178</v>
      </c>
    </row>
    <row r="298" spans="2:51" s="12" customFormat="1" ht="13.5">
      <c r="B298" s="194"/>
      <c r="D298" s="186" t="s">
        <v>186</v>
      </c>
      <c r="E298" s="195" t="s">
        <v>5</v>
      </c>
      <c r="F298" s="196" t="s">
        <v>188</v>
      </c>
      <c r="H298" s="197">
        <v>22.2</v>
      </c>
      <c r="I298" s="198"/>
      <c r="L298" s="194"/>
      <c r="M298" s="199"/>
      <c r="N298" s="200"/>
      <c r="O298" s="200"/>
      <c r="P298" s="200"/>
      <c r="Q298" s="200"/>
      <c r="R298" s="200"/>
      <c r="S298" s="200"/>
      <c r="T298" s="201"/>
      <c r="AT298" s="195" t="s">
        <v>186</v>
      </c>
      <c r="AU298" s="195" t="s">
        <v>83</v>
      </c>
      <c r="AV298" s="12" t="s">
        <v>185</v>
      </c>
      <c r="AW298" s="12" t="s">
        <v>37</v>
      </c>
      <c r="AX298" s="12" t="s">
        <v>81</v>
      </c>
      <c r="AY298" s="195" t="s">
        <v>178</v>
      </c>
    </row>
    <row r="299" spans="2:65" s="1" customFormat="1" ht="16.5" customHeight="1">
      <c r="B299" s="172"/>
      <c r="C299" s="173" t="s">
        <v>564</v>
      </c>
      <c r="D299" s="173" t="s">
        <v>180</v>
      </c>
      <c r="E299" s="174" t="s">
        <v>657</v>
      </c>
      <c r="F299" s="175" t="s">
        <v>658</v>
      </c>
      <c r="G299" s="176" t="s">
        <v>290</v>
      </c>
      <c r="H299" s="177">
        <v>46.2</v>
      </c>
      <c r="I299" s="178"/>
      <c r="J299" s="179">
        <f>ROUND(I299*H299,2)</f>
        <v>0</v>
      </c>
      <c r="K299" s="175" t="s">
        <v>197</v>
      </c>
      <c r="L299" s="39"/>
      <c r="M299" s="180" t="s">
        <v>5</v>
      </c>
      <c r="N299" s="181" t="s">
        <v>44</v>
      </c>
      <c r="O299" s="40"/>
      <c r="P299" s="182">
        <f>O299*H299</f>
        <v>0</v>
      </c>
      <c r="Q299" s="182">
        <v>0</v>
      </c>
      <c r="R299" s="182">
        <f>Q299*H299</f>
        <v>0</v>
      </c>
      <c r="S299" s="182">
        <v>0</v>
      </c>
      <c r="T299" s="183">
        <f>S299*H299</f>
        <v>0</v>
      </c>
      <c r="AR299" s="22" t="s">
        <v>218</v>
      </c>
      <c r="AT299" s="22" t="s">
        <v>180</v>
      </c>
      <c r="AU299" s="22" t="s">
        <v>83</v>
      </c>
      <c r="AY299" s="22" t="s">
        <v>178</v>
      </c>
      <c r="BE299" s="184">
        <f>IF(N299="základní",J299,0)</f>
        <v>0</v>
      </c>
      <c r="BF299" s="184">
        <f>IF(N299="snížená",J299,0)</f>
        <v>0</v>
      </c>
      <c r="BG299" s="184">
        <f>IF(N299="zákl. přenesená",J299,0)</f>
        <v>0</v>
      </c>
      <c r="BH299" s="184">
        <f>IF(N299="sníž. přenesená",J299,0)</f>
        <v>0</v>
      </c>
      <c r="BI299" s="184">
        <f>IF(N299="nulová",J299,0)</f>
        <v>0</v>
      </c>
      <c r="BJ299" s="22" t="s">
        <v>81</v>
      </c>
      <c r="BK299" s="184">
        <f>ROUND(I299*H299,2)</f>
        <v>0</v>
      </c>
      <c r="BL299" s="22" t="s">
        <v>218</v>
      </c>
      <c r="BM299" s="22" t="s">
        <v>567</v>
      </c>
    </row>
    <row r="300" spans="2:51" s="11" customFormat="1" ht="13.5">
      <c r="B300" s="185"/>
      <c r="D300" s="186" t="s">
        <v>186</v>
      </c>
      <c r="E300" s="187" t="s">
        <v>5</v>
      </c>
      <c r="F300" s="188" t="s">
        <v>1067</v>
      </c>
      <c r="H300" s="189">
        <v>46.2</v>
      </c>
      <c r="I300" s="190"/>
      <c r="L300" s="185"/>
      <c r="M300" s="191"/>
      <c r="N300" s="192"/>
      <c r="O300" s="192"/>
      <c r="P300" s="192"/>
      <c r="Q300" s="192"/>
      <c r="R300" s="192"/>
      <c r="S300" s="192"/>
      <c r="T300" s="193"/>
      <c r="AT300" s="187" t="s">
        <v>186</v>
      </c>
      <c r="AU300" s="187" t="s">
        <v>83</v>
      </c>
      <c r="AV300" s="11" t="s">
        <v>83</v>
      </c>
      <c r="AW300" s="11" t="s">
        <v>37</v>
      </c>
      <c r="AX300" s="11" t="s">
        <v>73</v>
      </c>
      <c r="AY300" s="187" t="s">
        <v>178</v>
      </c>
    </row>
    <row r="301" spans="2:51" s="12" customFormat="1" ht="13.5">
      <c r="B301" s="194"/>
      <c r="D301" s="186" t="s">
        <v>186</v>
      </c>
      <c r="E301" s="195" t="s">
        <v>5</v>
      </c>
      <c r="F301" s="196" t="s">
        <v>188</v>
      </c>
      <c r="H301" s="197">
        <v>46.2</v>
      </c>
      <c r="I301" s="198"/>
      <c r="L301" s="194"/>
      <c r="M301" s="199"/>
      <c r="N301" s="200"/>
      <c r="O301" s="200"/>
      <c r="P301" s="200"/>
      <c r="Q301" s="200"/>
      <c r="R301" s="200"/>
      <c r="S301" s="200"/>
      <c r="T301" s="201"/>
      <c r="AT301" s="195" t="s">
        <v>186</v>
      </c>
      <c r="AU301" s="195" t="s">
        <v>83</v>
      </c>
      <c r="AV301" s="12" t="s">
        <v>185</v>
      </c>
      <c r="AW301" s="12" t="s">
        <v>37</v>
      </c>
      <c r="AX301" s="12" t="s">
        <v>81</v>
      </c>
      <c r="AY301" s="195" t="s">
        <v>178</v>
      </c>
    </row>
    <row r="302" spans="2:65" s="1" customFormat="1" ht="25.5" customHeight="1">
      <c r="B302" s="172"/>
      <c r="C302" s="173" t="s">
        <v>377</v>
      </c>
      <c r="D302" s="173" t="s">
        <v>180</v>
      </c>
      <c r="E302" s="174" t="s">
        <v>1068</v>
      </c>
      <c r="F302" s="175" t="s">
        <v>662</v>
      </c>
      <c r="G302" s="176" t="s">
        <v>290</v>
      </c>
      <c r="H302" s="177">
        <v>52</v>
      </c>
      <c r="I302" s="178"/>
      <c r="J302" s="179">
        <f>ROUND(I302*H302,2)</f>
        <v>0</v>
      </c>
      <c r="K302" s="175" t="s">
        <v>267</v>
      </c>
      <c r="L302" s="39"/>
      <c r="M302" s="180" t="s">
        <v>5</v>
      </c>
      <c r="N302" s="181" t="s">
        <v>44</v>
      </c>
      <c r="O302" s="40"/>
      <c r="P302" s="182">
        <f>O302*H302</f>
        <v>0</v>
      </c>
      <c r="Q302" s="182">
        <v>0</v>
      </c>
      <c r="R302" s="182">
        <f>Q302*H302</f>
        <v>0</v>
      </c>
      <c r="S302" s="182">
        <v>0</v>
      </c>
      <c r="T302" s="183">
        <f>S302*H302</f>
        <v>0</v>
      </c>
      <c r="AR302" s="22" t="s">
        <v>218</v>
      </c>
      <c r="AT302" s="22" t="s">
        <v>180</v>
      </c>
      <c r="AU302" s="22" t="s">
        <v>83</v>
      </c>
      <c r="AY302" s="22" t="s">
        <v>178</v>
      </c>
      <c r="BE302" s="184">
        <f>IF(N302="základní",J302,0)</f>
        <v>0</v>
      </c>
      <c r="BF302" s="184">
        <f>IF(N302="snížená",J302,0)</f>
        <v>0</v>
      </c>
      <c r="BG302" s="184">
        <f>IF(N302="zákl. přenesená",J302,0)</f>
        <v>0</v>
      </c>
      <c r="BH302" s="184">
        <f>IF(N302="sníž. přenesená",J302,0)</f>
        <v>0</v>
      </c>
      <c r="BI302" s="184">
        <f>IF(N302="nulová",J302,0)</f>
        <v>0</v>
      </c>
      <c r="BJ302" s="22" t="s">
        <v>81</v>
      </c>
      <c r="BK302" s="184">
        <f>ROUND(I302*H302,2)</f>
        <v>0</v>
      </c>
      <c r="BL302" s="22" t="s">
        <v>218</v>
      </c>
      <c r="BM302" s="22" t="s">
        <v>570</v>
      </c>
    </row>
    <row r="303" spans="2:65" s="1" customFormat="1" ht="25.5" customHeight="1">
      <c r="B303" s="172"/>
      <c r="C303" s="173" t="s">
        <v>571</v>
      </c>
      <c r="D303" s="173" t="s">
        <v>180</v>
      </c>
      <c r="E303" s="174" t="s">
        <v>665</v>
      </c>
      <c r="F303" s="175" t="s">
        <v>666</v>
      </c>
      <c r="G303" s="176" t="s">
        <v>290</v>
      </c>
      <c r="H303" s="177">
        <v>63</v>
      </c>
      <c r="I303" s="178"/>
      <c r="J303" s="179">
        <f>ROUND(I303*H303,2)</f>
        <v>0</v>
      </c>
      <c r="K303" s="175" t="s">
        <v>5</v>
      </c>
      <c r="L303" s="39"/>
      <c r="M303" s="180" t="s">
        <v>5</v>
      </c>
      <c r="N303" s="181" t="s">
        <v>44</v>
      </c>
      <c r="O303" s="40"/>
      <c r="P303" s="182">
        <f>O303*H303</f>
        <v>0</v>
      </c>
      <c r="Q303" s="182">
        <v>0</v>
      </c>
      <c r="R303" s="182">
        <f>Q303*H303</f>
        <v>0</v>
      </c>
      <c r="S303" s="182">
        <v>0</v>
      </c>
      <c r="T303" s="183">
        <f>S303*H303</f>
        <v>0</v>
      </c>
      <c r="AR303" s="22" t="s">
        <v>218</v>
      </c>
      <c r="AT303" s="22" t="s">
        <v>180</v>
      </c>
      <c r="AU303" s="22" t="s">
        <v>83</v>
      </c>
      <c r="AY303" s="22" t="s">
        <v>178</v>
      </c>
      <c r="BE303" s="184">
        <f>IF(N303="základní",J303,0)</f>
        <v>0</v>
      </c>
      <c r="BF303" s="184">
        <f>IF(N303="snížená",J303,0)</f>
        <v>0</v>
      </c>
      <c r="BG303" s="184">
        <f>IF(N303="zákl. přenesená",J303,0)</f>
        <v>0</v>
      </c>
      <c r="BH303" s="184">
        <f>IF(N303="sníž. přenesená",J303,0)</f>
        <v>0</v>
      </c>
      <c r="BI303" s="184">
        <f>IF(N303="nulová",J303,0)</f>
        <v>0</v>
      </c>
      <c r="BJ303" s="22" t="s">
        <v>81</v>
      </c>
      <c r="BK303" s="184">
        <f>ROUND(I303*H303,2)</f>
        <v>0</v>
      </c>
      <c r="BL303" s="22" t="s">
        <v>218</v>
      </c>
      <c r="BM303" s="22" t="s">
        <v>574</v>
      </c>
    </row>
    <row r="304" spans="2:65" s="1" customFormat="1" ht="38.25" customHeight="1">
      <c r="B304" s="172"/>
      <c r="C304" s="173" t="s">
        <v>381</v>
      </c>
      <c r="D304" s="173" t="s">
        <v>180</v>
      </c>
      <c r="E304" s="174" t="s">
        <v>668</v>
      </c>
      <c r="F304" s="175" t="s">
        <v>669</v>
      </c>
      <c r="G304" s="176" t="s">
        <v>560</v>
      </c>
      <c r="H304" s="212"/>
      <c r="I304" s="178"/>
      <c r="J304" s="179">
        <f>ROUND(I304*H304,2)</f>
        <v>0</v>
      </c>
      <c r="K304" s="175" t="s">
        <v>191</v>
      </c>
      <c r="L304" s="39"/>
      <c r="M304" s="180" t="s">
        <v>5</v>
      </c>
      <c r="N304" s="181" t="s">
        <v>44</v>
      </c>
      <c r="O304" s="40"/>
      <c r="P304" s="182">
        <f>O304*H304</f>
        <v>0</v>
      </c>
      <c r="Q304" s="182">
        <v>0</v>
      </c>
      <c r="R304" s="182">
        <f>Q304*H304</f>
        <v>0</v>
      </c>
      <c r="S304" s="182">
        <v>0</v>
      </c>
      <c r="T304" s="183">
        <f>S304*H304</f>
        <v>0</v>
      </c>
      <c r="AR304" s="22" t="s">
        <v>218</v>
      </c>
      <c r="AT304" s="22" t="s">
        <v>180</v>
      </c>
      <c r="AU304" s="22" t="s">
        <v>83</v>
      </c>
      <c r="AY304" s="22" t="s">
        <v>178</v>
      </c>
      <c r="BE304" s="184">
        <f>IF(N304="základní",J304,0)</f>
        <v>0</v>
      </c>
      <c r="BF304" s="184">
        <f>IF(N304="snížená",J304,0)</f>
        <v>0</v>
      </c>
      <c r="BG304" s="184">
        <f>IF(N304="zákl. přenesená",J304,0)</f>
        <v>0</v>
      </c>
      <c r="BH304" s="184">
        <f>IF(N304="sníž. přenesená",J304,0)</f>
        <v>0</v>
      </c>
      <c r="BI304" s="184">
        <f>IF(N304="nulová",J304,0)</f>
        <v>0</v>
      </c>
      <c r="BJ304" s="22" t="s">
        <v>81</v>
      </c>
      <c r="BK304" s="184">
        <f>ROUND(I304*H304,2)</f>
        <v>0</v>
      </c>
      <c r="BL304" s="22" t="s">
        <v>218</v>
      </c>
      <c r="BM304" s="22" t="s">
        <v>577</v>
      </c>
    </row>
    <row r="305" spans="2:63" s="10" customFormat="1" ht="29.85" customHeight="1">
      <c r="B305" s="159"/>
      <c r="D305" s="160" t="s">
        <v>72</v>
      </c>
      <c r="E305" s="170" t="s">
        <v>671</v>
      </c>
      <c r="F305" s="170" t="s">
        <v>672</v>
      </c>
      <c r="I305" s="162"/>
      <c r="J305" s="171">
        <f>BK305</f>
        <v>0</v>
      </c>
      <c r="L305" s="159"/>
      <c r="M305" s="164"/>
      <c r="N305" s="165"/>
      <c r="O305" s="165"/>
      <c r="P305" s="166">
        <f>SUM(P306:P319)</f>
        <v>0</v>
      </c>
      <c r="Q305" s="165"/>
      <c r="R305" s="166">
        <f>SUM(R306:R319)</f>
        <v>0</v>
      </c>
      <c r="S305" s="165"/>
      <c r="T305" s="167">
        <f>SUM(T306:T319)</f>
        <v>0</v>
      </c>
      <c r="AR305" s="160" t="s">
        <v>83</v>
      </c>
      <c r="AT305" s="168" t="s">
        <v>72</v>
      </c>
      <c r="AU305" s="168" t="s">
        <v>81</v>
      </c>
      <c r="AY305" s="160" t="s">
        <v>178</v>
      </c>
      <c r="BK305" s="169">
        <f>SUM(BK306:BK319)</f>
        <v>0</v>
      </c>
    </row>
    <row r="306" spans="2:65" s="1" customFormat="1" ht="25.5" customHeight="1">
      <c r="B306" s="172"/>
      <c r="C306" s="173" t="s">
        <v>578</v>
      </c>
      <c r="D306" s="173" t="s">
        <v>180</v>
      </c>
      <c r="E306" s="174" t="s">
        <v>674</v>
      </c>
      <c r="F306" s="175" t="s">
        <v>675</v>
      </c>
      <c r="G306" s="176" t="s">
        <v>299</v>
      </c>
      <c r="H306" s="177">
        <v>9</v>
      </c>
      <c r="I306" s="178"/>
      <c r="J306" s="179">
        <f>ROUND(I306*H306,2)</f>
        <v>0</v>
      </c>
      <c r="K306" s="175" t="s">
        <v>191</v>
      </c>
      <c r="L306" s="39"/>
      <c r="M306" s="180" t="s">
        <v>5</v>
      </c>
      <c r="N306" s="181" t="s">
        <v>44</v>
      </c>
      <c r="O306" s="40"/>
      <c r="P306" s="182">
        <f>O306*H306</f>
        <v>0</v>
      </c>
      <c r="Q306" s="182">
        <v>0</v>
      </c>
      <c r="R306" s="182">
        <f>Q306*H306</f>
        <v>0</v>
      </c>
      <c r="S306" s="182">
        <v>0</v>
      </c>
      <c r="T306" s="183">
        <f>S306*H306</f>
        <v>0</v>
      </c>
      <c r="AR306" s="22" t="s">
        <v>218</v>
      </c>
      <c r="AT306" s="22" t="s">
        <v>180</v>
      </c>
      <c r="AU306" s="22" t="s">
        <v>83</v>
      </c>
      <c r="AY306" s="22" t="s">
        <v>178</v>
      </c>
      <c r="BE306" s="184">
        <f>IF(N306="základní",J306,0)</f>
        <v>0</v>
      </c>
      <c r="BF306" s="184">
        <f>IF(N306="snížená",J306,0)</f>
        <v>0</v>
      </c>
      <c r="BG306" s="184">
        <f>IF(N306="zákl. přenesená",J306,0)</f>
        <v>0</v>
      </c>
      <c r="BH306" s="184">
        <f>IF(N306="sníž. přenesená",J306,0)</f>
        <v>0</v>
      </c>
      <c r="BI306" s="184">
        <f>IF(N306="nulová",J306,0)</f>
        <v>0</v>
      </c>
      <c r="BJ306" s="22" t="s">
        <v>81</v>
      </c>
      <c r="BK306" s="184">
        <f>ROUND(I306*H306,2)</f>
        <v>0</v>
      </c>
      <c r="BL306" s="22" t="s">
        <v>218</v>
      </c>
      <c r="BM306" s="22" t="s">
        <v>581</v>
      </c>
    </row>
    <row r="307" spans="2:65" s="1" customFormat="1" ht="25.5" customHeight="1">
      <c r="B307" s="172"/>
      <c r="C307" s="173" t="s">
        <v>387</v>
      </c>
      <c r="D307" s="173" t="s">
        <v>180</v>
      </c>
      <c r="E307" s="174" t="s">
        <v>677</v>
      </c>
      <c r="F307" s="175" t="s">
        <v>678</v>
      </c>
      <c r="G307" s="176" t="s">
        <v>299</v>
      </c>
      <c r="H307" s="177">
        <v>27</v>
      </c>
      <c r="I307" s="178"/>
      <c r="J307" s="179">
        <f>ROUND(I307*H307,2)</f>
        <v>0</v>
      </c>
      <c r="K307" s="175" t="s">
        <v>191</v>
      </c>
      <c r="L307" s="39"/>
      <c r="M307" s="180" t="s">
        <v>5</v>
      </c>
      <c r="N307" s="181" t="s">
        <v>44</v>
      </c>
      <c r="O307" s="40"/>
      <c r="P307" s="182">
        <f>O307*H307</f>
        <v>0</v>
      </c>
      <c r="Q307" s="182">
        <v>0</v>
      </c>
      <c r="R307" s="182">
        <f>Q307*H307</f>
        <v>0</v>
      </c>
      <c r="S307" s="182">
        <v>0</v>
      </c>
      <c r="T307" s="183">
        <f>S307*H307</f>
        <v>0</v>
      </c>
      <c r="AR307" s="22" t="s">
        <v>218</v>
      </c>
      <c r="AT307" s="22" t="s">
        <v>180</v>
      </c>
      <c r="AU307" s="22" t="s">
        <v>83</v>
      </c>
      <c r="AY307" s="22" t="s">
        <v>178</v>
      </c>
      <c r="BE307" s="184">
        <f>IF(N307="základní",J307,0)</f>
        <v>0</v>
      </c>
      <c r="BF307" s="184">
        <f>IF(N307="snížená",J307,0)</f>
        <v>0</v>
      </c>
      <c r="BG307" s="184">
        <f>IF(N307="zákl. přenesená",J307,0)</f>
        <v>0</v>
      </c>
      <c r="BH307" s="184">
        <f>IF(N307="sníž. přenesená",J307,0)</f>
        <v>0</v>
      </c>
      <c r="BI307" s="184">
        <f>IF(N307="nulová",J307,0)</f>
        <v>0</v>
      </c>
      <c r="BJ307" s="22" t="s">
        <v>81</v>
      </c>
      <c r="BK307" s="184">
        <f>ROUND(I307*H307,2)</f>
        <v>0</v>
      </c>
      <c r="BL307" s="22" t="s">
        <v>218</v>
      </c>
      <c r="BM307" s="22" t="s">
        <v>586</v>
      </c>
    </row>
    <row r="308" spans="2:51" s="11" customFormat="1" ht="13.5">
      <c r="B308" s="185"/>
      <c r="D308" s="186" t="s">
        <v>186</v>
      </c>
      <c r="E308" s="187" t="s">
        <v>5</v>
      </c>
      <c r="F308" s="188" t="s">
        <v>1069</v>
      </c>
      <c r="H308" s="189">
        <v>27</v>
      </c>
      <c r="I308" s="190"/>
      <c r="L308" s="185"/>
      <c r="M308" s="191"/>
      <c r="N308" s="192"/>
      <c r="O308" s="192"/>
      <c r="P308" s="192"/>
      <c r="Q308" s="192"/>
      <c r="R308" s="192"/>
      <c r="S308" s="192"/>
      <c r="T308" s="193"/>
      <c r="AT308" s="187" t="s">
        <v>186</v>
      </c>
      <c r="AU308" s="187" t="s">
        <v>83</v>
      </c>
      <c r="AV308" s="11" t="s">
        <v>83</v>
      </c>
      <c r="AW308" s="11" t="s">
        <v>37</v>
      </c>
      <c r="AX308" s="11" t="s">
        <v>73</v>
      </c>
      <c r="AY308" s="187" t="s">
        <v>178</v>
      </c>
    </row>
    <row r="309" spans="2:51" s="12" customFormat="1" ht="13.5">
      <c r="B309" s="194"/>
      <c r="D309" s="186" t="s">
        <v>186</v>
      </c>
      <c r="E309" s="195" t="s">
        <v>5</v>
      </c>
      <c r="F309" s="196" t="s">
        <v>188</v>
      </c>
      <c r="H309" s="197">
        <v>27</v>
      </c>
      <c r="I309" s="198"/>
      <c r="L309" s="194"/>
      <c r="M309" s="199"/>
      <c r="N309" s="200"/>
      <c r="O309" s="200"/>
      <c r="P309" s="200"/>
      <c r="Q309" s="200"/>
      <c r="R309" s="200"/>
      <c r="S309" s="200"/>
      <c r="T309" s="201"/>
      <c r="AT309" s="195" t="s">
        <v>186</v>
      </c>
      <c r="AU309" s="195" t="s">
        <v>83</v>
      </c>
      <c r="AV309" s="12" t="s">
        <v>185</v>
      </c>
      <c r="AW309" s="12" t="s">
        <v>37</v>
      </c>
      <c r="AX309" s="12" t="s">
        <v>81</v>
      </c>
      <c r="AY309" s="195" t="s">
        <v>178</v>
      </c>
    </row>
    <row r="310" spans="2:65" s="1" customFormat="1" ht="16.5" customHeight="1">
      <c r="B310" s="172"/>
      <c r="C310" s="173" t="s">
        <v>587</v>
      </c>
      <c r="D310" s="173" t="s">
        <v>180</v>
      </c>
      <c r="E310" s="174" t="s">
        <v>682</v>
      </c>
      <c r="F310" s="175" t="s">
        <v>683</v>
      </c>
      <c r="G310" s="176" t="s">
        <v>183</v>
      </c>
      <c r="H310" s="177">
        <v>59.715</v>
      </c>
      <c r="I310" s="178"/>
      <c r="J310" s="179">
        <f>ROUND(I310*H310,2)</f>
        <v>0</v>
      </c>
      <c r="K310" s="175" t="s">
        <v>5</v>
      </c>
      <c r="L310" s="39"/>
      <c r="M310" s="180" t="s">
        <v>5</v>
      </c>
      <c r="N310" s="181" t="s">
        <v>44</v>
      </c>
      <c r="O310" s="40"/>
      <c r="P310" s="182">
        <f>O310*H310</f>
        <v>0</v>
      </c>
      <c r="Q310" s="182">
        <v>0</v>
      </c>
      <c r="R310" s="182">
        <f>Q310*H310</f>
        <v>0</v>
      </c>
      <c r="S310" s="182">
        <v>0</v>
      </c>
      <c r="T310" s="183">
        <f>S310*H310</f>
        <v>0</v>
      </c>
      <c r="AR310" s="22" t="s">
        <v>218</v>
      </c>
      <c r="AT310" s="22" t="s">
        <v>180</v>
      </c>
      <c r="AU310" s="22" t="s">
        <v>83</v>
      </c>
      <c r="AY310" s="22" t="s">
        <v>178</v>
      </c>
      <c r="BE310" s="184">
        <f>IF(N310="základní",J310,0)</f>
        <v>0</v>
      </c>
      <c r="BF310" s="184">
        <f>IF(N310="snížená",J310,0)</f>
        <v>0</v>
      </c>
      <c r="BG310" s="184">
        <f>IF(N310="zákl. přenesená",J310,0)</f>
        <v>0</v>
      </c>
      <c r="BH310" s="184">
        <f>IF(N310="sníž. přenesená",J310,0)</f>
        <v>0</v>
      </c>
      <c r="BI310" s="184">
        <f>IF(N310="nulová",J310,0)</f>
        <v>0</v>
      </c>
      <c r="BJ310" s="22" t="s">
        <v>81</v>
      </c>
      <c r="BK310" s="184">
        <f>ROUND(I310*H310,2)</f>
        <v>0</v>
      </c>
      <c r="BL310" s="22" t="s">
        <v>218</v>
      </c>
      <c r="BM310" s="22" t="s">
        <v>590</v>
      </c>
    </row>
    <row r="311" spans="2:51" s="11" customFormat="1" ht="13.5">
      <c r="B311" s="185"/>
      <c r="D311" s="186" t="s">
        <v>186</v>
      </c>
      <c r="E311" s="187" t="s">
        <v>5</v>
      </c>
      <c r="F311" s="188" t="s">
        <v>1070</v>
      </c>
      <c r="H311" s="189">
        <v>59.715</v>
      </c>
      <c r="I311" s="190"/>
      <c r="L311" s="185"/>
      <c r="M311" s="191"/>
      <c r="N311" s="192"/>
      <c r="O311" s="192"/>
      <c r="P311" s="192"/>
      <c r="Q311" s="192"/>
      <c r="R311" s="192"/>
      <c r="S311" s="192"/>
      <c r="T311" s="193"/>
      <c r="AT311" s="187" t="s">
        <v>186</v>
      </c>
      <c r="AU311" s="187" t="s">
        <v>83</v>
      </c>
      <c r="AV311" s="11" t="s">
        <v>83</v>
      </c>
      <c r="AW311" s="11" t="s">
        <v>37</v>
      </c>
      <c r="AX311" s="11" t="s">
        <v>73</v>
      </c>
      <c r="AY311" s="187" t="s">
        <v>178</v>
      </c>
    </row>
    <row r="312" spans="2:51" s="12" customFormat="1" ht="13.5">
      <c r="B312" s="194"/>
      <c r="D312" s="186" t="s">
        <v>186</v>
      </c>
      <c r="E312" s="195" t="s">
        <v>5</v>
      </c>
      <c r="F312" s="196" t="s">
        <v>188</v>
      </c>
      <c r="H312" s="197">
        <v>59.715</v>
      </c>
      <c r="I312" s="198"/>
      <c r="L312" s="194"/>
      <c r="M312" s="199"/>
      <c r="N312" s="200"/>
      <c r="O312" s="200"/>
      <c r="P312" s="200"/>
      <c r="Q312" s="200"/>
      <c r="R312" s="200"/>
      <c r="S312" s="200"/>
      <c r="T312" s="201"/>
      <c r="AT312" s="195" t="s">
        <v>186</v>
      </c>
      <c r="AU312" s="195" t="s">
        <v>83</v>
      </c>
      <c r="AV312" s="12" t="s">
        <v>185</v>
      </c>
      <c r="AW312" s="12" t="s">
        <v>37</v>
      </c>
      <c r="AX312" s="12" t="s">
        <v>81</v>
      </c>
      <c r="AY312" s="195" t="s">
        <v>178</v>
      </c>
    </row>
    <row r="313" spans="2:65" s="1" customFormat="1" ht="16.5" customHeight="1">
      <c r="B313" s="172"/>
      <c r="C313" s="173" t="s">
        <v>390</v>
      </c>
      <c r="D313" s="173" t="s">
        <v>180</v>
      </c>
      <c r="E313" s="174" t="s">
        <v>686</v>
      </c>
      <c r="F313" s="175" t="s">
        <v>1071</v>
      </c>
      <c r="G313" s="176" t="s">
        <v>299</v>
      </c>
      <c r="H313" s="177">
        <v>3</v>
      </c>
      <c r="I313" s="178"/>
      <c r="J313" s="179">
        <f>ROUND(I313*H313,2)</f>
        <v>0</v>
      </c>
      <c r="K313" s="175" t="s">
        <v>5</v>
      </c>
      <c r="L313" s="39"/>
      <c r="M313" s="180" t="s">
        <v>5</v>
      </c>
      <c r="N313" s="181" t="s">
        <v>44</v>
      </c>
      <c r="O313" s="40"/>
      <c r="P313" s="182">
        <f>O313*H313</f>
        <v>0</v>
      </c>
      <c r="Q313" s="182">
        <v>0</v>
      </c>
      <c r="R313" s="182">
        <f>Q313*H313</f>
        <v>0</v>
      </c>
      <c r="S313" s="182">
        <v>0</v>
      </c>
      <c r="T313" s="183">
        <f>S313*H313</f>
        <v>0</v>
      </c>
      <c r="AR313" s="22" t="s">
        <v>218</v>
      </c>
      <c r="AT313" s="22" t="s">
        <v>180</v>
      </c>
      <c r="AU313" s="22" t="s">
        <v>83</v>
      </c>
      <c r="AY313" s="22" t="s">
        <v>178</v>
      </c>
      <c r="BE313" s="184">
        <f>IF(N313="základní",J313,0)</f>
        <v>0</v>
      </c>
      <c r="BF313" s="184">
        <f>IF(N313="snížená",J313,0)</f>
        <v>0</v>
      </c>
      <c r="BG313" s="184">
        <f>IF(N313="zákl. přenesená",J313,0)</f>
        <v>0</v>
      </c>
      <c r="BH313" s="184">
        <f>IF(N313="sníž. přenesená",J313,0)</f>
        <v>0</v>
      </c>
      <c r="BI313" s="184">
        <f>IF(N313="nulová",J313,0)</f>
        <v>0</v>
      </c>
      <c r="BJ313" s="22" t="s">
        <v>81</v>
      </c>
      <c r="BK313" s="184">
        <f>ROUND(I313*H313,2)</f>
        <v>0</v>
      </c>
      <c r="BL313" s="22" t="s">
        <v>218</v>
      </c>
      <c r="BM313" s="22" t="s">
        <v>595</v>
      </c>
    </row>
    <row r="314" spans="2:65" s="1" customFormat="1" ht="25.5" customHeight="1">
      <c r="B314" s="172"/>
      <c r="C314" s="173" t="s">
        <v>602</v>
      </c>
      <c r="D314" s="173" t="s">
        <v>180</v>
      </c>
      <c r="E314" s="174" t="s">
        <v>689</v>
      </c>
      <c r="F314" s="175" t="s">
        <v>690</v>
      </c>
      <c r="G314" s="176" t="s">
        <v>299</v>
      </c>
      <c r="H314" s="177">
        <v>9</v>
      </c>
      <c r="I314" s="178"/>
      <c r="J314" s="179">
        <f>ROUND(I314*H314,2)</f>
        <v>0</v>
      </c>
      <c r="K314" s="175" t="s">
        <v>191</v>
      </c>
      <c r="L314" s="39"/>
      <c r="M314" s="180" t="s">
        <v>5</v>
      </c>
      <c r="N314" s="181" t="s">
        <v>44</v>
      </c>
      <c r="O314" s="40"/>
      <c r="P314" s="182">
        <f>O314*H314</f>
        <v>0</v>
      </c>
      <c r="Q314" s="182">
        <v>0</v>
      </c>
      <c r="R314" s="182">
        <f>Q314*H314</f>
        <v>0</v>
      </c>
      <c r="S314" s="182">
        <v>0</v>
      </c>
      <c r="T314" s="183">
        <f>S314*H314</f>
        <v>0</v>
      </c>
      <c r="AR314" s="22" t="s">
        <v>218</v>
      </c>
      <c r="AT314" s="22" t="s">
        <v>180</v>
      </c>
      <c r="AU314" s="22" t="s">
        <v>83</v>
      </c>
      <c r="AY314" s="22" t="s">
        <v>178</v>
      </c>
      <c r="BE314" s="184">
        <f>IF(N314="základní",J314,0)</f>
        <v>0</v>
      </c>
      <c r="BF314" s="184">
        <f>IF(N314="snížená",J314,0)</f>
        <v>0</v>
      </c>
      <c r="BG314" s="184">
        <f>IF(N314="zákl. přenesená",J314,0)</f>
        <v>0</v>
      </c>
      <c r="BH314" s="184">
        <f>IF(N314="sníž. přenesená",J314,0)</f>
        <v>0</v>
      </c>
      <c r="BI314" s="184">
        <f>IF(N314="nulová",J314,0)</f>
        <v>0</v>
      </c>
      <c r="BJ314" s="22" t="s">
        <v>81</v>
      </c>
      <c r="BK314" s="184">
        <f>ROUND(I314*H314,2)</f>
        <v>0</v>
      </c>
      <c r="BL314" s="22" t="s">
        <v>218</v>
      </c>
      <c r="BM314" s="22" t="s">
        <v>604</v>
      </c>
    </row>
    <row r="315" spans="2:65" s="1" customFormat="1" ht="25.5" customHeight="1">
      <c r="B315" s="172"/>
      <c r="C315" s="173" t="s">
        <v>395</v>
      </c>
      <c r="D315" s="173" t="s">
        <v>180</v>
      </c>
      <c r="E315" s="174" t="s">
        <v>692</v>
      </c>
      <c r="F315" s="175" t="s">
        <v>693</v>
      </c>
      <c r="G315" s="176" t="s">
        <v>299</v>
      </c>
      <c r="H315" s="177">
        <v>27</v>
      </c>
      <c r="I315" s="178"/>
      <c r="J315" s="179">
        <f>ROUND(I315*H315,2)</f>
        <v>0</v>
      </c>
      <c r="K315" s="175" t="s">
        <v>191</v>
      </c>
      <c r="L315" s="39"/>
      <c r="M315" s="180" t="s">
        <v>5</v>
      </c>
      <c r="N315" s="181" t="s">
        <v>44</v>
      </c>
      <c r="O315" s="40"/>
      <c r="P315" s="182">
        <f>O315*H315</f>
        <v>0</v>
      </c>
      <c r="Q315" s="182">
        <v>0</v>
      </c>
      <c r="R315" s="182">
        <f>Q315*H315</f>
        <v>0</v>
      </c>
      <c r="S315" s="182">
        <v>0</v>
      </c>
      <c r="T315" s="183">
        <f>S315*H315</f>
        <v>0</v>
      </c>
      <c r="AR315" s="22" t="s">
        <v>218</v>
      </c>
      <c r="AT315" s="22" t="s">
        <v>180</v>
      </c>
      <c r="AU315" s="22" t="s">
        <v>83</v>
      </c>
      <c r="AY315" s="22" t="s">
        <v>178</v>
      </c>
      <c r="BE315" s="184">
        <f>IF(N315="základní",J315,0)</f>
        <v>0</v>
      </c>
      <c r="BF315" s="184">
        <f>IF(N315="snížená",J315,0)</f>
        <v>0</v>
      </c>
      <c r="BG315" s="184">
        <f>IF(N315="zákl. přenesená",J315,0)</f>
        <v>0</v>
      </c>
      <c r="BH315" s="184">
        <f>IF(N315="sníž. přenesená",J315,0)</f>
        <v>0</v>
      </c>
      <c r="BI315" s="184">
        <f>IF(N315="nulová",J315,0)</f>
        <v>0</v>
      </c>
      <c r="BJ315" s="22" t="s">
        <v>81</v>
      </c>
      <c r="BK315" s="184">
        <f>ROUND(I315*H315,2)</f>
        <v>0</v>
      </c>
      <c r="BL315" s="22" t="s">
        <v>218</v>
      </c>
      <c r="BM315" s="22" t="s">
        <v>607</v>
      </c>
    </row>
    <row r="316" spans="2:65" s="1" customFormat="1" ht="25.5" customHeight="1">
      <c r="B316" s="172"/>
      <c r="C316" s="202" t="s">
        <v>608</v>
      </c>
      <c r="D316" s="202" t="s">
        <v>271</v>
      </c>
      <c r="E316" s="203" t="s">
        <v>699</v>
      </c>
      <c r="F316" s="204" t="s">
        <v>877</v>
      </c>
      <c r="G316" s="205" t="s">
        <v>290</v>
      </c>
      <c r="H316" s="206">
        <v>46.2</v>
      </c>
      <c r="I316" s="207"/>
      <c r="J316" s="208">
        <f>ROUND(I316*H316,2)</f>
        <v>0</v>
      </c>
      <c r="K316" s="204" t="s">
        <v>191</v>
      </c>
      <c r="L316" s="209"/>
      <c r="M316" s="210" t="s">
        <v>5</v>
      </c>
      <c r="N316" s="211" t="s">
        <v>44</v>
      </c>
      <c r="O316" s="40"/>
      <c r="P316" s="182">
        <f>O316*H316</f>
        <v>0</v>
      </c>
      <c r="Q316" s="182">
        <v>0</v>
      </c>
      <c r="R316" s="182">
        <f>Q316*H316</f>
        <v>0</v>
      </c>
      <c r="S316" s="182">
        <v>0</v>
      </c>
      <c r="T316" s="183">
        <f>S316*H316</f>
        <v>0</v>
      </c>
      <c r="AR316" s="22" t="s">
        <v>256</v>
      </c>
      <c r="AT316" s="22" t="s">
        <v>271</v>
      </c>
      <c r="AU316" s="22" t="s">
        <v>83</v>
      </c>
      <c r="AY316" s="22" t="s">
        <v>178</v>
      </c>
      <c r="BE316" s="184">
        <f>IF(N316="základní",J316,0)</f>
        <v>0</v>
      </c>
      <c r="BF316" s="184">
        <f>IF(N316="snížená",J316,0)</f>
        <v>0</v>
      </c>
      <c r="BG316" s="184">
        <f>IF(N316="zákl. přenesená",J316,0)</f>
        <v>0</v>
      </c>
      <c r="BH316" s="184">
        <f>IF(N316="sníž. přenesená",J316,0)</f>
        <v>0</v>
      </c>
      <c r="BI316" s="184">
        <f>IF(N316="nulová",J316,0)</f>
        <v>0</v>
      </c>
      <c r="BJ316" s="22" t="s">
        <v>81</v>
      </c>
      <c r="BK316" s="184">
        <f>ROUND(I316*H316,2)</f>
        <v>0</v>
      </c>
      <c r="BL316" s="22" t="s">
        <v>218</v>
      </c>
      <c r="BM316" s="22" t="s">
        <v>609</v>
      </c>
    </row>
    <row r="317" spans="2:51" s="11" customFormat="1" ht="13.5">
      <c r="B317" s="185"/>
      <c r="D317" s="186" t="s">
        <v>186</v>
      </c>
      <c r="E317" s="187" t="s">
        <v>5</v>
      </c>
      <c r="F317" s="188" t="s">
        <v>1072</v>
      </c>
      <c r="H317" s="189">
        <v>46.2</v>
      </c>
      <c r="I317" s="190"/>
      <c r="L317" s="185"/>
      <c r="M317" s="191"/>
      <c r="N317" s="192"/>
      <c r="O317" s="192"/>
      <c r="P317" s="192"/>
      <c r="Q317" s="192"/>
      <c r="R317" s="192"/>
      <c r="S317" s="192"/>
      <c r="T317" s="193"/>
      <c r="AT317" s="187" t="s">
        <v>186</v>
      </c>
      <c r="AU317" s="187" t="s">
        <v>83</v>
      </c>
      <c r="AV317" s="11" t="s">
        <v>83</v>
      </c>
      <c r="AW317" s="11" t="s">
        <v>37</v>
      </c>
      <c r="AX317" s="11" t="s">
        <v>73</v>
      </c>
      <c r="AY317" s="187" t="s">
        <v>178</v>
      </c>
    </row>
    <row r="318" spans="2:51" s="12" customFormat="1" ht="13.5">
      <c r="B318" s="194"/>
      <c r="D318" s="186" t="s">
        <v>186</v>
      </c>
      <c r="E318" s="195" t="s">
        <v>5</v>
      </c>
      <c r="F318" s="196" t="s">
        <v>188</v>
      </c>
      <c r="H318" s="197">
        <v>46.2</v>
      </c>
      <c r="I318" s="198"/>
      <c r="L318" s="194"/>
      <c r="M318" s="199"/>
      <c r="N318" s="200"/>
      <c r="O318" s="200"/>
      <c r="P318" s="200"/>
      <c r="Q318" s="200"/>
      <c r="R318" s="200"/>
      <c r="S318" s="200"/>
      <c r="T318" s="201"/>
      <c r="AT318" s="195" t="s">
        <v>186</v>
      </c>
      <c r="AU318" s="195" t="s">
        <v>83</v>
      </c>
      <c r="AV318" s="12" t="s">
        <v>185</v>
      </c>
      <c r="AW318" s="12" t="s">
        <v>37</v>
      </c>
      <c r="AX318" s="12" t="s">
        <v>81</v>
      </c>
      <c r="AY318" s="195" t="s">
        <v>178</v>
      </c>
    </row>
    <row r="319" spans="2:65" s="1" customFormat="1" ht="38.25" customHeight="1">
      <c r="B319" s="172"/>
      <c r="C319" s="173" t="s">
        <v>399</v>
      </c>
      <c r="D319" s="173" t="s">
        <v>180</v>
      </c>
      <c r="E319" s="174" t="s">
        <v>704</v>
      </c>
      <c r="F319" s="175" t="s">
        <v>705</v>
      </c>
      <c r="G319" s="176" t="s">
        <v>560</v>
      </c>
      <c r="H319" s="212"/>
      <c r="I319" s="178"/>
      <c r="J319" s="179">
        <f>ROUND(I319*H319,2)</f>
        <v>0</v>
      </c>
      <c r="K319" s="175" t="s">
        <v>344</v>
      </c>
      <c r="L319" s="39"/>
      <c r="M319" s="180" t="s">
        <v>5</v>
      </c>
      <c r="N319" s="181" t="s">
        <v>44</v>
      </c>
      <c r="O319" s="40"/>
      <c r="P319" s="182">
        <f>O319*H319</f>
        <v>0</v>
      </c>
      <c r="Q319" s="182">
        <v>0</v>
      </c>
      <c r="R319" s="182">
        <f>Q319*H319</f>
        <v>0</v>
      </c>
      <c r="S319" s="182">
        <v>0</v>
      </c>
      <c r="T319" s="183">
        <f>S319*H319</f>
        <v>0</v>
      </c>
      <c r="AR319" s="22" t="s">
        <v>218</v>
      </c>
      <c r="AT319" s="22" t="s">
        <v>180</v>
      </c>
      <c r="AU319" s="22" t="s">
        <v>83</v>
      </c>
      <c r="AY319" s="22" t="s">
        <v>178</v>
      </c>
      <c r="BE319" s="184">
        <f>IF(N319="základní",J319,0)</f>
        <v>0</v>
      </c>
      <c r="BF319" s="184">
        <f>IF(N319="snížená",J319,0)</f>
        <v>0</v>
      </c>
      <c r="BG319" s="184">
        <f>IF(N319="zákl. přenesená",J319,0)</f>
        <v>0</v>
      </c>
      <c r="BH319" s="184">
        <f>IF(N319="sníž. přenesená",J319,0)</f>
        <v>0</v>
      </c>
      <c r="BI319" s="184">
        <f>IF(N319="nulová",J319,0)</f>
        <v>0</v>
      </c>
      <c r="BJ319" s="22" t="s">
        <v>81</v>
      </c>
      <c r="BK319" s="184">
        <f>ROUND(I319*H319,2)</f>
        <v>0</v>
      </c>
      <c r="BL319" s="22" t="s">
        <v>218</v>
      </c>
      <c r="BM319" s="22" t="s">
        <v>612</v>
      </c>
    </row>
    <row r="320" spans="2:63" s="10" customFormat="1" ht="29.85" customHeight="1">
      <c r="B320" s="159"/>
      <c r="D320" s="160" t="s">
        <v>72</v>
      </c>
      <c r="E320" s="170" t="s">
        <v>707</v>
      </c>
      <c r="F320" s="170" t="s">
        <v>708</v>
      </c>
      <c r="I320" s="162"/>
      <c r="J320" s="171">
        <f>BK320</f>
        <v>0</v>
      </c>
      <c r="L320" s="159"/>
      <c r="M320" s="164"/>
      <c r="N320" s="165"/>
      <c r="O320" s="165"/>
      <c r="P320" s="166">
        <f>SUM(P321:P322)</f>
        <v>0</v>
      </c>
      <c r="Q320" s="165"/>
      <c r="R320" s="166">
        <f>SUM(R321:R322)</f>
        <v>0</v>
      </c>
      <c r="S320" s="165"/>
      <c r="T320" s="167">
        <f>SUM(T321:T322)</f>
        <v>0</v>
      </c>
      <c r="AR320" s="160" t="s">
        <v>83</v>
      </c>
      <c r="AT320" s="168" t="s">
        <v>72</v>
      </c>
      <c r="AU320" s="168" t="s">
        <v>81</v>
      </c>
      <c r="AY320" s="160" t="s">
        <v>178</v>
      </c>
      <c r="BK320" s="169">
        <f>SUM(BK321:BK322)</f>
        <v>0</v>
      </c>
    </row>
    <row r="321" spans="2:65" s="1" customFormat="1" ht="25.5" customHeight="1">
      <c r="B321" s="172"/>
      <c r="C321" s="173" t="s">
        <v>614</v>
      </c>
      <c r="D321" s="173" t="s">
        <v>180</v>
      </c>
      <c r="E321" s="174" t="s">
        <v>709</v>
      </c>
      <c r="F321" s="175" t="s">
        <v>1073</v>
      </c>
      <c r="G321" s="176" t="s">
        <v>299</v>
      </c>
      <c r="H321" s="177">
        <v>1</v>
      </c>
      <c r="I321" s="178"/>
      <c r="J321" s="179">
        <f>ROUND(I321*H321,2)</f>
        <v>0</v>
      </c>
      <c r="K321" s="175" t="s">
        <v>5</v>
      </c>
      <c r="L321" s="39"/>
      <c r="M321" s="180" t="s">
        <v>5</v>
      </c>
      <c r="N321" s="181" t="s">
        <v>44</v>
      </c>
      <c r="O321" s="40"/>
      <c r="P321" s="182">
        <f>O321*H321</f>
        <v>0</v>
      </c>
      <c r="Q321" s="182">
        <v>0</v>
      </c>
      <c r="R321" s="182">
        <f>Q321*H321</f>
        <v>0</v>
      </c>
      <c r="S321" s="182">
        <v>0</v>
      </c>
      <c r="T321" s="183">
        <f>S321*H321</f>
        <v>0</v>
      </c>
      <c r="AR321" s="22" t="s">
        <v>218</v>
      </c>
      <c r="AT321" s="22" t="s">
        <v>180</v>
      </c>
      <c r="AU321" s="22" t="s">
        <v>83</v>
      </c>
      <c r="AY321" s="22" t="s">
        <v>178</v>
      </c>
      <c r="BE321" s="184">
        <f>IF(N321="základní",J321,0)</f>
        <v>0</v>
      </c>
      <c r="BF321" s="184">
        <f>IF(N321="snížená",J321,0)</f>
        <v>0</v>
      </c>
      <c r="BG321" s="184">
        <f>IF(N321="zákl. přenesená",J321,0)</f>
        <v>0</v>
      </c>
      <c r="BH321" s="184">
        <f>IF(N321="sníž. přenesená",J321,0)</f>
        <v>0</v>
      </c>
      <c r="BI321" s="184">
        <f>IF(N321="nulová",J321,0)</f>
        <v>0</v>
      </c>
      <c r="BJ321" s="22" t="s">
        <v>81</v>
      </c>
      <c r="BK321" s="184">
        <f>ROUND(I321*H321,2)</f>
        <v>0</v>
      </c>
      <c r="BL321" s="22" t="s">
        <v>218</v>
      </c>
      <c r="BM321" s="22" t="s">
        <v>617</v>
      </c>
    </row>
    <row r="322" spans="2:65" s="1" customFormat="1" ht="25.5" customHeight="1">
      <c r="B322" s="172"/>
      <c r="C322" s="173" t="s">
        <v>404</v>
      </c>
      <c r="D322" s="173" t="s">
        <v>180</v>
      </c>
      <c r="E322" s="174" t="s">
        <v>720</v>
      </c>
      <c r="F322" s="175" t="s">
        <v>721</v>
      </c>
      <c r="G322" s="176" t="s">
        <v>722</v>
      </c>
      <c r="H322" s="177">
        <v>42</v>
      </c>
      <c r="I322" s="178"/>
      <c r="J322" s="179">
        <f>ROUND(I322*H322,2)</f>
        <v>0</v>
      </c>
      <c r="K322" s="175" t="s">
        <v>191</v>
      </c>
      <c r="L322" s="39"/>
      <c r="M322" s="180" t="s">
        <v>5</v>
      </c>
      <c r="N322" s="181" t="s">
        <v>44</v>
      </c>
      <c r="O322" s="40"/>
      <c r="P322" s="182">
        <f>O322*H322</f>
        <v>0</v>
      </c>
      <c r="Q322" s="182">
        <v>0</v>
      </c>
      <c r="R322" s="182">
        <f>Q322*H322</f>
        <v>0</v>
      </c>
      <c r="S322" s="182">
        <v>0</v>
      </c>
      <c r="T322" s="183">
        <f>S322*H322</f>
        <v>0</v>
      </c>
      <c r="AR322" s="22" t="s">
        <v>218</v>
      </c>
      <c r="AT322" s="22" t="s">
        <v>180</v>
      </c>
      <c r="AU322" s="22" t="s">
        <v>83</v>
      </c>
      <c r="AY322" s="22" t="s">
        <v>178</v>
      </c>
      <c r="BE322" s="184">
        <f>IF(N322="základní",J322,0)</f>
        <v>0</v>
      </c>
      <c r="BF322" s="184">
        <f>IF(N322="snížená",J322,0)</f>
        <v>0</v>
      </c>
      <c r="BG322" s="184">
        <f>IF(N322="zákl. přenesená",J322,0)</f>
        <v>0</v>
      </c>
      <c r="BH322" s="184">
        <f>IF(N322="sníž. přenesená",J322,0)</f>
        <v>0</v>
      </c>
      <c r="BI322" s="184">
        <f>IF(N322="nulová",J322,0)</f>
        <v>0</v>
      </c>
      <c r="BJ322" s="22" t="s">
        <v>81</v>
      </c>
      <c r="BK322" s="184">
        <f>ROUND(I322*H322,2)</f>
        <v>0</v>
      </c>
      <c r="BL322" s="22" t="s">
        <v>218</v>
      </c>
      <c r="BM322" s="22" t="s">
        <v>622</v>
      </c>
    </row>
    <row r="323" spans="2:63" s="10" customFormat="1" ht="29.85" customHeight="1">
      <c r="B323" s="159"/>
      <c r="D323" s="160" t="s">
        <v>72</v>
      </c>
      <c r="E323" s="170" t="s">
        <v>727</v>
      </c>
      <c r="F323" s="170" t="s">
        <v>728</v>
      </c>
      <c r="I323" s="162"/>
      <c r="J323" s="171">
        <f>BK323</f>
        <v>0</v>
      </c>
      <c r="L323" s="159"/>
      <c r="M323" s="164"/>
      <c r="N323" s="165"/>
      <c r="O323" s="165"/>
      <c r="P323" s="166">
        <f>SUM(P324:P326)</f>
        <v>0</v>
      </c>
      <c r="Q323" s="165"/>
      <c r="R323" s="166">
        <f>SUM(R324:R326)</f>
        <v>0</v>
      </c>
      <c r="S323" s="165"/>
      <c r="T323" s="167">
        <f>SUM(T324:T326)</f>
        <v>0</v>
      </c>
      <c r="AR323" s="160" t="s">
        <v>83</v>
      </c>
      <c r="AT323" s="168" t="s">
        <v>72</v>
      </c>
      <c r="AU323" s="168" t="s">
        <v>81</v>
      </c>
      <c r="AY323" s="160" t="s">
        <v>178</v>
      </c>
      <c r="BK323" s="169">
        <f>SUM(BK324:BK326)</f>
        <v>0</v>
      </c>
    </row>
    <row r="324" spans="2:65" s="1" customFormat="1" ht="25.5" customHeight="1">
      <c r="B324" s="172"/>
      <c r="C324" s="173" t="s">
        <v>623</v>
      </c>
      <c r="D324" s="173" t="s">
        <v>180</v>
      </c>
      <c r="E324" s="174" t="s">
        <v>738</v>
      </c>
      <c r="F324" s="175" t="s">
        <v>739</v>
      </c>
      <c r="G324" s="176" t="s">
        <v>183</v>
      </c>
      <c r="H324" s="177">
        <v>137.054</v>
      </c>
      <c r="I324" s="178"/>
      <c r="J324" s="179">
        <f>ROUND(I324*H324,2)</f>
        <v>0</v>
      </c>
      <c r="K324" s="175" t="s">
        <v>191</v>
      </c>
      <c r="L324" s="39"/>
      <c r="M324" s="180" t="s">
        <v>5</v>
      </c>
      <c r="N324" s="181" t="s">
        <v>44</v>
      </c>
      <c r="O324" s="40"/>
      <c r="P324" s="182">
        <f>O324*H324</f>
        <v>0</v>
      </c>
      <c r="Q324" s="182">
        <v>0</v>
      </c>
      <c r="R324" s="182">
        <f>Q324*H324</f>
        <v>0</v>
      </c>
      <c r="S324" s="182">
        <v>0</v>
      </c>
      <c r="T324" s="183">
        <f>S324*H324</f>
        <v>0</v>
      </c>
      <c r="AR324" s="22" t="s">
        <v>218</v>
      </c>
      <c r="AT324" s="22" t="s">
        <v>180</v>
      </c>
      <c r="AU324" s="22" t="s">
        <v>83</v>
      </c>
      <c r="AY324" s="22" t="s">
        <v>178</v>
      </c>
      <c r="BE324" s="184">
        <f>IF(N324="základní",J324,0)</f>
        <v>0</v>
      </c>
      <c r="BF324" s="184">
        <f>IF(N324="snížená",J324,0)</f>
        <v>0</v>
      </c>
      <c r="BG324" s="184">
        <f>IF(N324="zákl. přenesená",J324,0)</f>
        <v>0</v>
      </c>
      <c r="BH324" s="184">
        <f>IF(N324="sníž. přenesená",J324,0)</f>
        <v>0</v>
      </c>
      <c r="BI324" s="184">
        <f>IF(N324="nulová",J324,0)</f>
        <v>0</v>
      </c>
      <c r="BJ324" s="22" t="s">
        <v>81</v>
      </c>
      <c r="BK324" s="184">
        <f>ROUND(I324*H324,2)</f>
        <v>0</v>
      </c>
      <c r="BL324" s="22" t="s">
        <v>218</v>
      </c>
      <c r="BM324" s="22" t="s">
        <v>626</v>
      </c>
    </row>
    <row r="325" spans="2:51" s="11" customFormat="1" ht="13.5">
      <c r="B325" s="185"/>
      <c r="D325" s="186" t="s">
        <v>186</v>
      </c>
      <c r="E325" s="187" t="s">
        <v>5</v>
      </c>
      <c r="F325" s="188" t="s">
        <v>1074</v>
      </c>
      <c r="H325" s="189">
        <v>137.054</v>
      </c>
      <c r="I325" s="190"/>
      <c r="L325" s="185"/>
      <c r="M325" s="191"/>
      <c r="N325" s="192"/>
      <c r="O325" s="192"/>
      <c r="P325" s="192"/>
      <c r="Q325" s="192"/>
      <c r="R325" s="192"/>
      <c r="S325" s="192"/>
      <c r="T325" s="193"/>
      <c r="AT325" s="187" t="s">
        <v>186</v>
      </c>
      <c r="AU325" s="187" t="s">
        <v>83</v>
      </c>
      <c r="AV325" s="11" t="s">
        <v>83</v>
      </c>
      <c r="AW325" s="11" t="s">
        <v>37</v>
      </c>
      <c r="AX325" s="11" t="s">
        <v>73</v>
      </c>
      <c r="AY325" s="187" t="s">
        <v>178</v>
      </c>
    </row>
    <row r="326" spans="2:51" s="12" customFormat="1" ht="13.5">
      <c r="B326" s="194"/>
      <c r="D326" s="186" t="s">
        <v>186</v>
      </c>
      <c r="E326" s="195" t="s">
        <v>5</v>
      </c>
      <c r="F326" s="196" t="s">
        <v>188</v>
      </c>
      <c r="H326" s="197">
        <v>137.054</v>
      </c>
      <c r="I326" s="198"/>
      <c r="L326" s="194"/>
      <c r="M326" s="199"/>
      <c r="N326" s="200"/>
      <c r="O326" s="200"/>
      <c r="P326" s="200"/>
      <c r="Q326" s="200"/>
      <c r="R326" s="200"/>
      <c r="S326" s="200"/>
      <c r="T326" s="201"/>
      <c r="AT326" s="195" t="s">
        <v>186</v>
      </c>
      <c r="AU326" s="195" t="s">
        <v>83</v>
      </c>
      <c r="AV326" s="12" t="s">
        <v>185</v>
      </c>
      <c r="AW326" s="12" t="s">
        <v>37</v>
      </c>
      <c r="AX326" s="12" t="s">
        <v>81</v>
      </c>
      <c r="AY326" s="195" t="s">
        <v>178</v>
      </c>
    </row>
    <row r="327" spans="2:63" s="10" customFormat="1" ht="29.85" customHeight="1">
      <c r="B327" s="159"/>
      <c r="D327" s="160" t="s">
        <v>72</v>
      </c>
      <c r="E327" s="170" t="s">
        <v>742</v>
      </c>
      <c r="F327" s="170" t="s">
        <v>743</v>
      </c>
      <c r="I327" s="162"/>
      <c r="J327" s="171">
        <f>BK327</f>
        <v>0</v>
      </c>
      <c r="L327" s="159"/>
      <c r="M327" s="164"/>
      <c r="N327" s="165"/>
      <c r="O327" s="165"/>
      <c r="P327" s="166">
        <f>SUM(P328:P337)</f>
        <v>0</v>
      </c>
      <c r="Q327" s="165"/>
      <c r="R327" s="166">
        <f>SUM(R328:R337)</f>
        <v>0</v>
      </c>
      <c r="S327" s="165"/>
      <c r="T327" s="167">
        <f>SUM(T328:T337)</f>
        <v>0</v>
      </c>
      <c r="AR327" s="160" t="s">
        <v>83</v>
      </c>
      <c r="AT327" s="168" t="s">
        <v>72</v>
      </c>
      <c r="AU327" s="168" t="s">
        <v>81</v>
      </c>
      <c r="AY327" s="160" t="s">
        <v>178</v>
      </c>
      <c r="BK327" s="169">
        <f>SUM(BK328:BK337)</f>
        <v>0</v>
      </c>
    </row>
    <row r="328" spans="2:65" s="1" customFormat="1" ht="25.5" customHeight="1">
      <c r="B328" s="172"/>
      <c r="C328" s="173" t="s">
        <v>408</v>
      </c>
      <c r="D328" s="173" t="s">
        <v>180</v>
      </c>
      <c r="E328" s="174" t="s">
        <v>744</v>
      </c>
      <c r="F328" s="175" t="s">
        <v>745</v>
      </c>
      <c r="G328" s="176" t="s">
        <v>183</v>
      </c>
      <c r="H328" s="177">
        <v>86.421</v>
      </c>
      <c r="I328" s="178"/>
      <c r="J328" s="179">
        <f>ROUND(I328*H328,2)</f>
        <v>0</v>
      </c>
      <c r="K328" s="175" t="s">
        <v>191</v>
      </c>
      <c r="L328" s="39"/>
      <c r="M328" s="180" t="s">
        <v>5</v>
      </c>
      <c r="N328" s="181" t="s">
        <v>44</v>
      </c>
      <c r="O328" s="40"/>
      <c r="P328" s="182">
        <f>O328*H328</f>
        <v>0</v>
      </c>
      <c r="Q328" s="182">
        <v>0</v>
      </c>
      <c r="R328" s="182">
        <f>Q328*H328</f>
        <v>0</v>
      </c>
      <c r="S328" s="182">
        <v>0</v>
      </c>
      <c r="T328" s="183">
        <f>S328*H328</f>
        <v>0</v>
      </c>
      <c r="AR328" s="22" t="s">
        <v>218</v>
      </c>
      <c r="AT328" s="22" t="s">
        <v>180</v>
      </c>
      <c r="AU328" s="22" t="s">
        <v>83</v>
      </c>
      <c r="AY328" s="22" t="s">
        <v>178</v>
      </c>
      <c r="BE328" s="184">
        <f>IF(N328="základní",J328,0)</f>
        <v>0</v>
      </c>
      <c r="BF328" s="184">
        <f>IF(N328="snížená",J328,0)</f>
        <v>0</v>
      </c>
      <c r="BG328" s="184">
        <f>IF(N328="zákl. přenesená",J328,0)</f>
        <v>0</v>
      </c>
      <c r="BH328" s="184">
        <f>IF(N328="sníž. přenesená",J328,0)</f>
        <v>0</v>
      </c>
      <c r="BI328" s="184">
        <f>IF(N328="nulová",J328,0)</f>
        <v>0</v>
      </c>
      <c r="BJ328" s="22" t="s">
        <v>81</v>
      </c>
      <c r="BK328" s="184">
        <f>ROUND(I328*H328,2)</f>
        <v>0</v>
      </c>
      <c r="BL328" s="22" t="s">
        <v>218</v>
      </c>
      <c r="BM328" s="22" t="s">
        <v>630</v>
      </c>
    </row>
    <row r="329" spans="2:51" s="11" customFormat="1" ht="13.5">
      <c r="B329" s="185"/>
      <c r="D329" s="186" t="s">
        <v>186</v>
      </c>
      <c r="E329" s="187" t="s">
        <v>5</v>
      </c>
      <c r="F329" s="188" t="s">
        <v>1075</v>
      </c>
      <c r="H329" s="189">
        <v>86.421</v>
      </c>
      <c r="I329" s="190"/>
      <c r="L329" s="185"/>
      <c r="M329" s="191"/>
      <c r="N329" s="192"/>
      <c r="O329" s="192"/>
      <c r="P329" s="192"/>
      <c r="Q329" s="192"/>
      <c r="R329" s="192"/>
      <c r="S329" s="192"/>
      <c r="T329" s="193"/>
      <c r="AT329" s="187" t="s">
        <v>186</v>
      </c>
      <c r="AU329" s="187" t="s">
        <v>83</v>
      </c>
      <c r="AV329" s="11" t="s">
        <v>83</v>
      </c>
      <c r="AW329" s="11" t="s">
        <v>37</v>
      </c>
      <c r="AX329" s="11" t="s">
        <v>73</v>
      </c>
      <c r="AY329" s="187" t="s">
        <v>178</v>
      </c>
    </row>
    <row r="330" spans="2:51" s="12" customFormat="1" ht="13.5">
      <c r="B330" s="194"/>
      <c r="D330" s="186" t="s">
        <v>186</v>
      </c>
      <c r="E330" s="195" t="s">
        <v>5</v>
      </c>
      <c r="F330" s="196" t="s">
        <v>188</v>
      </c>
      <c r="H330" s="197">
        <v>86.421</v>
      </c>
      <c r="I330" s="198"/>
      <c r="L330" s="194"/>
      <c r="M330" s="199"/>
      <c r="N330" s="200"/>
      <c r="O330" s="200"/>
      <c r="P330" s="200"/>
      <c r="Q330" s="200"/>
      <c r="R330" s="200"/>
      <c r="S330" s="200"/>
      <c r="T330" s="201"/>
      <c r="AT330" s="195" t="s">
        <v>186</v>
      </c>
      <c r="AU330" s="195" t="s">
        <v>83</v>
      </c>
      <c r="AV330" s="12" t="s">
        <v>185</v>
      </c>
      <c r="AW330" s="12" t="s">
        <v>37</v>
      </c>
      <c r="AX330" s="12" t="s">
        <v>81</v>
      </c>
      <c r="AY330" s="195" t="s">
        <v>178</v>
      </c>
    </row>
    <row r="331" spans="2:65" s="1" customFormat="1" ht="38.25" customHeight="1">
      <c r="B331" s="172"/>
      <c r="C331" s="202" t="s">
        <v>632</v>
      </c>
      <c r="D331" s="202" t="s">
        <v>271</v>
      </c>
      <c r="E331" s="203" t="s">
        <v>748</v>
      </c>
      <c r="F331" s="204" t="s">
        <v>1076</v>
      </c>
      <c r="G331" s="205" t="s">
        <v>183</v>
      </c>
      <c r="H331" s="206">
        <v>90.742</v>
      </c>
      <c r="I331" s="207"/>
      <c r="J331" s="208">
        <f>ROUND(I331*H331,2)</f>
        <v>0</v>
      </c>
      <c r="K331" s="204" t="s">
        <v>191</v>
      </c>
      <c r="L331" s="209"/>
      <c r="M331" s="210" t="s">
        <v>5</v>
      </c>
      <c r="N331" s="211" t="s">
        <v>44</v>
      </c>
      <c r="O331" s="40"/>
      <c r="P331" s="182">
        <f>O331*H331</f>
        <v>0</v>
      </c>
      <c r="Q331" s="182">
        <v>0</v>
      </c>
      <c r="R331" s="182">
        <f>Q331*H331</f>
        <v>0</v>
      </c>
      <c r="S331" s="182">
        <v>0</v>
      </c>
      <c r="T331" s="183">
        <f>S331*H331</f>
        <v>0</v>
      </c>
      <c r="AR331" s="22" t="s">
        <v>256</v>
      </c>
      <c r="AT331" s="22" t="s">
        <v>271</v>
      </c>
      <c r="AU331" s="22" t="s">
        <v>83</v>
      </c>
      <c r="AY331" s="22" t="s">
        <v>178</v>
      </c>
      <c r="BE331" s="184">
        <f>IF(N331="základní",J331,0)</f>
        <v>0</v>
      </c>
      <c r="BF331" s="184">
        <f>IF(N331="snížená",J331,0)</f>
        <v>0</v>
      </c>
      <c r="BG331" s="184">
        <f>IF(N331="zákl. přenesená",J331,0)</f>
        <v>0</v>
      </c>
      <c r="BH331" s="184">
        <f>IF(N331="sníž. přenesená",J331,0)</f>
        <v>0</v>
      </c>
      <c r="BI331" s="184">
        <f>IF(N331="nulová",J331,0)</f>
        <v>0</v>
      </c>
      <c r="BJ331" s="22" t="s">
        <v>81</v>
      </c>
      <c r="BK331" s="184">
        <f>ROUND(I331*H331,2)</f>
        <v>0</v>
      </c>
      <c r="BL331" s="22" t="s">
        <v>218</v>
      </c>
      <c r="BM331" s="22" t="s">
        <v>635</v>
      </c>
    </row>
    <row r="332" spans="2:51" s="11" customFormat="1" ht="13.5">
      <c r="B332" s="185"/>
      <c r="D332" s="186" t="s">
        <v>186</v>
      </c>
      <c r="E332" s="187" t="s">
        <v>5</v>
      </c>
      <c r="F332" s="188" t="s">
        <v>1077</v>
      </c>
      <c r="H332" s="189">
        <v>90.742</v>
      </c>
      <c r="I332" s="190"/>
      <c r="L332" s="185"/>
      <c r="M332" s="191"/>
      <c r="N332" s="192"/>
      <c r="O332" s="192"/>
      <c r="P332" s="192"/>
      <c r="Q332" s="192"/>
      <c r="R332" s="192"/>
      <c r="S332" s="192"/>
      <c r="T332" s="193"/>
      <c r="AT332" s="187" t="s">
        <v>186</v>
      </c>
      <c r="AU332" s="187" t="s">
        <v>83</v>
      </c>
      <c r="AV332" s="11" t="s">
        <v>83</v>
      </c>
      <c r="AW332" s="11" t="s">
        <v>37</v>
      </c>
      <c r="AX332" s="11" t="s">
        <v>73</v>
      </c>
      <c r="AY332" s="187" t="s">
        <v>178</v>
      </c>
    </row>
    <row r="333" spans="2:51" s="12" customFormat="1" ht="13.5">
      <c r="B333" s="194"/>
      <c r="D333" s="186" t="s">
        <v>186</v>
      </c>
      <c r="E333" s="195" t="s">
        <v>5</v>
      </c>
      <c r="F333" s="196" t="s">
        <v>188</v>
      </c>
      <c r="H333" s="197">
        <v>90.742</v>
      </c>
      <c r="I333" s="198"/>
      <c r="L333" s="194"/>
      <c r="M333" s="199"/>
      <c r="N333" s="200"/>
      <c r="O333" s="200"/>
      <c r="P333" s="200"/>
      <c r="Q333" s="200"/>
      <c r="R333" s="200"/>
      <c r="S333" s="200"/>
      <c r="T333" s="201"/>
      <c r="AT333" s="195" t="s">
        <v>186</v>
      </c>
      <c r="AU333" s="195" t="s">
        <v>83</v>
      </c>
      <c r="AV333" s="12" t="s">
        <v>185</v>
      </c>
      <c r="AW333" s="12" t="s">
        <v>37</v>
      </c>
      <c r="AX333" s="12" t="s">
        <v>81</v>
      </c>
      <c r="AY333" s="195" t="s">
        <v>178</v>
      </c>
    </row>
    <row r="334" spans="2:65" s="1" customFormat="1" ht="25.5" customHeight="1">
      <c r="B334" s="172"/>
      <c r="C334" s="173" t="s">
        <v>413</v>
      </c>
      <c r="D334" s="173" t="s">
        <v>180</v>
      </c>
      <c r="E334" s="174" t="s">
        <v>752</v>
      </c>
      <c r="F334" s="175" t="s">
        <v>753</v>
      </c>
      <c r="G334" s="176" t="s">
        <v>183</v>
      </c>
      <c r="H334" s="177">
        <v>188.82</v>
      </c>
      <c r="I334" s="178"/>
      <c r="J334" s="179">
        <f>ROUND(I334*H334,2)</f>
        <v>0</v>
      </c>
      <c r="K334" s="175" t="s">
        <v>191</v>
      </c>
      <c r="L334" s="39"/>
      <c r="M334" s="180" t="s">
        <v>5</v>
      </c>
      <c r="N334" s="181" t="s">
        <v>44</v>
      </c>
      <c r="O334" s="40"/>
      <c r="P334" s="182">
        <f>O334*H334</f>
        <v>0</v>
      </c>
      <c r="Q334" s="182">
        <v>0</v>
      </c>
      <c r="R334" s="182">
        <f>Q334*H334</f>
        <v>0</v>
      </c>
      <c r="S334" s="182">
        <v>0</v>
      </c>
      <c r="T334" s="183">
        <f>S334*H334</f>
        <v>0</v>
      </c>
      <c r="AR334" s="22" t="s">
        <v>218</v>
      </c>
      <c r="AT334" s="22" t="s">
        <v>180</v>
      </c>
      <c r="AU334" s="22" t="s">
        <v>83</v>
      </c>
      <c r="AY334" s="22" t="s">
        <v>178</v>
      </c>
      <c r="BE334" s="184">
        <f>IF(N334="základní",J334,0)</f>
        <v>0</v>
      </c>
      <c r="BF334" s="184">
        <f>IF(N334="snížená",J334,0)</f>
        <v>0</v>
      </c>
      <c r="BG334" s="184">
        <f>IF(N334="zákl. přenesená",J334,0)</f>
        <v>0</v>
      </c>
      <c r="BH334" s="184">
        <f>IF(N334="sníž. přenesená",J334,0)</f>
        <v>0</v>
      </c>
      <c r="BI334" s="184">
        <f>IF(N334="nulová",J334,0)</f>
        <v>0</v>
      </c>
      <c r="BJ334" s="22" t="s">
        <v>81</v>
      </c>
      <c r="BK334" s="184">
        <f>ROUND(I334*H334,2)</f>
        <v>0</v>
      </c>
      <c r="BL334" s="22" t="s">
        <v>218</v>
      </c>
      <c r="BM334" s="22" t="s">
        <v>639</v>
      </c>
    </row>
    <row r="335" spans="2:51" s="11" customFormat="1" ht="13.5">
      <c r="B335" s="185"/>
      <c r="D335" s="186" t="s">
        <v>186</v>
      </c>
      <c r="E335" s="187" t="s">
        <v>5</v>
      </c>
      <c r="F335" s="188" t="s">
        <v>1078</v>
      </c>
      <c r="H335" s="189">
        <v>70.02</v>
      </c>
      <c r="I335" s="190"/>
      <c r="L335" s="185"/>
      <c r="M335" s="191"/>
      <c r="N335" s="192"/>
      <c r="O335" s="192"/>
      <c r="P335" s="192"/>
      <c r="Q335" s="192"/>
      <c r="R335" s="192"/>
      <c r="S335" s="192"/>
      <c r="T335" s="193"/>
      <c r="AT335" s="187" t="s">
        <v>186</v>
      </c>
      <c r="AU335" s="187" t="s">
        <v>83</v>
      </c>
      <c r="AV335" s="11" t="s">
        <v>83</v>
      </c>
      <c r="AW335" s="11" t="s">
        <v>37</v>
      </c>
      <c r="AX335" s="11" t="s">
        <v>73</v>
      </c>
      <c r="AY335" s="187" t="s">
        <v>178</v>
      </c>
    </row>
    <row r="336" spans="2:51" s="11" customFormat="1" ht="13.5">
      <c r="B336" s="185"/>
      <c r="D336" s="186" t="s">
        <v>186</v>
      </c>
      <c r="E336" s="187" t="s">
        <v>5</v>
      </c>
      <c r="F336" s="188" t="s">
        <v>1079</v>
      </c>
      <c r="H336" s="189">
        <v>118.8</v>
      </c>
      <c r="I336" s="190"/>
      <c r="L336" s="185"/>
      <c r="M336" s="191"/>
      <c r="N336" s="192"/>
      <c r="O336" s="192"/>
      <c r="P336" s="192"/>
      <c r="Q336" s="192"/>
      <c r="R336" s="192"/>
      <c r="S336" s="192"/>
      <c r="T336" s="193"/>
      <c r="AT336" s="187" t="s">
        <v>186</v>
      </c>
      <c r="AU336" s="187" t="s">
        <v>83</v>
      </c>
      <c r="AV336" s="11" t="s">
        <v>83</v>
      </c>
      <c r="AW336" s="11" t="s">
        <v>37</v>
      </c>
      <c r="AX336" s="11" t="s">
        <v>73</v>
      </c>
      <c r="AY336" s="187" t="s">
        <v>178</v>
      </c>
    </row>
    <row r="337" spans="2:51" s="12" customFormat="1" ht="13.5">
      <c r="B337" s="194"/>
      <c r="D337" s="186" t="s">
        <v>186</v>
      </c>
      <c r="E337" s="195" t="s">
        <v>5</v>
      </c>
      <c r="F337" s="196" t="s">
        <v>188</v>
      </c>
      <c r="H337" s="197">
        <v>188.82</v>
      </c>
      <c r="I337" s="198"/>
      <c r="L337" s="194"/>
      <c r="M337" s="199"/>
      <c r="N337" s="200"/>
      <c r="O337" s="200"/>
      <c r="P337" s="200"/>
      <c r="Q337" s="200"/>
      <c r="R337" s="200"/>
      <c r="S337" s="200"/>
      <c r="T337" s="201"/>
      <c r="AT337" s="195" t="s">
        <v>186</v>
      </c>
      <c r="AU337" s="195" t="s">
        <v>83</v>
      </c>
      <c r="AV337" s="12" t="s">
        <v>185</v>
      </c>
      <c r="AW337" s="12" t="s">
        <v>37</v>
      </c>
      <c r="AX337" s="12" t="s">
        <v>81</v>
      </c>
      <c r="AY337" s="195" t="s">
        <v>178</v>
      </c>
    </row>
    <row r="338" spans="2:63" s="10" customFormat="1" ht="29.85" customHeight="1">
      <c r="B338" s="159"/>
      <c r="D338" s="160" t="s">
        <v>72</v>
      </c>
      <c r="E338" s="170" t="s">
        <v>1080</v>
      </c>
      <c r="F338" s="170" t="s">
        <v>1081</v>
      </c>
      <c r="I338" s="162"/>
      <c r="J338" s="171">
        <f>BK338</f>
        <v>0</v>
      </c>
      <c r="L338" s="159"/>
      <c r="M338" s="164"/>
      <c r="N338" s="165"/>
      <c r="O338" s="165"/>
      <c r="P338" s="166">
        <f>SUM(P339:P341)</f>
        <v>0</v>
      </c>
      <c r="Q338" s="165"/>
      <c r="R338" s="166">
        <f>SUM(R339:R341)</f>
        <v>0</v>
      </c>
      <c r="S338" s="165"/>
      <c r="T338" s="167">
        <f>SUM(T339:T341)</f>
        <v>0</v>
      </c>
      <c r="AR338" s="160" t="s">
        <v>83</v>
      </c>
      <c r="AT338" s="168" t="s">
        <v>72</v>
      </c>
      <c r="AU338" s="168" t="s">
        <v>81</v>
      </c>
      <c r="AY338" s="160" t="s">
        <v>178</v>
      </c>
      <c r="BK338" s="169">
        <f>SUM(BK339:BK341)</f>
        <v>0</v>
      </c>
    </row>
    <row r="339" spans="2:65" s="1" customFormat="1" ht="25.5" customHeight="1">
      <c r="B339" s="172"/>
      <c r="C339" s="173" t="s">
        <v>640</v>
      </c>
      <c r="D339" s="173" t="s">
        <v>180</v>
      </c>
      <c r="E339" s="174" t="s">
        <v>1082</v>
      </c>
      <c r="F339" s="175" t="s">
        <v>1083</v>
      </c>
      <c r="G339" s="176" t="s">
        <v>227</v>
      </c>
      <c r="H339" s="177">
        <v>1</v>
      </c>
      <c r="I339" s="178"/>
      <c r="J339" s="179">
        <f>ROUND(I339*H339,2)</f>
        <v>0</v>
      </c>
      <c r="K339" s="175" t="s">
        <v>5</v>
      </c>
      <c r="L339" s="39"/>
      <c r="M339" s="180" t="s">
        <v>5</v>
      </c>
      <c r="N339" s="181" t="s">
        <v>44</v>
      </c>
      <c r="O339" s="40"/>
      <c r="P339" s="182">
        <f>O339*H339</f>
        <v>0</v>
      </c>
      <c r="Q339" s="182">
        <v>0</v>
      </c>
      <c r="R339" s="182">
        <f>Q339*H339</f>
        <v>0</v>
      </c>
      <c r="S339" s="182">
        <v>0</v>
      </c>
      <c r="T339" s="183">
        <f>S339*H339</f>
        <v>0</v>
      </c>
      <c r="AR339" s="22" t="s">
        <v>218</v>
      </c>
      <c r="AT339" s="22" t="s">
        <v>180</v>
      </c>
      <c r="AU339" s="22" t="s">
        <v>83</v>
      </c>
      <c r="AY339" s="22" t="s">
        <v>178</v>
      </c>
      <c r="BE339" s="184">
        <f>IF(N339="základní",J339,0)</f>
        <v>0</v>
      </c>
      <c r="BF339" s="184">
        <f>IF(N339="snížená",J339,0)</f>
        <v>0</v>
      </c>
      <c r="BG339" s="184">
        <f>IF(N339="zákl. přenesená",J339,0)</f>
        <v>0</v>
      </c>
      <c r="BH339" s="184">
        <f>IF(N339="sníž. přenesená",J339,0)</f>
        <v>0</v>
      </c>
      <c r="BI339" s="184">
        <f>IF(N339="nulová",J339,0)</f>
        <v>0</v>
      </c>
      <c r="BJ339" s="22" t="s">
        <v>81</v>
      </c>
      <c r="BK339" s="184">
        <f>ROUND(I339*H339,2)</f>
        <v>0</v>
      </c>
      <c r="BL339" s="22" t="s">
        <v>218</v>
      </c>
      <c r="BM339" s="22" t="s">
        <v>643</v>
      </c>
    </row>
    <row r="340" spans="2:51" s="11" customFormat="1" ht="13.5">
      <c r="B340" s="185"/>
      <c r="D340" s="186" t="s">
        <v>186</v>
      </c>
      <c r="E340" s="187" t="s">
        <v>5</v>
      </c>
      <c r="F340" s="188" t="s">
        <v>81</v>
      </c>
      <c r="H340" s="189">
        <v>1</v>
      </c>
      <c r="I340" s="190"/>
      <c r="L340" s="185"/>
      <c r="M340" s="191"/>
      <c r="N340" s="192"/>
      <c r="O340" s="192"/>
      <c r="P340" s="192"/>
      <c r="Q340" s="192"/>
      <c r="R340" s="192"/>
      <c r="S340" s="192"/>
      <c r="T340" s="193"/>
      <c r="AT340" s="187" t="s">
        <v>186</v>
      </c>
      <c r="AU340" s="187" t="s">
        <v>83</v>
      </c>
      <c r="AV340" s="11" t="s">
        <v>83</v>
      </c>
      <c r="AW340" s="11" t="s">
        <v>37</v>
      </c>
      <c r="AX340" s="11" t="s">
        <v>73</v>
      </c>
      <c r="AY340" s="187" t="s">
        <v>178</v>
      </c>
    </row>
    <row r="341" spans="2:51" s="12" customFormat="1" ht="13.5">
      <c r="B341" s="194"/>
      <c r="D341" s="186" t="s">
        <v>186</v>
      </c>
      <c r="E341" s="195" t="s">
        <v>5</v>
      </c>
      <c r="F341" s="196" t="s">
        <v>188</v>
      </c>
      <c r="H341" s="197">
        <v>1</v>
      </c>
      <c r="I341" s="198"/>
      <c r="L341" s="194"/>
      <c r="M341" s="213"/>
      <c r="N341" s="214"/>
      <c r="O341" s="214"/>
      <c r="P341" s="214"/>
      <c r="Q341" s="214"/>
      <c r="R341" s="214"/>
      <c r="S341" s="214"/>
      <c r="T341" s="215"/>
      <c r="AT341" s="195" t="s">
        <v>186</v>
      </c>
      <c r="AU341" s="195" t="s">
        <v>83</v>
      </c>
      <c r="AV341" s="12" t="s">
        <v>185</v>
      </c>
      <c r="AW341" s="12" t="s">
        <v>37</v>
      </c>
      <c r="AX341" s="12" t="s">
        <v>81</v>
      </c>
      <c r="AY341" s="195" t="s">
        <v>178</v>
      </c>
    </row>
    <row r="342" spans="2:12" s="1" customFormat="1" ht="6.95" customHeight="1">
      <c r="B342" s="54"/>
      <c r="C342" s="55"/>
      <c r="D342" s="55"/>
      <c r="E342" s="55"/>
      <c r="F342" s="55"/>
      <c r="G342" s="55"/>
      <c r="H342" s="55"/>
      <c r="I342" s="125"/>
      <c r="J342" s="55"/>
      <c r="K342" s="55"/>
      <c r="L342" s="39"/>
    </row>
  </sheetData>
  <autoFilter ref="C93:K341"/>
  <mergeCells count="10">
    <mergeCell ref="J51:J52"/>
    <mergeCell ref="E84:H84"/>
    <mergeCell ref="E86:H8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2"/>
  <sheetViews>
    <sheetView showGridLines="0" workbookViewId="0" topLeftCell="A1">
      <pane ySplit="1" topLeftCell="A134" activePane="bottomLeft" state="frozen"/>
      <selection pane="bottomLeft" activeCell="F21" sqref="F2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131</v>
      </c>
      <c r="G1" s="343" t="s">
        <v>132</v>
      </c>
      <c r="H1" s="343"/>
      <c r="I1" s="101"/>
      <c r="J1" s="100" t="s">
        <v>133</v>
      </c>
      <c r="K1" s="99" t="s">
        <v>134</v>
      </c>
      <c r="L1" s="100" t="s">
        <v>135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29" t="s">
        <v>8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2" t="s">
        <v>98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83</v>
      </c>
    </row>
    <row r="4" spans="2:46" ht="36.95" customHeight="1">
      <c r="B4" s="26"/>
      <c r="C4" s="27"/>
      <c r="D4" s="28" t="s">
        <v>136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44" t="str">
        <f>'Rekapitulace stavby'!K6</f>
        <v>Zateplení budovy SOŠ a SOU dopravní Čáslav (3.10)</v>
      </c>
      <c r="F7" s="345"/>
      <c r="G7" s="345"/>
      <c r="H7" s="345"/>
      <c r="I7" s="103"/>
      <c r="J7" s="27"/>
      <c r="K7" s="29"/>
    </row>
    <row r="8" spans="2:11" s="1" customFormat="1" ht="15">
      <c r="B8" s="39"/>
      <c r="C8" s="40"/>
      <c r="D8" s="35" t="s">
        <v>137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46" t="s">
        <v>2799</v>
      </c>
      <c r="F9" s="347"/>
      <c r="G9" s="347"/>
      <c r="H9" s="347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5</v>
      </c>
      <c r="G11" s="40"/>
      <c r="H11" s="40"/>
      <c r="I11" s="105" t="s">
        <v>21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22</v>
      </c>
      <c r="E12" s="40"/>
      <c r="F12" s="33" t="s">
        <v>139</v>
      </c>
      <c r="G12" s="40"/>
      <c r="H12" s="40"/>
      <c r="I12" s="105" t="s">
        <v>24</v>
      </c>
      <c r="J12" s="106" t="str">
        <f>'Rekapitulace stavby'!AN8</f>
        <v>19. 9. 2018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26</v>
      </c>
      <c r="E14" s="40"/>
      <c r="F14" s="40"/>
      <c r="G14" s="40"/>
      <c r="H14" s="40"/>
      <c r="I14" s="105" t="s">
        <v>27</v>
      </c>
      <c r="J14" s="33" t="str">
        <f>IF('Rekapitulace stavby'!AN10="","",'Rekapitulace stavby'!AN10)</f>
        <v>14801973</v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SUŠ a SOU dopravní Čáslav, Aug. Sedláčka 1145, Čás</v>
      </c>
      <c r="F15" s="40"/>
      <c r="G15" s="40"/>
      <c r="H15" s="40"/>
      <c r="I15" s="105" t="s">
        <v>30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05" t="s">
        <v>27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05" t="s">
        <v>27</v>
      </c>
      <c r="J20" s="33" t="str">
        <f>IF('Rekapitulace stavby'!AN16="","",'Rekapitulace stavby'!AN16)</f>
        <v>27210341</v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>AZ PROJECT spol. s r.o., Plynárenská 830, Kolín</v>
      </c>
      <c r="F21" s="40"/>
      <c r="G21" s="40"/>
      <c r="H21" s="40"/>
      <c r="I21" s="105" t="s">
        <v>30</v>
      </c>
      <c r="J21" s="33" t="str">
        <f>IF('Rekapitulace stavby'!AN17="","",'Rekapitulace stavby'!AN17)</f>
        <v>CZ27210341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38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35" t="s">
        <v>5</v>
      </c>
      <c r="F24" s="335"/>
      <c r="G24" s="335"/>
      <c r="H24" s="335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39</v>
      </c>
      <c r="E27" s="40"/>
      <c r="F27" s="40"/>
      <c r="G27" s="40"/>
      <c r="H27" s="40"/>
      <c r="I27" s="104"/>
      <c r="J27" s="114">
        <f>ROUND(J84,2)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41</v>
      </c>
      <c r="G29" s="40"/>
      <c r="H29" s="40"/>
      <c r="I29" s="115" t="s">
        <v>40</v>
      </c>
      <c r="J29" s="44" t="s">
        <v>42</v>
      </c>
      <c r="K29" s="43"/>
    </row>
    <row r="30" spans="2:11" s="1" customFormat="1" ht="14.45" customHeight="1">
      <c r="B30" s="39"/>
      <c r="C30" s="40"/>
      <c r="D30" s="47" t="s">
        <v>43</v>
      </c>
      <c r="E30" s="47" t="s">
        <v>44</v>
      </c>
      <c r="F30" s="116">
        <f>ROUND(SUM(BE84:BE121),2)</f>
        <v>0</v>
      </c>
      <c r="G30" s="40"/>
      <c r="H30" s="40"/>
      <c r="I30" s="117">
        <v>0.21</v>
      </c>
      <c r="J30" s="116">
        <f>ROUND(ROUND((SUM(BE84:BE121)),2)*I30,2)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45</v>
      </c>
      <c r="F31" s="116">
        <f>ROUND(SUM(BF84:BF121),2)</f>
        <v>0</v>
      </c>
      <c r="G31" s="40"/>
      <c r="H31" s="40"/>
      <c r="I31" s="117">
        <v>0.15</v>
      </c>
      <c r="J31" s="116">
        <f>ROUND(ROUND((SUM(BF84:BF121)),2)*I31,2)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46</v>
      </c>
      <c r="F32" s="116">
        <f>ROUND(SUM(BG84:BG121),2)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47</v>
      </c>
      <c r="F33" s="116">
        <f>ROUND(SUM(BH84:BH121),2)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48</v>
      </c>
      <c r="F34" s="116">
        <f>ROUND(SUM(BI84:BI121),2)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49</v>
      </c>
      <c r="E36" s="69"/>
      <c r="F36" s="69"/>
      <c r="G36" s="120" t="s">
        <v>50</v>
      </c>
      <c r="H36" s="121" t="s">
        <v>51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140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44" t="str">
        <f>E7</f>
        <v>Zateplení budovy SOŠ a SOU dopravní Čáslav (3.10)</v>
      </c>
      <c r="F45" s="345"/>
      <c r="G45" s="345"/>
      <c r="H45" s="345"/>
      <c r="I45" s="104"/>
      <c r="J45" s="40"/>
      <c r="K45" s="43"/>
    </row>
    <row r="46" spans="2:11" s="1" customFormat="1" ht="14.45" customHeight="1">
      <c r="B46" s="39"/>
      <c r="C46" s="35" t="s">
        <v>137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46" t="str">
        <f>E9</f>
        <v>1715c2 - Přípomoce v - 1715c2 - Přípomoce vytápění A3</v>
      </c>
      <c r="F47" s="347"/>
      <c r="G47" s="347"/>
      <c r="H47" s="347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22</v>
      </c>
      <c r="D49" s="40"/>
      <c r="E49" s="40"/>
      <c r="F49" s="33" t="str">
        <f>F12</f>
        <v xml:space="preserve"> </v>
      </c>
      <c r="G49" s="40"/>
      <c r="H49" s="40"/>
      <c r="I49" s="105" t="s">
        <v>24</v>
      </c>
      <c r="J49" s="106" t="str">
        <f>IF(J12="","",J12)</f>
        <v>19. 9. 2018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5" t="s">
        <v>26</v>
      </c>
      <c r="D51" s="40"/>
      <c r="E51" s="40"/>
      <c r="F51" s="33" t="str">
        <f>E15</f>
        <v>SUŠ a SOU dopravní Čáslav, Aug. Sedláčka 1145, Čás</v>
      </c>
      <c r="G51" s="40"/>
      <c r="H51" s="40"/>
      <c r="I51" s="105" t="s">
        <v>33</v>
      </c>
      <c r="J51" s="335" t="str">
        <f>E21</f>
        <v>AZ PROJECT spol. s r.o., Plynárenská 830, Kolín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04"/>
      <c r="J52" s="339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141</v>
      </c>
      <c r="D54" s="118"/>
      <c r="E54" s="118"/>
      <c r="F54" s="118"/>
      <c r="G54" s="118"/>
      <c r="H54" s="118"/>
      <c r="I54" s="129"/>
      <c r="J54" s="130" t="s">
        <v>142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143</v>
      </c>
      <c r="D56" s="40"/>
      <c r="E56" s="40"/>
      <c r="F56" s="40"/>
      <c r="G56" s="40"/>
      <c r="H56" s="40"/>
      <c r="I56" s="104"/>
      <c r="J56" s="114">
        <f>J84</f>
        <v>0</v>
      </c>
      <c r="K56" s="43"/>
      <c r="AU56" s="22" t="s">
        <v>144</v>
      </c>
    </row>
    <row r="57" spans="2:11" s="7" customFormat="1" ht="24.95" customHeight="1">
      <c r="B57" s="133"/>
      <c r="C57" s="134"/>
      <c r="D57" s="135" t="s">
        <v>145</v>
      </c>
      <c r="E57" s="136"/>
      <c r="F57" s="136"/>
      <c r="G57" s="136"/>
      <c r="H57" s="136"/>
      <c r="I57" s="137"/>
      <c r="J57" s="138">
        <f>J85</f>
        <v>0</v>
      </c>
      <c r="K57" s="139"/>
    </row>
    <row r="58" spans="2:11" s="8" customFormat="1" ht="19.9" customHeight="1">
      <c r="B58" s="140"/>
      <c r="C58" s="141"/>
      <c r="D58" s="142" t="s">
        <v>757</v>
      </c>
      <c r="E58" s="143"/>
      <c r="F58" s="143"/>
      <c r="G58" s="143"/>
      <c r="H58" s="143"/>
      <c r="I58" s="144"/>
      <c r="J58" s="145">
        <f>J86</f>
        <v>0</v>
      </c>
      <c r="K58" s="146"/>
    </row>
    <row r="59" spans="2:11" s="8" customFormat="1" ht="19.9" customHeight="1">
      <c r="B59" s="140"/>
      <c r="C59" s="141"/>
      <c r="D59" s="142" t="s">
        <v>148</v>
      </c>
      <c r="E59" s="143"/>
      <c r="F59" s="143"/>
      <c r="G59" s="143"/>
      <c r="H59" s="143"/>
      <c r="I59" s="144"/>
      <c r="J59" s="145">
        <f>J90</f>
        <v>0</v>
      </c>
      <c r="K59" s="146"/>
    </row>
    <row r="60" spans="2:11" s="8" customFormat="1" ht="19.9" customHeight="1">
      <c r="B60" s="140"/>
      <c r="C60" s="141"/>
      <c r="D60" s="142" t="s">
        <v>758</v>
      </c>
      <c r="E60" s="143"/>
      <c r="F60" s="143"/>
      <c r="G60" s="143"/>
      <c r="H60" s="143"/>
      <c r="I60" s="144"/>
      <c r="J60" s="145">
        <f>J96</f>
        <v>0</v>
      </c>
      <c r="K60" s="146"/>
    </row>
    <row r="61" spans="2:11" s="8" customFormat="1" ht="19.9" customHeight="1">
      <c r="B61" s="140"/>
      <c r="C61" s="141"/>
      <c r="D61" s="142" t="s">
        <v>150</v>
      </c>
      <c r="E61" s="143"/>
      <c r="F61" s="143"/>
      <c r="G61" s="143"/>
      <c r="H61" s="143"/>
      <c r="I61" s="144"/>
      <c r="J61" s="145">
        <f>J105</f>
        <v>0</v>
      </c>
      <c r="K61" s="146"/>
    </row>
    <row r="62" spans="2:11" s="8" customFormat="1" ht="19.9" customHeight="1">
      <c r="B62" s="140"/>
      <c r="C62" s="141"/>
      <c r="D62" s="142" t="s">
        <v>151</v>
      </c>
      <c r="E62" s="143"/>
      <c r="F62" s="143"/>
      <c r="G62" s="143"/>
      <c r="H62" s="143"/>
      <c r="I62" s="144"/>
      <c r="J62" s="145">
        <f>J114</f>
        <v>0</v>
      </c>
      <c r="K62" s="146"/>
    </row>
    <row r="63" spans="2:11" s="7" customFormat="1" ht="24.95" customHeight="1">
      <c r="B63" s="133"/>
      <c r="C63" s="134"/>
      <c r="D63" s="135" t="s">
        <v>152</v>
      </c>
      <c r="E63" s="136"/>
      <c r="F63" s="136"/>
      <c r="G63" s="136"/>
      <c r="H63" s="136"/>
      <c r="I63" s="137"/>
      <c r="J63" s="138">
        <f>J116</f>
        <v>0</v>
      </c>
      <c r="K63" s="139"/>
    </row>
    <row r="64" spans="2:11" s="8" customFormat="1" ht="19.9" customHeight="1">
      <c r="B64" s="140"/>
      <c r="C64" s="141"/>
      <c r="D64" s="142" t="s">
        <v>759</v>
      </c>
      <c r="E64" s="143"/>
      <c r="F64" s="143"/>
      <c r="G64" s="143"/>
      <c r="H64" s="143"/>
      <c r="I64" s="144"/>
      <c r="J64" s="145">
        <f>J117</f>
        <v>0</v>
      </c>
      <c r="K64" s="146"/>
    </row>
    <row r="65" spans="2:11" s="1" customFormat="1" ht="21.75" customHeight="1">
      <c r="B65" s="39"/>
      <c r="C65" s="40"/>
      <c r="D65" s="40"/>
      <c r="E65" s="40"/>
      <c r="F65" s="40"/>
      <c r="G65" s="40"/>
      <c r="H65" s="40"/>
      <c r="I65" s="104"/>
      <c r="J65" s="40"/>
      <c r="K65" s="43"/>
    </row>
    <row r="66" spans="2:11" s="1" customFormat="1" ht="6.95" customHeight="1">
      <c r="B66" s="54"/>
      <c r="C66" s="55"/>
      <c r="D66" s="55"/>
      <c r="E66" s="55"/>
      <c r="F66" s="55"/>
      <c r="G66" s="55"/>
      <c r="H66" s="55"/>
      <c r="I66" s="125"/>
      <c r="J66" s="55"/>
      <c r="K66" s="56"/>
    </row>
    <row r="70" spans="2:12" s="1" customFormat="1" ht="6.95" customHeight="1">
      <c r="B70" s="57"/>
      <c r="C70" s="58"/>
      <c r="D70" s="58"/>
      <c r="E70" s="58"/>
      <c r="F70" s="58"/>
      <c r="G70" s="58"/>
      <c r="H70" s="58"/>
      <c r="I70" s="126"/>
      <c r="J70" s="58"/>
      <c r="K70" s="58"/>
      <c r="L70" s="39"/>
    </row>
    <row r="71" spans="2:12" s="1" customFormat="1" ht="36.95" customHeight="1">
      <c r="B71" s="39"/>
      <c r="C71" s="59" t="s">
        <v>162</v>
      </c>
      <c r="I71" s="147"/>
      <c r="L71" s="39"/>
    </row>
    <row r="72" spans="2:12" s="1" customFormat="1" ht="6.95" customHeight="1">
      <c r="B72" s="39"/>
      <c r="I72" s="147"/>
      <c r="L72" s="39"/>
    </row>
    <row r="73" spans="2:12" s="1" customFormat="1" ht="14.45" customHeight="1">
      <c r="B73" s="39"/>
      <c r="C73" s="61" t="s">
        <v>18</v>
      </c>
      <c r="I73" s="147"/>
      <c r="L73" s="39"/>
    </row>
    <row r="74" spans="2:12" s="1" customFormat="1" ht="16.5" customHeight="1">
      <c r="B74" s="39"/>
      <c r="E74" s="340" t="str">
        <f>E7</f>
        <v>Zateplení budovy SOŠ a SOU dopravní Čáslav (3.10)</v>
      </c>
      <c r="F74" s="341"/>
      <c r="G74" s="341"/>
      <c r="H74" s="341"/>
      <c r="I74" s="147"/>
      <c r="L74" s="39"/>
    </row>
    <row r="75" spans="2:12" s="1" customFormat="1" ht="14.45" customHeight="1">
      <c r="B75" s="39"/>
      <c r="C75" s="61" t="s">
        <v>137</v>
      </c>
      <c r="I75" s="147"/>
      <c r="L75" s="39"/>
    </row>
    <row r="76" spans="2:12" s="1" customFormat="1" ht="17.25" customHeight="1">
      <c r="B76" s="39"/>
      <c r="E76" s="319" t="str">
        <f>E9</f>
        <v>1715c2 - Přípomoce v - 1715c2 - Přípomoce vytápění A3</v>
      </c>
      <c r="F76" s="342"/>
      <c r="G76" s="342"/>
      <c r="H76" s="342"/>
      <c r="I76" s="147"/>
      <c r="L76" s="39"/>
    </row>
    <row r="77" spans="2:12" s="1" customFormat="1" ht="6.95" customHeight="1">
      <c r="B77" s="39"/>
      <c r="I77" s="147"/>
      <c r="L77" s="39"/>
    </row>
    <row r="78" spans="2:12" s="1" customFormat="1" ht="18" customHeight="1">
      <c r="B78" s="39"/>
      <c r="C78" s="61" t="s">
        <v>22</v>
      </c>
      <c r="F78" s="148" t="str">
        <f>F12</f>
        <v xml:space="preserve"> </v>
      </c>
      <c r="I78" s="149" t="s">
        <v>24</v>
      </c>
      <c r="J78" s="65" t="str">
        <f>IF(J12="","",J12)</f>
        <v>19. 9. 2018</v>
      </c>
      <c r="L78" s="39"/>
    </row>
    <row r="79" spans="2:12" s="1" customFormat="1" ht="6.95" customHeight="1">
      <c r="B79" s="39"/>
      <c r="I79" s="147"/>
      <c r="L79" s="39"/>
    </row>
    <row r="80" spans="2:12" s="1" customFormat="1" ht="15">
      <c r="B80" s="39"/>
      <c r="C80" s="61" t="s">
        <v>26</v>
      </c>
      <c r="F80" s="148" t="str">
        <f>E15</f>
        <v>SUŠ a SOU dopravní Čáslav, Aug. Sedláčka 1145, Čás</v>
      </c>
      <c r="I80" s="149" t="s">
        <v>33</v>
      </c>
      <c r="J80" s="148" t="str">
        <f>E21</f>
        <v>AZ PROJECT spol. s r.o., Plynárenská 830, Kolín</v>
      </c>
      <c r="L80" s="39"/>
    </row>
    <row r="81" spans="2:12" s="1" customFormat="1" ht="14.45" customHeight="1">
      <c r="B81" s="39"/>
      <c r="C81" s="61" t="s">
        <v>31</v>
      </c>
      <c r="F81" s="148" t="str">
        <f>IF(E18="","",E18)</f>
        <v/>
      </c>
      <c r="I81" s="147"/>
      <c r="L81" s="39"/>
    </row>
    <row r="82" spans="2:12" s="1" customFormat="1" ht="10.35" customHeight="1">
      <c r="B82" s="39"/>
      <c r="I82" s="147"/>
      <c r="L82" s="39"/>
    </row>
    <row r="83" spans="2:20" s="9" customFormat="1" ht="29.25" customHeight="1">
      <c r="B83" s="150"/>
      <c r="C83" s="151" t="s">
        <v>163</v>
      </c>
      <c r="D83" s="152" t="s">
        <v>58</v>
      </c>
      <c r="E83" s="152" t="s">
        <v>54</v>
      </c>
      <c r="F83" s="152" t="s">
        <v>164</v>
      </c>
      <c r="G83" s="152" t="s">
        <v>165</v>
      </c>
      <c r="H83" s="152" t="s">
        <v>166</v>
      </c>
      <c r="I83" s="153" t="s">
        <v>167</v>
      </c>
      <c r="J83" s="152" t="s">
        <v>142</v>
      </c>
      <c r="K83" s="154" t="s">
        <v>168</v>
      </c>
      <c r="L83" s="150"/>
      <c r="M83" s="71" t="s">
        <v>169</v>
      </c>
      <c r="N83" s="72" t="s">
        <v>43</v>
      </c>
      <c r="O83" s="72" t="s">
        <v>170</v>
      </c>
      <c r="P83" s="72" t="s">
        <v>171</v>
      </c>
      <c r="Q83" s="72" t="s">
        <v>172</v>
      </c>
      <c r="R83" s="72" t="s">
        <v>173</v>
      </c>
      <c r="S83" s="72" t="s">
        <v>174</v>
      </c>
      <c r="T83" s="73" t="s">
        <v>175</v>
      </c>
    </row>
    <row r="84" spans="2:63" s="1" customFormat="1" ht="29.25" customHeight="1">
      <c r="B84" s="39"/>
      <c r="C84" s="75" t="s">
        <v>143</v>
      </c>
      <c r="I84" s="147"/>
      <c r="J84" s="155">
        <f>BK84</f>
        <v>0</v>
      </c>
      <c r="L84" s="39"/>
      <c r="M84" s="74"/>
      <c r="N84" s="66"/>
      <c r="O84" s="66"/>
      <c r="P84" s="156">
        <f>P85+P116</f>
        <v>0</v>
      </c>
      <c r="Q84" s="66"/>
      <c r="R84" s="156">
        <f>R85+R116</f>
        <v>0</v>
      </c>
      <c r="S84" s="66"/>
      <c r="T84" s="157">
        <f>T85+T116</f>
        <v>0</v>
      </c>
      <c r="AT84" s="22" t="s">
        <v>72</v>
      </c>
      <c r="AU84" s="22" t="s">
        <v>144</v>
      </c>
      <c r="BK84" s="158">
        <f>BK85+BK116</f>
        <v>0</v>
      </c>
    </row>
    <row r="85" spans="2:63" s="10" customFormat="1" ht="37.35" customHeight="1">
      <c r="B85" s="159"/>
      <c r="D85" s="160" t="s">
        <v>72</v>
      </c>
      <c r="E85" s="161" t="s">
        <v>176</v>
      </c>
      <c r="F85" s="161" t="s">
        <v>177</v>
      </c>
      <c r="I85" s="162"/>
      <c r="J85" s="163">
        <f>BK85</f>
        <v>0</v>
      </c>
      <c r="L85" s="159"/>
      <c r="M85" s="164"/>
      <c r="N85" s="165"/>
      <c r="O85" s="165"/>
      <c r="P85" s="166">
        <f>P86+P90+P96+P105+P114</f>
        <v>0</v>
      </c>
      <c r="Q85" s="165"/>
      <c r="R85" s="166">
        <f>R86+R90+R96+R105+R114</f>
        <v>0</v>
      </c>
      <c r="S85" s="165"/>
      <c r="T85" s="167">
        <f>T86+T90+T96+T105+T114</f>
        <v>0</v>
      </c>
      <c r="AR85" s="160" t="s">
        <v>81</v>
      </c>
      <c r="AT85" s="168" t="s">
        <v>72</v>
      </c>
      <c r="AU85" s="168" t="s">
        <v>73</v>
      </c>
      <c r="AY85" s="160" t="s">
        <v>178</v>
      </c>
      <c r="BK85" s="169">
        <f>BK86+BK90+BK96+BK105+BK114</f>
        <v>0</v>
      </c>
    </row>
    <row r="86" spans="2:63" s="10" customFormat="1" ht="19.9" customHeight="1">
      <c r="B86" s="159"/>
      <c r="D86" s="160" t="s">
        <v>72</v>
      </c>
      <c r="E86" s="170" t="s">
        <v>83</v>
      </c>
      <c r="F86" s="170" t="s">
        <v>760</v>
      </c>
      <c r="I86" s="162"/>
      <c r="J86" s="171">
        <f>BK86</f>
        <v>0</v>
      </c>
      <c r="L86" s="159"/>
      <c r="M86" s="164"/>
      <c r="N86" s="165"/>
      <c r="O86" s="165"/>
      <c r="P86" s="166">
        <f>SUM(P87:P89)</f>
        <v>0</v>
      </c>
      <c r="Q86" s="165"/>
      <c r="R86" s="166">
        <f>SUM(R87:R89)</f>
        <v>0</v>
      </c>
      <c r="S86" s="165"/>
      <c r="T86" s="167">
        <f>SUM(T87:T89)</f>
        <v>0</v>
      </c>
      <c r="AR86" s="160" t="s">
        <v>81</v>
      </c>
      <c r="AT86" s="168" t="s">
        <v>72</v>
      </c>
      <c r="AU86" s="168" t="s">
        <v>81</v>
      </c>
      <c r="AY86" s="160" t="s">
        <v>178</v>
      </c>
      <c r="BK86" s="169">
        <f>SUM(BK87:BK89)</f>
        <v>0</v>
      </c>
    </row>
    <row r="87" spans="2:65" s="1" customFormat="1" ht="16.5" customHeight="1">
      <c r="B87" s="172"/>
      <c r="C87" s="173" t="s">
        <v>81</v>
      </c>
      <c r="D87" s="173" t="s">
        <v>180</v>
      </c>
      <c r="E87" s="174" t="s">
        <v>761</v>
      </c>
      <c r="F87" s="175" t="s">
        <v>903</v>
      </c>
      <c r="G87" s="176" t="s">
        <v>290</v>
      </c>
      <c r="H87" s="177">
        <v>5</v>
      </c>
      <c r="I87" s="178"/>
      <c r="J87" s="179">
        <f>ROUND(I87*H87,2)</f>
        <v>0</v>
      </c>
      <c r="K87" s="175" t="s">
        <v>5</v>
      </c>
      <c r="L87" s="39"/>
      <c r="M87" s="180" t="s">
        <v>5</v>
      </c>
      <c r="N87" s="181" t="s">
        <v>44</v>
      </c>
      <c r="O87" s="40"/>
      <c r="P87" s="182">
        <f>O87*H87</f>
        <v>0</v>
      </c>
      <c r="Q87" s="182">
        <v>0</v>
      </c>
      <c r="R87" s="182">
        <f>Q87*H87</f>
        <v>0</v>
      </c>
      <c r="S87" s="182">
        <v>0</v>
      </c>
      <c r="T87" s="183">
        <f>S87*H87</f>
        <v>0</v>
      </c>
      <c r="AR87" s="22" t="s">
        <v>185</v>
      </c>
      <c r="AT87" s="22" t="s">
        <v>180</v>
      </c>
      <c r="AU87" s="22" t="s">
        <v>83</v>
      </c>
      <c r="AY87" s="22" t="s">
        <v>178</v>
      </c>
      <c r="BE87" s="184">
        <f>IF(N87="základní",J87,0)</f>
        <v>0</v>
      </c>
      <c r="BF87" s="184">
        <f>IF(N87="snížená",J87,0)</f>
        <v>0</v>
      </c>
      <c r="BG87" s="184">
        <f>IF(N87="zákl. přenesená",J87,0)</f>
        <v>0</v>
      </c>
      <c r="BH87" s="184">
        <f>IF(N87="sníž. přenesená",J87,0)</f>
        <v>0</v>
      </c>
      <c r="BI87" s="184">
        <f>IF(N87="nulová",J87,0)</f>
        <v>0</v>
      </c>
      <c r="BJ87" s="22" t="s">
        <v>81</v>
      </c>
      <c r="BK87" s="184">
        <f>ROUND(I87*H87,2)</f>
        <v>0</v>
      </c>
      <c r="BL87" s="22" t="s">
        <v>185</v>
      </c>
      <c r="BM87" s="22" t="s">
        <v>83</v>
      </c>
    </row>
    <row r="88" spans="2:51" s="11" customFormat="1" ht="13.5">
      <c r="B88" s="185"/>
      <c r="D88" s="186" t="s">
        <v>186</v>
      </c>
      <c r="E88" s="187" t="s">
        <v>5</v>
      </c>
      <c r="F88" s="188" t="s">
        <v>1084</v>
      </c>
      <c r="H88" s="189">
        <v>5</v>
      </c>
      <c r="I88" s="190"/>
      <c r="L88" s="185"/>
      <c r="M88" s="191"/>
      <c r="N88" s="192"/>
      <c r="O88" s="192"/>
      <c r="P88" s="192"/>
      <c r="Q88" s="192"/>
      <c r="R88" s="192"/>
      <c r="S88" s="192"/>
      <c r="T88" s="193"/>
      <c r="AT88" s="187" t="s">
        <v>186</v>
      </c>
      <c r="AU88" s="187" t="s">
        <v>83</v>
      </c>
      <c r="AV88" s="11" t="s">
        <v>83</v>
      </c>
      <c r="AW88" s="11" t="s">
        <v>37</v>
      </c>
      <c r="AX88" s="11" t="s">
        <v>73</v>
      </c>
      <c r="AY88" s="187" t="s">
        <v>178</v>
      </c>
    </row>
    <row r="89" spans="2:51" s="12" customFormat="1" ht="13.5">
      <c r="B89" s="194"/>
      <c r="D89" s="186" t="s">
        <v>186</v>
      </c>
      <c r="E89" s="195" t="s">
        <v>5</v>
      </c>
      <c r="F89" s="196" t="s">
        <v>188</v>
      </c>
      <c r="H89" s="197">
        <v>5</v>
      </c>
      <c r="I89" s="198"/>
      <c r="L89" s="194"/>
      <c r="M89" s="199"/>
      <c r="N89" s="200"/>
      <c r="O89" s="200"/>
      <c r="P89" s="200"/>
      <c r="Q89" s="200"/>
      <c r="R89" s="200"/>
      <c r="S89" s="200"/>
      <c r="T89" s="201"/>
      <c r="AT89" s="195" t="s">
        <v>186</v>
      </c>
      <c r="AU89" s="195" t="s">
        <v>83</v>
      </c>
      <c r="AV89" s="12" t="s">
        <v>185</v>
      </c>
      <c r="AW89" s="12" t="s">
        <v>37</v>
      </c>
      <c r="AX89" s="12" t="s">
        <v>81</v>
      </c>
      <c r="AY89" s="195" t="s">
        <v>178</v>
      </c>
    </row>
    <row r="90" spans="2:63" s="10" customFormat="1" ht="29.85" customHeight="1">
      <c r="B90" s="159"/>
      <c r="D90" s="160" t="s">
        <v>72</v>
      </c>
      <c r="E90" s="170" t="s">
        <v>198</v>
      </c>
      <c r="F90" s="170" t="s">
        <v>239</v>
      </c>
      <c r="I90" s="162"/>
      <c r="J90" s="171">
        <f>BK90</f>
        <v>0</v>
      </c>
      <c r="L90" s="159"/>
      <c r="M90" s="164"/>
      <c r="N90" s="165"/>
      <c r="O90" s="165"/>
      <c r="P90" s="166">
        <f>SUM(P91:P95)</f>
        <v>0</v>
      </c>
      <c r="Q90" s="165"/>
      <c r="R90" s="166">
        <f>SUM(R91:R95)</f>
        <v>0</v>
      </c>
      <c r="S90" s="165"/>
      <c r="T90" s="167">
        <f>SUM(T91:T95)</f>
        <v>0</v>
      </c>
      <c r="AR90" s="160" t="s">
        <v>81</v>
      </c>
      <c r="AT90" s="168" t="s">
        <v>72</v>
      </c>
      <c r="AU90" s="168" t="s">
        <v>81</v>
      </c>
      <c r="AY90" s="160" t="s">
        <v>178</v>
      </c>
      <c r="BK90" s="169">
        <f>SUM(BK91:BK95)</f>
        <v>0</v>
      </c>
    </row>
    <row r="91" spans="2:65" s="1" customFormat="1" ht="25.5" customHeight="1">
      <c r="B91" s="172"/>
      <c r="C91" s="173" t="s">
        <v>83</v>
      </c>
      <c r="D91" s="173" t="s">
        <v>180</v>
      </c>
      <c r="E91" s="174" t="s">
        <v>764</v>
      </c>
      <c r="F91" s="175" t="s">
        <v>765</v>
      </c>
      <c r="G91" s="176" t="s">
        <v>299</v>
      </c>
      <c r="H91" s="177">
        <v>25</v>
      </c>
      <c r="I91" s="178"/>
      <c r="J91" s="179">
        <f>ROUND(I91*H91,2)</f>
        <v>0</v>
      </c>
      <c r="K91" s="175" t="s">
        <v>267</v>
      </c>
      <c r="L91" s="39"/>
      <c r="M91" s="180" t="s">
        <v>5</v>
      </c>
      <c r="N91" s="181" t="s">
        <v>44</v>
      </c>
      <c r="O91" s="40"/>
      <c r="P91" s="182">
        <f>O91*H91</f>
        <v>0</v>
      </c>
      <c r="Q91" s="182">
        <v>0</v>
      </c>
      <c r="R91" s="182">
        <f>Q91*H91</f>
        <v>0</v>
      </c>
      <c r="S91" s="182">
        <v>0</v>
      </c>
      <c r="T91" s="183">
        <f>S91*H91</f>
        <v>0</v>
      </c>
      <c r="AR91" s="22" t="s">
        <v>185</v>
      </c>
      <c r="AT91" s="22" t="s">
        <v>180</v>
      </c>
      <c r="AU91" s="22" t="s">
        <v>83</v>
      </c>
      <c r="AY91" s="22" t="s">
        <v>178</v>
      </c>
      <c r="BE91" s="184">
        <f>IF(N91="základní",J91,0)</f>
        <v>0</v>
      </c>
      <c r="BF91" s="184">
        <f>IF(N91="snížená",J91,0)</f>
        <v>0</v>
      </c>
      <c r="BG91" s="184">
        <f>IF(N91="zákl. přenesená",J91,0)</f>
        <v>0</v>
      </c>
      <c r="BH91" s="184">
        <f>IF(N91="sníž. přenesená",J91,0)</f>
        <v>0</v>
      </c>
      <c r="BI91" s="184">
        <f>IF(N91="nulová",J91,0)</f>
        <v>0</v>
      </c>
      <c r="BJ91" s="22" t="s">
        <v>81</v>
      </c>
      <c r="BK91" s="184">
        <f>ROUND(I91*H91,2)</f>
        <v>0</v>
      </c>
      <c r="BL91" s="22" t="s">
        <v>185</v>
      </c>
      <c r="BM91" s="22" t="s">
        <v>185</v>
      </c>
    </row>
    <row r="92" spans="2:65" s="1" customFormat="1" ht="25.5" customHeight="1">
      <c r="B92" s="172"/>
      <c r="C92" s="173" t="s">
        <v>193</v>
      </c>
      <c r="D92" s="173" t="s">
        <v>180</v>
      </c>
      <c r="E92" s="174" t="s">
        <v>766</v>
      </c>
      <c r="F92" s="175" t="s">
        <v>767</v>
      </c>
      <c r="G92" s="176" t="s">
        <v>183</v>
      </c>
      <c r="H92" s="177">
        <v>15.813</v>
      </c>
      <c r="I92" s="178"/>
      <c r="J92" s="179">
        <f>ROUND(I92*H92,2)</f>
        <v>0</v>
      </c>
      <c r="K92" s="175" t="s">
        <v>267</v>
      </c>
      <c r="L92" s="39"/>
      <c r="M92" s="180" t="s">
        <v>5</v>
      </c>
      <c r="N92" s="181" t="s">
        <v>44</v>
      </c>
      <c r="O92" s="40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AR92" s="22" t="s">
        <v>185</v>
      </c>
      <c r="AT92" s="22" t="s">
        <v>180</v>
      </c>
      <c r="AU92" s="22" t="s">
        <v>83</v>
      </c>
      <c r="AY92" s="22" t="s">
        <v>178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22" t="s">
        <v>81</v>
      </c>
      <c r="BK92" s="184">
        <f>ROUND(I92*H92,2)</f>
        <v>0</v>
      </c>
      <c r="BL92" s="22" t="s">
        <v>185</v>
      </c>
      <c r="BM92" s="22" t="s">
        <v>198</v>
      </c>
    </row>
    <row r="93" spans="2:51" s="11" customFormat="1" ht="13.5">
      <c r="B93" s="185"/>
      <c r="D93" s="186" t="s">
        <v>186</v>
      </c>
      <c r="E93" s="187" t="s">
        <v>5</v>
      </c>
      <c r="F93" s="188" t="s">
        <v>1085</v>
      </c>
      <c r="H93" s="189">
        <v>15.813</v>
      </c>
      <c r="I93" s="190"/>
      <c r="L93" s="185"/>
      <c r="M93" s="191"/>
      <c r="N93" s="192"/>
      <c r="O93" s="192"/>
      <c r="P93" s="192"/>
      <c r="Q93" s="192"/>
      <c r="R93" s="192"/>
      <c r="S93" s="192"/>
      <c r="T93" s="193"/>
      <c r="AT93" s="187" t="s">
        <v>186</v>
      </c>
      <c r="AU93" s="187" t="s">
        <v>83</v>
      </c>
      <c r="AV93" s="11" t="s">
        <v>83</v>
      </c>
      <c r="AW93" s="11" t="s">
        <v>37</v>
      </c>
      <c r="AX93" s="11" t="s">
        <v>73</v>
      </c>
      <c r="AY93" s="187" t="s">
        <v>178</v>
      </c>
    </row>
    <row r="94" spans="2:51" s="12" customFormat="1" ht="13.5">
      <c r="B94" s="194"/>
      <c r="D94" s="186" t="s">
        <v>186</v>
      </c>
      <c r="E94" s="195" t="s">
        <v>5</v>
      </c>
      <c r="F94" s="196" t="s">
        <v>188</v>
      </c>
      <c r="H94" s="197">
        <v>15.813</v>
      </c>
      <c r="I94" s="198"/>
      <c r="L94" s="194"/>
      <c r="M94" s="199"/>
      <c r="N94" s="200"/>
      <c r="O94" s="200"/>
      <c r="P94" s="200"/>
      <c r="Q94" s="200"/>
      <c r="R94" s="200"/>
      <c r="S94" s="200"/>
      <c r="T94" s="201"/>
      <c r="AT94" s="195" t="s">
        <v>186</v>
      </c>
      <c r="AU94" s="195" t="s">
        <v>83</v>
      </c>
      <c r="AV94" s="12" t="s">
        <v>185</v>
      </c>
      <c r="AW94" s="12" t="s">
        <v>37</v>
      </c>
      <c r="AX94" s="12" t="s">
        <v>81</v>
      </c>
      <c r="AY94" s="195" t="s">
        <v>178</v>
      </c>
    </row>
    <row r="95" spans="2:65" s="1" customFormat="1" ht="25.5" customHeight="1">
      <c r="B95" s="172"/>
      <c r="C95" s="173" t="s">
        <v>185</v>
      </c>
      <c r="D95" s="173" t="s">
        <v>180</v>
      </c>
      <c r="E95" s="174" t="s">
        <v>769</v>
      </c>
      <c r="F95" s="175" t="s">
        <v>770</v>
      </c>
      <c r="G95" s="176" t="s">
        <v>299</v>
      </c>
      <c r="H95" s="177">
        <v>20</v>
      </c>
      <c r="I95" s="178"/>
      <c r="J95" s="179">
        <f>ROUND(I95*H95,2)</f>
        <v>0</v>
      </c>
      <c r="K95" s="175" t="s">
        <v>267</v>
      </c>
      <c r="L95" s="39"/>
      <c r="M95" s="180" t="s">
        <v>5</v>
      </c>
      <c r="N95" s="181" t="s">
        <v>44</v>
      </c>
      <c r="O95" s="40"/>
      <c r="P95" s="182">
        <f>O95*H95</f>
        <v>0</v>
      </c>
      <c r="Q95" s="182">
        <v>0</v>
      </c>
      <c r="R95" s="182">
        <f>Q95*H95</f>
        <v>0</v>
      </c>
      <c r="S95" s="182">
        <v>0</v>
      </c>
      <c r="T95" s="183">
        <f>S95*H95</f>
        <v>0</v>
      </c>
      <c r="AR95" s="22" t="s">
        <v>185</v>
      </c>
      <c r="AT95" s="22" t="s">
        <v>180</v>
      </c>
      <c r="AU95" s="22" t="s">
        <v>83</v>
      </c>
      <c r="AY95" s="22" t="s">
        <v>178</v>
      </c>
      <c r="BE95" s="184">
        <f>IF(N95="základní",J95,0)</f>
        <v>0</v>
      </c>
      <c r="BF95" s="184">
        <f>IF(N95="snížená",J95,0)</f>
        <v>0</v>
      </c>
      <c r="BG95" s="184">
        <f>IF(N95="zákl. přenesená",J95,0)</f>
        <v>0</v>
      </c>
      <c r="BH95" s="184">
        <f>IF(N95="sníž. přenesená",J95,0)</f>
        <v>0</v>
      </c>
      <c r="BI95" s="184">
        <f>IF(N95="nulová",J95,0)</f>
        <v>0</v>
      </c>
      <c r="BJ95" s="22" t="s">
        <v>81</v>
      </c>
      <c r="BK95" s="184">
        <f>ROUND(I95*H95,2)</f>
        <v>0</v>
      </c>
      <c r="BL95" s="22" t="s">
        <v>185</v>
      </c>
      <c r="BM95" s="22" t="s">
        <v>202</v>
      </c>
    </row>
    <row r="96" spans="2:63" s="10" customFormat="1" ht="29.85" customHeight="1">
      <c r="B96" s="159"/>
      <c r="D96" s="160" t="s">
        <v>72</v>
      </c>
      <c r="E96" s="170" t="s">
        <v>220</v>
      </c>
      <c r="F96" s="170" t="s">
        <v>771</v>
      </c>
      <c r="I96" s="162"/>
      <c r="J96" s="171">
        <f>BK96</f>
        <v>0</v>
      </c>
      <c r="L96" s="159"/>
      <c r="M96" s="164"/>
      <c r="N96" s="165"/>
      <c r="O96" s="165"/>
      <c r="P96" s="166">
        <f>SUM(P97:P104)</f>
        <v>0</v>
      </c>
      <c r="Q96" s="165"/>
      <c r="R96" s="166">
        <f>SUM(R97:R104)</f>
        <v>0</v>
      </c>
      <c r="S96" s="165"/>
      <c r="T96" s="167">
        <f>SUM(T97:T104)</f>
        <v>0</v>
      </c>
      <c r="AR96" s="160" t="s">
        <v>81</v>
      </c>
      <c r="AT96" s="168" t="s">
        <v>72</v>
      </c>
      <c r="AU96" s="168" t="s">
        <v>81</v>
      </c>
      <c r="AY96" s="160" t="s">
        <v>178</v>
      </c>
      <c r="BK96" s="169">
        <f>SUM(BK97:BK104)</f>
        <v>0</v>
      </c>
    </row>
    <row r="97" spans="2:65" s="1" customFormat="1" ht="38.25" customHeight="1">
      <c r="B97" s="172"/>
      <c r="C97" s="173" t="s">
        <v>204</v>
      </c>
      <c r="D97" s="173" t="s">
        <v>180</v>
      </c>
      <c r="E97" s="174" t="s">
        <v>772</v>
      </c>
      <c r="F97" s="175" t="s">
        <v>773</v>
      </c>
      <c r="G97" s="176" t="s">
        <v>299</v>
      </c>
      <c r="H97" s="177">
        <v>7</v>
      </c>
      <c r="I97" s="178"/>
      <c r="J97" s="179">
        <f>ROUND(I97*H97,2)</f>
        <v>0</v>
      </c>
      <c r="K97" s="175" t="s">
        <v>267</v>
      </c>
      <c r="L97" s="39"/>
      <c r="M97" s="180" t="s">
        <v>5</v>
      </c>
      <c r="N97" s="181" t="s">
        <v>44</v>
      </c>
      <c r="O97" s="40"/>
      <c r="P97" s="182">
        <f>O97*H97</f>
        <v>0</v>
      </c>
      <c r="Q97" s="182">
        <v>0</v>
      </c>
      <c r="R97" s="182">
        <f>Q97*H97</f>
        <v>0</v>
      </c>
      <c r="S97" s="182">
        <v>0</v>
      </c>
      <c r="T97" s="183">
        <f>S97*H97</f>
        <v>0</v>
      </c>
      <c r="AR97" s="22" t="s">
        <v>185</v>
      </c>
      <c r="AT97" s="22" t="s">
        <v>180</v>
      </c>
      <c r="AU97" s="22" t="s">
        <v>83</v>
      </c>
      <c r="AY97" s="22" t="s">
        <v>178</v>
      </c>
      <c r="BE97" s="184">
        <f>IF(N97="základní",J97,0)</f>
        <v>0</v>
      </c>
      <c r="BF97" s="184">
        <f>IF(N97="snížená",J97,0)</f>
        <v>0</v>
      </c>
      <c r="BG97" s="184">
        <f>IF(N97="zákl. přenesená",J97,0)</f>
        <v>0</v>
      </c>
      <c r="BH97" s="184">
        <f>IF(N97="sníž. přenesená",J97,0)</f>
        <v>0</v>
      </c>
      <c r="BI97" s="184">
        <f>IF(N97="nulová",J97,0)</f>
        <v>0</v>
      </c>
      <c r="BJ97" s="22" t="s">
        <v>81</v>
      </c>
      <c r="BK97" s="184">
        <f>ROUND(I97*H97,2)</f>
        <v>0</v>
      </c>
      <c r="BL97" s="22" t="s">
        <v>185</v>
      </c>
      <c r="BM97" s="22" t="s">
        <v>207</v>
      </c>
    </row>
    <row r="98" spans="2:65" s="1" customFormat="1" ht="38.25" customHeight="1">
      <c r="B98" s="172"/>
      <c r="C98" s="173" t="s">
        <v>198</v>
      </c>
      <c r="D98" s="173" t="s">
        <v>180</v>
      </c>
      <c r="E98" s="174" t="s">
        <v>774</v>
      </c>
      <c r="F98" s="175" t="s">
        <v>775</v>
      </c>
      <c r="G98" s="176" t="s">
        <v>299</v>
      </c>
      <c r="H98" s="177">
        <v>3</v>
      </c>
      <c r="I98" s="178"/>
      <c r="J98" s="179">
        <f>ROUND(I98*H98,2)</f>
        <v>0</v>
      </c>
      <c r="K98" s="175" t="s">
        <v>267</v>
      </c>
      <c r="L98" s="39"/>
      <c r="M98" s="180" t="s">
        <v>5</v>
      </c>
      <c r="N98" s="181" t="s">
        <v>44</v>
      </c>
      <c r="O98" s="40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AR98" s="22" t="s">
        <v>185</v>
      </c>
      <c r="AT98" s="22" t="s">
        <v>180</v>
      </c>
      <c r="AU98" s="22" t="s">
        <v>83</v>
      </c>
      <c r="AY98" s="22" t="s">
        <v>178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22" t="s">
        <v>81</v>
      </c>
      <c r="BK98" s="184">
        <f>ROUND(I98*H98,2)</f>
        <v>0</v>
      </c>
      <c r="BL98" s="22" t="s">
        <v>185</v>
      </c>
      <c r="BM98" s="22" t="s">
        <v>210</v>
      </c>
    </row>
    <row r="99" spans="2:65" s="1" customFormat="1" ht="25.5" customHeight="1">
      <c r="B99" s="172"/>
      <c r="C99" s="173" t="s">
        <v>211</v>
      </c>
      <c r="D99" s="173" t="s">
        <v>180</v>
      </c>
      <c r="E99" s="174" t="s">
        <v>778</v>
      </c>
      <c r="F99" s="175" t="s">
        <v>779</v>
      </c>
      <c r="G99" s="176" t="s">
        <v>290</v>
      </c>
      <c r="H99" s="177">
        <v>64.6</v>
      </c>
      <c r="I99" s="178"/>
      <c r="J99" s="179">
        <f>ROUND(I99*H99,2)</f>
        <v>0</v>
      </c>
      <c r="K99" s="175" t="s">
        <v>267</v>
      </c>
      <c r="L99" s="39"/>
      <c r="M99" s="180" t="s">
        <v>5</v>
      </c>
      <c r="N99" s="181" t="s">
        <v>44</v>
      </c>
      <c r="O99" s="40"/>
      <c r="P99" s="182">
        <f>O99*H99</f>
        <v>0</v>
      </c>
      <c r="Q99" s="182">
        <v>0</v>
      </c>
      <c r="R99" s="182">
        <f>Q99*H99</f>
        <v>0</v>
      </c>
      <c r="S99" s="182">
        <v>0</v>
      </c>
      <c r="T99" s="183">
        <f>S99*H99</f>
        <v>0</v>
      </c>
      <c r="AR99" s="22" t="s">
        <v>185</v>
      </c>
      <c r="AT99" s="22" t="s">
        <v>180</v>
      </c>
      <c r="AU99" s="22" t="s">
        <v>83</v>
      </c>
      <c r="AY99" s="22" t="s">
        <v>178</v>
      </c>
      <c r="BE99" s="184">
        <f>IF(N99="základní",J99,0)</f>
        <v>0</v>
      </c>
      <c r="BF99" s="184">
        <f>IF(N99="snížená",J99,0)</f>
        <v>0</v>
      </c>
      <c r="BG99" s="184">
        <f>IF(N99="zákl. přenesená",J99,0)</f>
        <v>0</v>
      </c>
      <c r="BH99" s="184">
        <f>IF(N99="sníž. přenesená",J99,0)</f>
        <v>0</v>
      </c>
      <c r="BI99" s="184">
        <f>IF(N99="nulová",J99,0)</f>
        <v>0</v>
      </c>
      <c r="BJ99" s="22" t="s">
        <v>81</v>
      </c>
      <c r="BK99" s="184">
        <f>ROUND(I99*H99,2)</f>
        <v>0</v>
      </c>
      <c r="BL99" s="22" t="s">
        <v>185</v>
      </c>
      <c r="BM99" s="22" t="s">
        <v>214</v>
      </c>
    </row>
    <row r="100" spans="2:51" s="11" customFormat="1" ht="13.5">
      <c r="B100" s="185"/>
      <c r="D100" s="186" t="s">
        <v>186</v>
      </c>
      <c r="E100" s="187" t="s">
        <v>5</v>
      </c>
      <c r="F100" s="188" t="s">
        <v>1086</v>
      </c>
      <c r="H100" s="189">
        <v>64.6</v>
      </c>
      <c r="I100" s="190"/>
      <c r="L100" s="185"/>
      <c r="M100" s="191"/>
      <c r="N100" s="192"/>
      <c r="O100" s="192"/>
      <c r="P100" s="192"/>
      <c r="Q100" s="192"/>
      <c r="R100" s="192"/>
      <c r="S100" s="192"/>
      <c r="T100" s="193"/>
      <c r="AT100" s="187" t="s">
        <v>186</v>
      </c>
      <c r="AU100" s="187" t="s">
        <v>83</v>
      </c>
      <c r="AV100" s="11" t="s">
        <v>83</v>
      </c>
      <c r="AW100" s="11" t="s">
        <v>37</v>
      </c>
      <c r="AX100" s="11" t="s">
        <v>73</v>
      </c>
      <c r="AY100" s="187" t="s">
        <v>178</v>
      </c>
    </row>
    <row r="101" spans="2:51" s="12" customFormat="1" ht="13.5">
      <c r="B101" s="194"/>
      <c r="D101" s="186" t="s">
        <v>186</v>
      </c>
      <c r="E101" s="195" t="s">
        <v>5</v>
      </c>
      <c r="F101" s="196" t="s">
        <v>188</v>
      </c>
      <c r="H101" s="197">
        <v>64.6</v>
      </c>
      <c r="I101" s="198"/>
      <c r="L101" s="194"/>
      <c r="M101" s="199"/>
      <c r="N101" s="200"/>
      <c r="O101" s="200"/>
      <c r="P101" s="200"/>
      <c r="Q101" s="200"/>
      <c r="R101" s="200"/>
      <c r="S101" s="200"/>
      <c r="T101" s="201"/>
      <c r="AT101" s="195" t="s">
        <v>186</v>
      </c>
      <c r="AU101" s="195" t="s">
        <v>83</v>
      </c>
      <c r="AV101" s="12" t="s">
        <v>185</v>
      </c>
      <c r="AW101" s="12" t="s">
        <v>37</v>
      </c>
      <c r="AX101" s="12" t="s">
        <v>81</v>
      </c>
      <c r="AY101" s="195" t="s">
        <v>178</v>
      </c>
    </row>
    <row r="102" spans="2:65" s="1" customFormat="1" ht="25.5" customHeight="1">
      <c r="B102" s="172"/>
      <c r="C102" s="173" t="s">
        <v>202</v>
      </c>
      <c r="D102" s="173" t="s">
        <v>180</v>
      </c>
      <c r="E102" s="174" t="s">
        <v>782</v>
      </c>
      <c r="F102" s="175" t="s">
        <v>783</v>
      </c>
      <c r="G102" s="176" t="s">
        <v>290</v>
      </c>
      <c r="H102" s="177">
        <v>62.35</v>
      </c>
      <c r="I102" s="178"/>
      <c r="J102" s="179">
        <f>ROUND(I102*H102,2)</f>
        <v>0</v>
      </c>
      <c r="K102" s="175" t="s">
        <v>267</v>
      </c>
      <c r="L102" s="39"/>
      <c r="M102" s="180" t="s">
        <v>5</v>
      </c>
      <c r="N102" s="181" t="s">
        <v>44</v>
      </c>
      <c r="O102" s="40"/>
      <c r="P102" s="182">
        <f>O102*H102</f>
        <v>0</v>
      </c>
      <c r="Q102" s="182">
        <v>0</v>
      </c>
      <c r="R102" s="182">
        <f>Q102*H102</f>
        <v>0</v>
      </c>
      <c r="S102" s="182">
        <v>0</v>
      </c>
      <c r="T102" s="183">
        <f>S102*H102</f>
        <v>0</v>
      </c>
      <c r="AR102" s="22" t="s">
        <v>185</v>
      </c>
      <c r="AT102" s="22" t="s">
        <v>180</v>
      </c>
      <c r="AU102" s="22" t="s">
        <v>83</v>
      </c>
      <c r="AY102" s="22" t="s">
        <v>178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22" t="s">
        <v>81</v>
      </c>
      <c r="BK102" s="184">
        <f>ROUND(I102*H102,2)</f>
        <v>0</v>
      </c>
      <c r="BL102" s="22" t="s">
        <v>185</v>
      </c>
      <c r="BM102" s="22" t="s">
        <v>218</v>
      </c>
    </row>
    <row r="103" spans="2:51" s="11" customFormat="1" ht="13.5">
      <c r="B103" s="185"/>
      <c r="D103" s="186" t="s">
        <v>186</v>
      </c>
      <c r="E103" s="187" t="s">
        <v>5</v>
      </c>
      <c r="F103" s="188" t="s">
        <v>1087</v>
      </c>
      <c r="H103" s="189">
        <v>62.35</v>
      </c>
      <c r="I103" s="190"/>
      <c r="L103" s="185"/>
      <c r="M103" s="191"/>
      <c r="N103" s="192"/>
      <c r="O103" s="192"/>
      <c r="P103" s="192"/>
      <c r="Q103" s="192"/>
      <c r="R103" s="192"/>
      <c r="S103" s="192"/>
      <c r="T103" s="193"/>
      <c r="AT103" s="187" t="s">
        <v>186</v>
      </c>
      <c r="AU103" s="187" t="s">
        <v>83</v>
      </c>
      <c r="AV103" s="11" t="s">
        <v>83</v>
      </c>
      <c r="AW103" s="11" t="s">
        <v>37</v>
      </c>
      <c r="AX103" s="11" t="s">
        <v>73</v>
      </c>
      <c r="AY103" s="187" t="s">
        <v>178</v>
      </c>
    </row>
    <row r="104" spans="2:51" s="12" customFormat="1" ht="13.5">
      <c r="B104" s="194"/>
      <c r="D104" s="186" t="s">
        <v>186</v>
      </c>
      <c r="E104" s="195" t="s">
        <v>5</v>
      </c>
      <c r="F104" s="196" t="s">
        <v>188</v>
      </c>
      <c r="H104" s="197">
        <v>62.35</v>
      </c>
      <c r="I104" s="198"/>
      <c r="L104" s="194"/>
      <c r="M104" s="199"/>
      <c r="N104" s="200"/>
      <c r="O104" s="200"/>
      <c r="P104" s="200"/>
      <c r="Q104" s="200"/>
      <c r="R104" s="200"/>
      <c r="S104" s="200"/>
      <c r="T104" s="201"/>
      <c r="AT104" s="195" t="s">
        <v>186</v>
      </c>
      <c r="AU104" s="195" t="s">
        <v>83</v>
      </c>
      <c r="AV104" s="12" t="s">
        <v>185</v>
      </c>
      <c r="AW104" s="12" t="s">
        <v>37</v>
      </c>
      <c r="AX104" s="12" t="s">
        <v>81</v>
      </c>
      <c r="AY104" s="195" t="s">
        <v>178</v>
      </c>
    </row>
    <row r="105" spans="2:63" s="10" customFormat="1" ht="29.85" customHeight="1">
      <c r="B105" s="159"/>
      <c r="D105" s="160" t="s">
        <v>72</v>
      </c>
      <c r="E105" s="170" t="s">
        <v>494</v>
      </c>
      <c r="F105" s="170" t="s">
        <v>495</v>
      </c>
      <c r="I105" s="162"/>
      <c r="J105" s="171">
        <f>BK105</f>
        <v>0</v>
      </c>
      <c r="L105" s="159"/>
      <c r="M105" s="164"/>
      <c r="N105" s="165"/>
      <c r="O105" s="165"/>
      <c r="P105" s="166">
        <f>SUM(P106:P113)</f>
        <v>0</v>
      </c>
      <c r="Q105" s="165"/>
      <c r="R105" s="166">
        <f>SUM(R106:R113)</f>
        <v>0</v>
      </c>
      <c r="S105" s="165"/>
      <c r="T105" s="167">
        <f>SUM(T106:T113)</f>
        <v>0</v>
      </c>
      <c r="AR105" s="160" t="s">
        <v>81</v>
      </c>
      <c r="AT105" s="168" t="s">
        <v>72</v>
      </c>
      <c r="AU105" s="168" t="s">
        <v>81</v>
      </c>
      <c r="AY105" s="160" t="s">
        <v>178</v>
      </c>
      <c r="BK105" s="169">
        <f>SUM(BK106:BK113)</f>
        <v>0</v>
      </c>
    </row>
    <row r="106" spans="2:65" s="1" customFormat="1" ht="25.5" customHeight="1">
      <c r="B106" s="172"/>
      <c r="C106" s="173" t="s">
        <v>220</v>
      </c>
      <c r="D106" s="173" t="s">
        <v>180</v>
      </c>
      <c r="E106" s="174" t="s">
        <v>496</v>
      </c>
      <c r="F106" s="175" t="s">
        <v>497</v>
      </c>
      <c r="G106" s="176" t="s">
        <v>217</v>
      </c>
      <c r="H106" s="177">
        <v>3.867</v>
      </c>
      <c r="I106" s="178"/>
      <c r="J106" s="179">
        <f>ROUND(I106*H106,2)</f>
        <v>0</v>
      </c>
      <c r="K106" s="175" t="s">
        <v>435</v>
      </c>
      <c r="L106" s="39"/>
      <c r="M106" s="180" t="s">
        <v>5</v>
      </c>
      <c r="N106" s="181" t="s">
        <v>44</v>
      </c>
      <c r="O106" s="40"/>
      <c r="P106" s="182">
        <f>O106*H106</f>
        <v>0</v>
      </c>
      <c r="Q106" s="182">
        <v>0</v>
      </c>
      <c r="R106" s="182">
        <f>Q106*H106</f>
        <v>0</v>
      </c>
      <c r="S106" s="182">
        <v>0</v>
      </c>
      <c r="T106" s="183">
        <f>S106*H106</f>
        <v>0</v>
      </c>
      <c r="AR106" s="22" t="s">
        <v>185</v>
      </c>
      <c r="AT106" s="22" t="s">
        <v>180</v>
      </c>
      <c r="AU106" s="22" t="s">
        <v>83</v>
      </c>
      <c r="AY106" s="22" t="s">
        <v>178</v>
      </c>
      <c r="BE106" s="184">
        <f>IF(N106="základní",J106,0)</f>
        <v>0</v>
      </c>
      <c r="BF106" s="184">
        <f>IF(N106="snížená",J106,0)</f>
        <v>0</v>
      </c>
      <c r="BG106" s="184">
        <f>IF(N106="zákl. přenesená",J106,0)</f>
        <v>0</v>
      </c>
      <c r="BH106" s="184">
        <f>IF(N106="sníž. přenesená",J106,0)</f>
        <v>0</v>
      </c>
      <c r="BI106" s="184">
        <f>IF(N106="nulová",J106,0)</f>
        <v>0</v>
      </c>
      <c r="BJ106" s="22" t="s">
        <v>81</v>
      </c>
      <c r="BK106" s="184">
        <f>ROUND(I106*H106,2)</f>
        <v>0</v>
      </c>
      <c r="BL106" s="22" t="s">
        <v>185</v>
      </c>
      <c r="BM106" s="22" t="s">
        <v>224</v>
      </c>
    </row>
    <row r="107" spans="2:51" s="11" customFormat="1" ht="13.5">
      <c r="B107" s="185"/>
      <c r="D107" s="186" t="s">
        <v>186</v>
      </c>
      <c r="E107" s="187" t="s">
        <v>5</v>
      </c>
      <c r="F107" s="188" t="s">
        <v>1088</v>
      </c>
      <c r="H107" s="189">
        <v>3.867</v>
      </c>
      <c r="I107" s="190"/>
      <c r="L107" s="185"/>
      <c r="M107" s="191"/>
      <c r="N107" s="192"/>
      <c r="O107" s="192"/>
      <c r="P107" s="192"/>
      <c r="Q107" s="192"/>
      <c r="R107" s="192"/>
      <c r="S107" s="192"/>
      <c r="T107" s="193"/>
      <c r="AT107" s="187" t="s">
        <v>186</v>
      </c>
      <c r="AU107" s="187" t="s">
        <v>83</v>
      </c>
      <c r="AV107" s="11" t="s">
        <v>83</v>
      </c>
      <c r="AW107" s="11" t="s">
        <v>37</v>
      </c>
      <c r="AX107" s="11" t="s">
        <v>73</v>
      </c>
      <c r="AY107" s="187" t="s">
        <v>178</v>
      </c>
    </row>
    <row r="108" spans="2:51" s="12" customFormat="1" ht="13.5">
      <c r="B108" s="194"/>
      <c r="D108" s="186" t="s">
        <v>186</v>
      </c>
      <c r="E108" s="195" t="s">
        <v>5</v>
      </c>
      <c r="F108" s="196" t="s">
        <v>188</v>
      </c>
      <c r="H108" s="197">
        <v>3.867</v>
      </c>
      <c r="I108" s="198"/>
      <c r="L108" s="194"/>
      <c r="M108" s="199"/>
      <c r="N108" s="200"/>
      <c r="O108" s="200"/>
      <c r="P108" s="200"/>
      <c r="Q108" s="200"/>
      <c r="R108" s="200"/>
      <c r="S108" s="200"/>
      <c r="T108" s="201"/>
      <c r="AT108" s="195" t="s">
        <v>186</v>
      </c>
      <c r="AU108" s="195" t="s">
        <v>83</v>
      </c>
      <c r="AV108" s="12" t="s">
        <v>185</v>
      </c>
      <c r="AW108" s="12" t="s">
        <v>37</v>
      </c>
      <c r="AX108" s="12" t="s">
        <v>81</v>
      </c>
      <c r="AY108" s="195" t="s">
        <v>178</v>
      </c>
    </row>
    <row r="109" spans="2:65" s="1" customFormat="1" ht="25.5" customHeight="1">
      <c r="B109" s="172"/>
      <c r="C109" s="173" t="s">
        <v>207</v>
      </c>
      <c r="D109" s="173" t="s">
        <v>180</v>
      </c>
      <c r="E109" s="174" t="s">
        <v>501</v>
      </c>
      <c r="F109" s="175" t="s">
        <v>502</v>
      </c>
      <c r="G109" s="176" t="s">
        <v>217</v>
      </c>
      <c r="H109" s="177">
        <v>3.667</v>
      </c>
      <c r="I109" s="178"/>
      <c r="J109" s="179">
        <f>ROUND(I109*H109,2)</f>
        <v>0</v>
      </c>
      <c r="K109" s="175" t="s">
        <v>435</v>
      </c>
      <c r="L109" s="39"/>
      <c r="M109" s="180" t="s">
        <v>5</v>
      </c>
      <c r="N109" s="181" t="s">
        <v>44</v>
      </c>
      <c r="O109" s="40"/>
      <c r="P109" s="182">
        <f>O109*H109</f>
        <v>0</v>
      </c>
      <c r="Q109" s="182">
        <v>0</v>
      </c>
      <c r="R109" s="182">
        <f>Q109*H109</f>
        <v>0</v>
      </c>
      <c r="S109" s="182">
        <v>0</v>
      </c>
      <c r="T109" s="183">
        <f>S109*H109</f>
        <v>0</v>
      </c>
      <c r="AR109" s="22" t="s">
        <v>185</v>
      </c>
      <c r="AT109" s="22" t="s">
        <v>180</v>
      </c>
      <c r="AU109" s="22" t="s">
        <v>83</v>
      </c>
      <c r="AY109" s="22" t="s">
        <v>178</v>
      </c>
      <c r="BE109" s="184">
        <f>IF(N109="základní",J109,0)</f>
        <v>0</v>
      </c>
      <c r="BF109" s="184">
        <f>IF(N109="snížená",J109,0)</f>
        <v>0</v>
      </c>
      <c r="BG109" s="184">
        <f>IF(N109="zákl. přenesená",J109,0)</f>
        <v>0</v>
      </c>
      <c r="BH109" s="184">
        <f>IF(N109="sníž. přenesená",J109,0)</f>
        <v>0</v>
      </c>
      <c r="BI109" s="184">
        <f>IF(N109="nulová",J109,0)</f>
        <v>0</v>
      </c>
      <c r="BJ109" s="22" t="s">
        <v>81</v>
      </c>
      <c r="BK109" s="184">
        <f>ROUND(I109*H109,2)</f>
        <v>0</v>
      </c>
      <c r="BL109" s="22" t="s">
        <v>185</v>
      </c>
      <c r="BM109" s="22" t="s">
        <v>228</v>
      </c>
    </row>
    <row r="110" spans="2:65" s="1" customFormat="1" ht="25.5" customHeight="1">
      <c r="B110" s="172"/>
      <c r="C110" s="173" t="s">
        <v>230</v>
      </c>
      <c r="D110" s="173" t="s">
        <v>180</v>
      </c>
      <c r="E110" s="174" t="s">
        <v>504</v>
      </c>
      <c r="F110" s="175" t="s">
        <v>505</v>
      </c>
      <c r="G110" s="176" t="s">
        <v>217</v>
      </c>
      <c r="H110" s="177">
        <v>15.468</v>
      </c>
      <c r="I110" s="178"/>
      <c r="J110" s="179">
        <f>ROUND(I110*H110,2)</f>
        <v>0</v>
      </c>
      <c r="K110" s="175" t="s">
        <v>435</v>
      </c>
      <c r="L110" s="39"/>
      <c r="M110" s="180" t="s">
        <v>5</v>
      </c>
      <c r="N110" s="181" t="s">
        <v>44</v>
      </c>
      <c r="O110" s="40"/>
      <c r="P110" s="182">
        <f>O110*H110</f>
        <v>0</v>
      </c>
      <c r="Q110" s="182">
        <v>0</v>
      </c>
      <c r="R110" s="182">
        <f>Q110*H110</f>
        <v>0</v>
      </c>
      <c r="S110" s="182">
        <v>0</v>
      </c>
      <c r="T110" s="183">
        <f>S110*H110</f>
        <v>0</v>
      </c>
      <c r="AR110" s="22" t="s">
        <v>185</v>
      </c>
      <c r="AT110" s="22" t="s">
        <v>180</v>
      </c>
      <c r="AU110" s="22" t="s">
        <v>83</v>
      </c>
      <c r="AY110" s="22" t="s">
        <v>178</v>
      </c>
      <c r="BE110" s="184">
        <f>IF(N110="základní",J110,0)</f>
        <v>0</v>
      </c>
      <c r="BF110" s="184">
        <f>IF(N110="snížená",J110,0)</f>
        <v>0</v>
      </c>
      <c r="BG110" s="184">
        <f>IF(N110="zákl. přenesená",J110,0)</f>
        <v>0</v>
      </c>
      <c r="BH110" s="184">
        <f>IF(N110="sníž. přenesená",J110,0)</f>
        <v>0</v>
      </c>
      <c r="BI110" s="184">
        <f>IF(N110="nulová",J110,0)</f>
        <v>0</v>
      </c>
      <c r="BJ110" s="22" t="s">
        <v>81</v>
      </c>
      <c r="BK110" s="184">
        <f>ROUND(I110*H110,2)</f>
        <v>0</v>
      </c>
      <c r="BL110" s="22" t="s">
        <v>185</v>
      </c>
      <c r="BM110" s="22" t="s">
        <v>233</v>
      </c>
    </row>
    <row r="111" spans="2:51" s="11" customFormat="1" ht="13.5">
      <c r="B111" s="185"/>
      <c r="D111" s="186" t="s">
        <v>186</v>
      </c>
      <c r="E111" s="187" t="s">
        <v>5</v>
      </c>
      <c r="F111" s="188" t="s">
        <v>1089</v>
      </c>
      <c r="H111" s="189">
        <v>15.468</v>
      </c>
      <c r="I111" s="190"/>
      <c r="L111" s="185"/>
      <c r="M111" s="191"/>
      <c r="N111" s="192"/>
      <c r="O111" s="192"/>
      <c r="P111" s="192"/>
      <c r="Q111" s="192"/>
      <c r="R111" s="192"/>
      <c r="S111" s="192"/>
      <c r="T111" s="193"/>
      <c r="AT111" s="187" t="s">
        <v>186</v>
      </c>
      <c r="AU111" s="187" t="s">
        <v>83</v>
      </c>
      <c r="AV111" s="11" t="s">
        <v>83</v>
      </c>
      <c r="AW111" s="11" t="s">
        <v>37</v>
      </c>
      <c r="AX111" s="11" t="s">
        <v>73</v>
      </c>
      <c r="AY111" s="187" t="s">
        <v>178</v>
      </c>
    </row>
    <row r="112" spans="2:51" s="12" customFormat="1" ht="13.5">
      <c r="B112" s="194"/>
      <c r="D112" s="186" t="s">
        <v>186</v>
      </c>
      <c r="E112" s="195" t="s">
        <v>5</v>
      </c>
      <c r="F112" s="196" t="s">
        <v>188</v>
      </c>
      <c r="H112" s="197">
        <v>15.468</v>
      </c>
      <c r="I112" s="198"/>
      <c r="L112" s="194"/>
      <c r="M112" s="199"/>
      <c r="N112" s="200"/>
      <c r="O112" s="200"/>
      <c r="P112" s="200"/>
      <c r="Q112" s="200"/>
      <c r="R112" s="200"/>
      <c r="S112" s="200"/>
      <c r="T112" s="201"/>
      <c r="AT112" s="195" t="s">
        <v>186</v>
      </c>
      <c r="AU112" s="195" t="s">
        <v>83</v>
      </c>
      <c r="AV112" s="12" t="s">
        <v>185</v>
      </c>
      <c r="AW112" s="12" t="s">
        <v>37</v>
      </c>
      <c r="AX112" s="12" t="s">
        <v>81</v>
      </c>
      <c r="AY112" s="195" t="s">
        <v>178</v>
      </c>
    </row>
    <row r="113" spans="2:65" s="1" customFormat="1" ht="16.5" customHeight="1">
      <c r="B113" s="172"/>
      <c r="C113" s="173" t="s">
        <v>210</v>
      </c>
      <c r="D113" s="173" t="s">
        <v>180</v>
      </c>
      <c r="E113" s="174" t="s">
        <v>509</v>
      </c>
      <c r="F113" s="175" t="s">
        <v>510</v>
      </c>
      <c r="G113" s="176" t="s">
        <v>217</v>
      </c>
      <c r="H113" s="177">
        <v>3.667</v>
      </c>
      <c r="I113" s="178"/>
      <c r="J113" s="179">
        <f>ROUND(I113*H113,2)</f>
        <v>0</v>
      </c>
      <c r="K113" s="175" t="s">
        <v>197</v>
      </c>
      <c r="L113" s="39"/>
      <c r="M113" s="180" t="s">
        <v>5</v>
      </c>
      <c r="N113" s="181" t="s">
        <v>44</v>
      </c>
      <c r="O113" s="40"/>
      <c r="P113" s="182">
        <f>O113*H113</f>
        <v>0</v>
      </c>
      <c r="Q113" s="182">
        <v>0</v>
      </c>
      <c r="R113" s="182">
        <f>Q113*H113</f>
        <v>0</v>
      </c>
      <c r="S113" s="182">
        <v>0</v>
      </c>
      <c r="T113" s="183">
        <f>S113*H113</f>
        <v>0</v>
      </c>
      <c r="AR113" s="22" t="s">
        <v>185</v>
      </c>
      <c r="AT113" s="22" t="s">
        <v>180</v>
      </c>
      <c r="AU113" s="22" t="s">
        <v>83</v>
      </c>
      <c r="AY113" s="22" t="s">
        <v>178</v>
      </c>
      <c r="BE113" s="184">
        <f>IF(N113="základní",J113,0)</f>
        <v>0</v>
      </c>
      <c r="BF113" s="184">
        <f>IF(N113="snížená",J113,0)</f>
        <v>0</v>
      </c>
      <c r="BG113" s="184">
        <f>IF(N113="zákl. přenesená",J113,0)</f>
        <v>0</v>
      </c>
      <c r="BH113" s="184">
        <f>IF(N113="sníž. přenesená",J113,0)</f>
        <v>0</v>
      </c>
      <c r="BI113" s="184">
        <f>IF(N113="nulová",J113,0)</f>
        <v>0</v>
      </c>
      <c r="BJ113" s="22" t="s">
        <v>81</v>
      </c>
      <c r="BK113" s="184">
        <f>ROUND(I113*H113,2)</f>
        <v>0</v>
      </c>
      <c r="BL113" s="22" t="s">
        <v>185</v>
      </c>
      <c r="BM113" s="22" t="s">
        <v>237</v>
      </c>
    </row>
    <row r="114" spans="2:63" s="10" customFormat="1" ht="29.85" customHeight="1">
      <c r="B114" s="159"/>
      <c r="D114" s="160" t="s">
        <v>72</v>
      </c>
      <c r="E114" s="170" t="s">
        <v>512</v>
      </c>
      <c r="F114" s="170" t="s">
        <v>513</v>
      </c>
      <c r="I114" s="162"/>
      <c r="J114" s="171">
        <f>BK114</f>
        <v>0</v>
      </c>
      <c r="L114" s="159"/>
      <c r="M114" s="164"/>
      <c r="N114" s="165"/>
      <c r="O114" s="165"/>
      <c r="P114" s="166">
        <f>P115</f>
        <v>0</v>
      </c>
      <c r="Q114" s="165"/>
      <c r="R114" s="166">
        <f>R115</f>
        <v>0</v>
      </c>
      <c r="S114" s="165"/>
      <c r="T114" s="167">
        <f>T115</f>
        <v>0</v>
      </c>
      <c r="AR114" s="160" t="s">
        <v>81</v>
      </c>
      <c r="AT114" s="168" t="s">
        <v>72</v>
      </c>
      <c r="AU114" s="168" t="s">
        <v>81</v>
      </c>
      <c r="AY114" s="160" t="s">
        <v>178</v>
      </c>
      <c r="BK114" s="169">
        <f>BK115</f>
        <v>0</v>
      </c>
    </row>
    <row r="115" spans="2:65" s="1" customFormat="1" ht="38.25" customHeight="1">
      <c r="B115" s="172"/>
      <c r="C115" s="173" t="s">
        <v>240</v>
      </c>
      <c r="D115" s="173" t="s">
        <v>180</v>
      </c>
      <c r="E115" s="174" t="s">
        <v>514</v>
      </c>
      <c r="F115" s="175" t="s">
        <v>515</v>
      </c>
      <c r="G115" s="176" t="s">
        <v>217</v>
      </c>
      <c r="H115" s="177">
        <v>0.826</v>
      </c>
      <c r="I115" s="178"/>
      <c r="J115" s="179">
        <f>ROUND(I115*H115,2)</f>
        <v>0</v>
      </c>
      <c r="K115" s="175" t="s">
        <v>267</v>
      </c>
      <c r="L115" s="39"/>
      <c r="M115" s="180" t="s">
        <v>5</v>
      </c>
      <c r="N115" s="181" t="s">
        <v>44</v>
      </c>
      <c r="O115" s="40"/>
      <c r="P115" s="182">
        <f>O115*H115</f>
        <v>0</v>
      </c>
      <c r="Q115" s="182">
        <v>0</v>
      </c>
      <c r="R115" s="182">
        <f>Q115*H115</f>
        <v>0</v>
      </c>
      <c r="S115" s="182">
        <v>0</v>
      </c>
      <c r="T115" s="183">
        <f>S115*H115</f>
        <v>0</v>
      </c>
      <c r="AR115" s="22" t="s">
        <v>185</v>
      </c>
      <c r="AT115" s="22" t="s">
        <v>180</v>
      </c>
      <c r="AU115" s="22" t="s">
        <v>83</v>
      </c>
      <c r="AY115" s="22" t="s">
        <v>178</v>
      </c>
      <c r="BE115" s="184">
        <f>IF(N115="základní",J115,0)</f>
        <v>0</v>
      </c>
      <c r="BF115" s="184">
        <f>IF(N115="snížená",J115,0)</f>
        <v>0</v>
      </c>
      <c r="BG115" s="184">
        <f>IF(N115="zákl. přenesená",J115,0)</f>
        <v>0</v>
      </c>
      <c r="BH115" s="184">
        <f>IF(N115="sníž. přenesená",J115,0)</f>
        <v>0</v>
      </c>
      <c r="BI115" s="184">
        <f>IF(N115="nulová",J115,0)</f>
        <v>0</v>
      </c>
      <c r="BJ115" s="22" t="s">
        <v>81</v>
      </c>
      <c r="BK115" s="184">
        <f>ROUND(I115*H115,2)</f>
        <v>0</v>
      </c>
      <c r="BL115" s="22" t="s">
        <v>185</v>
      </c>
      <c r="BM115" s="22" t="s">
        <v>243</v>
      </c>
    </row>
    <row r="116" spans="2:63" s="10" customFormat="1" ht="37.35" customHeight="1">
      <c r="B116" s="159"/>
      <c r="D116" s="160" t="s">
        <v>72</v>
      </c>
      <c r="E116" s="161" t="s">
        <v>517</v>
      </c>
      <c r="F116" s="161" t="s">
        <v>518</v>
      </c>
      <c r="I116" s="162"/>
      <c r="J116" s="163">
        <f>BK116</f>
        <v>0</v>
      </c>
      <c r="L116" s="159"/>
      <c r="M116" s="164"/>
      <c r="N116" s="165"/>
      <c r="O116" s="165"/>
      <c r="P116" s="166">
        <f>P117</f>
        <v>0</v>
      </c>
      <c r="Q116" s="165"/>
      <c r="R116" s="166">
        <f>R117</f>
        <v>0</v>
      </c>
      <c r="S116" s="165"/>
      <c r="T116" s="167">
        <f>T117</f>
        <v>0</v>
      </c>
      <c r="AR116" s="160" t="s">
        <v>83</v>
      </c>
      <c r="AT116" s="168" t="s">
        <v>72</v>
      </c>
      <c r="AU116" s="168" t="s">
        <v>73</v>
      </c>
      <c r="AY116" s="160" t="s">
        <v>178</v>
      </c>
      <c r="BK116" s="169">
        <f>BK117</f>
        <v>0</v>
      </c>
    </row>
    <row r="117" spans="2:63" s="10" customFormat="1" ht="19.9" customHeight="1">
      <c r="B117" s="159"/>
      <c r="D117" s="160" t="s">
        <v>72</v>
      </c>
      <c r="E117" s="170" t="s">
        <v>786</v>
      </c>
      <c r="F117" s="170" t="s">
        <v>787</v>
      </c>
      <c r="I117" s="162"/>
      <c r="J117" s="171">
        <f>BK117</f>
        <v>0</v>
      </c>
      <c r="L117" s="159"/>
      <c r="M117" s="164"/>
      <c r="N117" s="165"/>
      <c r="O117" s="165"/>
      <c r="P117" s="166">
        <f>SUM(P118:P121)</f>
        <v>0</v>
      </c>
      <c r="Q117" s="165"/>
      <c r="R117" s="166">
        <f>SUM(R118:R121)</f>
        <v>0</v>
      </c>
      <c r="S117" s="165"/>
      <c r="T117" s="167">
        <f>SUM(T118:T121)</f>
        <v>0</v>
      </c>
      <c r="AR117" s="160" t="s">
        <v>83</v>
      </c>
      <c r="AT117" s="168" t="s">
        <v>72</v>
      </c>
      <c r="AU117" s="168" t="s">
        <v>81</v>
      </c>
      <c r="AY117" s="160" t="s">
        <v>178</v>
      </c>
      <c r="BK117" s="169">
        <f>SUM(BK118:BK121)</f>
        <v>0</v>
      </c>
    </row>
    <row r="118" spans="2:65" s="1" customFormat="1" ht="25.5" customHeight="1">
      <c r="B118" s="172"/>
      <c r="C118" s="173" t="s">
        <v>214</v>
      </c>
      <c r="D118" s="173" t="s">
        <v>180</v>
      </c>
      <c r="E118" s="174" t="s">
        <v>788</v>
      </c>
      <c r="F118" s="175" t="s">
        <v>980</v>
      </c>
      <c r="G118" s="176" t="s">
        <v>299</v>
      </c>
      <c r="H118" s="177">
        <v>18</v>
      </c>
      <c r="I118" s="178"/>
      <c r="J118" s="179">
        <f>ROUND(I118*H118,2)</f>
        <v>0</v>
      </c>
      <c r="K118" s="175" t="s">
        <v>267</v>
      </c>
      <c r="L118" s="39"/>
      <c r="M118" s="180" t="s">
        <v>5</v>
      </c>
      <c r="N118" s="181" t="s">
        <v>44</v>
      </c>
      <c r="O118" s="40"/>
      <c r="P118" s="182">
        <f>O118*H118</f>
        <v>0</v>
      </c>
      <c r="Q118" s="182">
        <v>0</v>
      </c>
      <c r="R118" s="182">
        <f>Q118*H118</f>
        <v>0</v>
      </c>
      <c r="S118" s="182">
        <v>0</v>
      </c>
      <c r="T118" s="183">
        <f>S118*H118</f>
        <v>0</v>
      </c>
      <c r="AR118" s="22" t="s">
        <v>218</v>
      </c>
      <c r="AT118" s="22" t="s">
        <v>180</v>
      </c>
      <c r="AU118" s="22" t="s">
        <v>83</v>
      </c>
      <c r="AY118" s="22" t="s">
        <v>178</v>
      </c>
      <c r="BE118" s="184">
        <f>IF(N118="základní",J118,0)</f>
        <v>0</v>
      </c>
      <c r="BF118" s="184">
        <f>IF(N118="snížená",J118,0)</f>
        <v>0</v>
      </c>
      <c r="BG118" s="184">
        <f>IF(N118="zákl. přenesená",J118,0)</f>
        <v>0</v>
      </c>
      <c r="BH118" s="184">
        <f>IF(N118="sníž. přenesená",J118,0)</f>
        <v>0</v>
      </c>
      <c r="BI118" s="184">
        <f>IF(N118="nulová",J118,0)</f>
        <v>0</v>
      </c>
      <c r="BJ118" s="22" t="s">
        <v>81</v>
      </c>
      <c r="BK118" s="184">
        <f>ROUND(I118*H118,2)</f>
        <v>0</v>
      </c>
      <c r="BL118" s="22" t="s">
        <v>218</v>
      </c>
      <c r="BM118" s="22" t="s">
        <v>247</v>
      </c>
    </row>
    <row r="119" spans="2:51" s="11" customFormat="1" ht="13.5">
      <c r="B119" s="185"/>
      <c r="D119" s="186" t="s">
        <v>186</v>
      </c>
      <c r="E119" s="187" t="s">
        <v>5</v>
      </c>
      <c r="F119" s="188" t="s">
        <v>224</v>
      </c>
      <c r="H119" s="189">
        <v>18</v>
      </c>
      <c r="I119" s="190"/>
      <c r="L119" s="185"/>
      <c r="M119" s="191"/>
      <c r="N119" s="192"/>
      <c r="O119" s="192"/>
      <c r="P119" s="192"/>
      <c r="Q119" s="192"/>
      <c r="R119" s="192"/>
      <c r="S119" s="192"/>
      <c r="T119" s="193"/>
      <c r="AT119" s="187" t="s">
        <v>186</v>
      </c>
      <c r="AU119" s="187" t="s">
        <v>83</v>
      </c>
      <c r="AV119" s="11" t="s">
        <v>83</v>
      </c>
      <c r="AW119" s="11" t="s">
        <v>37</v>
      </c>
      <c r="AX119" s="11" t="s">
        <v>73</v>
      </c>
      <c r="AY119" s="187" t="s">
        <v>178</v>
      </c>
    </row>
    <row r="120" spans="2:51" s="12" customFormat="1" ht="13.5">
      <c r="B120" s="194"/>
      <c r="D120" s="186" t="s">
        <v>186</v>
      </c>
      <c r="E120" s="195" t="s">
        <v>5</v>
      </c>
      <c r="F120" s="196" t="s">
        <v>188</v>
      </c>
      <c r="H120" s="197">
        <v>18</v>
      </c>
      <c r="I120" s="198"/>
      <c r="L120" s="194"/>
      <c r="M120" s="199"/>
      <c r="N120" s="200"/>
      <c r="O120" s="200"/>
      <c r="P120" s="200"/>
      <c r="Q120" s="200"/>
      <c r="R120" s="200"/>
      <c r="S120" s="200"/>
      <c r="T120" s="201"/>
      <c r="AT120" s="195" t="s">
        <v>186</v>
      </c>
      <c r="AU120" s="195" t="s">
        <v>83</v>
      </c>
      <c r="AV120" s="12" t="s">
        <v>185</v>
      </c>
      <c r="AW120" s="12" t="s">
        <v>37</v>
      </c>
      <c r="AX120" s="12" t="s">
        <v>81</v>
      </c>
      <c r="AY120" s="195" t="s">
        <v>178</v>
      </c>
    </row>
    <row r="121" spans="2:65" s="1" customFormat="1" ht="25.5" customHeight="1">
      <c r="B121" s="172"/>
      <c r="C121" s="173" t="s">
        <v>11</v>
      </c>
      <c r="D121" s="173" t="s">
        <v>180</v>
      </c>
      <c r="E121" s="174" t="s">
        <v>790</v>
      </c>
      <c r="F121" s="175" t="s">
        <v>791</v>
      </c>
      <c r="G121" s="176" t="s">
        <v>299</v>
      </c>
      <c r="H121" s="177">
        <v>7</v>
      </c>
      <c r="I121" s="178"/>
      <c r="J121" s="179">
        <f>ROUND(I121*H121,2)</f>
        <v>0</v>
      </c>
      <c r="K121" s="175" t="s">
        <v>267</v>
      </c>
      <c r="L121" s="39"/>
      <c r="M121" s="180" t="s">
        <v>5</v>
      </c>
      <c r="N121" s="216" t="s">
        <v>44</v>
      </c>
      <c r="O121" s="217"/>
      <c r="P121" s="218">
        <f>O121*H121</f>
        <v>0</v>
      </c>
      <c r="Q121" s="218">
        <v>0</v>
      </c>
      <c r="R121" s="218">
        <f>Q121*H121</f>
        <v>0</v>
      </c>
      <c r="S121" s="218">
        <v>0</v>
      </c>
      <c r="T121" s="219">
        <f>S121*H121</f>
        <v>0</v>
      </c>
      <c r="AR121" s="22" t="s">
        <v>218</v>
      </c>
      <c r="AT121" s="22" t="s">
        <v>180</v>
      </c>
      <c r="AU121" s="22" t="s">
        <v>83</v>
      </c>
      <c r="AY121" s="22" t="s">
        <v>178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22" t="s">
        <v>81</v>
      </c>
      <c r="BK121" s="184">
        <f>ROUND(I121*H121,2)</f>
        <v>0</v>
      </c>
      <c r="BL121" s="22" t="s">
        <v>218</v>
      </c>
      <c r="BM121" s="22" t="s">
        <v>253</v>
      </c>
    </row>
    <row r="122" spans="2:12" s="1" customFormat="1" ht="6.95" customHeight="1">
      <c r="B122" s="54"/>
      <c r="C122" s="55"/>
      <c r="D122" s="55"/>
      <c r="E122" s="55"/>
      <c r="F122" s="55"/>
      <c r="G122" s="55"/>
      <c r="H122" s="55"/>
      <c r="I122" s="125"/>
      <c r="J122" s="55"/>
      <c r="K122" s="55"/>
      <c r="L122" s="39"/>
    </row>
  </sheetData>
  <autoFilter ref="C83:K121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93"/>
  <sheetViews>
    <sheetView showGridLines="0" workbookViewId="0" topLeftCell="A1">
      <pane ySplit="1" topLeftCell="A482" activePane="bottomLeft" state="frozen"/>
      <selection pane="bottomLeft" activeCell="F413" sqref="F41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131</v>
      </c>
      <c r="G1" s="343" t="s">
        <v>132</v>
      </c>
      <c r="H1" s="343"/>
      <c r="I1" s="101"/>
      <c r="J1" s="100" t="s">
        <v>133</v>
      </c>
      <c r="K1" s="99" t="s">
        <v>134</v>
      </c>
      <c r="L1" s="100" t="s">
        <v>135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29" t="s">
        <v>8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2" t="s">
        <v>101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83</v>
      </c>
    </row>
    <row r="4" spans="2:46" ht="36.95" customHeight="1">
      <c r="B4" s="26"/>
      <c r="C4" s="27"/>
      <c r="D4" s="28" t="s">
        <v>136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44" t="str">
        <f>'Rekapitulace stavby'!K6</f>
        <v>Zateplení budovy SOŠ a SOU dopravní Čáslav (3.10)</v>
      </c>
      <c r="F7" s="345"/>
      <c r="G7" s="345"/>
      <c r="H7" s="345"/>
      <c r="I7" s="103"/>
      <c r="J7" s="27"/>
      <c r="K7" s="29"/>
    </row>
    <row r="8" spans="2:11" s="1" customFormat="1" ht="15">
      <c r="B8" s="39"/>
      <c r="C8" s="40"/>
      <c r="D8" s="35" t="s">
        <v>137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46" t="s">
        <v>1090</v>
      </c>
      <c r="F9" s="347"/>
      <c r="G9" s="347"/>
      <c r="H9" s="347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5</v>
      </c>
      <c r="G11" s="40"/>
      <c r="H11" s="40"/>
      <c r="I11" s="105" t="s">
        <v>21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22</v>
      </c>
      <c r="E12" s="40"/>
      <c r="F12" s="33" t="s">
        <v>139</v>
      </c>
      <c r="G12" s="40"/>
      <c r="H12" s="40"/>
      <c r="I12" s="105" t="s">
        <v>24</v>
      </c>
      <c r="J12" s="106" t="str">
        <f>'Rekapitulace stavby'!AN8</f>
        <v>19. 9. 2018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26</v>
      </c>
      <c r="E14" s="40"/>
      <c r="F14" s="40"/>
      <c r="G14" s="40"/>
      <c r="H14" s="40"/>
      <c r="I14" s="105" t="s">
        <v>27</v>
      </c>
      <c r="J14" s="33" t="str">
        <f>IF('Rekapitulace stavby'!AN10="","",'Rekapitulace stavby'!AN10)</f>
        <v>14801973</v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SUŠ a SOU dopravní Čáslav, Aug. Sedláčka 1145, Čás</v>
      </c>
      <c r="F15" s="40"/>
      <c r="G15" s="40"/>
      <c r="H15" s="40"/>
      <c r="I15" s="105" t="s">
        <v>30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05" t="s">
        <v>27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05" t="s">
        <v>27</v>
      </c>
      <c r="J20" s="33" t="str">
        <f>IF('Rekapitulace stavby'!AN16="","",'Rekapitulace stavby'!AN16)</f>
        <v>27210341</v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>AZ PROJECT spol. s r.o., Plynárenská 830, Kolín</v>
      </c>
      <c r="F21" s="40"/>
      <c r="G21" s="40"/>
      <c r="H21" s="40"/>
      <c r="I21" s="105" t="s">
        <v>30</v>
      </c>
      <c r="J21" s="33" t="str">
        <f>IF('Rekapitulace stavby'!AN17="","",'Rekapitulace stavby'!AN17)</f>
        <v>CZ27210341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38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35" t="s">
        <v>5</v>
      </c>
      <c r="F24" s="335"/>
      <c r="G24" s="335"/>
      <c r="H24" s="335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39</v>
      </c>
      <c r="E27" s="40"/>
      <c r="F27" s="40"/>
      <c r="G27" s="40"/>
      <c r="H27" s="40"/>
      <c r="I27" s="104"/>
      <c r="J27" s="114">
        <f>ROUND(J100,2)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41</v>
      </c>
      <c r="G29" s="40"/>
      <c r="H29" s="40"/>
      <c r="I29" s="115" t="s">
        <v>40</v>
      </c>
      <c r="J29" s="44" t="s">
        <v>42</v>
      </c>
      <c r="K29" s="43"/>
    </row>
    <row r="30" spans="2:11" s="1" customFormat="1" ht="14.45" customHeight="1">
      <c r="B30" s="39"/>
      <c r="C30" s="40"/>
      <c r="D30" s="47" t="s">
        <v>43</v>
      </c>
      <c r="E30" s="47" t="s">
        <v>44</v>
      </c>
      <c r="F30" s="116">
        <f>ROUND(SUM(BE100:BE492),2)</f>
        <v>0</v>
      </c>
      <c r="G30" s="40"/>
      <c r="H30" s="40"/>
      <c r="I30" s="117">
        <v>0.21</v>
      </c>
      <c r="J30" s="116">
        <f>ROUND(ROUND((SUM(BE100:BE492)),2)*I30,2)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45</v>
      </c>
      <c r="F31" s="116">
        <f>ROUND(SUM(BF100:BF492),2)</f>
        <v>0</v>
      </c>
      <c r="G31" s="40"/>
      <c r="H31" s="40"/>
      <c r="I31" s="117">
        <v>0.15</v>
      </c>
      <c r="J31" s="116">
        <f>ROUND(ROUND((SUM(BF100:BF492)),2)*I31,2)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46</v>
      </c>
      <c r="F32" s="116">
        <f>ROUND(SUM(BG100:BG492),2)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47</v>
      </c>
      <c r="F33" s="116">
        <f>ROUND(SUM(BH100:BH492),2)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48</v>
      </c>
      <c r="F34" s="116">
        <f>ROUND(SUM(BI100:BI492),2)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49</v>
      </c>
      <c r="E36" s="69"/>
      <c r="F36" s="69"/>
      <c r="G36" s="120" t="s">
        <v>50</v>
      </c>
      <c r="H36" s="121" t="s">
        <v>51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140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44" t="str">
        <f>E7</f>
        <v>Zateplení budovy SOŠ a SOU dopravní Čáslav (3.10)</v>
      </c>
      <c r="F45" s="345"/>
      <c r="G45" s="345"/>
      <c r="H45" s="345"/>
      <c r="I45" s="104"/>
      <c r="J45" s="40"/>
      <c r="K45" s="43"/>
    </row>
    <row r="46" spans="2:11" s="1" customFormat="1" ht="14.45" customHeight="1">
      <c r="B46" s="39"/>
      <c r="C46" s="35" t="s">
        <v>137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46" t="str">
        <f>E9</f>
        <v>1715d - Stavební čás - 1715d - Stavební část - budova B</v>
      </c>
      <c r="F47" s="347"/>
      <c r="G47" s="347"/>
      <c r="H47" s="347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22</v>
      </c>
      <c r="D49" s="40"/>
      <c r="E49" s="40"/>
      <c r="F49" s="33" t="str">
        <f>F12</f>
        <v xml:space="preserve"> </v>
      </c>
      <c r="G49" s="40"/>
      <c r="H49" s="40"/>
      <c r="I49" s="105" t="s">
        <v>24</v>
      </c>
      <c r="J49" s="106" t="str">
        <f>IF(J12="","",J12)</f>
        <v>19. 9. 2018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5" t="s">
        <v>26</v>
      </c>
      <c r="D51" s="40"/>
      <c r="E51" s="40"/>
      <c r="F51" s="33" t="str">
        <f>E15</f>
        <v>SUŠ a SOU dopravní Čáslav, Aug. Sedláčka 1145, Čás</v>
      </c>
      <c r="G51" s="40"/>
      <c r="H51" s="40"/>
      <c r="I51" s="105" t="s">
        <v>33</v>
      </c>
      <c r="J51" s="335" t="str">
        <f>E21</f>
        <v>AZ PROJECT spol. s r.o., Plynárenská 830, Kolín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04"/>
      <c r="J52" s="339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141</v>
      </c>
      <c r="D54" s="118"/>
      <c r="E54" s="118"/>
      <c r="F54" s="118"/>
      <c r="G54" s="118"/>
      <c r="H54" s="118"/>
      <c r="I54" s="129"/>
      <c r="J54" s="130" t="s">
        <v>142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143</v>
      </c>
      <c r="D56" s="40"/>
      <c r="E56" s="40"/>
      <c r="F56" s="40"/>
      <c r="G56" s="40"/>
      <c r="H56" s="40"/>
      <c r="I56" s="104"/>
      <c r="J56" s="114">
        <f>J100</f>
        <v>0</v>
      </c>
      <c r="K56" s="43"/>
      <c r="AU56" s="22" t="s">
        <v>144</v>
      </c>
    </row>
    <row r="57" spans="2:11" s="7" customFormat="1" ht="24.95" customHeight="1">
      <c r="B57" s="133"/>
      <c r="C57" s="134"/>
      <c r="D57" s="135" t="s">
        <v>145</v>
      </c>
      <c r="E57" s="136"/>
      <c r="F57" s="136"/>
      <c r="G57" s="136"/>
      <c r="H57" s="136"/>
      <c r="I57" s="137"/>
      <c r="J57" s="138">
        <f>J101</f>
        <v>0</v>
      </c>
      <c r="K57" s="139"/>
    </row>
    <row r="58" spans="2:11" s="8" customFormat="1" ht="19.9" customHeight="1">
      <c r="B58" s="140"/>
      <c r="C58" s="141"/>
      <c r="D58" s="142" t="s">
        <v>146</v>
      </c>
      <c r="E58" s="143"/>
      <c r="F58" s="143"/>
      <c r="G58" s="143"/>
      <c r="H58" s="143"/>
      <c r="I58" s="144"/>
      <c r="J58" s="145">
        <f>J102</f>
        <v>0</v>
      </c>
      <c r="K58" s="146"/>
    </row>
    <row r="59" spans="2:11" s="8" customFormat="1" ht="19.9" customHeight="1">
      <c r="B59" s="140"/>
      <c r="C59" s="141"/>
      <c r="D59" s="142" t="s">
        <v>897</v>
      </c>
      <c r="E59" s="143"/>
      <c r="F59" s="143"/>
      <c r="G59" s="143"/>
      <c r="H59" s="143"/>
      <c r="I59" s="144"/>
      <c r="J59" s="145">
        <f>J137</f>
        <v>0</v>
      </c>
      <c r="K59" s="146"/>
    </row>
    <row r="60" spans="2:11" s="8" customFormat="1" ht="19.9" customHeight="1">
      <c r="B60" s="140"/>
      <c r="C60" s="141"/>
      <c r="D60" s="142" t="s">
        <v>1091</v>
      </c>
      <c r="E60" s="143"/>
      <c r="F60" s="143"/>
      <c r="G60" s="143"/>
      <c r="H60" s="143"/>
      <c r="I60" s="144"/>
      <c r="J60" s="145">
        <f>J139</f>
        <v>0</v>
      </c>
      <c r="K60" s="146"/>
    </row>
    <row r="61" spans="2:11" s="8" customFormat="1" ht="19.9" customHeight="1">
      <c r="B61" s="140"/>
      <c r="C61" s="141"/>
      <c r="D61" s="142" t="s">
        <v>147</v>
      </c>
      <c r="E61" s="143"/>
      <c r="F61" s="143"/>
      <c r="G61" s="143"/>
      <c r="H61" s="143"/>
      <c r="I61" s="144"/>
      <c r="J61" s="145">
        <f>J143</f>
        <v>0</v>
      </c>
      <c r="K61" s="146"/>
    </row>
    <row r="62" spans="2:11" s="8" customFormat="1" ht="19.9" customHeight="1">
      <c r="B62" s="140"/>
      <c r="C62" s="141"/>
      <c r="D62" s="142" t="s">
        <v>148</v>
      </c>
      <c r="E62" s="143"/>
      <c r="F62" s="143"/>
      <c r="G62" s="143"/>
      <c r="H62" s="143"/>
      <c r="I62" s="144"/>
      <c r="J62" s="145">
        <f>J160</f>
        <v>0</v>
      </c>
      <c r="K62" s="146"/>
    </row>
    <row r="63" spans="2:11" s="8" customFormat="1" ht="19.9" customHeight="1">
      <c r="B63" s="140"/>
      <c r="C63" s="141"/>
      <c r="D63" s="142" t="s">
        <v>1092</v>
      </c>
      <c r="E63" s="143"/>
      <c r="F63" s="143"/>
      <c r="G63" s="143"/>
      <c r="H63" s="143"/>
      <c r="I63" s="144"/>
      <c r="J63" s="145">
        <f>J274</f>
        <v>0</v>
      </c>
      <c r="K63" s="146"/>
    </row>
    <row r="64" spans="2:11" s="8" customFormat="1" ht="19.9" customHeight="1">
      <c r="B64" s="140"/>
      <c r="C64" s="141"/>
      <c r="D64" s="142" t="s">
        <v>149</v>
      </c>
      <c r="E64" s="143"/>
      <c r="F64" s="143"/>
      <c r="G64" s="143"/>
      <c r="H64" s="143"/>
      <c r="I64" s="144"/>
      <c r="J64" s="145">
        <f>J280</f>
        <v>0</v>
      </c>
      <c r="K64" s="146"/>
    </row>
    <row r="65" spans="2:11" s="8" customFormat="1" ht="19.9" customHeight="1">
      <c r="B65" s="140"/>
      <c r="C65" s="141"/>
      <c r="D65" s="142" t="s">
        <v>150</v>
      </c>
      <c r="E65" s="143"/>
      <c r="F65" s="143"/>
      <c r="G65" s="143"/>
      <c r="H65" s="143"/>
      <c r="I65" s="144"/>
      <c r="J65" s="145">
        <f>J328</f>
        <v>0</v>
      </c>
      <c r="K65" s="146"/>
    </row>
    <row r="66" spans="2:11" s="8" customFormat="1" ht="19.9" customHeight="1">
      <c r="B66" s="140"/>
      <c r="C66" s="141"/>
      <c r="D66" s="142" t="s">
        <v>151</v>
      </c>
      <c r="E66" s="143"/>
      <c r="F66" s="143"/>
      <c r="G66" s="143"/>
      <c r="H66" s="143"/>
      <c r="I66" s="144"/>
      <c r="J66" s="145">
        <f>J343</f>
        <v>0</v>
      </c>
      <c r="K66" s="146"/>
    </row>
    <row r="67" spans="2:11" s="7" customFormat="1" ht="24.95" customHeight="1">
      <c r="B67" s="133"/>
      <c r="C67" s="134"/>
      <c r="D67" s="135" t="s">
        <v>152</v>
      </c>
      <c r="E67" s="136"/>
      <c r="F67" s="136"/>
      <c r="G67" s="136"/>
      <c r="H67" s="136"/>
      <c r="I67" s="137"/>
      <c r="J67" s="138">
        <f>J345</f>
        <v>0</v>
      </c>
      <c r="K67" s="139"/>
    </row>
    <row r="68" spans="2:11" s="8" customFormat="1" ht="19.9" customHeight="1">
      <c r="B68" s="140"/>
      <c r="C68" s="141"/>
      <c r="D68" s="142" t="s">
        <v>898</v>
      </c>
      <c r="E68" s="143"/>
      <c r="F68" s="143"/>
      <c r="G68" s="143"/>
      <c r="H68" s="143"/>
      <c r="I68" s="144"/>
      <c r="J68" s="145">
        <f>J346</f>
        <v>0</v>
      </c>
      <c r="K68" s="146"/>
    </row>
    <row r="69" spans="2:11" s="8" customFormat="1" ht="19.9" customHeight="1">
      <c r="B69" s="140"/>
      <c r="C69" s="141"/>
      <c r="D69" s="142" t="s">
        <v>1093</v>
      </c>
      <c r="E69" s="143"/>
      <c r="F69" s="143"/>
      <c r="G69" s="143"/>
      <c r="H69" s="143"/>
      <c r="I69" s="144"/>
      <c r="J69" s="145">
        <f>J350</f>
        <v>0</v>
      </c>
      <c r="K69" s="146"/>
    </row>
    <row r="70" spans="2:11" s="8" customFormat="1" ht="19.9" customHeight="1">
      <c r="B70" s="140"/>
      <c r="C70" s="141"/>
      <c r="D70" s="142" t="s">
        <v>153</v>
      </c>
      <c r="E70" s="143"/>
      <c r="F70" s="143"/>
      <c r="G70" s="143"/>
      <c r="H70" s="143"/>
      <c r="I70" s="144"/>
      <c r="J70" s="145">
        <f>J362</f>
        <v>0</v>
      </c>
      <c r="K70" s="146"/>
    </row>
    <row r="71" spans="2:11" s="8" customFormat="1" ht="19.9" customHeight="1">
      <c r="B71" s="140"/>
      <c r="C71" s="141"/>
      <c r="D71" s="142" t="s">
        <v>154</v>
      </c>
      <c r="E71" s="143"/>
      <c r="F71" s="143"/>
      <c r="G71" s="143"/>
      <c r="H71" s="143"/>
      <c r="I71" s="144"/>
      <c r="J71" s="145">
        <f>J385</f>
        <v>0</v>
      </c>
      <c r="K71" s="146"/>
    </row>
    <row r="72" spans="2:11" s="8" customFormat="1" ht="19.9" customHeight="1">
      <c r="B72" s="140"/>
      <c r="C72" s="141"/>
      <c r="D72" s="142" t="s">
        <v>155</v>
      </c>
      <c r="E72" s="143"/>
      <c r="F72" s="143"/>
      <c r="G72" s="143"/>
      <c r="H72" s="143"/>
      <c r="I72" s="144"/>
      <c r="J72" s="145">
        <f>J390</f>
        <v>0</v>
      </c>
      <c r="K72" s="146"/>
    </row>
    <row r="73" spans="2:11" s="8" customFormat="1" ht="19.9" customHeight="1">
      <c r="B73" s="140"/>
      <c r="C73" s="141"/>
      <c r="D73" s="142" t="s">
        <v>1094</v>
      </c>
      <c r="E73" s="143"/>
      <c r="F73" s="143"/>
      <c r="G73" s="143"/>
      <c r="H73" s="143"/>
      <c r="I73" s="144"/>
      <c r="J73" s="145">
        <f>J392</f>
        <v>0</v>
      </c>
      <c r="K73" s="146"/>
    </row>
    <row r="74" spans="2:11" s="8" customFormat="1" ht="19.9" customHeight="1">
      <c r="B74" s="140"/>
      <c r="C74" s="141"/>
      <c r="D74" s="142" t="s">
        <v>156</v>
      </c>
      <c r="E74" s="143"/>
      <c r="F74" s="143"/>
      <c r="G74" s="143"/>
      <c r="H74" s="143"/>
      <c r="I74" s="144"/>
      <c r="J74" s="145">
        <f>J403</f>
        <v>0</v>
      </c>
      <c r="K74" s="146"/>
    </row>
    <row r="75" spans="2:11" s="8" customFormat="1" ht="19.9" customHeight="1">
      <c r="B75" s="140"/>
      <c r="C75" s="141"/>
      <c r="D75" s="142" t="s">
        <v>1095</v>
      </c>
      <c r="E75" s="143"/>
      <c r="F75" s="143"/>
      <c r="G75" s="143"/>
      <c r="H75" s="143"/>
      <c r="I75" s="144"/>
      <c r="J75" s="145">
        <f>J415</f>
        <v>0</v>
      </c>
      <c r="K75" s="146"/>
    </row>
    <row r="76" spans="2:11" s="8" customFormat="1" ht="19.9" customHeight="1">
      <c r="B76" s="140"/>
      <c r="C76" s="141"/>
      <c r="D76" s="142" t="s">
        <v>157</v>
      </c>
      <c r="E76" s="143"/>
      <c r="F76" s="143"/>
      <c r="G76" s="143"/>
      <c r="H76" s="143"/>
      <c r="I76" s="144"/>
      <c r="J76" s="145">
        <f>J425</f>
        <v>0</v>
      </c>
      <c r="K76" s="146"/>
    </row>
    <row r="77" spans="2:11" s="8" customFormat="1" ht="19.9" customHeight="1">
      <c r="B77" s="140"/>
      <c r="C77" s="141"/>
      <c r="D77" s="142" t="s">
        <v>158</v>
      </c>
      <c r="E77" s="143"/>
      <c r="F77" s="143"/>
      <c r="G77" s="143"/>
      <c r="H77" s="143"/>
      <c r="I77" s="144"/>
      <c r="J77" s="145">
        <f>J445</f>
        <v>0</v>
      </c>
      <c r="K77" s="146"/>
    </row>
    <row r="78" spans="2:11" s="8" customFormat="1" ht="19.9" customHeight="1">
      <c r="B78" s="140"/>
      <c r="C78" s="141"/>
      <c r="D78" s="142" t="s">
        <v>159</v>
      </c>
      <c r="E78" s="143"/>
      <c r="F78" s="143"/>
      <c r="G78" s="143"/>
      <c r="H78" s="143"/>
      <c r="I78" s="144"/>
      <c r="J78" s="145">
        <f>J466</f>
        <v>0</v>
      </c>
      <c r="K78" s="146"/>
    </row>
    <row r="79" spans="2:11" s="8" customFormat="1" ht="19.9" customHeight="1">
      <c r="B79" s="140"/>
      <c r="C79" s="141"/>
      <c r="D79" s="142" t="s">
        <v>160</v>
      </c>
      <c r="E79" s="143"/>
      <c r="F79" s="143"/>
      <c r="G79" s="143"/>
      <c r="H79" s="143"/>
      <c r="I79" s="144"/>
      <c r="J79" s="145">
        <f>J478</f>
        <v>0</v>
      </c>
      <c r="K79" s="146"/>
    </row>
    <row r="80" spans="2:11" s="8" customFormat="1" ht="19.9" customHeight="1">
      <c r="B80" s="140"/>
      <c r="C80" s="141"/>
      <c r="D80" s="142" t="s">
        <v>161</v>
      </c>
      <c r="E80" s="143"/>
      <c r="F80" s="143"/>
      <c r="G80" s="143"/>
      <c r="H80" s="143"/>
      <c r="I80" s="144"/>
      <c r="J80" s="145">
        <f>J482</f>
        <v>0</v>
      </c>
      <c r="K80" s="146"/>
    </row>
    <row r="81" spans="2:11" s="1" customFormat="1" ht="21.75" customHeight="1">
      <c r="B81" s="39"/>
      <c r="C81" s="40"/>
      <c r="D81" s="40"/>
      <c r="E81" s="40"/>
      <c r="F81" s="40"/>
      <c r="G81" s="40"/>
      <c r="H81" s="40"/>
      <c r="I81" s="104"/>
      <c r="J81" s="40"/>
      <c r="K81" s="43"/>
    </row>
    <row r="82" spans="2:11" s="1" customFormat="1" ht="6.95" customHeight="1">
      <c r="B82" s="54"/>
      <c r="C82" s="55"/>
      <c r="D82" s="55"/>
      <c r="E82" s="55"/>
      <c r="F82" s="55"/>
      <c r="G82" s="55"/>
      <c r="H82" s="55"/>
      <c r="I82" s="125"/>
      <c r="J82" s="55"/>
      <c r="K82" s="56"/>
    </row>
    <row r="86" spans="2:12" s="1" customFormat="1" ht="6.95" customHeight="1">
      <c r="B86" s="57"/>
      <c r="C86" s="58"/>
      <c r="D86" s="58"/>
      <c r="E86" s="58"/>
      <c r="F86" s="58"/>
      <c r="G86" s="58"/>
      <c r="H86" s="58"/>
      <c r="I86" s="126"/>
      <c r="J86" s="58"/>
      <c r="K86" s="58"/>
      <c r="L86" s="39"/>
    </row>
    <row r="87" spans="2:12" s="1" customFormat="1" ht="36.95" customHeight="1">
      <c r="B87" s="39"/>
      <c r="C87" s="59" t="s">
        <v>162</v>
      </c>
      <c r="I87" s="147"/>
      <c r="L87" s="39"/>
    </row>
    <row r="88" spans="2:12" s="1" customFormat="1" ht="6.95" customHeight="1">
      <c r="B88" s="39"/>
      <c r="I88" s="147"/>
      <c r="L88" s="39"/>
    </row>
    <row r="89" spans="2:12" s="1" customFormat="1" ht="14.45" customHeight="1">
      <c r="B89" s="39"/>
      <c r="C89" s="61" t="s">
        <v>18</v>
      </c>
      <c r="I89" s="147"/>
      <c r="L89" s="39"/>
    </row>
    <row r="90" spans="2:12" s="1" customFormat="1" ht="16.5" customHeight="1">
      <c r="B90" s="39"/>
      <c r="E90" s="340" t="str">
        <f>E7</f>
        <v>Zateplení budovy SOŠ a SOU dopravní Čáslav (3.10)</v>
      </c>
      <c r="F90" s="341"/>
      <c r="G90" s="341"/>
      <c r="H90" s="341"/>
      <c r="I90" s="147"/>
      <c r="L90" s="39"/>
    </row>
    <row r="91" spans="2:12" s="1" customFormat="1" ht="14.45" customHeight="1">
      <c r="B91" s="39"/>
      <c r="C91" s="61" t="s">
        <v>137</v>
      </c>
      <c r="I91" s="147"/>
      <c r="L91" s="39"/>
    </row>
    <row r="92" spans="2:12" s="1" customFormat="1" ht="17.25" customHeight="1">
      <c r="B92" s="39"/>
      <c r="E92" s="319" t="str">
        <f>E9</f>
        <v>1715d - Stavební čás - 1715d - Stavební část - budova B</v>
      </c>
      <c r="F92" s="342"/>
      <c r="G92" s="342"/>
      <c r="H92" s="342"/>
      <c r="I92" s="147"/>
      <c r="L92" s="39"/>
    </row>
    <row r="93" spans="2:12" s="1" customFormat="1" ht="6.95" customHeight="1">
      <c r="B93" s="39"/>
      <c r="I93" s="147"/>
      <c r="L93" s="39"/>
    </row>
    <row r="94" spans="2:12" s="1" customFormat="1" ht="18" customHeight="1">
      <c r="B94" s="39"/>
      <c r="C94" s="61" t="s">
        <v>22</v>
      </c>
      <c r="F94" s="148" t="str">
        <f>F12</f>
        <v xml:space="preserve"> </v>
      </c>
      <c r="I94" s="149" t="s">
        <v>24</v>
      </c>
      <c r="J94" s="65" t="str">
        <f>IF(J12="","",J12)</f>
        <v>19. 9. 2018</v>
      </c>
      <c r="L94" s="39"/>
    </row>
    <row r="95" spans="2:12" s="1" customFormat="1" ht="6.95" customHeight="1">
      <c r="B95" s="39"/>
      <c r="I95" s="147"/>
      <c r="L95" s="39"/>
    </row>
    <row r="96" spans="2:12" s="1" customFormat="1" ht="15">
      <c r="B96" s="39"/>
      <c r="C96" s="61" t="s">
        <v>26</v>
      </c>
      <c r="F96" s="148" t="str">
        <f>E15</f>
        <v>SUŠ a SOU dopravní Čáslav, Aug. Sedláčka 1145, Čás</v>
      </c>
      <c r="I96" s="149" t="s">
        <v>33</v>
      </c>
      <c r="J96" s="148" t="str">
        <f>E21</f>
        <v>AZ PROJECT spol. s r.o., Plynárenská 830, Kolín</v>
      </c>
      <c r="L96" s="39"/>
    </row>
    <row r="97" spans="2:12" s="1" customFormat="1" ht="14.45" customHeight="1">
      <c r="B97" s="39"/>
      <c r="C97" s="61" t="s">
        <v>31</v>
      </c>
      <c r="F97" s="148" t="str">
        <f>IF(E18="","",E18)</f>
        <v/>
      </c>
      <c r="I97" s="147"/>
      <c r="L97" s="39"/>
    </row>
    <row r="98" spans="2:12" s="1" customFormat="1" ht="10.35" customHeight="1">
      <c r="B98" s="39"/>
      <c r="I98" s="147"/>
      <c r="L98" s="39"/>
    </row>
    <row r="99" spans="2:20" s="9" customFormat="1" ht="29.25" customHeight="1">
      <c r="B99" s="150"/>
      <c r="C99" s="151" t="s">
        <v>163</v>
      </c>
      <c r="D99" s="152" t="s">
        <v>58</v>
      </c>
      <c r="E99" s="152" t="s">
        <v>54</v>
      </c>
      <c r="F99" s="152" t="s">
        <v>164</v>
      </c>
      <c r="G99" s="152" t="s">
        <v>165</v>
      </c>
      <c r="H99" s="152" t="s">
        <v>166</v>
      </c>
      <c r="I99" s="153" t="s">
        <v>167</v>
      </c>
      <c r="J99" s="152" t="s">
        <v>142</v>
      </c>
      <c r="K99" s="154" t="s">
        <v>168</v>
      </c>
      <c r="L99" s="150"/>
      <c r="M99" s="71" t="s">
        <v>169</v>
      </c>
      <c r="N99" s="72" t="s">
        <v>43</v>
      </c>
      <c r="O99" s="72" t="s">
        <v>170</v>
      </c>
      <c r="P99" s="72" t="s">
        <v>171</v>
      </c>
      <c r="Q99" s="72" t="s">
        <v>172</v>
      </c>
      <c r="R99" s="72" t="s">
        <v>173</v>
      </c>
      <c r="S99" s="72" t="s">
        <v>174</v>
      </c>
      <c r="T99" s="73" t="s">
        <v>175</v>
      </c>
    </row>
    <row r="100" spans="2:63" s="1" customFormat="1" ht="29.25" customHeight="1">
      <c r="B100" s="39"/>
      <c r="C100" s="75" t="s">
        <v>143</v>
      </c>
      <c r="I100" s="147"/>
      <c r="J100" s="155">
        <f>BK100</f>
        <v>0</v>
      </c>
      <c r="L100" s="39"/>
      <c r="M100" s="74"/>
      <c r="N100" s="66"/>
      <c r="O100" s="66"/>
      <c r="P100" s="156">
        <f>P101+P345</f>
        <v>0</v>
      </c>
      <c r="Q100" s="66"/>
      <c r="R100" s="156">
        <f>R101+R345</f>
        <v>4.193175999999999</v>
      </c>
      <c r="S100" s="66"/>
      <c r="T100" s="157">
        <f>T101+T345</f>
        <v>0</v>
      </c>
      <c r="AT100" s="22" t="s">
        <v>72</v>
      </c>
      <c r="AU100" s="22" t="s">
        <v>144</v>
      </c>
      <c r="BK100" s="158">
        <f>BK101+BK345</f>
        <v>0</v>
      </c>
    </row>
    <row r="101" spans="2:63" s="10" customFormat="1" ht="37.35" customHeight="1">
      <c r="B101" s="159"/>
      <c r="D101" s="160" t="s">
        <v>72</v>
      </c>
      <c r="E101" s="161" t="s">
        <v>176</v>
      </c>
      <c r="F101" s="161" t="s">
        <v>177</v>
      </c>
      <c r="I101" s="162"/>
      <c r="J101" s="163">
        <f>BK101</f>
        <v>0</v>
      </c>
      <c r="L101" s="159"/>
      <c r="M101" s="164"/>
      <c r="N101" s="165"/>
      <c r="O101" s="165"/>
      <c r="P101" s="166">
        <f>P102+P137+P139+P143+P160+P274+P280+P328+P343</f>
        <v>0</v>
      </c>
      <c r="Q101" s="165"/>
      <c r="R101" s="166">
        <f>R102+R137+R139+R143+R160+R274+R280+R328+R343</f>
        <v>0</v>
      </c>
      <c r="S101" s="165"/>
      <c r="T101" s="167">
        <f>T102+T137+T139+T143+T160+T274+T280+T328+T343</f>
        <v>0</v>
      </c>
      <c r="AR101" s="160" t="s">
        <v>81</v>
      </c>
      <c r="AT101" s="168" t="s">
        <v>72</v>
      </c>
      <c r="AU101" s="168" t="s">
        <v>73</v>
      </c>
      <c r="AY101" s="160" t="s">
        <v>178</v>
      </c>
      <c r="BK101" s="169">
        <f>BK102+BK137+BK139+BK143+BK160+BK274+BK280+BK328+BK343</f>
        <v>0</v>
      </c>
    </row>
    <row r="102" spans="2:63" s="10" customFormat="1" ht="19.9" customHeight="1">
      <c r="B102" s="159"/>
      <c r="D102" s="160" t="s">
        <v>72</v>
      </c>
      <c r="E102" s="170" t="s">
        <v>81</v>
      </c>
      <c r="F102" s="170" t="s">
        <v>179</v>
      </c>
      <c r="I102" s="162"/>
      <c r="J102" s="171">
        <f>BK102</f>
        <v>0</v>
      </c>
      <c r="L102" s="159"/>
      <c r="M102" s="164"/>
      <c r="N102" s="165"/>
      <c r="O102" s="165"/>
      <c r="P102" s="166">
        <f>SUM(P103:P136)</f>
        <v>0</v>
      </c>
      <c r="Q102" s="165"/>
      <c r="R102" s="166">
        <f>SUM(R103:R136)</f>
        <v>0</v>
      </c>
      <c r="S102" s="165"/>
      <c r="T102" s="167">
        <f>SUM(T103:T136)</f>
        <v>0</v>
      </c>
      <c r="AR102" s="160" t="s">
        <v>81</v>
      </c>
      <c r="AT102" s="168" t="s">
        <v>72</v>
      </c>
      <c r="AU102" s="168" t="s">
        <v>81</v>
      </c>
      <c r="AY102" s="160" t="s">
        <v>178</v>
      </c>
      <c r="BK102" s="169">
        <f>SUM(BK103:BK136)</f>
        <v>0</v>
      </c>
    </row>
    <row r="103" spans="2:65" s="1" customFormat="1" ht="51" customHeight="1">
      <c r="B103" s="172"/>
      <c r="C103" s="173" t="s">
        <v>81</v>
      </c>
      <c r="D103" s="173" t="s">
        <v>180</v>
      </c>
      <c r="E103" s="174" t="s">
        <v>181</v>
      </c>
      <c r="F103" s="175" t="s">
        <v>182</v>
      </c>
      <c r="G103" s="176" t="s">
        <v>183</v>
      </c>
      <c r="H103" s="177">
        <v>58.4</v>
      </c>
      <c r="I103" s="178"/>
      <c r="J103" s="179">
        <f>ROUND(I103*H103,2)</f>
        <v>0</v>
      </c>
      <c r="K103" s="175" t="s">
        <v>184</v>
      </c>
      <c r="L103" s="39"/>
      <c r="M103" s="180" t="s">
        <v>5</v>
      </c>
      <c r="N103" s="181" t="s">
        <v>44</v>
      </c>
      <c r="O103" s="40"/>
      <c r="P103" s="182">
        <f>O103*H103</f>
        <v>0</v>
      </c>
      <c r="Q103" s="182">
        <v>0</v>
      </c>
      <c r="R103" s="182">
        <f>Q103*H103</f>
        <v>0</v>
      </c>
      <c r="S103" s="182">
        <v>0</v>
      </c>
      <c r="T103" s="183">
        <f>S103*H103</f>
        <v>0</v>
      </c>
      <c r="AR103" s="22" t="s">
        <v>185</v>
      </c>
      <c r="AT103" s="22" t="s">
        <v>180</v>
      </c>
      <c r="AU103" s="22" t="s">
        <v>83</v>
      </c>
      <c r="AY103" s="22" t="s">
        <v>178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22" t="s">
        <v>81</v>
      </c>
      <c r="BK103" s="184">
        <f>ROUND(I103*H103,2)</f>
        <v>0</v>
      </c>
      <c r="BL103" s="22" t="s">
        <v>185</v>
      </c>
      <c r="BM103" s="22" t="s">
        <v>83</v>
      </c>
    </row>
    <row r="104" spans="2:51" s="11" customFormat="1" ht="13.5">
      <c r="B104" s="185"/>
      <c r="D104" s="186" t="s">
        <v>186</v>
      </c>
      <c r="E104" s="187" t="s">
        <v>5</v>
      </c>
      <c r="F104" s="188" t="s">
        <v>1096</v>
      </c>
      <c r="H104" s="189">
        <v>58.4</v>
      </c>
      <c r="I104" s="190"/>
      <c r="L104" s="185"/>
      <c r="M104" s="191"/>
      <c r="N104" s="192"/>
      <c r="O104" s="192"/>
      <c r="P104" s="192"/>
      <c r="Q104" s="192"/>
      <c r="R104" s="192"/>
      <c r="S104" s="192"/>
      <c r="T104" s="193"/>
      <c r="AT104" s="187" t="s">
        <v>186</v>
      </c>
      <c r="AU104" s="187" t="s">
        <v>83</v>
      </c>
      <c r="AV104" s="11" t="s">
        <v>83</v>
      </c>
      <c r="AW104" s="11" t="s">
        <v>37</v>
      </c>
      <c r="AX104" s="11" t="s">
        <v>73</v>
      </c>
      <c r="AY104" s="187" t="s">
        <v>178</v>
      </c>
    </row>
    <row r="105" spans="2:51" s="12" customFormat="1" ht="13.5">
      <c r="B105" s="194"/>
      <c r="D105" s="186" t="s">
        <v>186</v>
      </c>
      <c r="E105" s="195" t="s">
        <v>5</v>
      </c>
      <c r="F105" s="196" t="s">
        <v>188</v>
      </c>
      <c r="H105" s="197">
        <v>58.4</v>
      </c>
      <c r="I105" s="198"/>
      <c r="L105" s="194"/>
      <c r="M105" s="199"/>
      <c r="N105" s="200"/>
      <c r="O105" s="200"/>
      <c r="P105" s="200"/>
      <c r="Q105" s="200"/>
      <c r="R105" s="200"/>
      <c r="S105" s="200"/>
      <c r="T105" s="201"/>
      <c r="AT105" s="195" t="s">
        <v>186</v>
      </c>
      <c r="AU105" s="195" t="s">
        <v>83</v>
      </c>
      <c r="AV105" s="12" t="s">
        <v>185</v>
      </c>
      <c r="AW105" s="12" t="s">
        <v>37</v>
      </c>
      <c r="AX105" s="12" t="s">
        <v>81</v>
      </c>
      <c r="AY105" s="195" t="s">
        <v>178</v>
      </c>
    </row>
    <row r="106" spans="2:65" s="1" customFormat="1" ht="38.25" customHeight="1">
      <c r="B106" s="172"/>
      <c r="C106" s="173" t="s">
        <v>83</v>
      </c>
      <c r="D106" s="173" t="s">
        <v>180</v>
      </c>
      <c r="E106" s="174" t="s">
        <v>189</v>
      </c>
      <c r="F106" s="175" t="s">
        <v>190</v>
      </c>
      <c r="G106" s="176" t="s">
        <v>183</v>
      </c>
      <c r="H106" s="177">
        <v>19.25</v>
      </c>
      <c r="I106" s="178"/>
      <c r="J106" s="179">
        <f>ROUND(I106*H106,2)</f>
        <v>0</v>
      </c>
      <c r="K106" s="175" t="s">
        <v>191</v>
      </c>
      <c r="L106" s="39"/>
      <c r="M106" s="180" t="s">
        <v>5</v>
      </c>
      <c r="N106" s="181" t="s">
        <v>44</v>
      </c>
      <c r="O106" s="40"/>
      <c r="P106" s="182">
        <f>O106*H106</f>
        <v>0</v>
      </c>
      <c r="Q106" s="182">
        <v>0</v>
      </c>
      <c r="R106" s="182">
        <f>Q106*H106</f>
        <v>0</v>
      </c>
      <c r="S106" s="182">
        <v>0</v>
      </c>
      <c r="T106" s="183">
        <f>S106*H106</f>
        <v>0</v>
      </c>
      <c r="AR106" s="22" t="s">
        <v>185</v>
      </c>
      <c r="AT106" s="22" t="s">
        <v>180</v>
      </c>
      <c r="AU106" s="22" t="s">
        <v>83</v>
      </c>
      <c r="AY106" s="22" t="s">
        <v>178</v>
      </c>
      <c r="BE106" s="184">
        <f>IF(N106="základní",J106,0)</f>
        <v>0</v>
      </c>
      <c r="BF106" s="184">
        <f>IF(N106="snížená",J106,0)</f>
        <v>0</v>
      </c>
      <c r="BG106" s="184">
        <f>IF(N106="zákl. přenesená",J106,0)</f>
        <v>0</v>
      </c>
      <c r="BH106" s="184">
        <f>IF(N106="sníž. přenesená",J106,0)</f>
        <v>0</v>
      </c>
      <c r="BI106" s="184">
        <f>IF(N106="nulová",J106,0)</f>
        <v>0</v>
      </c>
      <c r="BJ106" s="22" t="s">
        <v>81</v>
      </c>
      <c r="BK106" s="184">
        <f>ROUND(I106*H106,2)</f>
        <v>0</v>
      </c>
      <c r="BL106" s="22" t="s">
        <v>185</v>
      </c>
      <c r="BM106" s="22" t="s">
        <v>185</v>
      </c>
    </row>
    <row r="107" spans="2:51" s="11" customFormat="1" ht="13.5">
      <c r="B107" s="185"/>
      <c r="D107" s="186" t="s">
        <v>186</v>
      </c>
      <c r="E107" s="187" t="s">
        <v>5</v>
      </c>
      <c r="F107" s="188" t="s">
        <v>1097</v>
      </c>
      <c r="H107" s="189">
        <v>19.25</v>
      </c>
      <c r="I107" s="190"/>
      <c r="L107" s="185"/>
      <c r="M107" s="191"/>
      <c r="N107" s="192"/>
      <c r="O107" s="192"/>
      <c r="P107" s="192"/>
      <c r="Q107" s="192"/>
      <c r="R107" s="192"/>
      <c r="S107" s="192"/>
      <c r="T107" s="193"/>
      <c r="AT107" s="187" t="s">
        <v>186</v>
      </c>
      <c r="AU107" s="187" t="s">
        <v>83</v>
      </c>
      <c r="AV107" s="11" t="s">
        <v>83</v>
      </c>
      <c r="AW107" s="11" t="s">
        <v>37</v>
      </c>
      <c r="AX107" s="11" t="s">
        <v>73</v>
      </c>
      <c r="AY107" s="187" t="s">
        <v>178</v>
      </c>
    </row>
    <row r="108" spans="2:51" s="12" customFormat="1" ht="13.5">
      <c r="B108" s="194"/>
      <c r="D108" s="186" t="s">
        <v>186</v>
      </c>
      <c r="E108" s="195" t="s">
        <v>5</v>
      </c>
      <c r="F108" s="196" t="s">
        <v>188</v>
      </c>
      <c r="H108" s="197">
        <v>19.25</v>
      </c>
      <c r="I108" s="198"/>
      <c r="L108" s="194"/>
      <c r="M108" s="199"/>
      <c r="N108" s="200"/>
      <c r="O108" s="200"/>
      <c r="P108" s="200"/>
      <c r="Q108" s="200"/>
      <c r="R108" s="200"/>
      <c r="S108" s="200"/>
      <c r="T108" s="201"/>
      <c r="AT108" s="195" t="s">
        <v>186</v>
      </c>
      <c r="AU108" s="195" t="s">
        <v>83</v>
      </c>
      <c r="AV108" s="12" t="s">
        <v>185</v>
      </c>
      <c r="AW108" s="12" t="s">
        <v>37</v>
      </c>
      <c r="AX108" s="12" t="s">
        <v>81</v>
      </c>
      <c r="AY108" s="195" t="s">
        <v>178</v>
      </c>
    </row>
    <row r="109" spans="2:65" s="1" customFormat="1" ht="16.5" customHeight="1">
      <c r="B109" s="172"/>
      <c r="C109" s="173" t="s">
        <v>193</v>
      </c>
      <c r="D109" s="173" t="s">
        <v>180</v>
      </c>
      <c r="E109" s="174" t="s">
        <v>194</v>
      </c>
      <c r="F109" s="175" t="s">
        <v>195</v>
      </c>
      <c r="G109" s="176" t="s">
        <v>196</v>
      </c>
      <c r="H109" s="177">
        <v>32.438</v>
      </c>
      <c r="I109" s="178"/>
      <c r="J109" s="179">
        <f>ROUND(I109*H109,2)</f>
        <v>0</v>
      </c>
      <c r="K109" s="175" t="s">
        <v>197</v>
      </c>
      <c r="L109" s="39"/>
      <c r="M109" s="180" t="s">
        <v>5</v>
      </c>
      <c r="N109" s="181" t="s">
        <v>44</v>
      </c>
      <c r="O109" s="40"/>
      <c r="P109" s="182">
        <f>O109*H109</f>
        <v>0</v>
      </c>
      <c r="Q109" s="182">
        <v>0</v>
      </c>
      <c r="R109" s="182">
        <f>Q109*H109</f>
        <v>0</v>
      </c>
      <c r="S109" s="182">
        <v>0</v>
      </c>
      <c r="T109" s="183">
        <f>S109*H109</f>
        <v>0</v>
      </c>
      <c r="AR109" s="22" t="s">
        <v>185</v>
      </c>
      <c r="AT109" s="22" t="s">
        <v>180</v>
      </c>
      <c r="AU109" s="22" t="s">
        <v>83</v>
      </c>
      <c r="AY109" s="22" t="s">
        <v>178</v>
      </c>
      <c r="BE109" s="184">
        <f>IF(N109="základní",J109,0)</f>
        <v>0</v>
      </c>
      <c r="BF109" s="184">
        <f>IF(N109="snížená",J109,0)</f>
        <v>0</v>
      </c>
      <c r="BG109" s="184">
        <f>IF(N109="zákl. přenesená",J109,0)</f>
        <v>0</v>
      </c>
      <c r="BH109" s="184">
        <f>IF(N109="sníž. přenesená",J109,0)</f>
        <v>0</v>
      </c>
      <c r="BI109" s="184">
        <f>IF(N109="nulová",J109,0)</f>
        <v>0</v>
      </c>
      <c r="BJ109" s="22" t="s">
        <v>81</v>
      </c>
      <c r="BK109" s="184">
        <f>ROUND(I109*H109,2)</f>
        <v>0</v>
      </c>
      <c r="BL109" s="22" t="s">
        <v>185</v>
      </c>
      <c r="BM109" s="22" t="s">
        <v>198</v>
      </c>
    </row>
    <row r="110" spans="2:51" s="11" customFormat="1" ht="13.5">
      <c r="B110" s="185"/>
      <c r="D110" s="186" t="s">
        <v>186</v>
      </c>
      <c r="E110" s="187" t="s">
        <v>5</v>
      </c>
      <c r="F110" s="188" t="s">
        <v>1098</v>
      </c>
      <c r="H110" s="189">
        <v>3.738</v>
      </c>
      <c r="I110" s="190"/>
      <c r="L110" s="185"/>
      <c r="M110" s="191"/>
      <c r="N110" s="192"/>
      <c r="O110" s="192"/>
      <c r="P110" s="192"/>
      <c r="Q110" s="192"/>
      <c r="R110" s="192"/>
      <c r="S110" s="192"/>
      <c r="T110" s="193"/>
      <c r="AT110" s="187" t="s">
        <v>186</v>
      </c>
      <c r="AU110" s="187" t="s">
        <v>83</v>
      </c>
      <c r="AV110" s="11" t="s">
        <v>83</v>
      </c>
      <c r="AW110" s="11" t="s">
        <v>37</v>
      </c>
      <c r="AX110" s="11" t="s">
        <v>73</v>
      </c>
      <c r="AY110" s="187" t="s">
        <v>178</v>
      </c>
    </row>
    <row r="111" spans="2:51" s="11" customFormat="1" ht="13.5">
      <c r="B111" s="185"/>
      <c r="D111" s="186" t="s">
        <v>186</v>
      </c>
      <c r="E111" s="187" t="s">
        <v>5</v>
      </c>
      <c r="F111" s="188" t="s">
        <v>1099</v>
      </c>
      <c r="H111" s="189">
        <v>28.7</v>
      </c>
      <c r="I111" s="190"/>
      <c r="L111" s="185"/>
      <c r="M111" s="191"/>
      <c r="N111" s="192"/>
      <c r="O111" s="192"/>
      <c r="P111" s="192"/>
      <c r="Q111" s="192"/>
      <c r="R111" s="192"/>
      <c r="S111" s="192"/>
      <c r="T111" s="193"/>
      <c r="AT111" s="187" t="s">
        <v>186</v>
      </c>
      <c r="AU111" s="187" t="s">
        <v>83</v>
      </c>
      <c r="AV111" s="11" t="s">
        <v>83</v>
      </c>
      <c r="AW111" s="11" t="s">
        <v>37</v>
      </c>
      <c r="AX111" s="11" t="s">
        <v>73</v>
      </c>
      <c r="AY111" s="187" t="s">
        <v>178</v>
      </c>
    </row>
    <row r="112" spans="2:51" s="12" customFormat="1" ht="13.5">
      <c r="B112" s="194"/>
      <c r="D112" s="186" t="s">
        <v>186</v>
      </c>
      <c r="E112" s="195" t="s">
        <v>5</v>
      </c>
      <c r="F112" s="196" t="s">
        <v>188</v>
      </c>
      <c r="H112" s="197">
        <v>32.438</v>
      </c>
      <c r="I112" s="198"/>
      <c r="L112" s="194"/>
      <c r="M112" s="199"/>
      <c r="N112" s="200"/>
      <c r="O112" s="200"/>
      <c r="P112" s="200"/>
      <c r="Q112" s="200"/>
      <c r="R112" s="200"/>
      <c r="S112" s="200"/>
      <c r="T112" s="201"/>
      <c r="AT112" s="195" t="s">
        <v>186</v>
      </c>
      <c r="AU112" s="195" t="s">
        <v>83</v>
      </c>
      <c r="AV112" s="12" t="s">
        <v>185</v>
      </c>
      <c r="AW112" s="12" t="s">
        <v>37</v>
      </c>
      <c r="AX112" s="12" t="s">
        <v>81</v>
      </c>
      <c r="AY112" s="195" t="s">
        <v>178</v>
      </c>
    </row>
    <row r="113" spans="2:65" s="1" customFormat="1" ht="16.5" customHeight="1">
      <c r="B113" s="172"/>
      <c r="C113" s="173" t="s">
        <v>185</v>
      </c>
      <c r="D113" s="173" t="s">
        <v>180</v>
      </c>
      <c r="E113" s="174" t="s">
        <v>200</v>
      </c>
      <c r="F113" s="175" t="s">
        <v>201</v>
      </c>
      <c r="G113" s="176" t="s">
        <v>196</v>
      </c>
      <c r="H113" s="177">
        <v>16.219</v>
      </c>
      <c r="I113" s="178"/>
      <c r="J113" s="179">
        <f>ROUND(I113*H113,2)</f>
        <v>0</v>
      </c>
      <c r="K113" s="175" t="s">
        <v>197</v>
      </c>
      <c r="L113" s="39"/>
      <c r="M113" s="180" t="s">
        <v>5</v>
      </c>
      <c r="N113" s="181" t="s">
        <v>44</v>
      </c>
      <c r="O113" s="40"/>
      <c r="P113" s="182">
        <f>O113*H113</f>
        <v>0</v>
      </c>
      <c r="Q113" s="182">
        <v>0</v>
      </c>
      <c r="R113" s="182">
        <f>Q113*H113</f>
        <v>0</v>
      </c>
      <c r="S113" s="182">
        <v>0</v>
      </c>
      <c r="T113" s="183">
        <f>S113*H113</f>
        <v>0</v>
      </c>
      <c r="AR113" s="22" t="s">
        <v>185</v>
      </c>
      <c r="AT113" s="22" t="s">
        <v>180</v>
      </c>
      <c r="AU113" s="22" t="s">
        <v>83</v>
      </c>
      <c r="AY113" s="22" t="s">
        <v>178</v>
      </c>
      <c r="BE113" s="184">
        <f>IF(N113="základní",J113,0)</f>
        <v>0</v>
      </c>
      <c r="BF113" s="184">
        <f>IF(N113="snížená",J113,0)</f>
        <v>0</v>
      </c>
      <c r="BG113" s="184">
        <f>IF(N113="zákl. přenesená",J113,0)</f>
        <v>0</v>
      </c>
      <c r="BH113" s="184">
        <f>IF(N113="sníž. přenesená",J113,0)</f>
        <v>0</v>
      </c>
      <c r="BI113" s="184">
        <f>IF(N113="nulová",J113,0)</f>
        <v>0</v>
      </c>
      <c r="BJ113" s="22" t="s">
        <v>81</v>
      </c>
      <c r="BK113" s="184">
        <f>ROUND(I113*H113,2)</f>
        <v>0</v>
      </c>
      <c r="BL113" s="22" t="s">
        <v>185</v>
      </c>
      <c r="BM113" s="22" t="s">
        <v>202</v>
      </c>
    </row>
    <row r="114" spans="2:51" s="11" customFormat="1" ht="13.5">
      <c r="B114" s="185"/>
      <c r="D114" s="186" t="s">
        <v>186</v>
      </c>
      <c r="E114" s="187" t="s">
        <v>5</v>
      </c>
      <c r="F114" s="188" t="s">
        <v>1100</v>
      </c>
      <c r="H114" s="189">
        <v>16.219</v>
      </c>
      <c r="I114" s="190"/>
      <c r="L114" s="185"/>
      <c r="M114" s="191"/>
      <c r="N114" s="192"/>
      <c r="O114" s="192"/>
      <c r="P114" s="192"/>
      <c r="Q114" s="192"/>
      <c r="R114" s="192"/>
      <c r="S114" s="192"/>
      <c r="T114" s="193"/>
      <c r="AT114" s="187" t="s">
        <v>186</v>
      </c>
      <c r="AU114" s="187" t="s">
        <v>83</v>
      </c>
      <c r="AV114" s="11" t="s">
        <v>83</v>
      </c>
      <c r="AW114" s="11" t="s">
        <v>37</v>
      </c>
      <c r="AX114" s="11" t="s">
        <v>73</v>
      </c>
      <c r="AY114" s="187" t="s">
        <v>178</v>
      </c>
    </row>
    <row r="115" spans="2:51" s="12" customFormat="1" ht="13.5">
      <c r="B115" s="194"/>
      <c r="D115" s="186" t="s">
        <v>186</v>
      </c>
      <c r="E115" s="195" t="s">
        <v>5</v>
      </c>
      <c r="F115" s="196" t="s">
        <v>188</v>
      </c>
      <c r="H115" s="197">
        <v>16.219</v>
      </c>
      <c r="I115" s="198"/>
      <c r="L115" s="194"/>
      <c r="M115" s="199"/>
      <c r="N115" s="200"/>
      <c r="O115" s="200"/>
      <c r="P115" s="200"/>
      <c r="Q115" s="200"/>
      <c r="R115" s="200"/>
      <c r="S115" s="200"/>
      <c r="T115" s="201"/>
      <c r="AT115" s="195" t="s">
        <v>186</v>
      </c>
      <c r="AU115" s="195" t="s">
        <v>83</v>
      </c>
      <c r="AV115" s="12" t="s">
        <v>185</v>
      </c>
      <c r="AW115" s="12" t="s">
        <v>37</v>
      </c>
      <c r="AX115" s="12" t="s">
        <v>81</v>
      </c>
      <c r="AY115" s="195" t="s">
        <v>178</v>
      </c>
    </row>
    <row r="116" spans="2:65" s="1" customFormat="1" ht="38.25" customHeight="1">
      <c r="B116" s="172"/>
      <c r="C116" s="173" t="s">
        <v>204</v>
      </c>
      <c r="D116" s="173" t="s">
        <v>180</v>
      </c>
      <c r="E116" s="174" t="s">
        <v>205</v>
      </c>
      <c r="F116" s="175" t="s">
        <v>206</v>
      </c>
      <c r="G116" s="176" t="s">
        <v>196</v>
      </c>
      <c r="H116" s="177">
        <v>7.988</v>
      </c>
      <c r="I116" s="178"/>
      <c r="J116" s="179">
        <f>ROUND(I116*H116,2)</f>
        <v>0</v>
      </c>
      <c r="K116" s="175" t="s">
        <v>191</v>
      </c>
      <c r="L116" s="39"/>
      <c r="M116" s="180" t="s">
        <v>5</v>
      </c>
      <c r="N116" s="181" t="s">
        <v>44</v>
      </c>
      <c r="O116" s="40"/>
      <c r="P116" s="182">
        <f>O116*H116</f>
        <v>0</v>
      </c>
      <c r="Q116" s="182">
        <v>0</v>
      </c>
      <c r="R116" s="182">
        <f>Q116*H116</f>
        <v>0</v>
      </c>
      <c r="S116" s="182">
        <v>0</v>
      </c>
      <c r="T116" s="183">
        <f>S116*H116</f>
        <v>0</v>
      </c>
      <c r="AR116" s="22" t="s">
        <v>185</v>
      </c>
      <c r="AT116" s="22" t="s">
        <v>180</v>
      </c>
      <c r="AU116" s="22" t="s">
        <v>83</v>
      </c>
      <c r="AY116" s="22" t="s">
        <v>178</v>
      </c>
      <c r="BE116" s="184">
        <f>IF(N116="základní",J116,0)</f>
        <v>0</v>
      </c>
      <c r="BF116" s="184">
        <f>IF(N116="snížená",J116,0)</f>
        <v>0</v>
      </c>
      <c r="BG116" s="184">
        <f>IF(N116="zákl. přenesená",J116,0)</f>
        <v>0</v>
      </c>
      <c r="BH116" s="184">
        <f>IF(N116="sníž. přenesená",J116,0)</f>
        <v>0</v>
      </c>
      <c r="BI116" s="184">
        <f>IF(N116="nulová",J116,0)</f>
        <v>0</v>
      </c>
      <c r="BJ116" s="22" t="s">
        <v>81</v>
      </c>
      <c r="BK116" s="184">
        <f>ROUND(I116*H116,2)</f>
        <v>0</v>
      </c>
      <c r="BL116" s="22" t="s">
        <v>185</v>
      </c>
      <c r="BM116" s="22" t="s">
        <v>207</v>
      </c>
    </row>
    <row r="117" spans="2:51" s="11" customFormat="1" ht="13.5">
      <c r="B117" s="185"/>
      <c r="D117" s="186" t="s">
        <v>186</v>
      </c>
      <c r="E117" s="187" t="s">
        <v>5</v>
      </c>
      <c r="F117" s="188" t="s">
        <v>1101</v>
      </c>
      <c r="H117" s="189">
        <v>7.988</v>
      </c>
      <c r="I117" s="190"/>
      <c r="L117" s="185"/>
      <c r="M117" s="191"/>
      <c r="N117" s="192"/>
      <c r="O117" s="192"/>
      <c r="P117" s="192"/>
      <c r="Q117" s="192"/>
      <c r="R117" s="192"/>
      <c r="S117" s="192"/>
      <c r="T117" s="193"/>
      <c r="AT117" s="187" t="s">
        <v>186</v>
      </c>
      <c r="AU117" s="187" t="s">
        <v>83</v>
      </c>
      <c r="AV117" s="11" t="s">
        <v>83</v>
      </c>
      <c r="AW117" s="11" t="s">
        <v>37</v>
      </c>
      <c r="AX117" s="11" t="s">
        <v>73</v>
      </c>
      <c r="AY117" s="187" t="s">
        <v>178</v>
      </c>
    </row>
    <row r="118" spans="2:51" s="12" customFormat="1" ht="13.5">
      <c r="B118" s="194"/>
      <c r="D118" s="186" t="s">
        <v>186</v>
      </c>
      <c r="E118" s="195" t="s">
        <v>5</v>
      </c>
      <c r="F118" s="196" t="s">
        <v>188</v>
      </c>
      <c r="H118" s="197">
        <v>7.988</v>
      </c>
      <c r="I118" s="198"/>
      <c r="L118" s="194"/>
      <c r="M118" s="199"/>
      <c r="N118" s="200"/>
      <c r="O118" s="200"/>
      <c r="P118" s="200"/>
      <c r="Q118" s="200"/>
      <c r="R118" s="200"/>
      <c r="S118" s="200"/>
      <c r="T118" s="201"/>
      <c r="AT118" s="195" t="s">
        <v>186</v>
      </c>
      <c r="AU118" s="195" t="s">
        <v>83</v>
      </c>
      <c r="AV118" s="12" t="s">
        <v>185</v>
      </c>
      <c r="AW118" s="12" t="s">
        <v>37</v>
      </c>
      <c r="AX118" s="12" t="s">
        <v>81</v>
      </c>
      <c r="AY118" s="195" t="s">
        <v>178</v>
      </c>
    </row>
    <row r="119" spans="2:65" s="1" customFormat="1" ht="16.5" customHeight="1">
      <c r="B119" s="172"/>
      <c r="C119" s="173" t="s">
        <v>198</v>
      </c>
      <c r="D119" s="173" t="s">
        <v>180</v>
      </c>
      <c r="E119" s="174" t="s">
        <v>208</v>
      </c>
      <c r="F119" s="175" t="s">
        <v>209</v>
      </c>
      <c r="G119" s="176" t="s">
        <v>196</v>
      </c>
      <c r="H119" s="177">
        <v>7.988</v>
      </c>
      <c r="I119" s="178"/>
      <c r="J119" s="179">
        <f>ROUND(I119*H119,2)</f>
        <v>0</v>
      </c>
      <c r="K119" s="175" t="s">
        <v>197</v>
      </c>
      <c r="L119" s="39"/>
      <c r="M119" s="180" t="s">
        <v>5</v>
      </c>
      <c r="N119" s="181" t="s">
        <v>44</v>
      </c>
      <c r="O119" s="40"/>
      <c r="P119" s="182">
        <f>O119*H119</f>
        <v>0</v>
      </c>
      <c r="Q119" s="182">
        <v>0</v>
      </c>
      <c r="R119" s="182">
        <f>Q119*H119</f>
        <v>0</v>
      </c>
      <c r="S119" s="182">
        <v>0</v>
      </c>
      <c r="T119" s="183">
        <f>S119*H119</f>
        <v>0</v>
      </c>
      <c r="AR119" s="22" t="s">
        <v>185</v>
      </c>
      <c r="AT119" s="22" t="s">
        <v>180</v>
      </c>
      <c r="AU119" s="22" t="s">
        <v>83</v>
      </c>
      <c r="AY119" s="22" t="s">
        <v>178</v>
      </c>
      <c r="BE119" s="184">
        <f>IF(N119="základní",J119,0)</f>
        <v>0</v>
      </c>
      <c r="BF119" s="184">
        <f>IF(N119="snížená",J119,0)</f>
        <v>0</v>
      </c>
      <c r="BG119" s="184">
        <f>IF(N119="zákl. přenesená",J119,0)</f>
        <v>0</v>
      </c>
      <c r="BH119" s="184">
        <f>IF(N119="sníž. přenesená",J119,0)</f>
        <v>0</v>
      </c>
      <c r="BI119" s="184">
        <f>IF(N119="nulová",J119,0)</f>
        <v>0</v>
      </c>
      <c r="BJ119" s="22" t="s">
        <v>81</v>
      </c>
      <c r="BK119" s="184">
        <f>ROUND(I119*H119,2)</f>
        <v>0</v>
      </c>
      <c r="BL119" s="22" t="s">
        <v>185</v>
      </c>
      <c r="BM119" s="22" t="s">
        <v>210</v>
      </c>
    </row>
    <row r="120" spans="2:65" s="1" customFormat="1" ht="16.5" customHeight="1">
      <c r="B120" s="172"/>
      <c r="C120" s="173" t="s">
        <v>211</v>
      </c>
      <c r="D120" s="173" t="s">
        <v>180</v>
      </c>
      <c r="E120" s="174" t="s">
        <v>212</v>
      </c>
      <c r="F120" s="175" t="s">
        <v>213</v>
      </c>
      <c r="G120" s="176" t="s">
        <v>196</v>
      </c>
      <c r="H120" s="177">
        <v>7.988</v>
      </c>
      <c r="I120" s="178"/>
      <c r="J120" s="179">
        <f>ROUND(I120*H120,2)</f>
        <v>0</v>
      </c>
      <c r="K120" s="175" t="s">
        <v>197</v>
      </c>
      <c r="L120" s="39"/>
      <c r="M120" s="180" t="s">
        <v>5</v>
      </c>
      <c r="N120" s="181" t="s">
        <v>44</v>
      </c>
      <c r="O120" s="40"/>
      <c r="P120" s="182">
        <f>O120*H120</f>
        <v>0</v>
      </c>
      <c r="Q120" s="182">
        <v>0</v>
      </c>
      <c r="R120" s="182">
        <f>Q120*H120</f>
        <v>0</v>
      </c>
      <c r="S120" s="182">
        <v>0</v>
      </c>
      <c r="T120" s="183">
        <f>S120*H120</f>
        <v>0</v>
      </c>
      <c r="AR120" s="22" t="s">
        <v>185</v>
      </c>
      <c r="AT120" s="22" t="s">
        <v>180</v>
      </c>
      <c r="AU120" s="22" t="s">
        <v>83</v>
      </c>
      <c r="AY120" s="22" t="s">
        <v>178</v>
      </c>
      <c r="BE120" s="184">
        <f>IF(N120="základní",J120,0)</f>
        <v>0</v>
      </c>
      <c r="BF120" s="184">
        <f>IF(N120="snížená",J120,0)</f>
        <v>0</v>
      </c>
      <c r="BG120" s="184">
        <f>IF(N120="zákl. přenesená",J120,0)</f>
        <v>0</v>
      </c>
      <c r="BH120" s="184">
        <f>IF(N120="sníž. přenesená",J120,0)</f>
        <v>0</v>
      </c>
      <c r="BI120" s="184">
        <f>IF(N120="nulová",J120,0)</f>
        <v>0</v>
      </c>
      <c r="BJ120" s="22" t="s">
        <v>81</v>
      </c>
      <c r="BK120" s="184">
        <f>ROUND(I120*H120,2)</f>
        <v>0</v>
      </c>
      <c r="BL120" s="22" t="s">
        <v>185</v>
      </c>
      <c r="BM120" s="22" t="s">
        <v>214</v>
      </c>
    </row>
    <row r="121" spans="2:65" s="1" customFormat="1" ht="16.5" customHeight="1">
      <c r="B121" s="172"/>
      <c r="C121" s="173" t="s">
        <v>202</v>
      </c>
      <c r="D121" s="173" t="s">
        <v>180</v>
      </c>
      <c r="E121" s="174" t="s">
        <v>215</v>
      </c>
      <c r="F121" s="175" t="s">
        <v>216</v>
      </c>
      <c r="G121" s="176" t="s">
        <v>217</v>
      </c>
      <c r="H121" s="177">
        <v>15.177</v>
      </c>
      <c r="I121" s="178"/>
      <c r="J121" s="179">
        <f>ROUND(I121*H121,2)</f>
        <v>0</v>
      </c>
      <c r="K121" s="175" t="s">
        <v>197</v>
      </c>
      <c r="L121" s="39"/>
      <c r="M121" s="180" t="s">
        <v>5</v>
      </c>
      <c r="N121" s="181" t="s">
        <v>44</v>
      </c>
      <c r="O121" s="40"/>
      <c r="P121" s="182">
        <f>O121*H121</f>
        <v>0</v>
      </c>
      <c r="Q121" s="182">
        <v>0</v>
      </c>
      <c r="R121" s="182">
        <f>Q121*H121</f>
        <v>0</v>
      </c>
      <c r="S121" s="182">
        <v>0</v>
      </c>
      <c r="T121" s="183">
        <f>S121*H121</f>
        <v>0</v>
      </c>
      <c r="AR121" s="22" t="s">
        <v>185</v>
      </c>
      <c r="AT121" s="22" t="s">
        <v>180</v>
      </c>
      <c r="AU121" s="22" t="s">
        <v>83</v>
      </c>
      <c r="AY121" s="22" t="s">
        <v>178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22" t="s">
        <v>81</v>
      </c>
      <c r="BK121" s="184">
        <f>ROUND(I121*H121,2)</f>
        <v>0</v>
      </c>
      <c r="BL121" s="22" t="s">
        <v>185</v>
      </c>
      <c r="BM121" s="22" t="s">
        <v>218</v>
      </c>
    </row>
    <row r="122" spans="2:51" s="11" customFormat="1" ht="13.5">
      <c r="B122" s="185"/>
      <c r="D122" s="186" t="s">
        <v>186</v>
      </c>
      <c r="E122" s="187" t="s">
        <v>5</v>
      </c>
      <c r="F122" s="188" t="s">
        <v>1102</v>
      </c>
      <c r="H122" s="189">
        <v>15.177</v>
      </c>
      <c r="I122" s="190"/>
      <c r="L122" s="185"/>
      <c r="M122" s="191"/>
      <c r="N122" s="192"/>
      <c r="O122" s="192"/>
      <c r="P122" s="192"/>
      <c r="Q122" s="192"/>
      <c r="R122" s="192"/>
      <c r="S122" s="192"/>
      <c r="T122" s="193"/>
      <c r="AT122" s="187" t="s">
        <v>186</v>
      </c>
      <c r="AU122" s="187" t="s">
        <v>83</v>
      </c>
      <c r="AV122" s="11" t="s">
        <v>83</v>
      </c>
      <c r="AW122" s="11" t="s">
        <v>37</v>
      </c>
      <c r="AX122" s="11" t="s">
        <v>73</v>
      </c>
      <c r="AY122" s="187" t="s">
        <v>178</v>
      </c>
    </row>
    <row r="123" spans="2:51" s="12" customFormat="1" ht="13.5">
      <c r="B123" s="194"/>
      <c r="D123" s="186" t="s">
        <v>186</v>
      </c>
      <c r="E123" s="195" t="s">
        <v>5</v>
      </c>
      <c r="F123" s="196" t="s">
        <v>188</v>
      </c>
      <c r="H123" s="197">
        <v>15.177</v>
      </c>
      <c r="I123" s="198"/>
      <c r="L123" s="194"/>
      <c r="M123" s="199"/>
      <c r="N123" s="200"/>
      <c r="O123" s="200"/>
      <c r="P123" s="200"/>
      <c r="Q123" s="200"/>
      <c r="R123" s="200"/>
      <c r="S123" s="200"/>
      <c r="T123" s="201"/>
      <c r="AT123" s="195" t="s">
        <v>186</v>
      </c>
      <c r="AU123" s="195" t="s">
        <v>83</v>
      </c>
      <c r="AV123" s="12" t="s">
        <v>185</v>
      </c>
      <c r="AW123" s="12" t="s">
        <v>37</v>
      </c>
      <c r="AX123" s="12" t="s">
        <v>81</v>
      </c>
      <c r="AY123" s="195" t="s">
        <v>178</v>
      </c>
    </row>
    <row r="124" spans="2:65" s="1" customFormat="1" ht="25.5" customHeight="1">
      <c r="B124" s="172"/>
      <c r="C124" s="173" t="s">
        <v>220</v>
      </c>
      <c r="D124" s="173" t="s">
        <v>180</v>
      </c>
      <c r="E124" s="174" t="s">
        <v>1103</v>
      </c>
      <c r="F124" s="175" t="s">
        <v>1104</v>
      </c>
      <c r="G124" s="176" t="s">
        <v>196</v>
      </c>
      <c r="H124" s="177">
        <v>24.45</v>
      </c>
      <c r="I124" s="178"/>
      <c r="J124" s="179">
        <f>ROUND(I124*H124,2)</f>
        <v>0</v>
      </c>
      <c r="K124" s="175" t="s">
        <v>191</v>
      </c>
      <c r="L124" s="39"/>
      <c r="M124" s="180" t="s">
        <v>5</v>
      </c>
      <c r="N124" s="181" t="s">
        <v>44</v>
      </c>
      <c r="O124" s="40"/>
      <c r="P124" s="182">
        <f>O124*H124</f>
        <v>0</v>
      </c>
      <c r="Q124" s="182">
        <v>0</v>
      </c>
      <c r="R124" s="182">
        <f>Q124*H124</f>
        <v>0</v>
      </c>
      <c r="S124" s="182">
        <v>0</v>
      </c>
      <c r="T124" s="183">
        <f>S124*H124</f>
        <v>0</v>
      </c>
      <c r="AR124" s="22" t="s">
        <v>185</v>
      </c>
      <c r="AT124" s="22" t="s">
        <v>180</v>
      </c>
      <c r="AU124" s="22" t="s">
        <v>83</v>
      </c>
      <c r="AY124" s="22" t="s">
        <v>178</v>
      </c>
      <c r="BE124" s="184">
        <f>IF(N124="základní",J124,0)</f>
        <v>0</v>
      </c>
      <c r="BF124" s="184">
        <f>IF(N124="snížená",J124,0)</f>
        <v>0</v>
      </c>
      <c r="BG124" s="184">
        <f>IF(N124="zákl. přenesená",J124,0)</f>
        <v>0</v>
      </c>
      <c r="BH124" s="184">
        <f>IF(N124="sníž. přenesená",J124,0)</f>
        <v>0</v>
      </c>
      <c r="BI124" s="184">
        <f>IF(N124="nulová",J124,0)</f>
        <v>0</v>
      </c>
      <c r="BJ124" s="22" t="s">
        <v>81</v>
      </c>
      <c r="BK124" s="184">
        <f>ROUND(I124*H124,2)</f>
        <v>0</v>
      </c>
      <c r="BL124" s="22" t="s">
        <v>185</v>
      </c>
      <c r="BM124" s="22" t="s">
        <v>224</v>
      </c>
    </row>
    <row r="125" spans="2:51" s="11" customFormat="1" ht="13.5">
      <c r="B125" s="185"/>
      <c r="D125" s="186" t="s">
        <v>186</v>
      </c>
      <c r="E125" s="187" t="s">
        <v>5</v>
      </c>
      <c r="F125" s="188" t="s">
        <v>1105</v>
      </c>
      <c r="H125" s="189">
        <v>24.45</v>
      </c>
      <c r="I125" s="190"/>
      <c r="L125" s="185"/>
      <c r="M125" s="191"/>
      <c r="N125" s="192"/>
      <c r="O125" s="192"/>
      <c r="P125" s="192"/>
      <c r="Q125" s="192"/>
      <c r="R125" s="192"/>
      <c r="S125" s="192"/>
      <c r="T125" s="193"/>
      <c r="AT125" s="187" t="s">
        <v>186</v>
      </c>
      <c r="AU125" s="187" t="s">
        <v>83</v>
      </c>
      <c r="AV125" s="11" t="s">
        <v>83</v>
      </c>
      <c r="AW125" s="11" t="s">
        <v>37</v>
      </c>
      <c r="AX125" s="11" t="s">
        <v>73</v>
      </c>
      <c r="AY125" s="187" t="s">
        <v>178</v>
      </c>
    </row>
    <row r="126" spans="2:51" s="12" customFormat="1" ht="13.5">
      <c r="B126" s="194"/>
      <c r="D126" s="186" t="s">
        <v>186</v>
      </c>
      <c r="E126" s="195" t="s">
        <v>5</v>
      </c>
      <c r="F126" s="196" t="s">
        <v>188</v>
      </c>
      <c r="H126" s="197">
        <v>24.45</v>
      </c>
      <c r="I126" s="198"/>
      <c r="L126" s="194"/>
      <c r="M126" s="199"/>
      <c r="N126" s="200"/>
      <c r="O126" s="200"/>
      <c r="P126" s="200"/>
      <c r="Q126" s="200"/>
      <c r="R126" s="200"/>
      <c r="S126" s="200"/>
      <c r="T126" s="201"/>
      <c r="AT126" s="195" t="s">
        <v>186</v>
      </c>
      <c r="AU126" s="195" t="s">
        <v>83</v>
      </c>
      <c r="AV126" s="12" t="s">
        <v>185</v>
      </c>
      <c r="AW126" s="12" t="s">
        <v>37</v>
      </c>
      <c r="AX126" s="12" t="s">
        <v>81</v>
      </c>
      <c r="AY126" s="195" t="s">
        <v>178</v>
      </c>
    </row>
    <row r="127" spans="2:65" s="1" customFormat="1" ht="25.5" customHeight="1">
      <c r="B127" s="172"/>
      <c r="C127" s="173" t="s">
        <v>207</v>
      </c>
      <c r="D127" s="173" t="s">
        <v>180</v>
      </c>
      <c r="E127" s="174" t="s">
        <v>1106</v>
      </c>
      <c r="F127" s="175" t="s">
        <v>1107</v>
      </c>
      <c r="G127" s="176" t="s">
        <v>183</v>
      </c>
      <c r="H127" s="177">
        <v>8.5</v>
      </c>
      <c r="I127" s="178"/>
      <c r="J127" s="179">
        <f>ROUND(I127*H127,2)</f>
        <v>0</v>
      </c>
      <c r="K127" s="175" t="s">
        <v>197</v>
      </c>
      <c r="L127" s="39"/>
      <c r="M127" s="180" t="s">
        <v>5</v>
      </c>
      <c r="N127" s="181" t="s">
        <v>44</v>
      </c>
      <c r="O127" s="40"/>
      <c r="P127" s="182">
        <f>O127*H127</f>
        <v>0</v>
      </c>
      <c r="Q127" s="182">
        <v>0</v>
      </c>
      <c r="R127" s="182">
        <f>Q127*H127</f>
        <v>0</v>
      </c>
      <c r="S127" s="182">
        <v>0</v>
      </c>
      <c r="T127" s="183">
        <f>S127*H127</f>
        <v>0</v>
      </c>
      <c r="AR127" s="22" t="s">
        <v>185</v>
      </c>
      <c r="AT127" s="22" t="s">
        <v>180</v>
      </c>
      <c r="AU127" s="22" t="s">
        <v>83</v>
      </c>
      <c r="AY127" s="22" t="s">
        <v>178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22" t="s">
        <v>81</v>
      </c>
      <c r="BK127" s="184">
        <f>ROUND(I127*H127,2)</f>
        <v>0</v>
      </c>
      <c r="BL127" s="22" t="s">
        <v>185</v>
      </c>
      <c r="BM127" s="22" t="s">
        <v>228</v>
      </c>
    </row>
    <row r="128" spans="2:51" s="11" customFormat="1" ht="13.5">
      <c r="B128" s="185"/>
      <c r="D128" s="186" t="s">
        <v>186</v>
      </c>
      <c r="E128" s="187" t="s">
        <v>5</v>
      </c>
      <c r="F128" s="188" t="s">
        <v>1108</v>
      </c>
      <c r="H128" s="189">
        <v>8.5</v>
      </c>
      <c r="I128" s="190"/>
      <c r="L128" s="185"/>
      <c r="M128" s="191"/>
      <c r="N128" s="192"/>
      <c r="O128" s="192"/>
      <c r="P128" s="192"/>
      <c r="Q128" s="192"/>
      <c r="R128" s="192"/>
      <c r="S128" s="192"/>
      <c r="T128" s="193"/>
      <c r="AT128" s="187" t="s">
        <v>186</v>
      </c>
      <c r="AU128" s="187" t="s">
        <v>83</v>
      </c>
      <c r="AV128" s="11" t="s">
        <v>83</v>
      </c>
      <c r="AW128" s="11" t="s">
        <v>37</v>
      </c>
      <c r="AX128" s="11" t="s">
        <v>73</v>
      </c>
      <c r="AY128" s="187" t="s">
        <v>178</v>
      </c>
    </row>
    <row r="129" spans="2:51" s="12" customFormat="1" ht="13.5">
      <c r="B129" s="194"/>
      <c r="D129" s="186" t="s">
        <v>186</v>
      </c>
      <c r="E129" s="195" t="s">
        <v>5</v>
      </c>
      <c r="F129" s="196" t="s">
        <v>188</v>
      </c>
      <c r="H129" s="197">
        <v>8.5</v>
      </c>
      <c r="I129" s="198"/>
      <c r="L129" s="194"/>
      <c r="M129" s="199"/>
      <c r="N129" s="200"/>
      <c r="O129" s="200"/>
      <c r="P129" s="200"/>
      <c r="Q129" s="200"/>
      <c r="R129" s="200"/>
      <c r="S129" s="200"/>
      <c r="T129" s="201"/>
      <c r="AT129" s="195" t="s">
        <v>186</v>
      </c>
      <c r="AU129" s="195" t="s">
        <v>83</v>
      </c>
      <c r="AV129" s="12" t="s">
        <v>185</v>
      </c>
      <c r="AW129" s="12" t="s">
        <v>37</v>
      </c>
      <c r="AX129" s="12" t="s">
        <v>81</v>
      </c>
      <c r="AY129" s="195" t="s">
        <v>178</v>
      </c>
    </row>
    <row r="130" spans="2:65" s="1" customFormat="1" ht="16.5" customHeight="1">
      <c r="B130" s="172"/>
      <c r="C130" s="202" t="s">
        <v>230</v>
      </c>
      <c r="D130" s="202" t="s">
        <v>271</v>
      </c>
      <c r="E130" s="203" t="s">
        <v>1109</v>
      </c>
      <c r="F130" s="204" t="s">
        <v>1110</v>
      </c>
      <c r="G130" s="205" t="s">
        <v>722</v>
      </c>
      <c r="H130" s="206">
        <v>0.213</v>
      </c>
      <c r="I130" s="207"/>
      <c r="J130" s="208">
        <f>ROUND(I130*H130,2)</f>
        <v>0</v>
      </c>
      <c r="K130" s="204" t="s">
        <v>197</v>
      </c>
      <c r="L130" s="209"/>
      <c r="M130" s="210" t="s">
        <v>5</v>
      </c>
      <c r="N130" s="211" t="s">
        <v>44</v>
      </c>
      <c r="O130" s="40"/>
      <c r="P130" s="182">
        <f>O130*H130</f>
        <v>0</v>
      </c>
      <c r="Q130" s="182">
        <v>0</v>
      </c>
      <c r="R130" s="182">
        <f>Q130*H130</f>
        <v>0</v>
      </c>
      <c r="S130" s="182">
        <v>0</v>
      </c>
      <c r="T130" s="183">
        <f>S130*H130</f>
        <v>0</v>
      </c>
      <c r="AR130" s="22" t="s">
        <v>202</v>
      </c>
      <c r="AT130" s="22" t="s">
        <v>271</v>
      </c>
      <c r="AU130" s="22" t="s">
        <v>83</v>
      </c>
      <c r="AY130" s="22" t="s">
        <v>178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22" t="s">
        <v>81</v>
      </c>
      <c r="BK130" s="184">
        <f>ROUND(I130*H130,2)</f>
        <v>0</v>
      </c>
      <c r="BL130" s="22" t="s">
        <v>185</v>
      </c>
      <c r="BM130" s="22" t="s">
        <v>233</v>
      </c>
    </row>
    <row r="131" spans="2:51" s="11" customFormat="1" ht="13.5">
      <c r="B131" s="185"/>
      <c r="D131" s="186" t="s">
        <v>186</v>
      </c>
      <c r="E131" s="187" t="s">
        <v>5</v>
      </c>
      <c r="F131" s="188" t="s">
        <v>1111</v>
      </c>
      <c r="H131" s="189">
        <v>0.213</v>
      </c>
      <c r="I131" s="190"/>
      <c r="L131" s="185"/>
      <c r="M131" s="191"/>
      <c r="N131" s="192"/>
      <c r="O131" s="192"/>
      <c r="P131" s="192"/>
      <c r="Q131" s="192"/>
      <c r="R131" s="192"/>
      <c r="S131" s="192"/>
      <c r="T131" s="193"/>
      <c r="AT131" s="187" t="s">
        <v>186</v>
      </c>
      <c r="AU131" s="187" t="s">
        <v>83</v>
      </c>
      <c r="AV131" s="11" t="s">
        <v>83</v>
      </c>
      <c r="AW131" s="11" t="s">
        <v>37</v>
      </c>
      <c r="AX131" s="11" t="s">
        <v>73</v>
      </c>
      <c r="AY131" s="187" t="s">
        <v>178</v>
      </c>
    </row>
    <row r="132" spans="2:51" s="12" customFormat="1" ht="13.5">
      <c r="B132" s="194"/>
      <c r="D132" s="186" t="s">
        <v>186</v>
      </c>
      <c r="E132" s="195" t="s">
        <v>5</v>
      </c>
      <c r="F132" s="196" t="s">
        <v>188</v>
      </c>
      <c r="H132" s="197">
        <v>0.213</v>
      </c>
      <c r="I132" s="198"/>
      <c r="L132" s="194"/>
      <c r="M132" s="199"/>
      <c r="N132" s="200"/>
      <c r="O132" s="200"/>
      <c r="P132" s="200"/>
      <c r="Q132" s="200"/>
      <c r="R132" s="200"/>
      <c r="S132" s="200"/>
      <c r="T132" s="201"/>
      <c r="AT132" s="195" t="s">
        <v>186</v>
      </c>
      <c r="AU132" s="195" t="s">
        <v>83</v>
      </c>
      <c r="AV132" s="12" t="s">
        <v>185</v>
      </c>
      <c r="AW132" s="12" t="s">
        <v>37</v>
      </c>
      <c r="AX132" s="12" t="s">
        <v>81</v>
      </c>
      <c r="AY132" s="195" t="s">
        <v>178</v>
      </c>
    </row>
    <row r="133" spans="2:65" s="1" customFormat="1" ht="16.5" customHeight="1">
      <c r="B133" s="172"/>
      <c r="C133" s="173" t="s">
        <v>210</v>
      </c>
      <c r="D133" s="173" t="s">
        <v>180</v>
      </c>
      <c r="E133" s="174" t="s">
        <v>1112</v>
      </c>
      <c r="F133" s="175" t="s">
        <v>1113</v>
      </c>
      <c r="G133" s="176" t="s">
        <v>196</v>
      </c>
      <c r="H133" s="177">
        <v>1.275</v>
      </c>
      <c r="I133" s="178"/>
      <c r="J133" s="179">
        <f>ROUND(I133*H133,2)</f>
        <v>0</v>
      </c>
      <c r="K133" s="175" t="s">
        <v>197</v>
      </c>
      <c r="L133" s="39"/>
      <c r="M133" s="180" t="s">
        <v>5</v>
      </c>
      <c r="N133" s="181" t="s">
        <v>44</v>
      </c>
      <c r="O133" s="40"/>
      <c r="P133" s="182">
        <f>O133*H133</f>
        <v>0</v>
      </c>
      <c r="Q133" s="182">
        <v>0</v>
      </c>
      <c r="R133" s="182">
        <f>Q133*H133</f>
        <v>0</v>
      </c>
      <c r="S133" s="182">
        <v>0</v>
      </c>
      <c r="T133" s="183">
        <f>S133*H133</f>
        <v>0</v>
      </c>
      <c r="AR133" s="22" t="s">
        <v>185</v>
      </c>
      <c r="AT133" s="22" t="s">
        <v>180</v>
      </c>
      <c r="AU133" s="22" t="s">
        <v>83</v>
      </c>
      <c r="AY133" s="22" t="s">
        <v>178</v>
      </c>
      <c r="BE133" s="184">
        <f>IF(N133="základní",J133,0)</f>
        <v>0</v>
      </c>
      <c r="BF133" s="184">
        <f>IF(N133="snížená",J133,0)</f>
        <v>0</v>
      </c>
      <c r="BG133" s="184">
        <f>IF(N133="zákl. přenesená",J133,0)</f>
        <v>0</v>
      </c>
      <c r="BH133" s="184">
        <f>IF(N133="sníž. přenesená",J133,0)</f>
        <v>0</v>
      </c>
      <c r="BI133" s="184">
        <f>IF(N133="nulová",J133,0)</f>
        <v>0</v>
      </c>
      <c r="BJ133" s="22" t="s">
        <v>81</v>
      </c>
      <c r="BK133" s="184">
        <f>ROUND(I133*H133,2)</f>
        <v>0</v>
      </c>
      <c r="BL133" s="22" t="s">
        <v>185</v>
      </c>
      <c r="BM133" s="22" t="s">
        <v>237</v>
      </c>
    </row>
    <row r="134" spans="2:51" s="11" customFormat="1" ht="13.5">
      <c r="B134" s="185"/>
      <c r="D134" s="186" t="s">
        <v>186</v>
      </c>
      <c r="E134" s="187" t="s">
        <v>5</v>
      </c>
      <c r="F134" s="188" t="s">
        <v>1114</v>
      </c>
      <c r="H134" s="189">
        <v>1.275</v>
      </c>
      <c r="I134" s="190"/>
      <c r="L134" s="185"/>
      <c r="M134" s="191"/>
      <c r="N134" s="192"/>
      <c r="O134" s="192"/>
      <c r="P134" s="192"/>
      <c r="Q134" s="192"/>
      <c r="R134" s="192"/>
      <c r="S134" s="192"/>
      <c r="T134" s="193"/>
      <c r="AT134" s="187" t="s">
        <v>186</v>
      </c>
      <c r="AU134" s="187" t="s">
        <v>83</v>
      </c>
      <c r="AV134" s="11" t="s">
        <v>83</v>
      </c>
      <c r="AW134" s="11" t="s">
        <v>37</v>
      </c>
      <c r="AX134" s="11" t="s">
        <v>73</v>
      </c>
      <c r="AY134" s="187" t="s">
        <v>178</v>
      </c>
    </row>
    <row r="135" spans="2:51" s="12" customFormat="1" ht="13.5">
      <c r="B135" s="194"/>
      <c r="D135" s="186" t="s">
        <v>186</v>
      </c>
      <c r="E135" s="195" t="s">
        <v>5</v>
      </c>
      <c r="F135" s="196" t="s">
        <v>188</v>
      </c>
      <c r="H135" s="197">
        <v>1.275</v>
      </c>
      <c r="I135" s="198"/>
      <c r="L135" s="194"/>
      <c r="M135" s="199"/>
      <c r="N135" s="200"/>
      <c r="O135" s="200"/>
      <c r="P135" s="200"/>
      <c r="Q135" s="200"/>
      <c r="R135" s="200"/>
      <c r="S135" s="200"/>
      <c r="T135" s="201"/>
      <c r="AT135" s="195" t="s">
        <v>186</v>
      </c>
      <c r="AU135" s="195" t="s">
        <v>83</v>
      </c>
      <c r="AV135" s="12" t="s">
        <v>185</v>
      </c>
      <c r="AW135" s="12" t="s">
        <v>37</v>
      </c>
      <c r="AX135" s="12" t="s">
        <v>81</v>
      </c>
      <c r="AY135" s="195" t="s">
        <v>178</v>
      </c>
    </row>
    <row r="136" spans="2:65" s="1" customFormat="1" ht="25.5" customHeight="1">
      <c r="B136" s="172"/>
      <c r="C136" s="173" t="s">
        <v>240</v>
      </c>
      <c r="D136" s="173" t="s">
        <v>180</v>
      </c>
      <c r="E136" s="174" t="s">
        <v>1115</v>
      </c>
      <c r="F136" s="175" t="s">
        <v>1116</v>
      </c>
      <c r="G136" s="176" t="s">
        <v>196</v>
      </c>
      <c r="H136" s="177">
        <v>1.275</v>
      </c>
      <c r="I136" s="178"/>
      <c r="J136" s="179">
        <f>ROUND(I136*H136,2)</f>
        <v>0</v>
      </c>
      <c r="K136" s="175" t="s">
        <v>197</v>
      </c>
      <c r="L136" s="39"/>
      <c r="M136" s="180" t="s">
        <v>5</v>
      </c>
      <c r="N136" s="181" t="s">
        <v>44</v>
      </c>
      <c r="O136" s="40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AR136" s="22" t="s">
        <v>185</v>
      </c>
      <c r="AT136" s="22" t="s">
        <v>180</v>
      </c>
      <c r="AU136" s="22" t="s">
        <v>83</v>
      </c>
      <c r="AY136" s="22" t="s">
        <v>178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22" t="s">
        <v>81</v>
      </c>
      <c r="BK136" s="184">
        <f>ROUND(I136*H136,2)</f>
        <v>0</v>
      </c>
      <c r="BL136" s="22" t="s">
        <v>185</v>
      </c>
      <c r="BM136" s="22" t="s">
        <v>243</v>
      </c>
    </row>
    <row r="137" spans="2:63" s="10" customFormat="1" ht="29.85" customHeight="1">
      <c r="B137" s="159"/>
      <c r="D137" s="160" t="s">
        <v>72</v>
      </c>
      <c r="E137" s="170" t="s">
        <v>193</v>
      </c>
      <c r="F137" s="170" t="s">
        <v>920</v>
      </c>
      <c r="I137" s="162"/>
      <c r="J137" s="171">
        <f>BK137</f>
        <v>0</v>
      </c>
      <c r="L137" s="159"/>
      <c r="M137" s="164"/>
      <c r="N137" s="165"/>
      <c r="O137" s="165"/>
      <c r="P137" s="166">
        <f>P138</f>
        <v>0</v>
      </c>
      <c r="Q137" s="165"/>
      <c r="R137" s="166">
        <f>R138</f>
        <v>0</v>
      </c>
      <c r="S137" s="165"/>
      <c r="T137" s="167">
        <f>T138</f>
        <v>0</v>
      </c>
      <c r="AR137" s="160" t="s">
        <v>81</v>
      </c>
      <c r="AT137" s="168" t="s">
        <v>72</v>
      </c>
      <c r="AU137" s="168" t="s">
        <v>81</v>
      </c>
      <c r="AY137" s="160" t="s">
        <v>178</v>
      </c>
      <c r="BK137" s="169">
        <f>BK138</f>
        <v>0</v>
      </c>
    </row>
    <row r="138" spans="2:65" s="1" customFormat="1" ht="38.25" customHeight="1">
      <c r="B138" s="172"/>
      <c r="C138" s="173" t="s">
        <v>214</v>
      </c>
      <c r="D138" s="173" t="s">
        <v>180</v>
      </c>
      <c r="E138" s="174" t="s">
        <v>1117</v>
      </c>
      <c r="F138" s="175" t="s">
        <v>1118</v>
      </c>
      <c r="G138" s="176" t="s">
        <v>290</v>
      </c>
      <c r="H138" s="177">
        <v>1</v>
      </c>
      <c r="I138" s="178"/>
      <c r="J138" s="179">
        <f>ROUND(I138*H138,2)</f>
        <v>0</v>
      </c>
      <c r="K138" s="175" t="s">
        <v>5</v>
      </c>
      <c r="L138" s="39"/>
      <c r="M138" s="180" t="s">
        <v>5</v>
      </c>
      <c r="N138" s="181" t="s">
        <v>44</v>
      </c>
      <c r="O138" s="40"/>
      <c r="P138" s="182">
        <f>O138*H138</f>
        <v>0</v>
      </c>
      <c r="Q138" s="182">
        <v>0</v>
      </c>
      <c r="R138" s="182">
        <f>Q138*H138</f>
        <v>0</v>
      </c>
      <c r="S138" s="182">
        <v>0</v>
      </c>
      <c r="T138" s="183">
        <f>S138*H138</f>
        <v>0</v>
      </c>
      <c r="AR138" s="22" t="s">
        <v>185</v>
      </c>
      <c r="AT138" s="22" t="s">
        <v>180</v>
      </c>
      <c r="AU138" s="22" t="s">
        <v>83</v>
      </c>
      <c r="AY138" s="22" t="s">
        <v>178</v>
      </c>
      <c r="BE138" s="184">
        <f>IF(N138="základní",J138,0)</f>
        <v>0</v>
      </c>
      <c r="BF138" s="184">
        <f>IF(N138="snížená",J138,0)</f>
        <v>0</v>
      </c>
      <c r="BG138" s="184">
        <f>IF(N138="zákl. přenesená",J138,0)</f>
        <v>0</v>
      </c>
      <c r="BH138" s="184">
        <f>IF(N138="sníž. přenesená",J138,0)</f>
        <v>0</v>
      </c>
      <c r="BI138" s="184">
        <f>IF(N138="nulová",J138,0)</f>
        <v>0</v>
      </c>
      <c r="BJ138" s="22" t="s">
        <v>81</v>
      </c>
      <c r="BK138" s="184">
        <f>ROUND(I138*H138,2)</f>
        <v>0</v>
      </c>
      <c r="BL138" s="22" t="s">
        <v>185</v>
      </c>
      <c r="BM138" s="22" t="s">
        <v>247</v>
      </c>
    </row>
    <row r="139" spans="2:63" s="10" customFormat="1" ht="29.85" customHeight="1">
      <c r="B139" s="159"/>
      <c r="D139" s="160" t="s">
        <v>72</v>
      </c>
      <c r="E139" s="170" t="s">
        <v>185</v>
      </c>
      <c r="F139" s="170" t="s">
        <v>1119</v>
      </c>
      <c r="I139" s="162"/>
      <c r="J139" s="171">
        <f>BK139</f>
        <v>0</v>
      </c>
      <c r="L139" s="159"/>
      <c r="M139" s="164"/>
      <c r="N139" s="165"/>
      <c r="O139" s="165"/>
      <c r="P139" s="166">
        <f>SUM(P140:P142)</f>
        <v>0</v>
      </c>
      <c r="Q139" s="165"/>
      <c r="R139" s="166">
        <f>SUM(R140:R142)</f>
        <v>0</v>
      </c>
      <c r="S139" s="165"/>
      <c r="T139" s="167">
        <f>SUM(T140:T142)</f>
        <v>0</v>
      </c>
      <c r="AR139" s="160" t="s">
        <v>81</v>
      </c>
      <c r="AT139" s="168" t="s">
        <v>72</v>
      </c>
      <c r="AU139" s="168" t="s">
        <v>81</v>
      </c>
      <c r="AY139" s="160" t="s">
        <v>178</v>
      </c>
      <c r="BK139" s="169">
        <f>SUM(BK140:BK142)</f>
        <v>0</v>
      </c>
    </row>
    <row r="140" spans="2:65" s="1" customFormat="1" ht="25.5" customHeight="1">
      <c r="B140" s="172"/>
      <c r="C140" s="173" t="s">
        <v>11</v>
      </c>
      <c r="D140" s="173" t="s">
        <v>180</v>
      </c>
      <c r="E140" s="174" t="s">
        <v>1120</v>
      </c>
      <c r="F140" s="175" t="s">
        <v>1121</v>
      </c>
      <c r="G140" s="176" t="s">
        <v>196</v>
      </c>
      <c r="H140" s="177">
        <v>10.25</v>
      </c>
      <c r="I140" s="178"/>
      <c r="J140" s="179">
        <f>ROUND(I140*H140,2)</f>
        <v>0</v>
      </c>
      <c r="K140" s="175" t="s">
        <v>191</v>
      </c>
      <c r="L140" s="39"/>
      <c r="M140" s="180" t="s">
        <v>5</v>
      </c>
      <c r="N140" s="181" t="s">
        <v>44</v>
      </c>
      <c r="O140" s="40"/>
      <c r="P140" s="182">
        <f>O140*H140</f>
        <v>0</v>
      </c>
      <c r="Q140" s="182">
        <v>0</v>
      </c>
      <c r="R140" s="182">
        <f>Q140*H140</f>
        <v>0</v>
      </c>
      <c r="S140" s="182">
        <v>0</v>
      </c>
      <c r="T140" s="183">
        <f>S140*H140</f>
        <v>0</v>
      </c>
      <c r="AR140" s="22" t="s">
        <v>185</v>
      </c>
      <c r="AT140" s="22" t="s">
        <v>180</v>
      </c>
      <c r="AU140" s="22" t="s">
        <v>83</v>
      </c>
      <c r="AY140" s="22" t="s">
        <v>178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22" t="s">
        <v>81</v>
      </c>
      <c r="BK140" s="184">
        <f>ROUND(I140*H140,2)</f>
        <v>0</v>
      </c>
      <c r="BL140" s="22" t="s">
        <v>185</v>
      </c>
      <c r="BM140" s="22" t="s">
        <v>253</v>
      </c>
    </row>
    <row r="141" spans="2:51" s="11" customFormat="1" ht="13.5">
      <c r="B141" s="185"/>
      <c r="D141" s="186" t="s">
        <v>186</v>
      </c>
      <c r="E141" s="187" t="s">
        <v>5</v>
      </c>
      <c r="F141" s="188" t="s">
        <v>1122</v>
      </c>
      <c r="H141" s="189">
        <v>10.25</v>
      </c>
      <c r="I141" s="190"/>
      <c r="L141" s="185"/>
      <c r="M141" s="191"/>
      <c r="N141" s="192"/>
      <c r="O141" s="192"/>
      <c r="P141" s="192"/>
      <c r="Q141" s="192"/>
      <c r="R141" s="192"/>
      <c r="S141" s="192"/>
      <c r="T141" s="193"/>
      <c r="AT141" s="187" t="s">
        <v>186</v>
      </c>
      <c r="AU141" s="187" t="s">
        <v>83</v>
      </c>
      <c r="AV141" s="11" t="s">
        <v>83</v>
      </c>
      <c r="AW141" s="11" t="s">
        <v>37</v>
      </c>
      <c r="AX141" s="11" t="s">
        <v>73</v>
      </c>
      <c r="AY141" s="187" t="s">
        <v>178</v>
      </c>
    </row>
    <row r="142" spans="2:51" s="12" customFormat="1" ht="13.5">
      <c r="B142" s="194"/>
      <c r="D142" s="186" t="s">
        <v>186</v>
      </c>
      <c r="E142" s="195" t="s">
        <v>5</v>
      </c>
      <c r="F142" s="196" t="s">
        <v>188</v>
      </c>
      <c r="H142" s="197">
        <v>10.25</v>
      </c>
      <c r="I142" s="198"/>
      <c r="L142" s="194"/>
      <c r="M142" s="199"/>
      <c r="N142" s="200"/>
      <c r="O142" s="200"/>
      <c r="P142" s="200"/>
      <c r="Q142" s="200"/>
      <c r="R142" s="200"/>
      <c r="S142" s="200"/>
      <c r="T142" s="201"/>
      <c r="AT142" s="195" t="s">
        <v>186</v>
      </c>
      <c r="AU142" s="195" t="s">
        <v>83</v>
      </c>
      <c r="AV142" s="12" t="s">
        <v>185</v>
      </c>
      <c r="AW142" s="12" t="s">
        <v>37</v>
      </c>
      <c r="AX142" s="12" t="s">
        <v>81</v>
      </c>
      <c r="AY142" s="195" t="s">
        <v>178</v>
      </c>
    </row>
    <row r="143" spans="2:63" s="10" customFormat="1" ht="29.85" customHeight="1">
      <c r="B143" s="159"/>
      <c r="D143" s="160" t="s">
        <v>72</v>
      </c>
      <c r="E143" s="170" t="s">
        <v>204</v>
      </c>
      <c r="F143" s="170" t="s">
        <v>229</v>
      </c>
      <c r="I143" s="162"/>
      <c r="J143" s="171">
        <f>BK143</f>
        <v>0</v>
      </c>
      <c r="L143" s="159"/>
      <c r="M143" s="164"/>
      <c r="N143" s="165"/>
      <c r="O143" s="165"/>
      <c r="P143" s="166">
        <f>SUM(P144:P159)</f>
        <v>0</v>
      </c>
      <c r="Q143" s="165"/>
      <c r="R143" s="166">
        <f>SUM(R144:R159)</f>
        <v>0</v>
      </c>
      <c r="S143" s="165"/>
      <c r="T143" s="167">
        <f>SUM(T144:T159)</f>
        <v>0</v>
      </c>
      <c r="AR143" s="160" t="s">
        <v>81</v>
      </c>
      <c r="AT143" s="168" t="s">
        <v>72</v>
      </c>
      <c r="AU143" s="168" t="s">
        <v>81</v>
      </c>
      <c r="AY143" s="160" t="s">
        <v>178</v>
      </c>
      <c r="BK143" s="169">
        <f>SUM(BK144:BK159)</f>
        <v>0</v>
      </c>
    </row>
    <row r="144" spans="2:65" s="1" customFormat="1" ht="38.25" customHeight="1">
      <c r="B144" s="172"/>
      <c r="C144" s="173" t="s">
        <v>218</v>
      </c>
      <c r="D144" s="173" t="s">
        <v>180</v>
      </c>
      <c r="E144" s="174" t="s">
        <v>1123</v>
      </c>
      <c r="F144" s="175" t="s">
        <v>1124</v>
      </c>
      <c r="G144" s="176" t="s">
        <v>183</v>
      </c>
      <c r="H144" s="177">
        <v>7.5</v>
      </c>
      <c r="I144" s="178"/>
      <c r="J144" s="179">
        <f>ROUND(I144*H144,2)</f>
        <v>0</v>
      </c>
      <c r="K144" s="175" t="s">
        <v>191</v>
      </c>
      <c r="L144" s="39"/>
      <c r="M144" s="180" t="s">
        <v>5</v>
      </c>
      <c r="N144" s="181" t="s">
        <v>44</v>
      </c>
      <c r="O144" s="40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AR144" s="22" t="s">
        <v>185</v>
      </c>
      <c r="AT144" s="22" t="s">
        <v>180</v>
      </c>
      <c r="AU144" s="22" t="s">
        <v>83</v>
      </c>
      <c r="AY144" s="22" t="s">
        <v>178</v>
      </c>
      <c r="BE144" s="184">
        <f>IF(N144="základní",J144,0)</f>
        <v>0</v>
      </c>
      <c r="BF144" s="184">
        <f>IF(N144="snížená",J144,0)</f>
        <v>0</v>
      </c>
      <c r="BG144" s="184">
        <f>IF(N144="zákl. přenesená",J144,0)</f>
        <v>0</v>
      </c>
      <c r="BH144" s="184">
        <f>IF(N144="sníž. přenesená",J144,0)</f>
        <v>0</v>
      </c>
      <c r="BI144" s="184">
        <f>IF(N144="nulová",J144,0)</f>
        <v>0</v>
      </c>
      <c r="BJ144" s="22" t="s">
        <v>81</v>
      </c>
      <c r="BK144" s="184">
        <f>ROUND(I144*H144,2)</f>
        <v>0</v>
      </c>
      <c r="BL144" s="22" t="s">
        <v>185</v>
      </c>
      <c r="BM144" s="22" t="s">
        <v>256</v>
      </c>
    </row>
    <row r="145" spans="2:51" s="11" customFormat="1" ht="13.5">
      <c r="B145" s="185"/>
      <c r="D145" s="186" t="s">
        <v>186</v>
      </c>
      <c r="E145" s="187" t="s">
        <v>5</v>
      </c>
      <c r="F145" s="188" t="s">
        <v>1125</v>
      </c>
      <c r="H145" s="189">
        <v>7.5</v>
      </c>
      <c r="I145" s="190"/>
      <c r="L145" s="185"/>
      <c r="M145" s="191"/>
      <c r="N145" s="192"/>
      <c r="O145" s="192"/>
      <c r="P145" s="192"/>
      <c r="Q145" s="192"/>
      <c r="R145" s="192"/>
      <c r="S145" s="192"/>
      <c r="T145" s="193"/>
      <c r="AT145" s="187" t="s">
        <v>186</v>
      </c>
      <c r="AU145" s="187" t="s">
        <v>83</v>
      </c>
      <c r="AV145" s="11" t="s">
        <v>83</v>
      </c>
      <c r="AW145" s="11" t="s">
        <v>37</v>
      </c>
      <c r="AX145" s="11" t="s">
        <v>73</v>
      </c>
      <c r="AY145" s="187" t="s">
        <v>178</v>
      </c>
    </row>
    <row r="146" spans="2:51" s="12" customFormat="1" ht="13.5">
      <c r="B146" s="194"/>
      <c r="D146" s="186" t="s">
        <v>186</v>
      </c>
      <c r="E146" s="195" t="s">
        <v>5</v>
      </c>
      <c r="F146" s="196" t="s">
        <v>188</v>
      </c>
      <c r="H146" s="197">
        <v>7.5</v>
      </c>
      <c r="I146" s="198"/>
      <c r="L146" s="194"/>
      <c r="M146" s="199"/>
      <c r="N146" s="200"/>
      <c r="O146" s="200"/>
      <c r="P146" s="200"/>
      <c r="Q146" s="200"/>
      <c r="R146" s="200"/>
      <c r="S146" s="200"/>
      <c r="T146" s="201"/>
      <c r="AT146" s="195" t="s">
        <v>186</v>
      </c>
      <c r="AU146" s="195" t="s">
        <v>83</v>
      </c>
      <c r="AV146" s="12" t="s">
        <v>185</v>
      </c>
      <c r="AW146" s="12" t="s">
        <v>37</v>
      </c>
      <c r="AX146" s="12" t="s">
        <v>81</v>
      </c>
      <c r="AY146" s="195" t="s">
        <v>178</v>
      </c>
    </row>
    <row r="147" spans="2:65" s="1" customFormat="1" ht="25.5" customHeight="1">
      <c r="B147" s="172"/>
      <c r="C147" s="173" t="s">
        <v>260</v>
      </c>
      <c r="D147" s="173" t="s">
        <v>180</v>
      </c>
      <c r="E147" s="174" t="s">
        <v>231</v>
      </c>
      <c r="F147" s="175" t="s">
        <v>232</v>
      </c>
      <c r="G147" s="176" t="s">
        <v>183</v>
      </c>
      <c r="H147" s="177">
        <v>56.9</v>
      </c>
      <c r="I147" s="178"/>
      <c r="J147" s="179">
        <f>ROUND(I147*H147,2)</f>
        <v>0</v>
      </c>
      <c r="K147" s="175" t="s">
        <v>184</v>
      </c>
      <c r="L147" s="39"/>
      <c r="M147" s="180" t="s">
        <v>5</v>
      </c>
      <c r="N147" s="181" t="s">
        <v>44</v>
      </c>
      <c r="O147" s="40"/>
      <c r="P147" s="182">
        <f>O147*H147</f>
        <v>0</v>
      </c>
      <c r="Q147" s="182">
        <v>0</v>
      </c>
      <c r="R147" s="182">
        <f>Q147*H147</f>
        <v>0</v>
      </c>
      <c r="S147" s="182">
        <v>0</v>
      </c>
      <c r="T147" s="183">
        <f>S147*H147</f>
        <v>0</v>
      </c>
      <c r="AR147" s="22" t="s">
        <v>185</v>
      </c>
      <c r="AT147" s="22" t="s">
        <v>180</v>
      </c>
      <c r="AU147" s="22" t="s">
        <v>83</v>
      </c>
      <c r="AY147" s="22" t="s">
        <v>178</v>
      </c>
      <c r="BE147" s="184">
        <f>IF(N147="základní",J147,0)</f>
        <v>0</v>
      </c>
      <c r="BF147" s="184">
        <f>IF(N147="snížená",J147,0)</f>
        <v>0</v>
      </c>
      <c r="BG147" s="184">
        <f>IF(N147="zákl. přenesená",J147,0)</f>
        <v>0</v>
      </c>
      <c r="BH147" s="184">
        <f>IF(N147="sníž. přenesená",J147,0)</f>
        <v>0</v>
      </c>
      <c r="BI147" s="184">
        <f>IF(N147="nulová",J147,0)</f>
        <v>0</v>
      </c>
      <c r="BJ147" s="22" t="s">
        <v>81</v>
      </c>
      <c r="BK147" s="184">
        <f>ROUND(I147*H147,2)</f>
        <v>0</v>
      </c>
      <c r="BL147" s="22" t="s">
        <v>185</v>
      </c>
      <c r="BM147" s="22" t="s">
        <v>263</v>
      </c>
    </row>
    <row r="148" spans="2:51" s="11" customFormat="1" ht="13.5">
      <c r="B148" s="185"/>
      <c r="D148" s="186" t="s">
        <v>186</v>
      </c>
      <c r="E148" s="187" t="s">
        <v>5</v>
      </c>
      <c r="F148" s="188" t="s">
        <v>1126</v>
      </c>
      <c r="H148" s="189">
        <v>56.9</v>
      </c>
      <c r="I148" s="190"/>
      <c r="L148" s="185"/>
      <c r="M148" s="191"/>
      <c r="N148" s="192"/>
      <c r="O148" s="192"/>
      <c r="P148" s="192"/>
      <c r="Q148" s="192"/>
      <c r="R148" s="192"/>
      <c r="S148" s="192"/>
      <c r="T148" s="193"/>
      <c r="AT148" s="187" t="s">
        <v>186</v>
      </c>
      <c r="AU148" s="187" t="s">
        <v>83</v>
      </c>
      <c r="AV148" s="11" t="s">
        <v>83</v>
      </c>
      <c r="AW148" s="11" t="s">
        <v>37</v>
      </c>
      <c r="AX148" s="11" t="s">
        <v>73</v>
      </c>
      <c r="AY148" s="187" t="s">
        <v>178</v>
      </c>
    </row>
    <row r="149" spans="2:51" s="12" customFormat="1" ht="13.5">
      <c r="B149" s="194"/>
      <c r="D149" s="186" t="s">
        <v>186</v>
      </c>
      <c r="E149" s="195" t="s">
        <v>5</v>
      </c>
      <c r="F149" s="196" t="s">
        <v>188</v>
      </c>
      <c r="H149" s="197">
        <v>56.9</v>
      </c>
      <c r="I149" s="198"/>
      <c r="L149" s="194"/>
      <c r="M149" s="199"/>
      <c r="N149" s="200"/>
      <c r="O149" s="200"/>
      <c r="P149" s="200"/>
      <c r="Q149" s="200"/>
      <c r="R149" s="200"/>
      <c r="S149" s="200"/>
      <c r="T149" s="201"/>
      <c r="AT149" s="195" t="s">
        <v>186</v>
      </c>
      <c r="AU149" s="195" t="s">
        <v>83</v>
      </c>
      <c r="AV149" s="12" t="s">
        <v>185</v>
      </c>
      <c r="AW149" s="12" t="s">
        <v>37</v>
      </c>
      <c r="AX149" s="12" t="s">
        <v>81</v>
      </c>
      <c r="AY149" s="195" t="s">
        <v>178</v>
      </c>
    </row>
    <row r="150" spans="2:65" s="1" customFormat="1" ht="25.5" customHeight="1">
      <c r="B150" s="172"/>
      <c r="C150" s="173" t="s">
        <v>224</v>
      </c>
      <c r="D150" s="173" t="s">
        <v>180</v>
      </c>
      <c r="E150" s="174" t="s">
        <v>1127</v>
      </c>
      <c r="F150" s="175" t="s">
        <v>1128</v>
      </c>
      <c r="G150" s="176" t="s">
        <v>183</v>
      </c>
      <c r="H150" s="177">
        <v>7.5</v>
      </c>
      <c r="I150" s="178"/>
      <c r="J150" s="179">
        <f>ROUND(I150*H150,2)</f>
        <v>0</v>
      </c>
      <c r="K150" s="175" t="s">
        <v>5</v>
      </c>
      <c r="L150" s="39"/>
      <c r="M150" s="180" t="s">
        <v>5</v>
      </c>
      <c r="N150" s="181" t="s">
        <v>44</v>
      </c>
      <c r="O150" s="40"/>
      <c r="P150" s="182">
        <f>O150*H150</f>
        <v>0</v>
      </c>
      <c r="Q150" s="182">
        <v>0</v>
      </c>
      <c r="R150" s="182">
        <f>Q150*H150</f>
        <v>0</v>
      </c>
      <c r="S150" s="182">
        <v>0</v>
      </c>
      <c r="T150" s="183">
        <f>S150*H150</f>
        <v>0</v>
      </c>
      <c r="AR150" s="22" t="s">
        <v>185</v>
      </c>
      <c r="AT150" s="22" t="s">
        <v>180</v>
      </c>
      <c r="AU150" s="22" t="s">
        <v>83</v>
      </c>
      <c r="AY150" s="22" t="s">
        <v>178</v>
      </c>
      <c r="BE150" s="184">
        <f>IF(N150="základní",J150,0)</f>
        <v>0</v>
      </c>
      <c r="BF150" s="184">
        <f>IF(N150="snížená",J150,0)</f>
        <v>0</v>
      </c>
      <c r="BG150" s="184">
        <f>IF(N150="zákl. přenesená",J150,0)</f>
        <v>0</v>
      </c>
      <c r="BH150" s="184">
        <f>IF(N150="sníž. přenesená",J150,0)</f>
        <v>0</v>
      </c>
      <c r="BI150" s="184">
        <f>IF(N150="nulová",J150,0)</f>
        <v>0</v>
      </c>
      <c r="BJ150" s="22" t="s">
        <v>81</v>
      </c>
      <c r="BK150" s="184">
        <f>ROUND(I150*H150,2)</f>
        <v>0</v>
      </c>
      <c r="BL150" s="22" t="s">
        <v>185</v>
      </c>
      <c r="BM150" s="22" t="s">
        <v>268</v>
      </c>
    </row>
    <row r="151" spans="2:51" s="11" customFormat="1" ht="13.5">
      <c r="B151" s="185"/>
      <c r="D151" s="186" t="s">
        <v>186</v>
      </c>
      <c r="E151" s="187" t="s">
        <v>5</v>
      </c>
      <c r="F151" s="188" t="s">
        <v>1129</v>
      </c>
      <c r="H151" s="189">
        <v>7.5</v>
      </c>
      <c r="I151" s="190"/>
      <c r="L151" s="185"/>
      <c r="M151" s="191"/>
      <c r="N151" s="192"/>
      <c r="O151" s="192"/>
      <c r="P151" s="192"/>
      <c r="Q151" s="192"/>
      <c r="R151" s="192"/>
      <c r="S151" s="192"/>
      <c r="T151" s="193"/>
      <c r="AT151" s="187" t="s">
        <v>186</v>
      </c>
      <c r="AU151" s="187" t="s">
        <v>83</v>
      </c>
      <c r="AV151" s="11" t="s">
        <v>83</v>
      </c>
      <c r="AW151" s="11" t="s">
        <v>37</v>
      </c>
      <c r="AX151" s="11" t="s">
        <v>73</v>
      </c>
      <c r="AY151" s="187" t="s">
        <v>178</v>
      </c>
    </row>
    <row r="152" spans="2:51" s="12" customFormat="1" ht="13.5">
      <c r="B152" s="194"/>
      <c r="D152" s="186" t="s">
        <v>186</v>
      </c>
      <c r="E152" s="195" t="s">
        <v>5</v>
      </c>
      <c r="F152" s="196" t="s">
        <v>188</v>
      </c>
      <c r="H152" s="197">
        <v>7.5</v>
      </c>
      <c r="I152" s="198"/>
      <c r="L152" s="194"/>
      <c r="M152" s="199"/>
      <c r="N152" s="200"/>
      <c r="O152" s="200"/>
      <c r="P152" s="200"/>
      <c r="Q152" s="200"/>
      <c r="R152" s="200"/>
      <c r="S152" s="200"/>
      <c r="T152" s="201"/>
      <c r="AT152" s="195" t="s">
        <v>186</v>
      </c>
      <c r="AU152" s="195" t="s">
        <v>83</v>
      </c>
      <c r="AV152" s="12" t="s">
        <v>185</v>
      </c>
      <c r="AW152" s="12" t="s">
        <v>37</v>
      </c>
      <c r="AX152" s="12" t="s">
        <v>81</v>
      </c>
      <c r="AY152" s="195" t="s">
        <v>178</v>
      </c>
    </row>
    <row r="153" spans="2:65" s="1" customFormat="1" ht="16.5" customHeight="1">
      <c r="B153" s="172"/>
      <c r="C153" s="173" t="s">
        <v>270</v>
      </c>
      <c r="D153" s="173" t="s">
        <v>180</v>
      </c>
      <c r="E153" s="174" t="s">
        <v>235</v>
      </c>
      <c r="F153" s="175" t="s">
        <v>236</v>
      </c>
      <c r="G153" s="176" t="s">
        <v>183</v>
      </c>
      <c r="H153" s="177">
        <v>19.25</v>
      </c>
      <c r="I153" s="178"/>
      <c r="J153" s="179">
        <f>ROUND(I153*H153,2)</f>
        <v>0</v>
      </c>
      <c r="K153" s="175" t="s">
        <v>191</v>
      </c>
      <c r="L153" s="39"/>
      <c r="M153" s="180" t="s">
        <v>5</v>
      </c>
      <c r="N153" s="181" t="s">
        <v>44</v>
      </c>
      <c r="O153" s="40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AR153" s="22" t="s">
        <v>185</v>
      </c>
      <c r="AT153" s="22" t="s">
        <v>180</v>
      </c>
      <c r="AU153" s="22" t="s">
        <v>83</v>
      </c>
      <c r="AY153" s="22" t="s">
        <v>178</v>
      </c>
      <c r="BE153" s="184">
        <f>IF(N153="základní",J153,0)</f>
        <v>0</v>
      </c>
      <c r="BF153" s="184">
        <f>IF(N153="snížená",J153,0)</f>
        <v>0</v>
      </c>
      <c r="BG153" s="184">
        <f>IF(N153="zákl. přenesená",J153,0)</f>
        <v>0</v>
      </c>
      <c r="BH153" s="184">
        <f>IF(N153="sníž. přenesená",J153,0)</f>
        <v>0</v>
      </c>
      <c r="BI153" s="184">
        <f>IF(N153="nulová",J153,0)</f>
        <v>0</v>
      </c>
      <c r="BJ153" s="22" t="s">
        <v>81</v>
      </c>
      <c r="BK153" s="184">
        <f>ROUND(I153*H153,2)</f>
        <v>0</v>
      </c>
      <c r="BL153" s="22" t="s">
        <v>185</v>
      </c>
      <c r="BM153" s="22" t="s">
        <v>274</v>
      </c>
    </row>
    <row r="154" spans="2:51" s="11" customFormat="1" ht="13.5">
      <c r="B154" s="185"/>
      <c r="D154" s="186" t="s">
        <v>186</v>
      </c>
      <c r="E154" s="187" t="s">
        <v>5</v>
      </c>
      <c r="F154" s="188" t="s">
        <v>1097</v>
      </c>
      <c r="H154" s="189">
        <v>19.25</v>
      </c>
      <c r="I154" s="190"/>
      <c r="L154" s="185"/>
      <c r="M154" s="191"/>
      <c r="N154" s="192"/>
      <c r="O154" s="192"/>
      <c r="P154" s="192"/>
      <c r="Q154" s="192"/>
      <c r="R154" s="192"/>
      <c r="S154" s="192"/>
      <c r="T154" s="193"/>
      <c r="AT154" s="187" t="s">
        <v>186</v>
      </c>
      <c r="AU154" s="187" t="s">
        <v>83</v>
      </c>
      <c r="AV154" s="11" t="s">
        <v>83</v>
      </c>
      <c r="AW154" s="11" t="s">
        <v>37</v>
      </c>
      <c r="AX154" s="11" t="s">
        <v>73</v>
      </c>
      <c r="AY154" s="187" t="s">
        <v>178</v>
      </c>
    </row>
    <row r="155" spans="2:51" s="12" customFormat="1" ht="13.5">
      <c r="B155" s="194"/>
      <c r="D155" s="186" t="s">
        <v>186</v>
      </c>
      <c r="E155" s="195" t="s">
        <v>5</v>
      </c>
      <c r="F155" s="196" t="s">
        <v>188</v>
      </c>
      <c r="H155" s="197">
        <v>19.25</v>
      </c>
      <c r="I155" s="198"/>
      <c r="L155" s="194"/>
      <c r="M155" s="199"/>
      <c r="N155" s="200"/>
      <c r="O155" s="200"/>
      <c r="P155" s="200"/>
      <c r="Q155" s="200"/>
      <c r="R155" s="200"/>
      <c r="S155" s="200"/>
      <c r="T155" s="201"/>
      <c r="AT155" s="195" t="s">
        <v>186</v>
      </c>
      <c r="AU155" s="195" t="s">
        <v>83</v>
      </c>
      <c r="AV155" s="12" t="s">
        <v>185</v>
      </c>
      <c r="AW155" s="12" t="s">
        <v>37</v>
      </c>
      <c r="AX155" s="12" t="s">
        <v>81</v>
      </c>
      <c r="AY155" s="195" t="s">
        <v>178</v>
      </c>
    </row>
    <row r="156" spans="2:65" s="1" customFormat="1" ht="51" customHeight="1">
      <c r="B156" s="172"/>
      <c r="C156" s="173" t="s">
        <v>228</v>
      </c>
      <c r="D156" s="173" t="s">
        <v>180</v>
      </c>
      <c r="E156" s="174" t="s">
        <v>1130</v>
      </c>
      <c r="F156" s="175" t="s">
        <v>1131</v>
      </c>
      <c r="G156" s="176" t="s">
        <v>183</v>
      </c>
      <c r="H156" s="177">
        <v>7.5</v>
      </c>
      <c r="I156" s="178"/>
      <c r="J156" s="179">
        <f>ROUND(I156*H156,2)</f>
        <v>0</v>
      </c>
      <c r="K156" s="175" t="s">
        <v>344</v>
      </c>
      <c r="L156" s="39"/>
      <c r="M156" s="180" t="s">
        <v>5</v>
      </c>
      <c r="N156" s="181" t="s">
        <v>44</v>
      </c>
      <c r="O156" s="40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AR156" s="22" t="s">
        <v>185</v>
      </c>
      <c r="AT156" s="22" t="s">
        <v>180</v>
      </c>
      <c r="AU156" s="22" t="s">
        <v>83</v>
      </c>
      <c r="AY156" s="22" t="s">
        <v>178</v>
      </c>
      <c r="BE156" s="184">
        <f>IF(N156="základní",J156,0)</f>
        <v>0</v>
      </c>
      <c r="BF156" s="184">
        <f>IF(N156="snížená",J156,0)</f>
        <v>0</v>
      </c>
      <c r="BG156" s="184">
        <f>IF(N156="zákl. přenesená",J156,0)</f>
        <v>0</v>
      </c>
      <c r="BH156" s="184">
        <f>IF(N156="sníž. přenesená",J156,0)</f>
        <v>0</v>
      </c>
      <c r="BI156" s="184">
        <f>IF(N156="nulová",J156,0)</f>
        <v>0</v>
      </c>
      <c r="BJ156" s="22" t="s">
        <v>81</v>
      </c>
      <c r="BK156" s="184">
        <f>ROUND(I156*H156,2)</f>
        <v>0</v>
      </c>
      <c r="BL156" s="22" t="s">
        <v>185</v>
      </c>
      <c r="BM156" s="22" t="s">
        <v>278</v>
      </c>
    </row>
    <row r="157" spans="2:65" s="1" customFormat="1" ht="25.5" customHeight="1">
      <c r="B157" s="172"/>
      <c r="C157" s="202" t="s">
        <v>10</v>
      </c>
      <c r="D157" s="202" t="s">
        <v>271</v>
      </c>
      <c r="E157" s="203" t="s">
        <v>1132</v>
      </c>
      <c r="F157" s="204" t="s">
        <v>1133</v>
      </c>
      <c r="G157" s="205" t="s">
        <v>183</v>
      </c>
      <c r="H157" s="206">
        <v>7.725</v>
      </c>
      <c r="I157" s="207"/>
      <c r="J157" s="208">
        <f>ROUND(I157*H157,2)</f>
        <v>0</v>
      </c>
      <c r="K157" s="204" t="s">
        <v>344</v>
      </c>
      <c r="L157" s="209"/>
      <c r="M157" s="210" t="s">
        <v>5</v>
      </c>
      <c r="N157" s="211" t="s">
        <v>44</v>
      </c>
      <c r="O157" s="40"/>
      <c r="P157" s="182">
        <f>O157*H157</f>
        <v>0</v>
      </c>
      <c r="Q157" s="182">
        <v>0</v>
      </c>
      <c r="R157" s="182">
        <f>Q157*H157</f>
        <v>0</v>
      </c>
      <c r="S157" s="182">
        <v>0</v>
      </c>
      <c r="T157" s="183">
        <f>S157*H157</f>
        <v>0</v>
      </c>
      <c r="AR157" s="22" t="s">
        <v>202</v>
      </c>
      <c r="AT157" s="22" t="s">
        <v>271</v>
      </c>
      <c r="AU157" s="22" t="s">
        <v>83</v>
      </c>
      <c r="AY157" s="22" t="s">
        <v>178</v>
      </c>
      <c r="BE157" s="184">
        <f>IF(N157="základní",J157,0)</f>
        <v>0</v>
      </c>
      <c r="BF157" s="184">
        <f>IF(N157="snížená",J157,0)</f>
        <v>0</v>
      </c>
      <c r="BG157" s="184">
        <f>IF(N157="zákl. přenesená",J157,0)</f>
        <v>0</v>
      </c>
      <c r="BH157" s="184">
        <f>IF(N157="sníž. přenesená",J157,0)</f>
        <v>0</v>
      </c>
      <c r="BI157" s="184">
        <f>IF(N157="nulová",J157,0)</f>
        <v>0</v>
      </c>
      <c r="BJ157" s="22" t="s">
        <v>81</v>
      </c>
      <c r="BK157" s="184">
        <f>ROUND(I157*H157,2)</f>
        <v>0</v>
      </c>
      <c r="BL157" s="22" t="s">
        <v>185</v>
      </c>
      <c r="BM157" s="22" t="s">
        <v>282</v>
      </c>
    </row>
    <row r="158" spans="2:51" s="11" customFormat="1" ht="13.5">
      <c r="B158" s="185"/>
      <c r="D158" s="186" t="s">
        <v>186</v>
      </c>
      <c r="E158" s="187" t="s">
        <v>5</v>
      </c>
      <c r="F158" s="188" t="s">
        <v>1134</v>
      </c>
      <c r="H158" s="189">
        <v>7.725</v>
      </c>
      <c r="I158" s="190"/>
      <c r="L158" s="185"/>
      <c r="M158" s="191"/>
      <c r="N158" s="192"/>
      <c r="O158" s="192"/>
      <c r="P158" s="192"/>
      <c r="Q158" s="192"/>
      <c r="R158" s="192"/>
      <c r="S158" s="192"/>
      <c r="T158" s="193"/>
      <c r="AT158" s="187" t="s">
        <v>186</v>
      </c>
      <c r="AU158" s="187" t="s">
        <v>83</v>
      </c>
      <c r="AV158" s="11" t="s">
        <v>83</v>
      </c>
      <c r="AW158" s="11" t="s">
        <v>37</v>
      </c>
      <c r="AX158" s="11" t="s">
        <v>73</v>
      </c>
      <c r="AY158" s="187" t="s">
        <v>178</v>
      </c>
    </row>
    <row r="159" spans="2:51" s="12" customFormat="1" ht="13.5">
      <c r="B159" s="194"/>
      <c r="D159" s="186" t="s">
        <v>186</v>
      </c>
      <c r="E159" s="195" t="s">
        <v>5</v>
      </c>
      <c r="F159" s="196" t="s">
        <v>188</v>
      </c>
      <c r="H159" s="197">
        <v>7.725</v>
      </c>
      <c r="I159" s="198"/>
      <c r="L159" s="194"/>
      <c r="M159" s="199"/>
      <c r="N159" s="200"/>
      <c r="O159" s="200"/>
      <c r="P159" s="200"/>
      <c r="Q159" s="200"/>
      <c r="R159" s="200"/>
      <c r="S159" s="200"/>
      <c r="T159" s="201"/>
      <c r="AT159" s="195" t="s">
        <v>186</v>
      </c>
      <c r="AU159" s="195" t="s">
        <v>83</v>
      </c>
      <c r="AV159" s="12" t="s">
        <v>185</v>
      </c>
      <c r="AW159" s="12" t="s">
        <v>37</v>
      </c>
      <c r="AX159" s="12" t="s">
        <v>81</v>
      </c>
      <c r="AY159" s="195" t="s">
        <v>178</v>
      </c>
    </row>
    <row r="160" spans="2:63" s="10" customFormat="1" ht="29.85" customHeight="1">
      <c r="B160" s="159"/>
      <c r="D160" s="160" t="s">
        <v>72</v>
      </c>
      <c r="E160" s="170" t="s">
        <v>198</v>
      </c>
      <c r="F160" s="170" t="s">
        <v>239</v>
      </c>
      <c r="I160" s="162"/>
      <c r="J160" s="171">
        <f>BK160</f>
        <v>0</v>
      </c>
      <c r="L160" s="159"/>
      <c r="M160" s="164"/>
      <c r="N160" s="165"/>
      <c r="O160" s="165"/>
      <c r="P160" s="166">
        <f>SUM(P161:P273)</f>
        <v>0</v>
      </c>
      <c r="Q160" s="165"/>
      <c r="R160" s="166">
        <f>SUM(R161:R273)</f>
        <v>0</v>
      </c>
      <c r="S160" s="165"/>
      <c r="T160" s="167">
        <f>SUM(T161:T273)</f>
        <v>0</v>
      </c>
      <c r="AR160" s="160" t="s">
        <v>81</v>
      </c>
      <c r="AT160" s="168" t="s">
        <v>72</v>
      </c>
      <c r="AU160" s="168" t="s">
        <v>81</v>
      </c>
      <c r="AY160" s="160" t="s">
        <v>178</v>
      </c>
      <c r="BK160" s="169">
        <f>SUM(BK161:BK273)</f>
        <v>0</v>
      </c>
    </row>
    <row r="161" spans="2:65" s="1" customFormat="1" ht="38.25" customHeight="1">
      <c r="B161" s="172"/>
      <c r="C161" s="173" t="s">
        <v>233</v>
      </c>
      <c r="D161" s="173" t="s">
        <v>180</v>
      </c>
      <c r="E161" s="174" t="s">
        <v>241</v>
      </c>
      <c r="F161" s="175" t="s">
        <v>242</v>
      </c>
      <c r="G161" s="176" t="s">
        <v>183</v>
      </c>
      <c r="H161" s="177">
        <v>164.7</v>
      </c>
      <c r="I161" s="178"/>
      <c r="J161" s="179">
        <f>ROUND(I161*H161,2)</f>
        <v>0</v>
      </c>
      <c r="K161" s="175" t="s">
        <v>191</v>
      </c>
      <c r="L161" s="39"/>
      <c r="M161" s="180" t="s">
        <v>5</v>
      </c>
      <c r="N161" s="181" t="s">
        <v>44</v>
      </c>
      <c r="O161" s="40"/>
      <c r="P161" s="182">
        <f>O161*H161</f>
        <v>0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AR161" s="22" t="s">
        <v>185</v>
      </c>
      <c r="AT161" s="22" t="s">
        <v>180</v>
      </c>
      <c r="AU161" s="22" t="s">
        <v>83</v>
      </c>
      <c r="AY161" s="22" t="s">
        <v>178</v>
      </c>
      <c r="BE161" s="184">
        <f>IF(N161="základní",J161,0)</f>
        <v>0</v>
      </c>
      <c r="BF161" s="184">
        <f>IF(N161="snížená",J161,0)</f>
        <v>0</v>
      </c>
      <c r="BG161" s="184">
        <f>IF(N161="zákl. přenesená",J161,0)</f>
        <v>0</v>
      </c>
      <c r="BH161" s="184">
        <f>IF(N161="sníž. přenesená",J161,0)</f>
        <v>0</v>
      </c>
      <c r="BI161" s="184">
        <f>IF(N161="nulová",J161,0)</f>
        <v>0</v>
      </c>
      <c r="BJ161" s="22" t="s">
        <v>81</v>
      </c>
      <c r="BK161" s="184">
        <f>ROUND(I161*H161,2)</f>
        <v>0</v>
      </c>
      <c r="BL161" s="22" t="s">
        <v>185</v>
      </c>
      <c r="BM161" s="22" t="s">
        <v>285</v>
      </c>
    </row>
    <row r="162" spans="2:51" s="11" customFormat="1" ht="13.5">
      <c r="B162" s="185"/>
      <c r="D162" s="186" t="s">
        <v>186</v>
      </c>
      <c r="E162" s="187" t="s">
        <v>5</v>
      </c>
      <c r="F162" s="188" t="s">
        <v>1135</v>
      </c>
      <c r="H162" s="189">
        <v>164.7</v>
      </c>
      <c r="I162" s="190"/>
      <c r="L162" s="185"/>
      <c r="M162" s="191"/>
      <c r="N162" s="192"/>
      <c r="O162" s="192"/>
      <c r="P162" s="192"/>
      <c r="Q162" s="192"/>
      <c r="R162" s="192"/>
      <c r="S162" s="192"/>
      <c r="T162" s="193"/>
      <c r="AT162" s="187" t="s">
        <v>186</v>
      </c>
      <c r="AU162" s="187" t="s">
        <v>83</v>
      </c>
      <c r="AV162" s="11" t="s">
        <v>83</v>
      </c>
      <c r="AW162" s="11" t="s">
        <v>37</v>
      </c>
      <c r="AX162" s="11" t="s">
        <v>73</v>
      </c>
      <c r="AY162" s="187" t="s">
        <v>178</v>
      </c>
    </row>
    <row r="163" spans="2:51" s="12" customFormat="1" ht="13.5">
      <c r="B163" s="194"/>
      <c r="D163" s="186" t="s">
        <v>186</v>
      </c>
      <c r="E163" s="195" t="s">
        <v>5</v>
      </c>
      <c r="F163" s="196" t="s">
        <v>188</v>
      </c>
      <c r="H163" s="197">
        <v>164.7</v>
      </c>
      <c r="I163" s="198"/>
      <c r="L163" s="194"/>
      <c r="M163" s="199"/>
      <c r="N163" s="200"/>
      <c r="O163" s="200"/>
      <c r="P163" s="200"/>
      <c r="Q163" s="200"/>
      <c r="R163" s="200"/>
      <c r="S163" s="200"/>
      <c r="T163" s="201"/>
      <c r="AT163" s="195" t="s">
        <v>186</v>
      </c>
      <c r="AU163" s="195" t="s">
        <v>83</v>
      </c>
      <c r="AV163" s="12" t="s">
        <v>185</v>
      </c>
      <c r="AW163" s="12" t="s">
        <v>37</v>
      </c>
      <c r="AX163" s="12" t="s">
        <v>81</v>
      </c>
      <c r="AY163" s="195" t="s">
        <v>178</v>
      </c>
    </row>
    <row r="164" spans="2:65" s="1" customFormat="1" ht="16.5" customHeight="1">
      <c r="B164" s="172"/>
      <c r="C164" s="173" t="s">
        <v>287</v>
      </c>
      <c r="D164" s="173" t="s">
        <v>180</v>
      </c>
      <c r="E164" s="174" t="s">
        <v>245</v>
      </c>
      <c r="F164" s="175" t="s">
        <v>246</v>
      </c>
      <c r="G164" s="176" t="s">
        <v>183</v>
      </c>
      <c r="H164" s="177">
        <v>713.38</v>
      </c>
      <c r="I164" s="178"/>
      <c r="J164" s="179">
        <f>ROUND(I164*H164,2)</f>
        <v>0</v>
      </c>
      <c r="K164" s="175" t="s">
        <v>5</v>
      </c>
      <c r="L164" s="39"/>
      <c r="M164" s="180" t="s">
        <v>5</v>
      </c>
      <c r="N164" s="181" t="s">
        <v>44</v>
      </c>
      <c r="O164" s="40"/>
      <c r="P164" s="182">
        <f>O164*H164</f>
        <v>0</v>
      </c>
      <c r="Q164" s="182">
        <v>0</v>
      </c>
      <c r="R164" s="182">
        <f>Q164*H164</f>
        <v>0</v>
      </c>
      <c r="S164" s="182">
        <v>0</v>
      </c>
      <c r="T164" s="183">
        <f>S164*H164</f>
        <v>0</v>
      </c>
      <c r="AR164" s="22" t="s">
        <v>185</v>
      </c>
      <c r="AT164" s="22" t="s">
        <v>180</v>
      </c>
      <c r="AU164" s="22" t="s">
        <v>83</v>
      </c>
      <c r="AY164" s="22" t="s">
        <v>178</v>
      </c>
      <c r="BE164" s="184">
        <f>IF(N164="základní",J164,0)</f>
        <v>0</v>
      </c>
      <c r="BF164" s="184">
        <f>IF(N164="snížená",J164,0)</f>
        <v>0</v>
      </c>
      <c r="BG164" s="184">
        <f>IF(N164="zákl. přenesená",J164,0)</f>
        <v>0</v>
      </c>
      <c r="BH164" s="184">
        <f>IF(N164="sníž. přenesená",J164,0)</f>
        <v>0</v>
      </c>
      <c r="BI164" s="184">
        <f>IF(N164="nulová",J164,0)</f>
        <v>0</v>
      </c>
      <c r="BJ164" s="22" t="s">
        <v>81</v>
      </c>
      <c r="BK164" s="184">
        <f>ROUND(I164*H164,2)</f>
        <v>0</v>
      </c>
      <c r="BL164" s="22" t="s">
        <v>185</v>
      </c>
      <c r="BM164" s="22" t="s">
        <v>291</v>
      </c>
    </row>
    <row r="165" spans="2:51" s="11" customFormat="1" ht="13.5">
      <c r="B165" s="185"/>
      <c r="D165" s="186" t="s">
        <v>186</v>
      </c>
      <c r="E165" s="187" t="s">
        <v>5</v>
      </c>
      <c r="F165" s="188" t="s">
        <v>1136</v>
      </c>
      <c r="H165" s="189">
        <v>263.25</v>
      </c>
      <c r="I165" s="190"/>
      <c r="L165" s="185"/>
      <c r="M165" s="191"/>
      <c r="N165" s="192"/>
      <c r="O165" s="192"/>
      <c r="P165" s="192"/>
      <c r="Q165" s="192"/>
      <c r="R165" s="192"/>
      <c r="S165" s="192"/>
      <c r="T165" s="193"/>
      <c r="AT165" s="187" t="s">
        <v>186</v>
      </c>
      <c r="AU165" s="187" t="s">
        <v>83</v>
      </c>
      <c r="AV165" s="11" t="s">
        <v>83</v>
      </c>
      <c r="AW165" s="11" t="s">
        <v>37</v>
      </c>
      <c r="AX165" s="11" t="s">
        <v>73</v>
      </c>
      <c r="AY165" s="187" t="s">
        <v>178</v>
      </c>
    </row>
    <row r="166" spans="2:51" s="11" customFormat="1" ht="13.5">
      <c r="B166" s="185"/>
      <c r="D166" s="186" t="s">
        <v>186</v>
      </c>
      <c r="E166" s="187" t="s">
        <v>5</v>
      </c>
      <c r="F166" s="188" t="s">
        <v>1137</v>
      </c>
      <c r="H166" s="189">
        <v>423.945</v>
      </c>
      <c r="I166" s="190"/>
      <c r="L166" s="185"/>
      <c r="M166" s="191"/>
      <c r="N166" s="192"/>
      <c r="O166" s="192"/>
      <c r="P166" s="192"/>
      <c r="Q166" s="192"/>
      <c r="R166" s="192"/>
      <c r="S166" s="192"/>
      <c r="T166" s="193"/>
      <c r="AT166" s="187" t="s">
        <v>186</v>
      </c>
      <c r="AU166" s="187" t="s">
        <v>83</v>
      </c>
      <c r="AV166" s="11" t="s">
        <v>83</v>
      </c>
      <c r="AW166" s="11" t="s">
        <v>37</v>
      </c>
      <c r="AX166" s="11" t="s">
        <v>73</v>
      </c>
      <c r="AY166" s="187" t="s">
        <v>178</v>
      </c>
    </row>
    <row r="167" spans="2:51" s="11" customFormat="1" ht="13.5">
      <c r="B167" s="185"/>
      <c r="D167" s="186" t="s">
        <v>186</v>
      </c>
      <c r="E167" s="187" t="s">
        <v>5</v>
      </c>
      <c r="F167" s="188" t="s">
        <v>1138</v>
      </c>
      <c r="H167" s="189">
        <v>6.3</v>
      </c>
      <c r="I167" s="190"/>
      <c r="L167" s="185"/>
      <c r="M167" s="191"/>
      <c r="N167" s="192"/>
      <c r="O167" s="192"/>
      <c r="P167" s="192"/>
      <c r="Q167" s="192"/>
      <c r="R167" s="192"/>
      <c r="S167" s="192"/>
      <c r="T167" s="193"/>
      <c r="AT167" s="187" t="s">
        <v>186</v>
      </c>
      <c r="AU167" s="187" t="s">
        <v>83</v>
      </c>
      <c r="AV167" s="11" t="s">
        <v>83</v>
      </c>
      <c r="AW167" s="11" t="s">
        <v>37</v>
      </c>
      <c r="AX167" s="11" t="s">
        <v>73</v>
      </c>
      <c r="AY167" s="187" t="s">
        <v>178</v>
      </c>
    </row>
    <row r="168" spans="2:51" s="11" customFormat="1" ht="13.5">
      <c r="B168" s="185"/>
      <c r="D168" s="186" t="s">
        <v>186</v>
      </c>
      <c r="E168" s="187" t="s">
        <v>5</v>
      </c>
      <c r="F168" s="188" t="s">
        <v>1139</v>
      </c>
      <c r="H168" s="189">
        <v>136.35</v>
      </c>
      <c r="I168" s="190"/>
      <c r="L168" s="185"/>
      <c r="M168" s="191"/>
      <c r="N168" s="192"/>
      <c r="O168" s="192"/>
      <c r="P168" s="192"/>
      <c r="Q168" s="192"/>
      <c r="R168" s="192"/>
      <c r="S168" s="192"/>
      <c r="T168" s="193"/>
      <c r="AT168" s="187" t="s">
        <v>186</v>
      </c>
      <c r="AU168" s="187" t="s">
        <v>83</v>
      </c>
      <c r="AV168" s="11" t="s">
        <v>83</v>
      </c>
      <c r="AW168" s="11" t="s">
        <v>37</v>
      </c>
      <c r="AX168" s="11" t="s">
        <v>73</v>
      </c>
      <c r="AY168" s="187" t="s">
        <v>178</v>
      </c>
    </row>
    <row r="169" spans="2:51" s="11" customFormat="1" ht="13.5">
      <c r="B169" s="185"/>
      <c r="D169" s="186" t="s">
        <v>186</v>
      </c>
      <c r="E169" s="187" t="s">
        <v>5</v>
      </c>
      <c r="F169" s="188" t="s">
        <v>1140</v>
      </c>
      <c r="H169" s="189">
        <v>-116.465</v>
      </c>
      <c r="I169" s="190"/>
      <c r="L169" s="185"/>
      <c r="M169" s="191"/>
      <c r="N169" s="192"/>
      <c r="O169" s="192"/>
      <c r="P169" s="192"/>
      <c r="Q169" s="192"/>
      <c r="R169" s="192"/>
      <c r="S169" s="192"/>
      <c r="T169" s="193"/>
      <c r="AT169" s="187" t="s">
        <v>186</v>
      </c>
      <c r="AU169" s="187" t="s">
        <v>83</v>
      </c>
      <c r="AV169" s="11" t="s">
        <v>83</v>
      </c>
      <c r="AW169" s="11" t="s">
        <v>37</v>
      </c>
      <c r="AX169" s="11" t="s">
        <v>73</v>
      </c>
      <c r="AY169" s="187" t="s">
        <v>178</v>
      </c>
    </row>
    <row r="170" spans="2:51" s="12" customFormat="1" ht="13.5">
      <c r="B170" s="194"/>
      <c r="D170" s="186" t="s">
        <v>186</v>
      </c>
      <c r="E170" s="195" t="s">
        <v>5</v>
      </c>
      <c r="F170" s="196" t="s">
        <v>188</v>
      </c>
      <c r="H170" s="197">
        <v>713.38</v>
      </c>
      <c r="I170" s="198"/>
      <c r="L170" s="194"/>
      <c r="M170" s="199"/>
      <c r="N170" s="200"/>
      <c r="O170" s="200"/>
      <c r="P170" s="200"/>
      <c r="Q170" s="200"/>
      <c r="R170" s="200"/>
      <c r="S170" s="200"/>
      <c r="T170" s="201"/>
      <c r="AT170" s="195" t="s">
        <v>186</v>
      </c>
      <c r="AU170" s="195" t="s">
        <v>83</v>
      </c>
      <c r="AV170" s="12" t="s">
        <v>185</v>
      </c>
      <c r="AW170" s="12" t="s">
        <v>37</v>
      </c>
      <c r="AX170" s="12" t="s">
        <v>81</v>
      </c>
      <c r="AY170" s="195" t="s">
        <v>178</v>
      </c>
    </row>
    <row r="171" spans="2:65" s="1" customFormat="1" ht="16.5" customHeight="1">
      <c r="B171" s="172"/>
      <c r="C171" s="173" t="s">
        <v>237</v>
      </c>
      <c r="D171" s="173" t="s">
        <v>180</v>
      </c>
      <c r="E171" s="174" t="s">
        <v>251</v>
      </c>
      <c r="F171" s="175" t="s">
        <v>1141</v>
      </c>
      <c r="G171" s="176" t="s">
        <v>183</v>
      </c>
      <c r="H171" s="177">
        <v>403.94</v>
      </c>
      <c r="I171" s="178"/>
      <c r="J171" s="179">
        <f>ROUND(I171*H171,2)</f>
        <v>0</v>
      </c>
      <c r="K171" s="175" t="s">
        <v>5</v>
      </c>
      <c r="L171" s="39"/>
      <c r="M171" s="180" t="s">
        <v>5</v>
      </c>
      <c r="N171" s="181" t="s">
        <v>44</v>
      </c>
      <c r="O171" s="40"/>
      <c r="P171" s="182">
        <f>O171*H171</f>
        <v>0</v>
      </c>
      <c r="Q171" s="182">
        <v>0</v>
      </c>
      <c r="R171" s="182">
        <f>Q171*H171</f>
        <v>0</v>
      </c>
      <c r="S171" s="182">
        <v>0</v>
      </c>
      <c r="T171" s="183">
        <f>S171*H171</f>
        <v>0</v>
      </c>
      <c r="AR171" s="22" t="s">
        <v>185</v>
      </c>
      <c r="AT171" s="22" t="s">
        <v>180</v>
      </c>
      <c r="AU171" s="22" t="s">
        <v>83</v>
      </c>
      <c r="AY171" s="22" t="s">
        <v>178</v>
      </c>
      <c r="BE171" s="184">
        <f>IF(N171="základní",J171,0)</f>
        <v>0</v>
      </c>
      <c r="BF171" s="184">
        <f>IF(N171="snížená",J171,0)</f>
        <v>0</v>
      </c>
      <c r="BG171" s="184">
        <f>IF(N171="zákl. přenesená",J171,0)</f>
        <v>0</v>
      </c>
      <c r="BH171" s="184">
        <f>IF(N171="sníž. přenesená",J171,0)</f>
        <v>0</v>
      </c>
      <c r="BI171" s="184">
        <f>IF(N171="nulová",J171,0)</f>
        <v>0</v>
      </c>
      <c r="BJ171" s="22" t="s">
        <v>81</v>
      </c>
      <c r="BK171" s="184">
        <f>ROUND(I171*H171,2)</f>
        <v>0</v>
      </c>
      <c r="BL171" s="22" t="s">
        <v>185</v>
      </c>
      <c r="BM171" s="22" t="s">
        <v>294</v>
      </c>
    </row>
    <row r="172" spans="2:51" s="11" customFormat="1" ht="13.5">
      <c r="B172" s="185"/>
      <c r="D172" s="186" t="s">
        <v>186</v>
      </c>
      <c r="E172" s="187" t="s">
        <v>5</v>
      </c>
      <c r="F172" s="188" t="s">
        <v>1142</v>
      </c>
      <c r="H172" s="189">
        <v>164.7</v>
      </c>
      <c r="I172" s="190"/>
      <c r="L172" s="185"/>
      <c r="M172" s="191"/>
      <c r="N172" s="192"/>
      <c r="O172" s="192"/>
      <c r="P172" s="192"/>
      <c r="Q172" s="192"/>
      <c r="R172" s="192"/>
      <c r="S172" s="192"/>
      <c r="T172" s="193"/>
      <c r="AT172" s="187" t="s">
        <v>186</v>
      </c>
      <c r="AU172" s="187" t="s">
        <v>83</v>
      </c>
      <c r="AV172" s="11" t="s">
        <v>83</v>
      </c>
      <c r="AW172" s="11" t="s">
        <v>37</v>
      </c>
      <c r="AX172" s="11" t="s">
        <v>73</v>
      </c>
      <c r="AY172" s="187" t="s">
        <v>178</v>
      </c>
    </row>
    <row r="173" spans="2:51" s="11" customFormat="1" ht="13.5">
      <c r="B173" s="185"/>
      <c r="D173" s="186" t="s">
        <v>186</v>
      </c>
      <c r="E173" s="187" t="s">
        <v>5</v>
      </c>
      <c r="F173" s="188" t="s">
        <v>1143</v>
      </c>
      <c r="H173" s="189">
        <v>239.24</v>
      </c>
      <c r="I173" s="190"/>
      <c r="L173" s="185"/>
      <c r="M173" s="191"/>
      <c r="N173" s="192"/>
      <c r="O173" s="192"/>
      <c r="P173" s="192"/>
      <c r="Q173" s="192"/>
      <c r="R173" s="192"/>
      <c r="S173" s="192"/>
      <c r="T173" s="193"/>
      <c r="AT173" s="187" t="s">
        <v>186</v>
      </c>
      <c r="AU173" s="187" t="s">
        <v>83</v>
      </c>
      <c r="AV173" s="11" t="s">
        <v>83</v>
      </c>
      <c r="AW173" s="11" t="s">
        <v>37</v>
      </c>
      <c r="AX173" s="11" t="s">
        <v>73</v>
      </c>
      <c r="AY173" s="187" t="s">
        <v>178</v>
      </c>
    </row>
    <row r="174" spans="2:51" s="12" customFormat="1" ht="13.5">
      <c r="B174" s="194"/>
      <c r="D174" s="186" t="s">
        <v>186</v>
      </c>
      <c r="E174" s="195" t="s">
        <v>5</v>
      </c>
      <c r="F174" s="196" t="s">
        <v>188</v>
      </c>
      <c r="H174" s="197">
        <v>403.94</v>
      </c>
      <c r="I174" s="198"/>
      <c r="L174" s="194"/>
      <c r="M174" s="199"/>
      <c r="N174" s="200"/>
      <c r="O174" s="200"/>
      <c r="P174" s="200"/>
      <c r="Q174" s="200"/>
      <c r="R174" s="200"/>
      <c r="S174" s="200"/>
      <c r="T174" s="201"/>
      <c r="AT174" s="195" t="s">
        <v>186</v>
      </c>
      <c r="AU174" s="195" t="s">
        <v>83</v>
      </c>
      <c r="AV174" s="12" t="s">
        <v>185</v>
      </c>
      <c r="AW174" s="12" t="s">
        <v>37</v>
      </c>
      <c r="AX174" s="12" t="s">
        <v>81</v>
      </c>
      <c r="AY174" s="195" t="s">
        <v>178</v>
      </c>
    </row>
    <row r="175" spans="2:65" s="1" customFormat="1" ht="25.5" customHeight="1">
      <c r="B175" s="172"/>
      <c r="C175" s="173" t="s">
        <v>296</v>
      </c>
      <c r="D175" s="173" t="s">
        <v>180</v>
      </c>
      <c r="E175" s="174" t="s">
        <v>254</v>
      </c>
      <c r="F175" s="175" t="s">
        <v>1144</v>
      </c>
      <c r="G175" s="176" t="s">
        <v>183</v>
      </c>
      <c r="H175" s="177">
        <v>111.51</v>
      </c>
      <c r="I175" s="178"/>
      <c r="J175" s="179">
        <f>ROUND(I175*H175,2)</f>
        <v>0</v>
      </c>
      <c r="K175" s="175" t="s">
        <v>5</v>
      </c>
      <c r="L175" s="39"/>
      <c r="M175" s="180" t="s">
        <v>5</v>
      </c>
      <c r="N175" s="181" t="s">
        <v>44</v>
      </c>
      <c r="O175" s="40"/>
      <c r="P175" s="182">
        <f>O175*H175</f>
        <v>0</v>
      </c>
      <c r="Q175" s="182">
        <v>0</v>
      </c>
      <c r="R175" s="182">
        <f>Q175*H175</f>
        <v>0</v>
      </c>
      <c r="S175" s="182">
        <v>0</v>
      </c>
      <c r="T175" s="183">
        <f>S175*H175</f>
        <v>0</v>
      </c>
      <c r="AR175" s="22" t="s">
        <v>185</v>
      </c>
      <c r="AT175" s="22" t="s">
        <v>180</v>
      </c>
      <c r="AU175" s="22" t="s">
        <v>83</v>
      </c>
      <c r="AY175" s="22" t="s">
        <v>178</v>
      </c>
      <c r="BE175" s="184">
        <f>IF(N175="základní",J175,0)</f>
        <v>0</v>
      </c>
      <c r="BF175" s="184">
        <f>IF(N175="snížená",J175,0)</f>
        <v>0</v>
      </c>
      <c r="BG175" s="184">
        <f>IF(N175="zákl. přenesená",J175,0)</f>
        <v>0</v>
      </c>
      <c r="BH175" s="184">
        <f>IF(N175="sníž. přenesená",J175,0)</f>
        <v>0</v>
      </c>
      <c r="BI175" s="184">
        <f>IF(N175="nulová",J175,0)</f>
        <v>0</v>
      </c>
      <c r="BJ175" s="22" t="s">
        <v>81</v>
      </c>
      <c r="BK175" s="184">
        <f>ROUND(I175*H175,2)</f>
        <v>0</v>
      </c>
      <c r="BL175" s="22" t="s">
        <v>185</v>
      </c>
      <c r="BM175" s="22" t="s">
        <v>300</v>
      </c>
    </row>
    <row r="176" spans="2:51" s="11" customFormat="1" ht="13.5">
      <c r="B176" s="185"/>
      <c r="D176" s="186" t="s">
        <v>186</v>
      </c>
      <c r="E176" s="187" t="s">
        <v>5</v>
      </c>
      <c r="F176" s="188" t="s">
        <v>1145</v>
      </c>
      <c r="H176" s="189">
        <v>29.115</v>
      </c>
      <c r="I176" s="190"/>
      <c r="L176" s="185"/>
      <c r="M176" s="191"/>
      <c r="N176" s="192"/>
      <c r="O176" s="192"/>
      <c r="P176" s="192"/>
      <c r="Q176" s="192"/>
      <c r="R176" s="192"/>
      <c r="S176" s="192"/>
      <c r="T176" s="193"/>
      <c r="AT176" s="187" t="s">
        <v>186</v>
      </c>
      <c r="AU176" s="187" t="s">
        <v>83</v>
      </c>
      <c r="AV176" s="11" t="s">
        <v>83</v>
      </c>
      <c r="AW176" s="11" t="s">
        <v>37</v>
      </c>
      <c r="AX176" s="11" t="s">
        <v>73</v>
      </c>
      <c r="AY176" s="187" t="s">
        <v>178</v>
      </c>
    </row>
    <row r="177" spans="2:51" s="11" customFormat="1" ht="13.5">
      <c r="B177" s="185"/>
      <c r="D177" s="186" t="s">
        <v>186</v>
      </c>
      <c r="E177" s="187" t="s">
        <v>5</v>
      </c>
      <c r="F177" s="188" t="s">
        <v>1146</v>
      </c>
      <c r="H177" s="189">
        <v>1.35</v>
      </c>
      <c r="I177" s="190"/>
      <c r="L177" s="185"/>
      <c r="M177" s="191"/>
      <c r="N177" s="192"/>
      <c r="O177" s="192"/>
      <c r="P177" s="192"/>
      <c r="Q177" s="192"/>
      <c r="R177" s="192"/>
      <c r="S177" s="192"/>
      <c r="T177" s="193"/>
      <c r="AT177" s="187" t="s">
        <v>186</v>
      </c>
      <c r="AU177" s="187" t="s">
        <v>83</v>
      </c>
      <c r="AV177" s="11" t="s">
        <v>83</v>
      </c>
      <c r="AW177" s="11" t="s">
        <v>37</v>
      </c>
      <c r="AX177" s="11" t="s">
        <v>73</v>
      </c>
      <c r="AY177" s="187" t="s">
        <v>178</v>
      </c>
    </row>
    <row r="178" spans="2:51" s="11" customFormat="1" ht="13.5">
      <c r="B178" s="185"/>
      <c r="D178" s="186" t="s">
        <v>186</v>
      </c>
      <c r="E178" s="187" t="s">
        <v>5</v>
      </c>
      <c r="F178" s="188" t="s">
        <v>1147</v>
      </c>
      <c r="H178" s="189">
        <v>81.045</v>
      </c>
      <c r="I178" s="190"/>
      <c r="L178" s="185"/>
      <c r="M178" s="191"/>
      <c r="N178" s="192"/>
      <c r="O178" s="192"/>
      <c r="P178" s="192"/>
      <c r="Q178" s="192"/>
      <c r="R178" s="192"/>
      <c r="S178" s="192"/>
      <c r="T178" s="193"/>
      <c r="AT178" s="187" t="s">
        <v>186</v>
      </c>
      <c r="AU178" s="187" t="s">
        <v>83</v>
      </c>
      <c r="AV178" s="11" t="s">
        <v>83</v>
      </c>
      <c r="AW178" s="11" t="s">
        <v>37</v>
      </c>
      <c r="AX178" s="11" t="s">
        <v>73</v>
      </c>
      <c r="AY178" s="187" t="s">
        <v>178</v>
      </c>
    </row>
    <row r="179" spans="2:51" s="12" customFormat="1" ht="13.5">
      <c r="B179" s="194"/>
      <c r="D179" s="186" t="s">
        <v>186</v>
      </c>
      <c r="E179" s="195" t="s">
        <v>5</v>
      </c>
      <c r="F179" s="196" t="s">
        <v>188</v>
      </c>
      <c r="H179" s="197">
        <v>111.51</v>
      </c>
      <c r="I179" s="198"/>
      <c r="L179" s="194"/>
      <c r="M179" s="199"/>
      <c r="N179" s="200"/>
      <c r="O179" s="200"/>
      <c r="P179" s="200"/>
      <c r="Q179" s="200"/>
      <c r="R179" s="200"/>
      <c r="S179" s="200"/>
      <c r="T179" s="201"/>
      <c r="AT179" s="195" t="s">
        <v>186</v>
      </c>
      <c r="AU179" s="195" t="s">
        <v>83</v>
      </c>
      <c r="AV179" s="12" t="s">
        <v>185</v>
      </c>
      <c r="AW179" s="12" t="s">
        <v>37</v>
      </c>
      <c r="AX179" s="12" t="s">
        <v>81</v>
      </c>
      <c r="AY179" s="195" t="s">
        <v>178</v>
      </c>
    </row>
    <row r="180" spans="2:65" s="1" customFormat="1" ht="16.5" customHeight="1">
      <c r="B180" s="172"/>
      <c r="C180" s="173" t="s">
        <v>243</v>
      </c>
      <c r="D180" s="173" t="s">
        <v>180</v>
      </c>
      <c r="E180" s="174" t="s">
        <v>261</v>
      </c>
      <c r="F180" s="175" t="s">
        <v>262</v>
      </c>
      <c r="G180" s="176" t="s">
        <v>183</v>
      </c>
      <c r="H180" s="177">
        <v>116.97</v>
      </c>
      <c r="I180" s="178"/>
      <c r="J180" s="179">
        <f>ROUND(I180*H180,2)</f>
        <v>0</v>
      </c>
      <c r="K180" s="175" t="s">
        <v>5</v>
      </c>
      <c r="L180" s="39"/>
      <c r="M180" s="180" t="s">
        <v>5</v>
      </c>
      <c r="N180" s="181" t="s">
        <v>44</v>
      </c>
      <c r="O180" s="40"/>
      <c r="P180" s="182">
        <f>O180*H180</f>
        <v>0</v>
      </c>
      <c r="Q180" s="182">
        <v>0</v>
      </c>
      <c r="R180" s="182">
        <f>Q180*H180</f>
        <v>0</v>
      </c>
      <c r="S180" s="182">
        <v>0</v>
      </c>
      <c r="T180" s="183">
        <f>S180*H180</f>
        <v>0</v>
      </c>
      <c r="AR180" s="22" t="s">
        <v>185</v>
      </c>
      <c r="AT180" s="22" t="s">
        <v>180</v>
      </c>
      <c r="AU180" s="22" t="s">
        <v>83</v>
      </c>
      <c r="AY180" s="22" t="s">
        <v>178</v>
      </c>
      <c r="BE180" s="184">
        <f>IF(N180="základní",J180,0)</f>
        <v>0</v>
      </c>
      <c r="BF180" s="184">
        <f>IF(N180="snížená",J180,0)</f>
        <v>0</v>
      </c>
      <c r="BG180" s="184">
        <f>IF(N180="zákl. přenesená",J180,0)</f>
        <v>0</v>
      </c>
      <c r="BH180" s="184">
        <f>IF(N180="sníž. přenesená",J180,0)</f>
        <v>0</v>
      </c>
      <c r="BI180" s="184">
        <f>IF(N180="nulová",J180,0)</f>
        <v>0</v>
      </c>
      <c r="BJ180" s="22" t="s">
        <v>81</v>
      </c>
      <c r="BK180" s="184">
        <f>ROUND(I180*H180,2)</f>
        <v>0</v>
      </c>
      <c r="BL180" s="22" t="s">
        <v>185</v>
      </c>
      <c r="BM180" s="22" t="s">
        <v>304</v>
      </c>
    </row>
    <row r="181" spans="2:51" s="11" customFormat="1" ht="13.5">
      <c r="B181" s="185"/>
      <c r="D181" s="186" t="s">
        <v>186</v>
      </c>
      <c r="E181" s="187" t="s">
        <v>5</v>
      </c>
      <c r="F181" s="188" t="s">
        <v>1148</v>
      </c>
      <c r="H181" s="189">
        <v>116.97</v>
      </c>
      <c r="I181" s="190"/>
      <c r="L181" s="185"/>
      <c r="M181" s="191"/>
      <c r="N181" s="192"/>
      <c r="O181" s="192"/>
      <c r="P181" s="192"/>
      <c r="Q181" s="192"/>
      <c r="R181" s="192"/>
      <c r="S181" s="192"/>
      <c r="T181" s="193"/>
      <c r="AT181" s="187" t="s">
        <v>186</v>
      </c>
      <c r="AU181" s="187" t="s">
        <v>83</v>
      </c>
      <c r="AV181" s="11" t="s">
        <v>83</v>
      </c>
      <c r="AW181" s="11" t="s">
        <v>37</v>
      </c>
      <c r="AX181" s="11" t="s">
        <v>73</v>
      </c>
      <c r="AY181" s="187" t="s">
        <v>178</v>
      </c>
    </row>
    <row r="182" spans="2:51" s="12" customFormat="1" ht="13.5">
      <c r="B182" s="194"/>
      <c r="D182" s="186" t="s">
        <v>186</v>
      </c>
      <c r="E182" s="195" t="s">
        <v>5</v>
      </c>
      <c r="F182" s="196" t="s">
        <v>188</v>
      </c>
      <c r="H182" s="197">
        <v>116.97</v>
      </c>
      <c r="I182" s="198"/>
      <c r="L182" s="194"/>
      <c r="M182" s="199"/>
      <c r="N182" s="200"/>
      <c r="O182" s="200"/>
      <c r="P182" s="200"/>
      <c r="Q182" s="200"/>
      <c r="R182" s="200"/>
      <c r="S182" s="200"/>
      <c r="T182" s="201"/>
      <c r="AT182" s="195" t="s">
        <v>186</v>
      </c>
      <c r="AU182" s="195" t="s">
        <v>83</v>
      </c>
      <c r="AV182" s="12" t="s">
        <v>185</v>
      </c>
      <c r="AW182" s="12" t="s">
        <v>37</v>
      </c>
      <c r="AX182" s="12" t="s">
        <v>81</v>
      </c>
      <c r="AY182" s="195" t="s">
        <v>178</v>
      </c>
    </row>
    <row r="183" spans="2:65" s="1" customFormat="1" ht="25.5" customHeight="1">
      <c r="B183" s="172"/>
      <c r="C183" s="173" t="s">
        <v>305</v>
      </c>
      <c r="D183" s="173" t="s">
        <v>180</v>
      </c>
      <c r="E183" s="174" t="s">
        <v>1149</v>
      </c>
      <c r="F183" s="175" t="s">
        <v>1150</v>
      </c>
      <c r="G183" s="176" t="s">
        <v>183</v>
      </c>
      <c r="H183" s="177">
        <v>164.95</v>
      </c>
      <c r="I183" s="178"/>
      <c r="J183" s="179">
        <f>ROUND(I183*H183,2)</f>
        <v>0</v>
      </c>
      <c r="K183" s="175" t="s">
        <v>191</v>
      </c>
      <c r="L183" s="39"/>
      <c r="M183" s="180" t="s">
        <v>5</v>
      </c>
      <c r="N183" s="181" t="s">
        <v>44</v>
      </c>
      <c r="O183" s="40"/>
      <c r="P183" s="182">
        <f>O183*H183</f>
        <v>0</v>
      </c>
      <c r="Q183" s="182">
        <v>0</v>
      </c>
      <c r="R183" s="182">
        <f>Q183*H183</f>
        <v>0</v>
      </c>
      <c r="S183" s="182">
        <v>0</v>
      </c>
      <c r="T183" s="183">
        <f>S183*H183</f>
        <v>0</v>
      </c>
      <c r="AR183" s="22" t="s">
        <v>185</v>
      </c>
      <c r="AT183" s="22" t="s">
        <v>180</v>
      </c>
      <c r="AU183" s="22" t="s">
        <v>83</v>
      </c>
      <c r="AY183" s="22" t="s">
        <v>178</v>
      </c>
      <c r="BE183" s="184">
        <f>IF(N183="základní",J183,0)</f>
        <v>0</v>
      </c>
      <c r="BF183" s="184">
        <f>IF(N183="snížená",J183,0)</f>
        <v>0</v>
      </c>
      <c r="BG183" s="184">
        <f>IF(N183="zákl. přenesená",J183,0)</f>
        <v>0</v>
      </c>
      <c r="BH183" s="184">
        <f>IF(N183="sníž. přenesená",J183,0)</f>
        <v>0</v>
      </c>
      <c r="BI183" s="184">
        <f>IF(N183="nulová",J183,0)</f>
        <v>0</v>
      </c>
      <c r="BJ183" s="22" t="s">
        <v>81</v>
      </c>
      <c r="BK183" s="184">
        <f>ROUND(I183*H183,2)</f>
        <v>0</v>
      </c>
      <c r="BL183" s="22" t="s">
        <v>185</v>
      </c>
      <c r="BM183" s="22" t="s">
        <v>308</v>
      </c>
    </row>
    <row r="184" spans="2:51" s="11" customFormat="1" ht="13.5">
      <c r="B184" s="185"/>
      <c r="D184" s="186" t="s">
        <v>186</v>
      </c>
      <c r="E184" s="187" t="s">
        <v>5</v>
      </c>
      <c r="F184" s="188" t="s">
        <v>1151</v>
      </c>
      <c r="H184" s="189">
        <v>164.95</v>
      </c>
      <c r="I184" s="190"/>
      <c r="L184" s="185"/>
      <c r="M184" s="191"/>
      <c r="N184" s="192"/>
      <c r="O184" s="192"/>
      <c r="P184" s="192"/>
      <c r="Q184" s="192"/>
      <c r="R184" s="192"/>
      <c r="S184" s="192"/>
      <c r="T184" s="193"/>
      <c r="AT184" s="187" t="s">
        <v>186</v>
      </c>
      <c r="AU184" s="187" t="s">
        <v>83</v>
      </c>
      <c r="AV184" s="11" t="s">
        <v>83</v>
      </c>
      <c r="AW184" s="11" t="s">
        <v>37</v>
      </c>
      <c r="AX184" s="11" t="s">
        <v>73</v>
      </c>
      <c r="AY184" s="187" t="s">
        <v>178</v>
      </c>
    </row>
    <row r="185" spans="2:51" s="12" customFormat="1" ht="13.5">
      <c r="B185" s="194"/>
      <c r="D185" s="186" t="s">
        <v>186</v>
      </c>
      <c r="E185" s="195" t="s">
        <v>5</v>
      </c>
      <c r="F185" s="196" t="s">
        <v>188</v>
      </c>
      <c r="H185" s="197">
        <v>164.95</v>
      </c>
      <c r="I185" s="198"/>
      <c r="L185" s="194"/>
      <c r="M185" s="199"/>
      <c r="N185" s="200"/>
      <c r="O185" s="200"/>
      <c r="P185" s="200"/>
      <c r="Q185" s="200"/>
      <c r="R185" s="200"/>
      <c r="S185" s="200"/>
      <c r="T185" s="201"/>
      <c r="AT185" s="195" t="s">
        <v>186</v>
      </c>
      <c r="AU185" s="195" t="s">
        <v>83</v>
      </c>
      <c r="AV185" s="12" t="s">
        <v>185</v>
      </c>
      <c r="AW185" s="12" t="s">
        <v>37</v>
      </c>
      <c r="AX185" s="12" t="s">
        <v>81</v>
      </c>
      <c r="AY185" s="195" t="s">
        <v>178</v>
      </c>
    </row>
    <row r="186" spans="2:65" s="1" customFormat="1" ht="25.5" customHeight="1">
      <c r="B186" s="172"/>
      <c r="C186" s="202" t="s">
        <v>247</v>
      </c>
      <c r="D186" s="202" t="s">
        <v>271</v>
      </c>
      <c r="E186" s="203" t="s">
        <v>347</v>
      </c>
      <c r="F186" s="204" t="s">
        <v>348</v>
      </c>
      <c r="G186" s="205" t="s">
        <v>196</v>
      </c>
      <c r="H186" s="206">
        <v>41.238</v>
      </c>
      <c r="I186" s="207"/>
      <c r="J186" s="208">
        <f>ROUND(I186*H186,2)</f>
        <v>0</v>
      </c>
      <c r="K186" s="204" t="s">
        <v>191</v>
      </c>
      <c r="L186" s="209"/>
      <c r="M186" s="210" t="s">
        <v>5</v>
      </c>
      <c r="N186" s="211" t="s">
        <v>44</v>
      </c>
      <c r="O186" s="40"/>
      <c r="P186" s="182">
        <f>O186*H186</f>
        <v>0</v>
      </c>
      <c r="Q186" s="182">
        <v>0</v>
      </c>
      <c r="R186" s="182">
        <f>Q186*H186</f>
        <v>0</v>
      </c>
      <c r="S186" s="182">
        <v>0</v>
      </c>
      <c r="T186" s="183">
        <f>S186*H186</f>
        <v>0</v>
      </c>
      <c r="AR186" s="22" t="s">
        <v>202</v>
      </c>
      <c r="AT186" s="22" t="s">
        <v>271</v>
      </c>
      <c r="AU186" s="22" t="s">
        <v>83</v>
      </c>
      <c r="AY186" s="22" t="s">
        <v>178</v>
      </c>
      <c r="BE186" s="184">
        <f>IF(N186="základní",J186,0)</f>
        <v>0</v>
      </c>
      <c r="BF186" s="184">
        <f>IF(N186="snížená",J186,0)</f>
        <v>0</v>
      </c>
      <c r="BG186" s="184">
        <f>IF(N186="zákl. přenesená",J186,0)</f>
        <v>0</v>
      </c>
      <c r="BH186" s="184">
        <f>IF(N186="sníž. přenesená",J186,0)</f>
        <v>0</v>
      </c>
      <c r="BI186" s="184">
        <f>IF(N186="nulová",J186,0)</f>
        <v>0</v>
      </c>
      <c r="BJ186" s="22" t="s">
        <v>81</v>
      </c>
      <c r="BK186" s="184">
        <f>ROUND(I186*H186,2)</f>
        <v>0</v>
      </c>
      <c r="BL186" s="22" t="s">
        <v>185</v>
      </c>
      <c r="BM186" s="22" t="s">
        <v>311</v>
      </c>
    </row>
    <row r="187" spans="2:51" s="11" customFormat="1" ht="13.5">
      <c r="B187" s="185"/>
      <c r="D187" s="186" t="s">
        <v>186</v>
      </c>
      <c r="E187" s="187" t="s">
        <v>5</v>
      </c>
      <c r="F187" s="188" t="s">
        <v>1152</v>
      </c>
      <c r="H187" s="189">
        <v>41.238</v>
      </c>
      <c r="I187" s="190"/>
      <c r="L187" s="185"/>
      <c r="M187" s="191"/>
      <c r="N187" s="192"/>
      <c r="O187" s="192"/>
      <c r="P187" s="192"/>
      <c r="Q187" s="192"/>
      <c r="R187" s="192"/>
      <c r="S187" s="192"/>
      <c r="T187" s="193"/>
      <c r="AT187" s="187" t="s">
        <v>186</v>
      </c>
      <c r="AU187" s="187" t="s">
        <v>83</v>
      </c>
      <c r="AV187" s="11" t="s">
        <v>83</v>
      </c>
      <c r="AW187" s="11" t="s">
        <v>37</v>
      </c>
      <c r="AX187" s="11" t="s">
        <v>73</v>
      </c>
      <c r="AY187" s="187" t="s">
        <v>178</v>
      </c>
    </row>
    <row r="188" spans="2:51" s="12" customFormat="1" ht="13.5">
      <c r="B188" s="194"/>
      <c r="D188" s="186" t="s">
        <v>186</v>
      </c>
      <c r="E188" s="195" t="s">
        <v>5</v>
      </c>
      <c r="F188" s="196" t="s">
        <v>188</v>
      </c>
      <c r="H188" s="197">
        <v>41.238</v>
      </c>
      <c r="I188" s="198"/>
      <c r="L188" s="194"/>
      <c r="M188" s="199"/>
      <c r="N188" s="200"/>
      <c r="O188" s="200"/>
      <c r="P188" s="200"/>
      <c r="Q188" s="200"/>
      <c r="R188" s="200"/>
      <c r="S188" s="200"/>
      <c r="T188" s="201"/>
      <c r="AT188" s="195" t="s">
        <v>186</v>
      </c>
      <c r="AU188" s="195" t="s">
        <v>83</v>
      </c>
      <c r="AV188" s="12" t="s">
        <v>185</v>
      </c>
      <c r="AW188" s="12" t="s">
        <v>37</v>
      </c>
      <c r="AX188" s="12" t="s">
        <v>81</v>
      </c>
      <c r="AY188" s="195" t="s">
        <v>178</v>
      </c>
    </row>
    <row r="189" spans="2:65" s="1" customFormat="1" ht="25.5" customHeight="1">
      <c r="B189" s="172"/>
      <c r="C189" s="173" t="s">
        <v>313</v>
      </c>
      <c r="D189" s="173" t="s">
        <v>180</v>
      </c>
      <c r="E189" s="174" t="s">
        <v>1153</v>
      </c>
      <c r="F189" s="175" t="s">
        <v>1154</v>
      </c>
      <c r="G189" s="176" t="s">
        <v>183</v>
      </c>
      <c r="H189" s="177">
        <v>239.24</v>
      </c>
      <c r="I189" s="178"/>
      <c r="J189" s="179">
        <f>ROUND(I189*H189,2)</f>
        <v>0</v>
      </c>
      <c r="K189" s="175" t="s">
        <v>191</v>
      </c>
      <c r="L189" s="39"/>
      <c r="M189" s="180" t="s">
        <v>5</v>
      </c>
      <c r="N189" s="181" t="s">
        <v>44</v>
      </c>
      <c r="O189" s="40"/>
      <c r="P189" s="182">
        <f>O189*H189</f>
        <v>0</v>
      </c>
      <c r="Q189" s="182">
        <v>0</v>
      </c>
      <c r="R189" s="182">
        <f>Q189*H189</f>
        <v>0</v>
      </c>
      <c r="S189" s="182">
        <v>0</v>
      </c>
      <c r="T189" s="183">
        <f>S189*H189</f>
        <v>0</v>
      </c>
      <c r="AR189" s="22" t="s">
        <v>185</v>
      </c>
      <c r="AT189" s="22" t="s">
        <v>180</v>
      </c>
      <c r="AU189" s="22" t="s">
        <v>83</v>
      </c>
      <c r="AY189" s="22" t="s">
        <v>178</v>
      </c>
      <c r="BE189" s="184">
        <f>IF(N189="základní",J189,0)</f>
        <v>0</v>
      </c>
      <c r="BF189" s="184">
        <f>IF(N189="snížená",J189,0)</f>
        <v>0</v>
      </c>
      <c r="BG189" s="184">
        <f>IF(N189="zákl. přenesená",J189,0)</f>
        <v>0</v>
      </c>
      <c r="BH189" s="184">
        <f>IF(N189="sníž. přenesená",J189,0)</f>
        <v>0</v>
      </c>
      <c r="BI189" s="184">
        <f>IF(N189="nulová",J189,0)</f>
        <v>0</v>
      </c>
      <c r="BJ189" s="22" t="s">
        <v>81</v>
      </c>
      <c r="BK189" s="184">
        <f>ROUND(I189*H189,2)</f>
        <v>0</v>
      </c>
      <c r="BL189" s="22" t="s">
        <v>185</v>
      </c>
      <c r="BM189" s="22" t="s">
        <v>316</v>
      </c>
    </row>
    <row r="190" spans="2:65" s="1" customFormat="1" ht="51" customHeight="1">
      <c r="B190" s="172"/>
      <c r="C190" s="202" t="s">
        <v>253</v>
      </c>
      <c r="D190" s="202" t="s">
        <v>271</v>
      </c>
      <c r="E190" s="203" t="s">
        <v>1155</v>
      </c>
      <c r="F190" s="204" t="s">
        <v>1156</v>
      </c>
      <c r="G190" s="205" t="s">
        <v>183</v>
      </c>
      <c r="H190" s="206">
        <v>244.025</v>
      </c>
      <c r="I190" s="207"/>
      <c r="J190" s="208">
        <f>ROUND(I190*H190,2)</f>
        <v>0</v>
      </c>
      <c r="K190" s="204" t="s">
        <v>191</v>
      </c>
      <c r="L190" s="209"/>
      <c r="M190" s="210" t="s">
        <v>5</v>
      </c>
      <c r="N190" s="211" t="s">
        <v>44</v>
      </c>
      <c r="O190" s="40"/>
      <c r="P190" s="182">
        <f>O190*H190</f>
        <v>0</v>
      </c>
      <c r="Q190" s="182">
        <v>0</v>
      </c>
      <c r="R190" s="182">
        <f>Q190*H190</f>
        <v>0</v>
      </c>
      <c r="S190" s="182">
        <v>0</v>
      </c>
      <c r="T190" s="183">
        <f>S190*H190</f>
        <v>0</v>
      </c>
      <c r="AR190" s="22" t="s">
        <v>202</v>
      </c>
      <c r="AT190" s="22" t="s">
        <v>271</v>
      </c>
      <c r="AU190" s="22" t="s">
        <v>83</v>
      </c>
      <c r="AY190" s="22" t="s">
        <v>178</v>
      </c>
      <c r="BE190" s="184">
        <f>IF(N190="základní",J190,0)</f>
        <v>0</v>
      </c>
      <c r="BF190" s="184">
        <f>IF(N190="snížená",J190,0)</f>
        <v>0</v>
      </c>
      <c r="BG190" s="184">
        <f>IF(N190="zákl. přenesená",J190,0)</f>
        <v>0</v>
      </c>
      <c r="BH190" s="184">
        <f>IF(N190="sníž. přenesená",J190,0)</f>
        <v>0</v>
      </c>
      <c r="BI190" s="184">
        <f>IF(N190="nulová",J190,0)</f>
        <v>0</v>
      </c>
      <c r="BJ190" s="22" t="s">
        <v>81</v>
      </c>
      <c r="BK190" s="184">
        <f>ROUND(I190*H190,2)</f>
        <v>0</v>
      </c>
      <c r="BL190" s="22" t="s">
        <v>185</v>
      </c>
      <c r="BM190" s="22" t="s">
        <v>323</v>
      </c>
    </row>
    <row r="191" spans="2:51" s="11" customFormat="1" ht="13.5">
      <c r="B191" s="185"/>
      <c r="D191" s="186" t="s">
        <v>186</v>
      </c>
      <c r="E191" s="187" t="s">
        <v>5</v>
      </c>
      <c r="F191" s="188" t="s">
        <v>1157</v>
      </c>
      <c r="H191" s="189">
        <v>244.025</v>
      </c>
      <c r="I191" s="190"/>
      <c r="L191" s="185"/>
      <c r="M191" s="191"/>
      <c r="N191" s="192"/>
      <c r="O191" s="192"/>
      <c r="P191" s="192"/>
      <c r="Q191" s="192"/>
      <c r="R191" s="192"/>
      <c r="S191" s="192"/>
      <c r="T191" s="193"/>
      <c r="AT191" s="187" t="s">
        <v>186</v>
      </c>
      <c r="AU191" s="187" t="s">
        <v>83</v>
      </c>
      <c r="AV191" s="11" t="s">
        <v>83</v>
      </c>
      <c r="AW191" s="11" t="s">
        <v>37</v>
      </c>
      <c r="AX191" s="11" t="s">
        <v>73</v>
      </c>
      <c r="AY191" s="187" t="s">
        <v>178</v>
      </c>
    </row>
    <row r="192" spans="2:51" s="12" customFormat="1" ht="13.5">
      <c r="B192" s="194"/>
      <c r="D192" s="186" t="s">
        <v>186</v>
      </c>
      <c r="E192" s="195" t="s">
        <v>5</v>
      </c>
      <c r="F192" s="196" t="s">
        <v>188</v>
      </c>
      <c r="H192" s="197">
        <v>244.025</v>
      </c>
      <c r="I192" s="198"/>
      <c r="L192" s="194"/>
      <c r="M192" s="199"/>
      <c r="N192" s="200"/>
      <c r="O192" s="200"/>
      <c r="P192" s="200"/>
      <c r="Q192" s="200"/>
      <c r="R192" s="200"/>
      <c r="S192" s="200"/>
      <c r="T192" s="201"/>
      <c r="AT192" s="195" t="s">
        <v>186</v>
      </c>
      <c r="AU192" s="195" t="s">
        <v>83</v>
      </c>
      <c r="AV192" s="12" t="s">
        <v>185</v>
      </c>
      <c r="AW192" s="12" t="s">
        <v>37</v>
      </c>
      <c r="AX192" s="12" t="s">
        <v>81</v>
      </c>
      <c r="AY192" s="195" t="s">
        <v>178</v>
      </c>
    </row>
    <row r="193" spans="2:65" s="1" customFormat="1" ht="25.5" customHeight="1">
      <c r="B193" s="172"/>
      <c r="C193" s="173" t="s">
        <v>324</v>
      </c>
      <c r="D193" s="173" t="s">
        <v>180</v>
      </c>
      <c r="E193" s="174" t="s">
        <v>265</v>
      </c>
      <c r="F193" s="175" t="s">
        <v>266</v>
      </c>
      <c r="G193" s="176" t="s">
        <v>183</v>
      </c>
      <c r="H193" s="177">
        <v>164.7</v>
      </c>
      <c r="I193" s="178"/>
      <c r="J193" s="179">
        <f>ROUND(I193*H193,2)</f>
        <v>0</v>
      </c>
      <c r="K193" s="175" t="s">
        <v>267</v>
      </c>
      <c r="L193" s="39"/>
      <c r="M193" s="180" t="s">
        <v>5</v>
      </c>
      <c r="N193" s="181" t="s">
        <v>44</v>
      </c>
      <c r="O193" s="40"/>
      <c r="P193" s="182">
        <f>O193*H193</f>
        <v>0</v>
      </c>
      <c r="Q193" s="182">
        <v>0</v>
      </c>
      <c r="R193" s="182">
        <f>Q193*H193</f>
        <v>0</v>
      </c>
      <c r="S193" s="182">
        <v>0</v>
      </c>
      <c r="T193" s="183">
        <f>S193*H193</f>
        <v>0</v>
      </c>
      <c r="AR193" s="22" t="s">
        <v>185</v>
      </c>
      <c r="AT193" s="22" t="s">
        <v>180</v>
      </c>
      <c r="AU193" s="22" t="s">
        <v>83</v>
      </c>
      <c r="AY193" s="22" t="s">
        <v>178</v>
      </c>
      <c r="BE193" s="184">
        <f>IF(N193="základní",J193,0)</f>
        <v>0</v>
      </c>
      <c r="BF193" s="184">
        <f>IF(N193="snížená",J193,0)</f>
        <v>0</v>
      </c>
      <c r="BG193" s="184">
        <f>IF(N193="zákl. přenesená",J193,0)</f>
        <v>0</v>
      </c>
      <c r="BH193" s="184">
        <f>IF(N193="sníž. přenesená",J193,0)</f>
        <v>0</v>
      </c>
      <c r="BI193" s="184">
        <f>IF(N193="nulová",J193,0)</f>
        <v>0</v>
      </c>
      <c r="BJ193" s="22" t="s">
        <v>81</v>
      </c>
      <c r="BK193" s="184">
        <f>ROUND(I193*H193,2)</f>
        <v>0</v>
      </c>
      <c r="BL193" s="22" t="s">
        <v>185</v>
      </c>
      <c r="BM193" s="22" t="s">
        <v>327</v>
      </c>
    </row>
    <row r="194" spans="2:51" s="11" customFormat="1" ht="13.5">
      <c r="B194" s="185"/>
      <c r="D194" s="186" t="s">
        <v>186</v>
      </c>
      <c r="E194" s="187" t="s">
        <v>5</v>
      </c>
      <c r="F194" s="188" t="s">
        <v>1135</v>
      </c>
      <c r="H194" s="189">
        <v>164.7</v>
      </c>
      <c r="I194" s="190"/>
      <c r="L194" s="185"/>
      <c r="M194" s="191"/>
      <c r="N194" s="192"/>
      <c r="O194" s="192"/>
      <c r="P194" s="192"/>
      <c r="Q194" s="192"/>
      <c r="R194" s="192"/>
      <c r="S194" s="192"/>
      <c r="T194" s="193"/>
      <c r="AT194" s="187" t="s">
        <v>186</v>
      </c>
      <c r="AU194" s="187" t="s">
        <v>83</v>
      </c>
      <c r="AV194" s="11" t="s">
        <v>83</v>
      </c>
      <c r="AW194" s="11" t="s">
        <v>37</v>
      </c>
      <c r="AX194" s="11" t="s">
        <v>73</v>
      </c>
      <c r="AY194" s="187" t="s">
        <v>178</v>
      </c>
    </row>
    <row r="195" spans="2:51" s="12" customFormat="1" ht="13.5">
      <c r="B195" s="194"/>
      <c r="D195" s="186" t="s">
        <v>186</v>
      </c>
      <c r="E195" s="195" t="s">
        <v>5</v>
      </c>
      <c r="F195" s="196" t="s">
        <v>188</v>
      </c>
      <c r="H195" s="197">
        <v>164.7</v>
      </c>
      <c r="I195" s="198"/>
      <c r="L195" s="194"/>
      <c r="M195" s="199"/>
      <c r="N195" s="200"/>
      <c r="O195" s="200"/>
      <c r="P195" s="200"/>
      <c r="Q195" s="200"/>
      <c r="R195" s="200"/>
      <c r="S195" s="200"/>
      <c r="T195" s="201"/>
      <c r="AT195" s="195" t="s">
        <v>186</v>
      </c>
      <c r="AU195" s="195" t="s">
        <v>83</v>
      </c>
      <c r="AV195" s="12" t="s">
        <v>185</v>
      </c>
      <c r="AW195" s="12" t="s">
        <v>37</v>
      </c>
      <c r="AX195" s="12" t="s">
        <v>81</v>
      </c>
      <c r="AY195" s="195" t="s">
        <v>178</v>
      </c>
    </row>
    <row r="196" spans="2:65" s="1" customFormat="1" ht="51" customHeight="1">
      <c r="B196" s="172"/>
      <c r="C196" s="202" t="s">
        <v>256</v>
      </c>
      <c r="D196" s="202" t="s">
        <v>271</v>
      </c>
      <c r="E196" s="203" t="s">
        <v>272</v>
      </c>
      <c r="F196" s="204" t="s">
        <v>1158</v>
      </c>
      <c r="G196" s="205" t="s">
        <v>183</v>
      </c>
      <c r="H196" s="206">
        <v>167.994</v>
      </c>
      <c r="I196" s="207"/>
      <c r="J196" s="208">
        <f>ROUND(I196*H196,2)</f>
        <v>0</v>
      </c>
      <c r="K196" s="204" t="s">
        <v>191</v>
      </c>
      <c r="L196" s="209"/>
      <c r="M196" s="210" t="s">
        <v>5</v>
      </c>
      <c r="N196" s="211" t="s">
        <v>44</v>
      </c>
      <c r="O196" s="40"/>
      <c r="P196" s="182">
        <f>O196*H196</f>
        <v>0</v>
      </c>
      <c r="Q196" s="182">
        <v>0</v>
      </c>
      <c r="R196" s="182">
        <f>Q196*H196</f>
        <v>0</v>
      </c>
      <c r="S196" s="182">
        <v>0</v>
      </c>
      <c r="T196" s="183">
        <f>S196*H196</f>
        <v>0</v>
      </c>
      <c r="AR196" s="22" t="s">
        <v>202</v>
      </c>
      <c r="AT196" s="22" t="s">
        <v>271</v>
      </c>
      <c r="AU196" s="22" t="s">
        <v>83</v>
      </c>
      <c r="AY196" s="22" t="s">
        <v>178</v>
      </c>
      <c r="BE196" s="184">
        <f>IF(N196="základní",J196,0)</f>
        <v>0</v>
      </c>
      <c r="BF196" s="184">
        <f>IF(N196="snížená",J196,0)</f>
        <v>0</v>
      </c>
      <c r="BG196" s="184">
        <f>IF(N196="zákl. přenesená",J196,0)</f>
        <v>0</v>
      </c>
      <c r="BH196" s="184">
        <f>IF(N196="sníž. přenesená",J196,0)</f>
        <v>0</v>
      </c>
      <c r="BI196" s="184">
        <f>IF(N196="nulová",J196,0)</f>
        <v>0</v>
      </c>
      <c r="BJ196" s="22" t="s">
        <v>81</v>
      </c>
      <c r="BK196" s="184">
        <f>ROUND(I196*H196,2)</f>
        <v>0</v>
      </c>
      <c r="BL196" s="22" t="s">
        <v>185</v>
      </c>
      <c r="BM196" s="22" t="s">
        <v>330</v>
      </c>
    </row>
    <row r="197" spans="2:51" s="11" customFormat="1" ht="13.5">
      <c r="B197" s="185"/>
      <c r="D197" s="186" t="s">
        <v>186</v>
      </c>
      <c r="E197" s="187" t="s">
        <v>5</v>
      </c>
      <c r="F197" s="188" t="s">
        <v>1159</v>
      </c>
      <c r="H197" s="189">
        <v>167.994</v>
      </c>
      <c r="I197" s="190"/>
      <c r="L197" s="185"/>
      <c r="M197" s="191"/>
      <c r="N197" s="192"/>
      <c r="O197" s="192"/>
      <c r="P197" s="192"/>
      <c r="Q197" s="192"/>
      <c r="R197" s="192"/>
      <c r="S197" s="192"/>
      <c r="T197" s="193"/>
      <c r="AT197" s="187" t="s">
        <v>186</v>
      </c>
      <c r="AU197" s="187" t="s">
        <v>83</v>
      </c>
      <c r="AV197" s="11" t="s">
        <v>83</v>
      </c>
      <c r="AW197" s="11" t="s">
        <v>37</v>
      </c>
      <c r="AX197" s="11" t="s">
        <v>73</v>
      </c>
      <c r="AY197" s="187" t="s">
        <v>178</v>
      </c>
    </row>
    <row r="198" spans="2:51" s="12" customFormat="1" ht="13.5">
      <c r="B198" s="194"/>
      <c r="D198" s="186" t="s">
        <v>186</v>
      </c>
      <c r="E198" s="195" t="s">
        <v>5</v>
      </c>
      <c r="F198" s="196" t="s">
        <v>188</v>
      </c>
      <c r="H198" s="197">
        <v>167.994</v>
      </c>
      <c r="I198" s="198"/>
      <c r="L198" s="194"/>
      <c r="M198" s="199"/>
      <c r="N198" s="200"/>
      <c r="O198" s="200"/>
      <c r="P198" s="200"/>
      <c r="Q198" s="200"/>
      <c r="R198" s="200"/>
      <c r="S198" s="200"/>
      <c r="T198" s="201"/>
      <c r="AT198" s="195" t="s">
        <v>186</v>
      </c>
      <c r="AU198" s="195" t="s">
        <v>83</v>
      </c>
      <c r="AV198" s="12" t="s">
        <v>185</v>
      </c>
      <c r="AW198" s="12" t="s">
        <v>37</v>
      </c>
      <c r="AX198" s="12" t="s">
        <v>81</v>
      </c>
      <c r="AY198" s="195" t="s">
        <v>178</v>
      </c>
    </row>
    <row r="199" spans="2:65" s="1" customFormat="1" ht="16.5" customHeight="1">
      <c r="B199" s="172"/>
      <c r="C199" s="173" t="s">
        <v>332</v>
      </c>
      <c r="D199" s="173" t="s">
        <v>180</v>
      </c>
      <c r="E199" s="174" t="s">
        <v>279</v>
      </c>
      <c r="F199" s="175" t="s">
        <v>280</v>
      </c>
      <c r="G199" s="176" t="s">
        <v>281</v>
      </c>
      <c r="H199" s="177">
        <v>1</v>
      </c>
      <c r="I199" s="178"/>
      <c r="J199" s="179">
        <f>ROUND(I199*H199,2)</f>
        <v>0</v>
      </c>
      <c r="K199" s="175" t="s">
        <v>5</v>
      </c>
      <c r="L199" s="39"/>
      <c r="M199" s="180" t="s">
        <v>5</v>
      </c>
      <c r="N199" s="181" t="s">
        <v>44</v>
      </c>
      <c r="O199" s="40"/>
      <c r="P199" s="182">
        <f>O199*H199</f>
        <v>0</v>
      </c>
      <c r="Q199" s="182">
        <v>0</v>
      </c>
      <c r="R199" s="182">
        <f>Q199*H199</f>
        <v>0</v>
      </c>
      <c r="S199" s="182">
        <v>0</v>
      </c>
      <c r="T199" s="183">
        <f>S199*H199</f>
        <v>0</v>
      </c>
      <c r="AR199" s="22" t="s">
        <v>185</v>
      </c>
      <c r="AT199" s="22" t="s">
        <v>180</v>
      </c>
      <c r="AU199" s="22" t="s">
        <v>83</v>
      </c>
      <c r="AY199" s="22" t="s">
        <v>178</v>
      </c>
      <c r="BE199" s="184">
        <f>IF(N199="základní",J199,0)</f>
        <v>0</v>
      </c>
      <c r="BF199" s="184">
        <f>IF(N199="snížená",J199,0)</f>
        <v>0</v>
      </c>
      <c r="BG199" s="184">
        <f>IF(N199="zákl. přenesená",J199,0)</f>
        <v>0</v>
      </c>
      <c r="BH199" s="184">
        <f>IF(N199="sníž. přenesená",J199,0)</f>
        <v>0</v>
      </c>
      <c r="BI199" s="184">
        <f>IF(N199="nulová",J199,0)</f>
        <v>0</v>
      </c>
      <c r="BJ199" s="22" t="s">
        <v>81</v>
      </c>
      <c r="BK199" s="184">
        <f>ROUND(I199*H199,2)</f>
        <v>0</v>
      </c>
      <c r="BL199" s="22" t="s">
        <v>185</v>
      </c>
      <c r="BM199" s="22" t="s">
        <v>335</v>
      </c>
    </row>
    <row r="200" spans="2:65" s="1" customFormat="1" ht="25.5" customHeight="1">
      <c r="B200" s="172"/>
      <c r="C200" s="173" t="s">
        <v>263</v>
      </c>
      <c r="D200" s="173" t="s">
        <v>180</v>
      </c>
      <c r="E200" s="174" t="s">
        <v>1160</v>
      </c>
      <c r="F200" s="175" t="s">
        <v>1161</v>
      </c>
      <c r="G200" s="176" t="s">
        <v>183</v>
      </c>
      <c r="H200" s="177">
        <v>205.022</v>
      </c>
      <c r="I200" s="178"/>
      <c r="J200" s="179">
        <f>ROUND(I200*H200,2)</f>
        <v>0</v>
      </c>
      <c r="K200" s="175" t="s">
        <v>191</v>
      </c>
      <c r="L200" s="39"/>
      <c r="M200" s="180" t="s">
        <v>5</v>
      </c>
      <c r="N200" s="181" t="s">
        <v>44</v>
      </c>
      <c r="O200" s="40"/>
      <c r="P200" s="182">
        <f>O200*H200</f>
        <v>0</v>
      </c>
      <c r="Q200" s="182">
        <v>0</v>
      </c>
      <c r="R200" s="182">
        <f>Q200*H200</f>
        <v>0</v>
      </c>
      <c r="S200" s="182">
        <v>0</v>
      </c>
      <c r="T200" s="183">
        <f>S200*H200</f>
        <v>0</v>
      </c>
      <c r="AR200" s="22" t="s">
        <v>185</v>
      </c>
      <c r="AT200" s="22" t="s">
        <v>180</v>
      </c>
      <c r="AU200" s="22" t="s">
        <v>83</v>
      </c>
      <c r="AY200" s="22" t="s">
        <v>178</v>
      </c>
      <c r="BE200" s="184">
        <f>IF(N200="základní",J200,0)</f>
        <v>0</v>
      </c>
      <c r="BF200" s="184">
        <f>IF(N200="snížená",J200,0)</f>
        <v>0</v>
      </c>
      <c r="BG200" s="184">
        <f>IF(N200="zákl. přenesená",J200,0)</f>
        <v>0</v>
      </c>
      <c r="BH200" s="184">
        <f>IF(N200="sníž. přenesená",J200,0)</f>
        <v>0</v>
      </c>
      <c r="BI200" s="184">
        <f>IF(N200="nulová",J200,0)</f>
        <v>0</v>
      </c>
      <c r="BJ200" s="22" t="s">
        <v>81</v>
      </c>
      <c r="BK200" s="184">
        <f>ROUND(I200*H200,2)</f>
        <v>0</v>
      </c>
      <c r="BL200" s="22" t="s">
        <v>185</v>
      </c>
      <c r="BM200" s="22" t="s">
        <v>339</v>
      </c>
    </row>
    <row r="201" spans="2:51" s="11" customFormat="1" ht="13.5">
      <c r="B201" s="185"/>
      <c r="D201" s="186" t="s">
        <v>186</v>
      </c>
      <c r="E201" s="187" t="s">
        <v>5</v>
      </c>
      <c r="F201" s="188" t="s">
        <v>1162</v>
      </c>
      <c r="H201" s="189">
        <v>164.95</v>
      </c>
      <c r="I201" s="190"/>
      <c r="L201" s="185"/>
      <c r="M201" s="191"/>
      <c r="N201" s="192"/>
      <c r="O201" s="192"/>
      <c r="P201" s="192"/>
      <c r="Q201" s="192"/>
      <c r="R201" s="192"/>
      <c r="S201" s="192"/>
      <c r="T201" s="193"/>
      <c r="AT201" s="187" t="s">
        <v>186</v>
      </c>
      <c r="AU201" s="187" t="s">
        <v>83</v>
      </c>
      <c r="AV201" s="11" t="s">
        <v>83</v>
      </c>
      <c r="AW201" s="11" t="s">
        <v>37</v>
      </c>
      <c r="AX201" s="11" t="s">
        <v>73</v>
      </c>
      <c r="AY201" s="187" t="s">
        <v>178</v>
      </c>
    </row>
    <row r="202" spans="2:51" s="11" customFormat="1" ht="13.5">
      <c r="B202" s="185"/>
      <c r="D202" s="186" t="s">
        <v>186</v>
      </c>
      <c r="E202" s="187" t="s">
        <v>5</v>
      </c>
      <c r="F202" s="188" t="s">
        <v>1163</v>
      </c>
      <c r="H202" s="189">
        <v>10.568</v>
      </c>
      <c r="I202" s="190"/>
      <c r="L202" s="185"/>
      <c r="M202" s="191"/>
      <c r="N202" s="192"/>
      <c r="O202" s="192"/>
      <c r="P202" s="192"/>
      <c r="Q202" s="192"/>
      <c r="R202" s="192"/>
      <c r="S202" s="192"/>
      <c r="T202" s="193"/>
      <c r="AT202" s="187" t="s">
        <v>186</v>
      </c>
      <c r="AU202" s="187" t="s">
        <v>83</v>
      </c>
      <c r="AV202" s="11" t="s">
        <v>83</v>
      </c>
      <c r="AW202" s="11" t="s">
        <v>37</v>
      </c>
      <c r="AX202" s="11" t="s">
        <v>73</v>
      </c>
      <c r="AY202" s="187" t="s">
        <v>178</v>
      </c>
    </row>
    <row r="203" spans="2:51" s="11" customFormat="1" ht="13.5">
      <c r="B203" s="185"/>
      <c r="D203" s="186" t="s">
        <v>186</v>
      </c>
      <c r="E203" s="187" t="s">
        <v>5</v>
      </c>
      <c r="F203" s="188" t="s">
        <v>1164</v>
      </c>
      <c r="H203" s="189">
        <v>29.504</v>
      </c>
      <c r="I203" s="190"/>
      <c r="L203" s="185"/>
      <c r="M203" s="191"/>
      <c r="N203" s="192"/>
      <c r="O203" s="192"/>
      <c r="P203" s="192"/>
      <c r="Q203" s="192"/>
      <c r="R203" s="192"/>
      <c r="S203" s="192"/>
      <c r="T203" s="193"/>
      <c r="AT203" s="187" t="s">
        <v>186</v>
      </c>
      <c r="AU203" s="187" t="s">
        <v>83</v>
      </c>
      <c r="AV203" s="11" t="s">
        <v>83</v>
      </c>
      <c r="AW203" s="11" t="s">
        <v>37</v>
      </c>
      <c r="AX203" s="11" t="s">
        <v>73</v>
      </c>
      <c r="AY203" s="187" t="s">
        <v>178</v>
      </c>
    </row>
    <row r="204" spans="2:51" s="12" customFormat="1" ht="13.5">
      <c r="B204" s="194"/>
      <c r="D204" s="186" t="s">
        <v>186</v>
      </c>
      <c r="E204" s="195" t="s">
        <v>5</v>
      </c>
      <c r="F204" s="196" t="s">
        <v>188</v>
      </c>
      <c r="H204" s="197">
        <v>205.022</v>
      </c>
      <c r="I204" s="198"/>
      <c r="L204" s="194"/>
      <c r="M204" s="199"/>
      <c r="N204" s="200"/>
      <c r="O204" s="200"/>
      <c r="P204" s="200"/>
      <c r="Q204" s="200"/>
      <c r="R204" s="200"/>
      <c r="S204" s="200"/>
      <c r="T204" s="201"/>
      <c r="AT204" s="195" t="s">
        <v>186</v>
      </c>
      <c r="AU204" s="195" t="s">
        <v>83</v>
      </c>
      <c r="AV204" s="12" t="s">
        <v>185</v>
      </c>
      <c r="AW204" s="12" t="s">
        <v>37</v>
      </c>
      <c r="AX204" s="12" t="s">
        <v>81</v>
      </c>
      <c r="AY204" s="195" t="s">
        <v>178</v>
      </c>
    </row>
    <row r="205" spans="2:65" s="1" customFormat="1" ht="16.5" customHeight="1">
      <c r="B205" s="172"/>
      <c r="C205" s="173" t="s">
        <v>341</v>
      </c>
      <c r="D205" s="173" t="s">
        <v>180</v>
      </c>
      <c r="E205" s="174" t="s">
        <v>288</v>
      </c>
      <c r="F205" s="175" t="s">
        <v>289</v>
      </c>
      <c r="G205" s="176" t="s">
        <v>290</v>
      </c>
      <c r="H205" s="177">
        <v>143.1</v>
      </c>
      <c r="I205" s="178"/>
      <c r="J205" s="179">
        <f>ROUND(I205*H205,2)</f>
        <v>0</v>
      </c>
      <c r="K205" s="175" t="s">
        <v>197</v>
      </c>
      <c r="L205" s="39"/>
      <c r="M205" s="180" t="s">
        <v>5</v>
      </c>
      <c r="N205" s="181" t="s">
        <v>44</v>
      </c>
      <c r="O205" s="40"/>
      <c r="P205" s="182">
        <f>O205*H205</f>
        <v>0</v>
      </c>
      <c r="Q205" s="182">
        <v>0</v>
      </c>
      <c r="R205" s="182">
        <f>Q205*H205</f>
        <v>0</v>
      </c>
      <c r="S205" s="182">
        <v>0</v>
      </c>
      <c r="T205" s="183">
        <f>S205*H205</f>
        <v>0</v>
      </c>
      <c r="AR205" s="22" t="s">
        <v>185</v>
      </c>
      <c r="AT205" s="22" t="s">
        <v>180</v>
      </c>
      <c r="AU205" s="22" t="s">
        <v>83</v>
      </c>
      <c r="AY205" s="22" t="s">
        <v>178</v>
      </c>
      <c r="BE205" s="184">
        <f>IF(N205="základní",J205,0)</f>
        <v>0</v>
      </c>
      <c r="BF205" s="184">
        <f>IF(N205="snížená",J205,0)</f>
        <v>0</v>
      </c>
      <c r="BG205" s="184">
        <f>IF(N205="zákl. přenesená",J205,0)</f>
        <v>0</v>
      </c>
      <c r="BH205" s="184">
        <f>IF(N205="sníž. přenesená",J205,0)</f>
        <v>0</v>
      </c>
      <c r="BI205" s="184">
        <f>IF(N205="nulová",J205,0)</f>
        <v>0</v>
      </c>
      <c r="BJ205" s="22" t="s">
        <v>81</v>
      </c>
      <c r="BK205" s="184">
        <f>ROUND(I205*H205,2)</f>
        <v>0</v>
      </c>
      <c r="BL205" s="22" t="s">
        <v>185</v>
      </c>
      <c r="BM205" s="22" t="s">
        <v>345</v>
      </c>
    </row>
    <row r="206" spans="2:51" s="11" customFormat="1" ht="13.5">
      <c r="B206" s="185"/>
      <c r="D206" s="186" t="s">
        <v>186</v>
      </c>
      <c r="E206" s="187" t="s">
        <v>5</v>
      </c>
      <c r="F206" s="188" t="s">
        <v>1165</v>
      </c>
      <c r="H206" s="189">
        <v>143.1</v>
      </c>
      <c r="I206" s="190"/>
      <c r="L206" s="185"/>
      <c r="M206" s="191"/>
      <c r="N206" s="192"/>
      <c r="O206" s="192"/>
      <c r="P206" s="192"/>
      <c r="Q206" s="192"/>
      <c r="R206" s="192"/>
      <c r="S206" s="192"/>
      <c r="T206" s="193"/>
      <c r="AT206" s="187" t="s">
        <v>186</v>
      </c>
      <c r="AU206" s="187" t="s">
        <v>83</v>
      </c>
      <c r="AV206" s="11" t="s">
        <v>83</v>
      </c>
      <c r="AW206" s="11" t="s">
        <v>37</v>
      </c>
      <c r="AX206" s="11" t="s">
        <v>73</v>
      </c>
      <c r="AY206" s="187" t="s">
        <v>178</v>
      </c>
    </row>
    <row r="207" spans="2:51" s="12" customFormat="1" ht="13.5">
      <c r="B207" s="194"/>
      <c r="D207" s="186" t="s">
        <v>186</v>
      </c>
      <c r="E207" s="195" t="s">
        <v>5</v>
      </c>
      <c r="F207" s="196" t="s">
        <v>188</v>
      </c>
      <c r="H207" s="197">
        <v>143.1</v>
      </c>
      <c r="I207" s="198"/>
      <c r="L207" s="194"/>
      <c r="M207" s="199"/>
      <c r="N207" s="200"/>
      <c r="O207" s="200"/>
      <c r="P207" s="200"/>
      <c r="Q207" s="200"/>
      <c r="R207" s="200"/>
      <c r="S207" s="200"/>
      <c r="T207" s="201"/>
      <c r="AT207" s="195" t="s">
        <v>186</v>
      </c>
      <c r="AU207" s="195" t="s">
        <v>83</v>
      </c>
      <c r="AV207" s="12" t="s">
        <v>185</v>
      </c>
      <c r="AW207" s="12" t="s">
        <v>37</v>
      </c>
      <c r="AX207" s="12" t="s">
        <v>81</v>
      </c>
      <c r="AY207" s="195" t="s">
        <v>178</v>
      </c>
    </row>
    <row r="208" spans="2:65" s="1" customFormat="1" ht="16.5" customHeight="1">
      <c r="B208" s="172"/>
      <c r="C208" s="202" t="s">
        <v>268</v>
      </c>
      <c r="D208" s="202" t="s">
        <v>271</v>
      </c>
      <c r="E208" s="203" t="s">
        <v>292</v>
      </c>
      <c r="F208" s="204" t="s">
        <v>1166</v>
      </c>
      <c r="G208" s="205" t="s">
        <v>290</v>
      </c>
      <c r="H208" s="206">
        <v>143.1</v>
      </c>
      <c r="I208" s="207"/>
      <c r="J208" s="208">
        <f>ROUND(I208*H208,2)</f>
        <v>0</v>
      </c>
      <c r="K208" s="204" t="s">
        <v>5</v>
      </c>
      <c r="L208" s="209"/>
      <c r="M208" s="210" t="s">
        <v>5</v>
      </c>
      <c r="N208" s="211" t="s">
        <v>44</v>
      </c>
      <c r="O208" s="40"/>
      <c r="P208" s="182">
        <f>O208*H208</f>
        <v>0</v>
      </c>
      <c r="Q208" s="182">
        <v>0</v>
      </c>
      <c r="R208" s="182">
        <f>Q208*H208</f>
        <v>0</v>
      </c>
      <c r="S208" s="182">
        <v>0</v>
      </c>
      <c r="T208" s="183">
        <f>S208*H208</f>
        <v>0</v>
      </c>
      <c r="AR208" s="22" t="s">
        <v>202</v>
      </c>
      <c r="AT208" s="22" t="s">
        <v>271</v>
      </c>
      <c r="AU208" s="22" t="s">
        <v>83</v>
      </c>
      <c r="AY208" s="22" t="s">
        <v>178</v>
      </c>
      <c r="BE208" s="184">
        <f>IF(N208="základní",J208,0)</f>
        <v>0</v>
      </c>
      <c r="BF208" s="184">
        <f>IF(N208="snížená",J208,0)</f>
        <v>0</v>
      </c>
      <c r="BG208" s="184">
        <f>IF(N208="zákl. přenesená",J208,0)</f>
        <v>0</v>
      </c>
      <c r="BH208" s="184">
        <f>IF(N208="sníž. přenesená",J208,0)</f>
        <v>0</v>
      </c>
      <c r="BI208" s="184">
        <f>IF(N208="nulová",J208,0)</f>
        <v>0</v>
      </c>
      <c r="BJ208" s="22" t="s">
        <v>81</v>
      </c>
      <c r="BK208" s="184">
        <f>ROUND(I208*H208,2)</f>
        <v>0</v>
      </c>
      <c r="BL208" s="22" t="s">
        <v>185</v>
      </c>
      <c r="BM208" s="22" t="s">
        <v>349</v>
      </c>
    </row>
    <row r="209" spans="2:51" s="11" customFormat="1" ht="13.5">
      <c r="B209" s="185"/>
      <c r="D209" s="186" t="s">
        <v>186</v>
      </c>
      <c r="E209" s="187" t="s">
        <v>5</v>
      </c>
      <c r="F209" s="188" t="s">
        <v>1167</v>
      </c>
      <c r="H209" s="189">
        <v>112.8</v>
      </c>
      <c r="I209" s="190"/>
      <c r="L209" s="185"/>
      <c r="M209" s="191"/>
      <c r="N209" s="192"/>
      <c r="O209" s="192"/>
      <c r="P209" s="192"/>
      <c r="Q209" s="192"/>
      <c r="R209" s="192"/>
      <c r="S209" s="192"/>
      <c r="T209" s="193"/>
      <c r="AT209" s="187" t="s">
        <v>186</v>
      </c>
      <c r="AU209" s="187" t="s">
        <v>83</v>
      </c>
      <c r="AV209" s="11" t="s">
        <v>83</v>
      </c>
      <c r="AW209" s="11" t="s">
        <v>37</v>
      </c>
      <c r="AX209" s="11" t="s">
        <v>73</v>
      </c>
      <c r="AY209" s="187" t="s">
        <v>178</v>
      </c>
    </row>
    <row r="210" spans="2:51" s="11" customFormat="1" ht="13.5">
      <c r="B210" s="185"/>
      <c r="D210" s="186" t="s">
        <v>186</v>
      </c>
      <c r="E210" s="187" t="s">
        <v>5</v>
      </c>
      <c r="F210" s="188" t="s">
        <v>1168</v>
      </c>
      <c r="H210" s="189">
        <v>30.3</v>
      </c>
      <c r="I210" s="190"/>
      <c r="L210" s="185"/>
      <c r="M210" s="191"/>
      <c r="N210" s="192"/>
      <c r="O210" s="192"/>
      <c r="P210" s="192"/>
      <c r="Q210" s="192"/>
      <c r="R210" s="192"/>
      <c r="S210" s="192"/>
      <c r="T210" s="193"/>
      <c r="AT210" s="187" t="s">
        <v>186</v>
      </c>
      <c r="AU210" s="187" t="s">
        <v>83</v>
      </c>
      <c r="AV210" s="11" t="s">
        <v>83</v>
      </c>
      <c r="AW210" s="11" t="s">
        <v>37</v>
      </c>
      <c r="AX210" s="11" t="s">
        <v>73</v>
      </c>
      <c r="AY210" s="187" t="s">
        <v>178</v>
      </c>
    </row>
    <row r="211" spans="2:51" s="12" customFormat="1" ht="13.5">
      <c r="B211" s="194"/>
      <c r="D211" s="186" t="s">
        <v>186</v>
      </c>
      <c r="E211" s="195" t="s">
        <v>5</v>
      </c>
      <c r="F211" s="196" t="s">
        <v>188</v>
      </c>
      <c r="H211" s="197">
        <v>143.1</v>
      </c>
      <c r="I211" s="198"/>
      <c r="L211" s="194"/>
      <c r="M211" s="199"/>
      <c r="N211" s="200"/>
      <c r="O211" s="200"/>
      <c r="P211" s="200"/>
      <c r="Q211" s="200"/>
      <c r="R211" s="200"/>
      <c r="S211" s="200"/>
      <c r="T211" s="201"/>
      <c r="AT211" s="195" t="s">
        <v>186</v>
      </c>
      <c r="AU211" s="195" t="s">
        <v>83</v>
      </c>
      <c r="AV211" s="12" t="s">
        <v>185</v>
      </c>
      <c r="AW211" s="12" t="s">
        <v>37</v>
      </c>
      <c r="AX211" s="12" t="s">
        <v>81</v>
      </c>
      <c r="AY211" s="195" t="s">
        <v>178</v>
      </c>
    </row>
    <row r="212" spans="2:65" s="1" customFormat="1" ht="16.5" customHeight="1">
      <c r="B212" s="172"/>
      <c r="C212" s="202" t="s">
        <v>350</v>
      </c>
      <c r="D212" s="202" t="s">
        <v>271</v>
      </c>
      <c r="E212" s="203" t="s">
        <v>297</v>
      </c>
      <c r="F212" s="204" t="s">
        <v>298</v>
      </c>
      <c r="G212" s="205" t="s">
        <v>299</v>
      </c>
      <c r="H212" s="206">
        <v>429.3</v>
      </c>
      <c r="I212" s="207"/>
      <c r="J212" s="208">
        <f>ROUND(I212*H212,2)</f>
        <v>0</v>
      </c>
      <c r="K212" s="204" t="s">
        <v>197</v>
      </c>
      <c r="L212" s="209"/>
      <c r="M212" s="210" t="s">
        <v>5</v>
      </c>
      <c r="N212" s="211" t="s">
        <v>44</v>
      </c>
      <c r="O212" s="40"/>
      <c r="P212" s="182">
        <f>O212*H212</f>
        <v>0</v>
      </c>
      <c r="Q212" s="182">
        <v>0</v>
      </c>
      <c r="R212" s="182">
        <f>Q212*H212</f>
        <v>0</v>
      </c>
      <c r="S212" s="182">
        <v>0</v>
      </c>
      <c r="T212" s="183">
        <f>S212*H212</f>
        <v>0</v>
      </c>
      <c r="AR212" s="22" t="s">
        <v>202</v>
      </c>
      <c r="AT212" s="22" t="s">
        <v>271</v>
      </c>
      <c r="AU212" s="22" t="s">
        <v>83</v>
      </c>
      <c r="AY212" s="22" t="s">
        <v>178</v>
      </c>
      <c r="BE212" s="184">
        <f>IF(N212="základní",J212,0)</f>
        <v>0</v>
      </c>
      <c r="BF212" s="184">
        <f>IF(N212="snížená",J212,0)</f>
        <v>0</v>
      </c>
      <c r="BG212" s="184">
        <f>IF(N212="zákl. přenesená",J212,0)</f>
        <v>0</v>
      </c>
      <c r="BH212" s="184">
        <f>IF(N212="sníž. přenesená",J212,0)</f>
        <v>0</v>
      </c>
      <c r="BI212" s="184">
        <f>IF(N212="nulová",J212,0)</f>
        <v>0</v>
      </c>
      <c r="BJ212" s="22" t="s">
        <v>81</v>
      </c>
      <c r="BK212" s="184">
        <f>ROUND(I212*H212,2)</f>
        <v>0</v>
      </c>
      <c r="BL212" s="22" t="s">
        <v>185</v>
      </c>
      <c r="BM212" s="22" t="s">
        <v>353</v>
      </c>
    </row>
    <row r="213" spans="2:51" s="11" customFormat="1" ht="13.5">
      <c r="B213" s="185"/>
      <c r="D213" s="186" t="s">
        <v>186</v>
      </c>
      <c r="E213" s="187" t="s">
        <v>5</v>
      </c>
      <c r="F213" s="188" t="s">
        <v>1169</v>
      </c>
      <c r="H213" s="189">
        <v>429.3</v>
      </c>
      <c r="I213" s="190"/>
      <c r="L213" s="185"/>
      <c r="M213" s="191"/>
      <c r="N213" s="192"/>
      <c r="O213" s="192"/>
      <c r="P213" s="192"/>
      <c r="Q213" s="192"/>
      <c r="R213" s="192"/>
      <c r="S213" s="192"/>
      <c r="T213" s="193"/>
      <c r="AT213" s="187" t="s">
        <v>186</v>
      </c>
      <c r="AU213" s="187" t="s">
        <v>83</v>
      </c>
      <c r="AV213" s="11" t="s">
        <v>83</v>
      </c>
      <c r="AW213" s="11" t="s">
        <v>37</v>
      </c>
      <c r="AX213" s="11" t="s">
        <v>73</v>
      </c>
      <c r="AY213" s="187" t="s">
        <v>178</v>
      </c>
    </row>
    <row r="214" spans="2:51" s="12" customFormat="1" ht="13.5">
      <c r="B214" s="194"/>
      <c r="D214" s="186" t="s">
        <v>186</v>
      </c>
      <c r="E214" s="195" t="s">
        <v>5</v>
      </c>
      <c r="F214" s="196" t="s">
        <v>188</v>
      </c>
      <c r="H214" s="197">
        <v>429.3</v>
      </c>
      <c r="I214" s="198"/>
      <c r="L214" s="194"/>
      <c r="M214" s="199"/>
      <c r="N214" s="200"/>
      <c r="O214" s="200"/>
      <c r="P214" s="200"/>
      <c r="Q214" s="200"/>
      <c r="R214" s="200"/>
      <c r="S214" s="200"/>
      <c r="T214" s="201"/>
      <c r="AT214" s="195" t="s">
        <v>186</v>
      </c>
      <c r="AU214" s="195" t="s">
        <v>83</v>
      </c>
      <c r="AV214" s="12" t="s">
        <v>185</v>
      </c>
      <c r="AW214" s="12" t="s">
        <v>37</v>
      </c>
      <c r="AX214" s="12" t="s">
        <v>81</v>
      </c>
      <c r="AY214" s="195" t="s">
        <v>178</v>
      </c>
    </row>
    <row r="215" spans="2:65" s="1" customFormat="1" ht="25.5" customHeight="1">
      <c r="B215" s="172"/>
      <c r="C215" s="202" t="s">
        <v>274</v>
      </c>
      <c r="D215" s="202" t="s">
        <v>271</v>
      </c>
      <c r="E215" s="203" t="s">
        <v>302</v>
      </c>
      <c r="F215" s="204" t="s">
        <v>303</v>
      </c>
      <c r="G215" s="205" t="s">
        <v>299</v>
      </c>
      <c r="H215" s="206">
        <v>144</v>
      </c>
      <c r="I215" s="207"/>
      <c r="J215" s="208">
        <f>ROUND(I215*H215,2)</f>
        <v>0</v>
      </c>
      <c r="K215" s="204" t="s">
        <v>184</v>
      </c>
      <c r="L215" s="209"/>
      <c r="M215" s="210" t="s">
        <v>5</v>
      </c>
      <c r="N215" s="211" t="s">
        <v>44</v>
      </c>
      <c r="O215" s="40"/>
      <c r="P215" s="182">
        <f>O215*H215</f>
        <v>0</v>
      </c>
      <c r="Q215" s="182">
        <v>0</v>
      </c>
      <c r="R215" s="182">
        <f>Q215*H215</f>
        <v>0</v>
      </c>
      <c r="S215" s="182">
        <v>0</v>
      </c>
      <c r="T215" s="183">
        <f>S215*H215</f>
        <v>0</v>
      </c>
      <c r="AR215" s="22" t="s">
        <v>202</v>
      </c>
      <c r="AT215" s="22" t="s">
        <v>271</v>
      </c>
      <c r="AU215" s="22" t="s">
        <v>83</v>
      </c>
      <c r="AY215" s="22" t="s">
        <v>178</v>
      </c>
      <c r="BE215" s="184">
        <f>IF(N215="základní",J215,0)</f>
        <v>0</v>
      </c>
      <c r="BF215" s="184">
        <f>IF(N215="snížená",J215,0)</f>
        <v>0</v>
      </c>
      <c r="BG215" s="184">
        <f>IF(N215="zákl. přenesená",J215,0)</f>
        <v>0</v>
      </c>
      <c r="BH215" s="184">
        <f>IF(N215="sníž. přenesená",J215,0)</f>
        <v>0</v>
      </c>
      <c r="BI215" s="184">
        <f>IF(N215="nulová",J215,0)</f>
        <v>0</v>
      </c>
      <c r="BJ215" s="22" t="s">
        <v>81</v>
      </c>
      <c r="BK215" s="184">
        <f>ROUND(I215*H215,2)</f>
        <v>0</v>
      </c>
      <c r="BL215" s="22" t="s">
        <v>185</v>
      </c>
      <c r="BM215" s="22" t="s">
        <v>357</v>
      </c>
    </row>
    <row r="216" spans="2:51" s="11" customFormat="1" ht="13.5">
      <c r="B216" s="185"/>
      <c r="D216" s="186" t="s">
        <v>186</v>
      </c>
      <c r="E216" s="187" t="s">
        <v>5</v>
      </c>
      <c r="F216" s="188" t="s">
        <v>506</v>
      </c>
      <c r="H216" s="189">
        <v>144</v>
      </c>
      <c r="I216" s="190"/>
      <c r="L216" s="185"/>
      <c r="M216" s="191"/>
      <c r="N216" s="192"/>
      <c r="O216" s="192"/>
      <c r="P216" s="192"/>
      <c r="Q216" s="192"/>
      <c r="R216" s="192"/>
      <c r="S216" s="192"/>
      <c r="T216" s="193"/>
      <c r="AT216" s="187" t="s">
        <v>186</v>
      </c>
      <c r="AU216" s="187" t="s">
        <v>83</v>
      </c>
      <c r="AV216" s="11" t="s">
        <v>83</v>
      </c>
      <c r="AW216" s="11" t="s">
        <v>37</v>
      </c>
      <c r="AX216" s="11" t="s">
        <v>73</v>
      </c>
      <c r="AY216" s="187" t="s">
        <v>178</v>
      </c>
    </row>
    <row r="217" spans="2:51" s="12" customFormat="1" ht="13.5">
      <c r="B217" s="194"/>
      <c r="D217" s="186" t="s">
        <v>186</v>
      </c>
      <c r="E217" s="195" t="s">
        <v>5</v>
      </c>
      <c r="F217" s="196" t="s">
        <v>188</v>
      </c>
      <c r="H217" s="197">
        <v>144</v>
      </c>
      <c r="I217" s="198"/>
      <c r="L217" s="194"/>
      <c r="M217" s="199"/>
      <c r="N217" s="200"/>
      <c r="O217" s="200"/>
      <c r="P217" s="200"/>
      <c r="Q217" s="200"/>
      <c r="R217" s="200"/>
      <c r="S217" s="200"/>
      <c r="T217" s="201"/>
      <c r="AT217" s="195" t="s">
        <v>186</v>
      </c>
      <c r="AU217" s="195" t="s">
        <v>83</v>
      </c>
      <c r="AV217" s="12" t="s">
        <v>185</v>
      </c>
      <c r="AW217" s="12" t="s">
        <v>37</v>
      </c>
      <c r="AX217" s="12" t="s">
        <v>81</v>
      </c>
      <c r="AY217" s="195" t="s">
        <v>178</v>
      </c>
    </row>
    <row r="218" spans="2:65" s="1" customFormat="1" ht="25.5" customHeight="1">
      <c r="B218" s="172"/>
      <c r="C218" s="202" t="s">
        <v>358</v>
      </c>
      <c r="D218" s="202" t="s">
        <v>271</v>
      </c>
      <c r="E218" s="203" t="s">
        <v>306</v>
      </c>
      <c r="F218" s="204" t="s">
        <v>307</v>
      </c>
      <c r="G218" s="205" t="s">
        <v>299</v>
      </c>
      <c r="H218" s="206">
        <v>429.3</v>
      </c>
      <c r="I218" s="207"/>
      <c r="J218" s="208">
        <f>ROUND(I218*H218,2)</f>
        <v>0</v>
      </c>
      <c r="K218" s="204" t="s">
        <v>184</v>
      </c>
      <c r="L218" s="209"/>
      <c r="M218" s="210" t="s">
        <v>5</v>
      </c>
      <c r="N218" s="211" t="s">
        <v>44</v>
      </c>
      <c r="O218" s="40"/>
      <c r="P218" s="182">
        <f>O218*H218</f>
        <v>0</v>
      </c>
      <c r="Q218" s="182">
        <v>0</v>
      </c>
      <c r="R218" s="182">
        <f>Q218*H218</f>
        <v>0</v>
      </c>
      <c r="S218" s="182">
        <v>0</v>
      </c>
      <c r="T218" s="183">
        <f>S218*H218</f>
        <v>0</v>
      </c>
      <c r="AR218" s="22" t="s">
        <v>202</v>
      </c>
      <c r="AT218" s="22" t="s">
        <v>271</v>
      </c>
      <c r="AU218" s="22" t="s">
        <v>83</v>
      </c>
      <c r="AY218" s="22" t="s">
        <v>178</v>
      </c>
      <c r="BE218" s="184">
        <f>IF(N218="základní",J218,0)</f>
        <v>0</v>
      </c>
      <c r="BF218" s="184">
        <f>IF(N218="snížená",J218,0)</f>
        <v>0</v>
      </c>
      <c r="BG218" s="184">
        <f>IF(N218="zákl. přenesená",J218,0)</f>
        <v>0</v>
      </c>
      <c r="BH218" s="184">
        <f>IF(N218="sníž. přenesená",J218,0)</f>
        <v>0</v>
      </c>
      <c r="BI218" s="184">
        <f>IF(N218="nulová",J218,0)</f>
        <v>0</v>
      </c>
      <c r="BJ218" s="22" t="s">
        <v>81</v>
      </c>
      <c r="BK218" s="184">
        <f>ROUND(I218*H218,2)</f>
        <v>0</v>
      </c>
      <c r="BL218" s="22" t="s">
        <v>185</v>
      </c>
      <c r="BM218" s="22" t="s">
        <v>359</v>
      </c>
    </row>
    <row r="219" spans="2:51" s="11" customFormat="1" ht="13.5">
      <c r="B219" s="185"/>
      <c r="D219" s="186" t="s">
        <v>186</v>
      </c>
      <c r="E219" s="187" t="s">
        <v>5</v>
      </c>
      <c r="F219" s="188" t="s">
        <v>1169</v>
      </c>
      <c r="H219" s="189">
        <v>429.3</v>
      </c>
      <c r="I219" s="190"/>
      <c r="L219" s="185"/>
      <c r="M219" s="191"/>
      <c r="N219" s="192"/>
      <c r="O219" s="192"/>
      <c r="P219" s="192"/>
      <c r="Q219" s="192"/>
      <c r="R219" s="192"/>
      <c r="S219" s="192"/>
      <c r="T219" s="193"/>
      <c r="AT219" s="187" t="s">
        <v>186</v>
      </c>
      <c r="AU219" s="187" t="s">
        <v>83</v>
      </c>
      <c r="AV219" s="11" t="s">
        <v>83</v>
      </c>
      <c r="AW219" s="11" t="s">
        <v>37</v>
      </c>
      <c r="AX219" s="11" t="s">
        <v>73</v>
      </c>
      <c r="AY219" s="187" t="s">
        <v>178</v>
      </c>
    </row>
    <row r="220" spans="2:51" s="12" customFormat="1" ht="13.5">
      <c r="B220" s="194"/>
      <c r="D220" s="186" t="s">
        <v>186</v>
      </c>
      <c r="E220" s="195" t="s">
        <v>5</v>
      </c>
      <c r="F220" s="196" t="s">
        <v>188</v>
      </c>
      <c r="H220" s="197">
        <v>429.3</v>
      </c>
      <c r="I220" s="198"/>
      <c r="L220" s="194"/>
      <c r="M220" s="199"/>
      <c r="N220" s="200"/>
      <c r="O220" s="200"/>
      <c r="P220" s="200"/>
      <c r="Q220" s="200"/>
      <c r="R220" s="200"/>
      <c r="S220" s="200"/>
      <c r="T220" s="201"/>
      <c r="AT220" s="195" t="s">
        <v>186</v>
      </c>
      <c r="AU220" s="195" t="s">
        <v>83</v>
      </c>
      <c r="AV220" s="12" t="s">
        <v>185</v>
      </c>
      <c r="AW220" s="12" t="s">
        <v>37</v>
      </c>
      <c r="AX220" s="12" t="s">
        <v>81</v>
      </c>
      <c r="AY220" s="195" t="s">
        <v>178</v>
      </c>
    </row>
    <row r="221" spans="2:65" s="1" customFormat="1" ht="16.5" customHeight="1">
      <c r="B221" s="172"/>
      <c r="C221" s="173" t="s">
        <v>278</v>
      </c>
      <c r="D221" s="173" t="s">
        <v>180</v>
      </c>
      <c r="E221" s="174" t="s">
        <v>309</v>
      </c>
      <c r="F221" s="175" t="s">
        <v>310</v>
      </c>
      <c r="G221" s="176" t="s">
        <v>290</v>
      </c>
      <c r="H221" s="177">
        <v>697.9</v>
      </c>
      <c r="I221" s="178"/>
      <c r="J221" s="179">
        <f>ROUND(I221*H221,2)</f>
        <v>0</v>
      </c>
      <c r="K221" s="175" t="s">
        <v>197</v>
      </c>
      <c r="L221" s="39"/>
      <c r="M221" s="180" t="s">
        <v>5</v>
      </c>
      <c r="N221" s="181" t="s">
        <v>44</v>
      </c>
      <c r="O221" s="40"/>
      <c r="P221" s="182">
        <f>O221*H221</f>
        <v>0</v>
      </c>
      <c r="Q221" s="182">
        <v>0</v>
      </c>
      <c r="R221" s="182">
        <f>Q221*H221</f>
        <v>0</v>
      </c>
      <c r="S221" s="182">
        <v>0</v>
      </c>
      <c r="T221" s="183">
        <f>S221*H221</f>
        <v>0</v>
      </c>
      <c r="AR221" s="22" t="s">
        <v>185</v>
      </c>
      <c r="AT221" s="22" t="s">
        <v>180</v>
      </c>
      <c r="AU221" s="22" t="s">
        <v>83</v>
      </c>
      <c r="AY221" s="22" t="s">
        <v>178</v>
      </c>
      <c r="BE221" s="184">
        <f>IF(N221="základní",J221,0)</f>
        <v>0</v>
      </c>
      <c r="BF221" s="184">
        <f>IF(N221="snížená",J221,0)</f>
        <v>0</v>
      </c>
      <c r="BG221" s="184">
        <f>IF(N221="zákl. přenesená",J221,0)</f>
        <v>0</v>
      </c>
      <c r="BH221" s="184">
        <f>IF(N221="sníž. přenesená",J221,0)</f>
        <v>0</v>
      </c>
      <c r="BI221" s="184">
        <f>IF(N221="nulová",J221,0)</f>
        <v>0</v>
      </c>
      <c r="BJ221" s="22" t="s">
        <v>81</v>
      </c>
      <c r="BK221" s="184">
        <f>ROUND(I221*H221,2)</f>
        <v>0</v>
      </c>
      <c r="BL221" s="22" t="s">
        <v>185</v>
      </c>
      <c r="BM221" s="22" t="s">
        <v>364</v>
      </c>
    </row>
    <row r="222" spans="2:51" s="11" customFormat="1" ht="13.5">
      <c r="B222" s="185"/>
      <c r="D222" s="186" t="s">
        <v>186</v>
      </c>
      <c r="E222" s="187" t="s">
        <v>5</v>
      </c>
      <c r="F222" s="188" t="s">
        <v>1170</v>
      </c>
      <c r="H222" s="189">
        <v>697.9</v>
      </c>
      <c r="I222" s="190"/>
      <c r="L222" s="185"/>
      <c r="M222" s="191"/>
      <c r="N222" s="192"/>
      <c r="O222" s="192"/>
      <c r="P222" s="192"/>
      <c r="Q222" s="192"/>
      <c r="R222" s="192"/>
      <c r="S222" s="192"/>
      <c r="T222" s="193"/>
      <c r="AT222" s="187" t="s">
        <v>186</v>
      </c>
      <c r="AU222" s="187" t="s">
        <v>83</v>
      </c>
      <c r="AV222" s="11" t="s">
        <v>83</v>
      </c>
      <c r="AW222" s="11" t="s">
        <v>37</v>
      </c>
      <c r="AX222" s="11" t="s">
        <v>73</v>
      </c>
      <c r="AY222" s="187" t="s">
        <v>178</v>
      </c>
    </row>
    <row r="223" spans="2:51" s="12" customFormat="1" ht="13.5">
      <c r="B223" s="194"/>
      <c r="D223" s="186" t="s">
        <v>186</v>
      </c>
      <c r="E223" s="195" t="s">
        <v>5</v>
      </c>
      <c r="F223" s="196" t="s">
        <v>188</v>
      </c>
      <c r="H223" s="197">
        <v>697.9</v>
      </c>
      <c r="I223" s="198"/>
      <c r="L223" s="194"/>
      <c r="M223" s="199"/>
      <c r="N223" s="200"/>
      <c r="O223" s="200"/>
      <c r="P223" s="200"/>
      <c r="Q223" s="200"/>
      <c r="R223" s="200"/>
      <c r="S223" s="200"/>
      <c r="T223" s="201"/>
      <c r="AT223" s="195" t="s">
        <v>186</v>
      </c>
      <c r="AU223" s="195" t="s">
        <v>83</v>
      </c>
      <c r="AV223" s="12" t="s">
        <v>185</v>
      </c>
      <c r="AW223" s="12" t="s">
        <v>37</v>
      </c>
      <c r="AX223" s="12" t="s">
        <v>81</v>
      </c>
      <c r="AY223" s="195" t="s">
        <v>178</v>
      </c>
    </row>
    <row r="224" spans="2:65" s="1" customFormat="1" ht="16.5" customHeight="1">
      <c r="B224" s="172"/>
      <c r="C224" s="202" t="s">
        <v>366</v>
      </c>
      <c r="D224" s="202" t="s">
        <v>271</v>
      </c>
      <c r="E224" s="203" t="s">
        <v>314</v>
      </c>
      <c r="F224" s="204" t="s">
        <v>315</v>
      </c>
      <c r="G224" s="205" t="s">
        <v>290</v>
      </c>
      <c r="H224" s="206">
        <v>256.2</v>
      </c>
      <c r="I224" s="207"/>
      <c r="J224" s="208">
        <f>ROUND(I224*H224,2)</f>
        <v>0</v>
      </c>
      <c r="K224" s="204" t="s">
        <v>197</v>
      </c>
      <c r="L224" s="209"/>
      <c r="M224" s="210" t="s">
        <v>5</v>
      </c>
      <c r="N224" s="211" t="s">
        <v>44</v>
      </c>
      <c r="O224" s="40"/>
      <c r="P224" s="182">
        <f>O224*H224</f>
        <v>0</v>
      </c>
      <c r="Q224" s="182">
        <v>0</v>
      </c>
      <c r="R224" s="182">
        <f>Q224*H224</f>
        <v>0</v>
      </c>
      <c r="S224" s="182">
        <v>0</v>
      </c>
      <c r="T224" s="183">
        <f>S224*H224</f>
        <v>0</v>
      </c>
      <c r="AR224" s="22" t="s">
        <v>202</v>
      </c>
      <c r="AT224" s="22" t="s">
        <v>271</v>
      </c>
      <c r="AU224" s="22" t="s">
        <v>83</v>
      </c>
      <c r="AY224" s="22" t="s">
        <v>178</v>
      </c>
      <c r="BE224" s="184">
        <f>IF(N224="základní",J224,0)</f>
        <v>0</v>
      </c>
      <c r="BF224" s="184">
        <f>IF(N224="snížená",J224,0)</f>
        <v>0</v>
      </c>
      <c r="BG224" s="184">
        <f>IF(N224="zákl. přenesená",J224,0)</f>
        <v>0</v>
      </c>
      <c r="BH224" s="184">
        <f>IF(N224="sníž. přenesená",J224,0)</f>
        <v>0</v>
      </c>
      <c r="BI224" s="184">
        <f>IF(N224="nulová",J224,0)</f>
        <v>0</v>
      </c>
      <c r="BJ224" s="22" t="s">
        <v>81</v>
      </c>
      <c r="BK224" s="184">
        <f>ROUND(I224*H224,2)</f>
        <v>0</v>
      </c>
      <c r="BL224" s="22" t="s">
        <v>185</v>
      </c>
      <c r="BM224" s="22" t="s">
        <v>369</v>
      </c>
    </row>
    <row r="225" spans="2:51" s="11" customFormat="1" ht="13.5">
      <c r="B225" s="185"/>
      <c r="D225" s="186" t="s">
        <v>186</v>
      </c>
      <c r="E225" s="187" t="s">
        <v>5</v>
      </c>
      <c r="F225" s="188" t="s">
        <v>1171</v>
      </c>
      <c r="H225" s="189">
        <v>60.9</v>
      </c>
      <c r="I225" s="190"/>
      <c r="L225" s="185"/>
      <c r="M225" s="191"/>
      <c r="N225" s="192"/>
      <c r="O225" s="192"/>
      <c r="P225" s="192"/>
      <c r="Q225" s="192"/>
      <c r="R225" s="192"/>
      <c r="S225" s="192"/>
      <c r="T225" s="193"/>
      <c r="AT225" s="187" t="s">
        <v>186</v>
      </c>
      <c r="AU225" s="187" t="s">
        <v>83</v>
      </c>
      <c r="AV225" s="11" t="s">
        <v>83</v>
      </c>
      <c r="AW225" s="11" t="s">
        <v>37</v>
      </c>
      <c r="AX225" s="11" t="s">
        <v>73</v>
      </c>
      <c r="AY225" s="187" t="s">
        <v>178</v>
      </c>
    </row>
    <row r="226" spans="2:51" s="11" customFormat="1" ht="13.5">
      <c r="B226" s="185"/>
      <c r="D226" s="186" t="s">
        <v>186</v>
      </c>
      <c r="E226" s="187" t="s">
        <v>5</v>
      </c>
      <c r="F226" s="188" t="s">
        <v>1172</v>
      </c>
      <c r="H226" s="189">
        <v>3.8</v>
      </c>
      <c r="I226" s="190"/>
      <c r="L226" s="185"/>
      <c r="M226" s="191"/>
      <c r="N226" s="192"/>
      <c r="O226" s="192"/>
      <c r="P226" s="192"/>
      <c r="Q226" s="192"/>
      <c r="R226" s="192"/>
      <c r="S226" s="192"/>
      <c r="T226" s="193"/>
      <c r="AT226" s="187" t="s">
        <v>186</v>
      </c>
      <c r="AU226" s="187" t="s">
        <v>83</v>
      </c>
      <c r="AV226" s="11" t="s">
        <v>83</v>
      </c>
      <c r="AW226" s="11" t="s">
        <v>37</v>
      </c>
      <c r="AX226" s="11" t="s">
        <v>73</v>
      </c>
      <c r="AY226" s="187" t="s">
        <v>178</v>
      </c>
    </row>
    <row r="227" spans="2:51" s="11" customFormat="1" ht="13.5">
      <c r="B227" s="185"/>
      <c r="D227" s="186" t="s">
        <v>186</v>
      </c>
      <c r="E227" s="187" t="s">
        <v>5</v>
      </c>
      <c r="F227" s="188" t="s">
        <v>1173</v>
      </c>
      <c r="H227" s="189">
        <v>179.3</v>
      </c>
      <c r="I227" s="190"/>
      <c r="L227" s="185"/>
      <c r="M227" s="191"/>
      <c r="N227" s="192"/>
      <c r="O227" s="192"/>
      <c r="P227" s="192"/>
      <c r="Q227" s="192"/>
      <c r="R227" s="192"/>
      <c r="S227" s="192"/>
      <c r="T227" s="193"/>
      <c r="AT227" s="187" t="s">
        <v>186</v>
      </c>
      <c r="AU227" s="187" t="s">
        <v>83</v>
      </c>
      <c r="AV227" s="11" t="s">
        <v>83</v>
      </c>
      <c r="AW227" s="11" t="s">
        <v>37</v>
      </c>
      <c r="AX227" s="11" t="s">
        <v>73</v>
      </c>
      <c r="AY227" s="187" t="s">
        <v>178</v>
      </c>
    </row>
    <row r="228" spans="2:51" s="12" customFormat="1" ht="13.5">
      <c r="B228" s="194"/>
      <c r="D228" s="186" t="s">
        <v>186</v>
      </c>
      <c r="E228" s="195" t="s">
        <v>5</v>
      </c>
      <c r="F228" s="196" t="s">
        <v>188</v>
      </c>
      <c r="H228" s="197">
        <v>244</v>
      </c>
      <c r="I228" s="198"/>
      <c r="L228" s="194"/>
      <c r="M228" s="199"/>
      <c r="N228" s="200"/>
      <c r="O228" s="200"/>
      <c r="P228" s="200"/>
      <c r="Q228" s="200"/>
      <c r="R228" s="200"/>
      <c r="S228" s="200"/>
      <c r="T228" s="201"/>
      <c r="AT228" s="195" t="s">
        <v>186</v>
      </c>
      <c r="AU228" s="195" t="s">
        <v>83</v>
      </c>
      <c r="AV228" s="12" t="s">
        <v>185</v>
      </c>
      <c r="AW228" s="12" t="s">
        <v>37</v>
      </c>
      <c r="AX228" s="12" t="s">
        <v>73</v>
      </c>
      <c r="AY228" s="195" t="s">
        <v>178</v>
      </c>
    </row>
    <row r="229" spans="2:51" s="11" customFormat="1" ht="13.5">
      <c r="B229" s="185"/>
      <c r="D229" s="186" t="s">
        <v>186</v>
      </c>
      <c r="E229" s="187" t="s">
        <v>5</v>
      </c>
      <c r="F229" s="188" t="s">
        <v>1174</v>
      </c>
      <c r="H229" s="189">
        <v>256.2</v>
      </c>
      <c r="I229" s="190"/>
      <c r="L229" s="185"/>
      <c r="M229" s="191"/>
      <c r="N229" s="192"/>
      <c r="O229" s="192"/>
      <c r="P229" s="192"/>
      <c r="Q229" s="192"/>
      <c r="R229" s="192"/>
      <c r="S229" s="192"/>
      <c r="T229" s="193"/>
      <c r="AT229" s="187" t="s">
        <v>186</v>
      </c>
      <c r="AU229" s="187" t="s">
        <v>83</v>
      </c>
      <c r="AV229" s="11" t="s">
        <v>83</v>
      </c>
      <c r="AW229" s="11" t="s">
        <v>37</v>
      </c>
      <c r="AX229" s="11" t="s">
        <v>73</v>
      </c>
      <c r="AY229" s="187" t="s">
        <v>178</v>
      </c>
    </row>
    <row r="230" spans="2:51" s="12" customFormat="1" ht="13.5">
      <c r="B230" s="194"/>
      <c r="D230" s="186" t="s">
        <v>186</v>
      </c>
      <c r="E230" s="195" t="s">
        <v>5</v>
      </c>
      <c r="F230" s="196" t="s">
        <v>188</v>
      </c>
      <c r="H230" s="197">
        <v>256.2</v>
      </c>
      <c r="I230" s="198"/>
      <c r="L230" s="194"/>
      <c r="M230" s="199"/>
      <c r="N230" s="200"/>
      <c r="O230" s="200"/>
      <c r="P230" s="200"/>
      <c r="Q230" s="200"/>
      <c r="R230" s="200"/>
      <c r="S230" s="200"/>
      <c r="T230" s="201"/>
      <c r="AT230" s="195" t="s">
        <v>186</v>
      </c>
      <c r="AU230" s="195" t="s">
        <v>83</v>
      </c>
      <c r="AV230" s="12" t="s">
        <v>185</v>
      </c>
      <c r="AW230" s="12" t="s">
        <v>37</v>
      </c>
      <c r="AX230" s="12" t="s">
        <v>81</v>
      </c>
      <c r="AY230" s="195" t="s">
        <v>178</v>
      </c>
    </row>
    <row r="231" spans="2:65" s="1" customFormat="1" ht="16.5" customHeight="1">
      <c r="B231" s="172"/>
      <c r="C231" s="202" t="s">
        <v>282</v>
      </c>
      <c r="D231" s="202" t="s">
        <v>271</v>
      </c>
      <c r="E231" s="203" t="s">
        <v>321</v>
      </c>
      <c r="F231" s="204" t="s">
        <v>322</v>
      </c>
      <c r="G231" s="205" t="s">
        <v>290</v>
      </c>
      <c r="H231" s="206">
        <v>63.945</v>
      </c>
      <c r="I231" s="207"/>
      <c r="J231" s="208">
        <f>ROUND(I231*H231,2)</f>
        <v>0</v>
      </c>
      <c r="K231" s="204" t="s">
        <v>197</v>
      </c>
      <c r="L231" s="209"/>
      <c r="M231" s="210" t="s">
        <v>5</v>
      </c>
      <c r="N231" s="211" t="s">
        <v>44</v>
      </c>
      <c r="O231" s="40"/>
      <c r="P231" s="182">
        <f>O231*H231</f>
        <v>0</v>
      </c>
      <c r="Q231" s="182">
        <v>0</v>
      </c>
      <c r="R231" s="182">
        <f>Q231*H231</f>
        <v>0</v>
      </c>
      <c r="S231" s="182">
        <v>0</v>
      </c>
      <c r="T231" s="183">
        <f>S231*H231</f>
        <v>0</v>
      </c>
      <c r="AR231" s="22" t="s">
        <v>202</v>
      </c>
      <c r="AT231" s="22" t="s">
        <v>271</v>
      </c>
      <c r="AU231" s="22" t="s">
        <v>83</v>
      </c>
      <c r="AY231" s="22" t="s">
        <v>178</v>
      </c>
      <c r="BE231" s="184">
        <f>IF(N231="základní",J231,0)</f>
        <v>0</v>
      </c>
      <c r="BF231" s="184">
        <f>IF(N231="snížená",J231,0)</f>
        <v>0</v>
      </c>
      <c r="BG231" s="184">
        <f>IF(N231="zákl. přenesená",J231,0)</f>
        <v>0</v>
      </c>
      <c r="BH231" s="184">
        <f>IF(N231="sníž. přenesená",J231,0)</f>
        <v>0</v>
      </c>
      <c r="BI231" s="184">
        <f>IF(N231="nulová",J231,0)</f>
        <v>0</v>
      </c>
      <c r="BJ231" s="22" t="s">
        <v>81</v>
      </c>
      <c r="BK231" s="184">
        <f>ROUND(I231*H231,2)</f>
        <v>0</v>
      </c>
      <c r="BL231" s="22" t="s">
        <v>185</v>
      </c>
      <c r="BM231" s="22" t="s">
        <v>373</v>
      </c>
    </row>
    <row r="232" spans="2:65" s="1" customFormat="1" ht="16.5" customHeight="1">
      <c r="B232" s="172"/>
      <c r="C232" s="202" t="s">
        <v>374</v>
      </c>
      <c r="D232" s="202" t="s">
        <v>271</v>
      </c>
      <c r="E232" s="203" t="s">
        <v>325</v>
      </c>
      <c r="F232" s="204" t="s">
        <v>326</v>
      </c>
      <c r="G232" s="205" t="s">
        <v>290</v>
      </c>
      <c r="H232" s="206">
        <v>189.105</v>
      </c>
      <c r="I232" s="207"/>
      <c r="J232" s="208">
        <f>ROUND(I232*H232,2)</f>
        <v>0</v>
      </c>
      <c r="K232" s="204" t="s">
        <v>197</v>
      </c>
      <c r="L232" s="209"/>
      <c r="M232" s="210" t="s">
        <v>5</v>
      </c>
      <c r="N232" s="211" t="s">
        <v>44</v>
      </c>
      <c r="O232" s="40"/>
      <c r="P232" s="182">
        <f>O232*H232</f>
        <v>0</v>
      </c>
      <c r="Q232" s="182">
        <v>0</v>
      </c>
      <c r="R232" s="182">
        <f>Q232*H232</f>
        <v>0</v>
      </c>
      <c r="S232" s="182">
        <v>0</v>
      </c>
      <c r="T232" s="183">
        <f>S232*H232</f>
        <v>0</v>
      </c>
      <c r="AR232" s="22" t="s">
        <v>202</v>
      </c>
      <c r="AT232" s="22" t="s">
        <v>271</v>
      </c>
      <c r="AU232" s="22" t="s">
        <v>83</v>
      </c>
      <c r="AY232" s="22" t="s">
        <v>178</v>
      </c>
      <c r="BE232" s="184">
        <f>IF(N232="základní",J232,0)</f>
        <v>0</v>
      </c>
      <c r="BF232" s="184">
        <f>IF(N232="snížená",J232,0)</f>
        <v>0</v>
      </c>
      <c r="BG232" s="184">
        <f>IF(N232="zákl. přenesená",J232,0)</f>
        <v>0</v>
      </c>
      <c r="BH232" s="184">
        <f>IF(N232="sníž. přenesená",J232,0)</f>
        <v>0</v>
      </c>
      <c r="BI232" s="184">
        <f>IF(N232="nulová",J232,0)</f>
        <v>0</v>
      </c>
      <c r="BJ232" s="22" t="s">
        <v>81</v>
      </c>
      <c r="BK232" s="184">
        <f>ROUND(I232*H232,2)</f>
        <v>0</v>
      </c>
      <c r="BL232" s="22" t="s">
        <v>185</v>
      </c>
      <c r="BM232" s="22" t="s">
        <v>377</v>
      </c>
    </row>
    <row r="233" spans="2:65" s="1" customFormat="1" ht="16.5" customHeight="1">
      <c r="B233" s="172"/>
      <c r="C233" s="202" t="s">
        <v>285</v>
      </c>
      <c r="D233" s="202" t="s">
        <v>271</v>
      </c>
      <c r="E233" s="203" t="s">
        <v>328</v>
      </c>
      <c r="F233" s="204" t="s">
        <v>329</v>
      </c>
      <c r="G233" s="205" t="s">
        <v>290</v>
      </c>
      <c r="H233" s="206">
        <v>180.1</v>
      </c>
      <c r="I233" s="207"/>
      <c r="J233" s="208">
        <f>ROUND(I233*H233,2)</f>
        <v>0</v>
      </c>
      <c r="K233" s="204" t="s">
        <v>197</v>
      </c>
      <c r="L233" s="209"/>
      <c r="M233" s="210" t="s">
        <v>5</v>
      </c>
      <c r="N233" s="211" t="s">
        <v>44</v>
      </c>
      <c r="O233" s="40"/>
      <c r="P233" s="182">
        <f>O233*H233</f>
        <v>0</v>
      </c>
      <c r="Q233" s="182">
        <v>0</v>
      </c>
      <c r="R233" s="182">
        <f>Q233*H233</f>
        <v>0</v>
      </c>
      <c r="S233" s="182">
        <v>0</v>
      </c>
      <c r="T233" s="183">
        <f>S233*H233</f>
        <v>0</v>
      </c>
      <c r="AR233" s="22" t="s">
        <v>202</v>
      </c>
      <c r="AT233" s="22" t="s">
        <v>271</v>
      </c>
      <c r="AU233" s="22" t="s">
        <v>83</v>
      </c>
      <c r="AY233" s="22" t="s">
        <v>178</v>
      </c>
      <c r="BE233" s="184">
        <f>IF(N233="základní",J233,0)</f>
        <v>0</v>
      </c>
      <c r="BF233" s="184">
        <f>IF(N233="snížená",J233,0)</f>
        <v>0</v>
      </c>
      <c r="BG233" s="184">
        <f>IF(N233="zákl. přenesená",J233,0)</f>
        <v>0</v>
      </c>
      <c r="BH233" s="184">
        <f>IF(N233="sníž. přenesená",J233,0)</f>
        <v>0</v>
      </c>
      <c r="BI233" s="184">
        <f>IF(N233="nulová",J233,0)</f>
        <v>0</v>
      </c>
      <c r="BJ233" s="22" t="s">
        <v>81</v>
      </c>
      <c r="BK233" s="184">
        <f>ROUND(I233*H233,2)</f>
        <v>0</v>
      </c>
      <c r="BL233" s="22" t="s">
        <v>185</v>
      </c>
      <c r="BM233" s="22" t="s">
        <v>381</v>
      </c>
    </row>
    <row r="234" spans="2:51" s="11" customFormat="1" ht="13.5">
      <c r="B234" s="185"/>
      <c r="D234" s="186" t="s">
        <v>186</v>
      </c>
      <c r="E234" s="187" t="s">
        <v>5</v>
      </c>
      <c r="F234" s="188" t="s">
        <v>1175</v>
      </c>
      <c r="H234" s="189">
        <v>180.1</v>
      </c>
      <c r="I234" s="190"/>
      <c r="L234" s="185"/>
      <c r="M234" s="191"/>
      <c r="N234" s="192"/>
      <c r="O234" s="192"/>
      <c r="P234" s="192"/>
      <c r="Q234" s="192"/>
      <c r="R234" s="192"/>
      <c r="S234" s="192"/>
      <c r="T234" s="193"/>
      <c r="AT234" s="187" t="s">
        <v>186</v>
      </c>
      <c r="AU234" s="187" t="s">
        <v>83</v>
      </c>
      <c r="AV234" s="11" t="s">
        <v>83</v>
      </c>
      <c r="AW234" s="11" t="s">
        <v>37</v>
      </c>
      <c r="AX234" s="11" t="s">
        <v>73</v>
      </c>
      <c r="AY234" s="187" t="s">
        <v>178</v>
      </c>
    </row>
    <row r="235" spans="2:51" s="12" customFormat="1" ht="13.5">
      <c r="B235" s="194"/>
      <c r="D235" s="186" t="s">
        <v>186</v>
      </c>
      <c r="E235" s="195" t="s">
        <v>5</v>
      </c>
      <c r="F235" s="196" t="s">
        <v>188</v>
      </c>
      <c r="H235" s="197">
        <v>180.1</v>
      </c>
      <c r="I235" s="198"/>
      <c r="L235" s="194"/>
      <c r="M235" s="199"/>
      <c r="N235" s="200"/>
      <c r="O235" s="200"/>
      <c r="P235" s="200"/>
      <c r="Q235" s="200"/>
      <c r="R235" s="200"/>
      <c r="S235" s="200"/>
      <c r="T235" s="201"/>
      <c r="AT235" s="195" t="s">
        <v>186</v>
      </c>
      <c r="AU235" s="195" t="s">
        <v>83</v>
      </c>
      <c r="AV235" s="12" t="s">
        <v>185</v>
      </c>
      <c r="AW235" s="12" t="s">
        <v>37</v>
      </c>
      <c r="AX235" s="12" t="s">
        <v>81</v>
      </c>
      <c r="AY235" s="195" t="s">
        <v>178</v>
      </c>
    </row>
    <row r="236" spans="2:65" s="1" customFormat="1" ht="16.5" customHeight="1">
      <c r="B236" s="172"/>
      <c r="C236" s="202" t="s">
        <v>384</v>
      </c>
      <c r="D236" s="202" t="s">
        <v>271</v>
      </c>
      <c r="E236" s="203" t="s">
        <v>333</v>
      </c>
      <c r="F236" s="204" t="s">
        <v>334</v>
      </c>
      <c r="G236" s="205" t="s">
        <v>290</v>
      </c>
      <c r="H236" s="206">
        <v>32.8</v>
      </c>
      <c r="I236" s="207"/>
      <c r="J236" s="208">
        <f>ROUND(I236*H236,2)</f>
        <v>0</v>
      </c>
      <c r="K236" s="204" t="s">
        <v>197</v>
      </c>
      <c r="L236" s="209"/>
      <c r="M236" s="210" t="s">
        <v>5</v>
      </c>
      <c r="N236" s="211" t="s">
        <v>44</v>
      </c>
      <c r="O236" s="40"/>
      <c r="P236" s="182">
        <f>O236*H236</f>
        <v>0</v>
      </c>
      <c r="Q236" s="182">
        <v>0</v>
      </c>
      <c r="R236" s="182">
        <f>Q236*H236</f>
        <v>0</v>
      </c>
      <c r="S236" s="182">
        <v>0</v>
      </c>
      <c r="T236" s="183">
        <f>S236*H236</f>
        <v>0</v>
      </c>
      <c r="AR236" s="22" t="s">
        <v>202</v>
      </c>
      <c r="AT236" s="22" t="s">
        <v>271</v>
      </c>
      <c r="AU236" s="22" t="s">
        <v>83</v>
      </c>
      <c r="AY236" s="22" t="s">
        <v>178</v>
      </c>
      <c r="BE236" s="184">
        <f>IF(N236="základní",J236,0)</f>
        <v>0</v>
      </c>
      <c r="BF236" s="184">
        <f>IF(N236="snížená",J236,0)</f>
        <v>0</v>
      </c>
      <c r="BG236" s="184">
        <f>IF(N236="zákl. přenesená",J236,0)</f>
        <v>0</v>
      </c>
      <c r="BH236" s="184">
        <f>IF(N236="sníž. přenesená",J236,0)</f>
        <v>0</v>
      </c>
      <c r="BI236" s="184">
        <f>IF(N236="nulová",J236,0)</f>
        <v>0</v>
      </c>
      <c r="BJ236" s="22" t="s">
        <v>81</v>
      </c>
      <c r="BK236" s="184">
        <f>ROUND(I236*H236,2)</f>
        <v>0</v>
      </c>
      <c r="BL236" s="22" t="s">
        <v>185</v>
      </c>
      <c r="BM236" s="22" t="s">
        <v>387</v>
      </c>
    </row>
    <row r="237" spans="2:51" s="11" customFormat="1" ht="13.5">
      <c r="B237" s="185"/>
      <c r="D237" s="186" t="s">
        <v>186</v>
      </c>
      <c r="E237" s="187" t="s">
        <v>5</v>
      </c>
      <c r="F237" s="188" t="s">
        <v>1176</v>
      </c>
      <c r="H237" s="189">
        <v>32.8</v>
      </c>
      <c r="I237" s="190"/>
      <c r="L237" s="185"/>
      <c r="M237" s="191"/>
      <c r="N237" s="192"/>
      <c r="O237" s="192"/>
      <c r="P237" s="192"/>
      <c r="Q237" s="192"/>
      <c r="R237" s="192"/>
      <c r="S237" s="192"/>
      <c r="T237" s="193"/>
      <c r="AT237" s="187" t="s">
        <v>186</v>
      </c>
      <c r="AU237" s="187" t="s">
        <v>83</v>
      </c>
      <c r="AV237" s="11" t="s">
        <v>83</v>
      </c>
      <c r="AW237" s="11" t="s">
        <v>37</v>
      </c>
      <c r="AX237" s="11" t="s">
        <v>73</v>
      </c>
      <c r="AY237" s="187" t="s">
        <v>178</v>
      </c>
    </row>
    <row r="238" spans="2:51" s="12" customFormat="1" ht="13.5">
      <c r="B238" s="194"/>
      <c r="D238" s="186" t="s">
        <v>186</v>
      </c>
      <c r="E238" s="195" t="s">
        <v>5</v>
      </c>
      <c r="F238" s="196" t="s">
        <v>188</v>
      </c>
      <c r="H238" s="197">
        <v>32.8</v>
      </c>
      <c r="I238" s="198"/>
      <c r="L238" s="194"/>
      <c r="M238" s="199"/>
      <c r="N238" s="200"/>
      <c r="O238" s="200"/>
      <c r="P238" s="200"/>
      <c r="Q238" s="200"/>
      <c r="R238" s="200"/>
      <c r="S238" s="200"/>
      <c r="T238" s="201"/>
      <c r="AT238" s="195" t="s">
        <v>186</v>
      </c>
      <c r="AU238" s="195" t="s">
        <v>83</v>
      </c>
      <c r="AV238" s="12" t="s">
        <v>185</v>
      </c>
      <c r="AW238" s="12" t="s">
        <v>37</v>
      </c>
      <c r="AX238" s="12" t="s">
        <v>81</v>
      </c>
      <c r="AY238" s="195" t="s">
        <v>178</v>
      </c>
    </row>
    <row r="239" spans="2:65" s="1" customFormat="1" ht="25.5" customHeight="1">
      <c r="B239" s="172"/>
      <c r="C239" s="173" t="s">
        <v>291</v>
      </c>
      <c r="D239" s="173" t="s">
        <v>180</v>
      </c>
      <c r="E239" s="174" t="s">
        <v>342</v>
      </c>
      <c r="F239" s="175" t="s">
        <v>343</v>
      </c>
      <c r="G239" s="176" t="s">
        <v>183</v>
      </c>
      <c r="H239" s="177">
        <v>164.95</v>
      </c>
      <c r="I239" s="178"/>
      <c r="J239" s="179">
        <f>ROUND(I239*H239,2)</f>
        <v>0</v>
      </c>
      <c r="K239" s="175" t="s">
        <v>344</v>
      </c>
      <c r="L239" s="39"/>
      <c r="M239" s="180" t="s">
        <v>5</v>
      </c>
      <c r="N239" s="181" t="s">
        <v>44</v>
      </c>
      <c r="O239" s="40"/>
      <c r="P239" s="182">
        <f>O239*H239</f>
        <v>0</v>
      </c>
      <c r="Q239" s="182">
        <v>0</v>
      </c>
      <c r="R239" s="182">
        <f>Q239*H239</f>
        <v>0</v>
      </c>
      <c r="S239" s="182">
        <v>0</v>
      </c>
      <c r="T239" s="183">
        <f>S239*H239</f>
        <v>0</v>
      </c>
      <c r="AR239" s="22" t="s">
        <v>185</v>
      </c>
      <c r="AT239" s="22" t="s">
        <v>180</v>
      </c>
      <c r="AU239" s="22" t="s">
        <v>83</v>
      </c>
      <c r="AY239" s="22" t="s">
        <v>178</v>
      </c>
      <c r="BE239" s="184">
        <f>IF(N239="základní",J239,0)</f>
        <v>0</v>
      </c>
      <c r="BF239" s="184">
        <f>IF(N239="snížená",J239,0)</f>
        <v>0</v>
      </c>
      <c r="BG239" s="184">
        <f>IF(N239="zákl. přenesená",J239,0)</f>
        <v>0</v>
      </c>
      <c r="BH239" s="184">
        <f>IF(N239="sníž. přenesená",J239,0)</f>
        <v>0</v>
      </c>
      <c r="BI239" s="184">
        <f>IF(N239="nulová",J239,0)</f>
        <v>0</v>
      </c>
      <c r="BJ239" s="22" t="s">
        <v>81</v>
      </c>
      <c r="BK239" s="184">
        <f>ROUND(I239*H239,2)</f>
        <v>0</v>
      </c>
      <c r="BL239" s="22" t="s">
        <v>185</v>
      </c>
      <c r="BM239" s="22" t="s">
        <v>390</v>
      </c>
    </row>
    <row r="240" spans="2:51" s="11" customFormat="1" ht="13.5">
      <c r="B240" s="185"/>
      <c r="D240" s="186" t="s">
        <v>186</v>
      </c>
      <c r="E240" s="187" t="s">
        <v>5</v>
      </c>
      <c r="F240" s="188" t="s">
        <v>1177</v>
      </c>
      <c r="H240" s="189">
        <v>164.95</v>
      </c>
      <c r="I240" s="190"/>
      <c r="L240" s="185"/>
      <c r="M240" s="191"/>
      <c r="N240" s="192"/>
      <c r="O240" s="192"/>
      <c r="P240" s="192"/>
      <c r="Q240" s="192"/>
      <c r="R240" s="192"/>
      <c r="S240" s="192"/>
      <c r="T240" s="193"/>
      <c r="AT240" s="187" t="s">
        <v>186</v>
      </c>
      <c r="AU240" s="187" t="s">
        <v>83</v>
      </c>
      <c r="AV240" s="11" t="s">
        <v>83</v>
      </c>
      <c r="AW240" s="11" t="s">
        <v>37</v>
      </c>
      <c r="AX240" s="11" t="s">
        <v>73</v>
      </c>
      <c r="AY240" s="187" t="s">
        <v>178</v>
      </c>
    </row>
    <row r="241" spans="2:51" s="12" customFormat="1" ht="13.5">
      <c r="B241" s="194"/>
      <c r="D241" s="186" t="s">
        <v>186</v>
      </c>
      <c r="E241" s="195" t="s">
        <v>5</v>
      </c>
      <c r="F241" s="196" t="s">
        <v>188</v>
      </c>
      <c r="H241" s="197">
        <v>164.95</v>
      </c>
      <c r="I241" s="198"/>
      <c r="L241" s="194"/>
      <c r="M241" s="199"/>
      <c r="N241" s="200"/>
      <c r="O241" s="200"/>
      <c r="P241" s="200"/>
      <c r="Q241" s="200"/>
      <c r="R241" s="200"/>
      <c r="S241" s="200"/>
      <c r="T241" s="201"/>
      <c r="AT241" s="195" t="s">
        <v>186</v>
      </c>
      <c r="AU241" s="195" t="s">
        <v>83</v>
      </c>
      <c r="AV241" s="12" t="s">
        <v>185</v>
      </c>
      <c r="AW241" s="12" t="s">
        <v>37</v>
      </c>
      <c r="AX241" s="12" t="s">
        <v>81</v>
      </c>
      <c r="AY241" s="195" t="s">
        <v>178</v>
      </c>
    </row>
    <row r="242" spans="2:65" s="1" customFormat="1" ht="25.5" customHeight="1">
      <c r="B242" s="172"/>
      <c r="C242" s="202" t="s">
        <v>392</v>
      </c>
      <c r="D242" s="202" t="s">
        <v>271</v>
      </c>
      <c r="E242" s="203" t="s">
        <v>347</v>
      </c>
      <c r="F242" s="204" t="s">
        <v>348</v>
      </c>
      <c r="G242" s="205" t="s">
        <v>196</v>
      </c>
      <c r="H242" s="206">
        <v>5.048</v>
      </c>
      <c r="I242" s="207"/>
      <c r="J242" s="208">
        <f>ROUND(I242*H242,2)</f>
        <v>0</v>
      </c>
      <c r="K242" s="204" t="s">
        <v>191</v>
      </c>
      <c r="L242" s="209"/>
      <c r="M242" s="210" t="s">
        <v>5</v>
      </c>
      <c r="N242" s="211" t="s">
        <v>44</v>
      </c>
      <c r="O242" s="40"/>
      <c r="P242" s="182">
        <f>O242*H242</f>
        <v>0</v>
      </c>
      <c r="Q242" s="182">
        <v>0</v>
      </c>
      <c r="R242" s="182">
        <f>Q242*H242</f>
        <v>0</v>
      </c>
      <c r="S242" s="182">
        <v>0</v>
      </c>
      <c r="T242" s="183">
        <f>S242*H242</f>
        <v>0</v>
      </c>
      <c r="AR242" s="22" t="s">
        <v>202</v>
      </c>
      <c r="AT242" s="22" t="s">
        <v>271</v>
      </c>
      <c r="AU242" s="22" t="s">
        <v>83</v>
      </c>
      <c r="AY242" s="22" t="s">
        <v>178</v>
      </c>
      <c r="BE242" s="184">
        <f>IF(N242="základní",J242,0)</f>
        <v>0</v>
      </c>
      <c r="BF242" s="184">
        <f>IF(N242="snížená",J242,0)</f>
        <v>0</v>
      </c>
      <c r="BG242" s="184">
        <f>IF(N242="zákl. přenesená",J242,0)</f>
        <v>0</v>
      </c>
      <c r="BH242" s="184">
        <f>IF(N242="sníž. přenesená",J242,0)</f>
        <v>0</v>
      </c>
      <c r="BI242" s="184">
        <f>IF(N242="nulová",J242,0)</f>
        <v>0</v>
      </c>
      <c r="BJ242" s="22" t="s">
        <v>81</v>
      </c>
      <c r="BK242" s="184">
        <f>ROUND(I242*H242,2)</f>
        <v>0</v>
      </c>
      <c r="BL242" s="22" t="s">
        <v>185</v>
      </c>
      <c r="BM242" s="22" t="s">
        <v>395</v>
      </c>
    </row>
    <row r="243" spans="2:65" s="1" customFormat="1" ht="25.5" customHeight="1">
      <c r="B243" s="172"/>
      <c r="C243" s="173" t="s">
        <v>294</v>
      </c>
      <c r="D243" s="173" t="s">
        <v>180</v>
      </c>
      <c r="E243" s="174" t="s">
        <v>351</v>
      </c>
      <c r="F243" s="175" t="s">
        <v>352</v>
      </c>
      <c r="G243" s="176" t="s">
        <v>183</v>
      </c>
      <c r="H243" s="177">
        <v>541.91</v>
      </c>
      <c r="I243" s="178"/>
      <c r="J243" s="179">
        <f>ROUND(I243*H243,2)</f>
        <v>0</v>
      </c>
      <c r="K243" s="175" t="s">
        <v>267</v>
      </c>
      <c r="L243" s="39"/>
      <c r="M243" s="180" t="s">
        <v>5</v>
      </c>
      <c r="N243" s="181" t="s">
        <v>44</v>
      </c>
      <c r="O243" s="40"/>
      <c r="P243" s="182">
        <f>O243*H243</f>
        <v>0</v>
      </c>
      <c r="Q243" s="182">
        <v>0</v>
      </c>
      <c r="R243" s="182">
        <f>Q243*H243</f>
        <v>0</v>
      </c>
      <c r="S243" s="182">
        <v>0</v>
      </c>
      <c r="T243" s="183">
        <f>S243*H243</f>
        <v>0</v>
      </c>
      <c r="AR243" s="22" t="s">
        <v>185</v>
      </c>
      <c r="AT243" s="22" t="s">
        <v>180</v>
      </c>
      <c r="AU243" s="22" t="s">
        <v>83</v>
      </c>
      <c r="AY243" s="22" t="s">
        <v>178</v>
      </c>
      <c r="BE243" s="184">
        <f>IF(N243="základní",J243,0)</f>
        <v>0</v>
      </c>
      <c r="BF243" s="184">
        <f>IF(N243="snížená",J243,0)</f>
        <v>0</v>
      </c>
      <c r="BG243" s="184">
        <f>IF(N243="zákl. přenesená",J243,0)</f>
        <v>0</v>
      </c>
      <c r="BH243" s="184">
        <f>IF(N243="sníž. přenesená",J243,0)</f>
        <v>0</v>
      </c>
      <c r="BI243" s="184">
        <f>IF(N243="nulová",J243,0)</f>
        <v>0</v>
      </c>
      <c r="BJ243" s="22" t="s">
        <v>81</v>
      </c>
      <c r="BK243" s="184">
        <f>ROUND(I243*H243,2)</f>
        <v>0</v>
      </c>
      <c r="BL243" s="22" t="s">
        <v>185</v>
      </c>
      <c r="BM243" s="22" t="s">
        <v>399</v>
      </c>
    </row>
    <row r="244" spans="2:51" s="11" customFormat="1" ht="13.5">
      <c r="B244" s="185"/>
      <c r="D244" s="186" t="s">
        <v>186</v>
      </c>
      <c r="E244" s="187" t="s">
        <v>5</v>
      </c>
      <c r="F244" s="188" t="s">
        <v>1178</v>
      </c>
      <c r="H244" s="189">
        <v>399.35</v>
      </c>
      <c r="I244" s="190"/>
      <c r="L244" s="185"/>
      <c r="M244" s="191"/>
      <c r="N244" s="192"/>
      <c r="O244" s="192"/>
      <c r="P244" s="192"/>
      <c r="Q244" s="192"/>
      <c r="R244" s="192"/>
      <c r="S244" s="192"/>
      <c r="T244" s="193"/>
      <c r="AT244" s="187" t="s">
        <v>186</v>
      </c>
      <c r="AU244" s="187" t="s">
        <v>83</v>
      </c>
      <c r="AV244" s="11" t="s">
        <v>83</v>
      </c>
      <c r="AW244" s="11" t="s">
        <v>37</v>
      </c>
      <c r="AX244" s="11" t="s">
        <v>73</v>
      </c>
      <c r="AY244" s="187" t="s">
        <v>178</v>
      </c>
    </row>
    <row r="245" spans="2:51" s="11" customFormat="1" ht="13.5">
      <c r="B245" s="185"/>
      <c r="D245" s="186" t="s">
        <v>186</v>
      </c>
      <c r="E245" s="187" t="s">
        <v>5</v>
      </c>
      <c r="F245" s="188" t="s">
        <v>1179</v>
      </c>
      <c r="H245" s="189">
        <v>116.97</v>
      </c>
      <c r="I245" s="190"/>
      <c r="L245" s="185"/>
      <c r="M245" s="191"/>
      <c r="N245" s="192"/>
      <c r="O245" s="192"/>
      <c r="P245" s="192"/>
      <c r="Q245" s="192"/>
      <c r="R245" s="192"/>
      <c r="S245" s="192"/>
      <c r="T245" s="193"/>
      <c r="AT245" s="187" t="s">
        <v>186</v>
      </c>
      <c r="AU245" s="187" t="s">
        <v>83</v>
      </c>
      <c r="AV245" s="11" t="s">
        <v>83</v>
      </c>
      <c r="AW245" s="11" t="s">
        <v>37</v>
      </c>
      <c r="AX245" s="11" t="s">
        <v>73</v>
      </c>
      <c r="AY245" s="187" t="s">
        <v>178</v>
      </c>
    </row>
    <row r="246" spans="2:51" s="11" customFormat="1" ht="13.5">
      <c r="B246" s="185"/>
      <c r="D246" s="186" t="s">
        <v>186</v>
      </c>
      <c r="E246" s="187" t="s">
        <v>5</v>
      </c>
      <c r="F246" s="188" t="s">
        <v>1180</v>
      </c>
      <c r="H246" s="189">
        <v>25.59</v>
      </c>
      <c r="I246" s="190"/>
      <c r="L246" s="185"/>
      <c r="M246" s="191"/>
      <c r="N246" s="192"/>
      <c r="O246" s="192"/>
      <c r="P246" s="192"/>
      <c r="Q246" s="192"/>
      <c r="R246" s="192"/>
      <c r="S246" s="192"/>
      <c r="T246" s="193"/>
      <c r="AT246" s="187" t="s">
        <v>186</v>
      </c>
      <c r="AU246" s="187" t="s">
        <v>83</v>
      </c>
      <c r="AV246" s="11" t="s">
        <v>83</v>
      </c>
      <c r="AW246" s="11" t="s">
        <v>37</v>
      </c>
      <c r="AX246" s="11" t="s">
        <v>73</v>
      </c>
      <c r="AY246" s="187" t="s">
        <v>178</v>
      </c>
    </row>
    <row r="247" spans="2:51" s="12" customFormat="1" ht="13.5">
      <c r="B247" s="194"/>
      <c r="D247" s="186" t="s">
        <v>186</v>
      </c>
      <c r="E247" s="195" t="s">
        <v>5</v>
      </c>
      <c r="F247" s="196" t="s">
        <v>188</v>
      </c>
      <c r="H247" s="197">
        <v>541.91</v>
      </c>
      <c r="I247" s="198"/>
      <c r="L247" s="194"/>
      <c r="M247" s="199"/>
      <c r="N247" s="200"/>
      <c r="O247" s="200"/>
      <c r="P247" s="200"/>
      <c r="Q247" s="200"/>
      <c r="R247" s="200"/>
      <c r="S247" s="200"/>
      <c r="T247" s="201"/>
      <c r="AT247" s="195" t="s">
        <v>186</v>
      </c>
      <c r="AU247" s="195" t="s">
        <v>83</v>
      </c>
      <c r="AV247" s="12" t="s">
        <v>185</v>
      </c>
      <c r="AW247" s="12" t="s">
        <v>37</v>
      </c>
      <c r="AX247" s="12" t="s">
        <v>81</v>
      </c>
      <c r="AY247" s="195" t="s">
        <v>178</v>
      </c>
    </row>
    <row r="248" spans="2:65" s="1" customFormat="1" ht="16.5" customHeight="1">
      <c r="B248" s="172"/>
      <c r="C248" s="202" t="s">
        <v>401</v>
      </c>
      <c r="D248" s="202" t="s">
        <v>271</v>
      </c>
      <c r="E248" s="203" t="s">
        <v>355</v>
      </c>
      <c r="F248" s="204" t="s">
        <v>356</v>
      </c>
      <c r="G248" s="205" t="s">
        <v>183</v>
      </c>
      <c r="H248" s="206">
        <v>407.337</v>
      </c>
      <c r="I248" s="207"/>
      <c r="J248" s="208">
        <f>ROUND(I248*H248,2)</f>
        <v>0</v>
      </c>
      <c r="K248" s="204" t="s">
        <v>267</v>
      </c>
      <c r="L248" s="209"/>
      <c r="M248" s="210" t="s">
        <v>5</v>
      </c>
      <c r="N248" s="211" t="s">
        <v>44</v>
      </c>
      <c r="O248" s="40"/>
      <c r="P248" s="182">
        <f>O248*H248</f>
        <v>0</v>
      </c>
      <c r="Q248" s="182">
        <v>0</v>
      </c>
      <c r="R248" s="182">
        <f>Q248*H248</f>
        <v>0</v>
      </c>
      <c r="S248" s="182">
        <v>0</v>
      </c>
      <c r="T248" s="183">
        <f>S248*H248</f>
        <v>0</v>
      </c>
      <c r="AR248" s="22" t="s">
        <v>202</v>
      </c>
      <c r="AT248" s="22" t="s">
        <v>271</v>
      </c>
      <c r="AU248" s="22" t="s">
        <v>83</v>
      </c>
      <c r="AY248" s="22" t="s">
        <v>178</v>
      </c>
      <c r="BE248" s="184">
        <f>IF(N248="základní",J248,0)</f>
        <v>0</v>
      </c>
      <c r="BF248" s="184">
        <f>IF(N248="snížená",J248,0)</f>
        <v>0</v>
      </c>
      <c r="BG248" s="184">
        <f>IF(N248="zákl. přenesená",J248,0)</f>
        <v>0</v>
      </c>
      <c r="BH248" s="184">
        <f>IF(N248="sníž. přenesená",J248,0)</f>
        <v>0</v>
      </c>
      <c r="BI248" s="184">
        <f>IF(N248="nulová",J248,0)</f>
        <v>0</v>
      </c>
      <c r="BJ248" s="22" t="s">
        <v>81</v>
      </c>
      <c r="BK248" s="184">
        <f>ROUND(I248*H248,2)</f>
        <v>0</v>
      </c>
      <c r="BL248" s="22" t="s">
        <v>185</v>
      </c>
      <c r="BM248" s="22" t="s">
        <v>404</v>
      </c>
    </row>
    <row r="249" spans="2:51" s="11" customFormat="1" ht="13.5">
      <c r="B249" s="185"/>
      <c r="D249" s="186" t="s">
        <v>186</v>
      </c>
      <c r="E249" s="187" t="s">
        <v>5</v>
      </c>
      <c r="F249" s="188" t="s">
        <v>1181</v>
      </c>
      <c r="H249" s="189">
        <v>407.337</v>
      </c>
      <c r="I249" s="190"/>
      <c r="L249" s="185"/>
      <c r="M249" s="191"/>
      <c r="N249" s="192"/>
      <c r="O249" s="192"/>
      <c r="P249" s="192"/>
      <c r="Q249" s="192"/>
      <c r="R249" s="192"/>
      <c r="S249" s="192"/>
      <c r="T249" s="193"/>
      <c r="AT249" s="187" t="s">
        <v>186</v>
      </c>
      <c r="AU249" s="187" t="s">
        <v>83</v>
      </c>
      <c r="AV249" s="11" t="s">
        <v>83</v>
      </c>
      <c r="AW249" s="11" t="s">
        <v>37</v>
      </c>
      <c r="AX249" s="11" t="s">
        <v>73</v>
      </c>
      <c r="AY249" s="187" t="s">
        <v>178</v>
      </c>
    </row>
    <row r="250" spans="2:51" s="12" customFormat="1" ht="13.5">
      <c r="B250" s="194"/>
      <c r="D250" s="186" t="s">
        <v>186</v>
      </c>
      <c r="E250" s="195" t="s">
        <v>5</v>
      </c>
      <c r="F250" s="196" t="s">
        <v>188</v>
      </c>
      <c r="H250" s="197">
        <v>407.337</v>
      </c>
      <c r="I250" s="198"/>
      <c r="L250" s="194"/>
      <c r="M250" s="199"/>
      <c r="N250" s="200"/>
      <c r="O250" s="200"/>
      <c r="P250" s="200"/>
      <c r="Q250" s="200"/>
      <c r="R250" s="200"/>
      <c r="S250" s="200"/>
      <c r="T250" s="201"/>
      <c r="AT250" s="195" t="s">
        <v>186</v>
      </c>
      <c r="AU250" s="195" t="s">
        <v>83</v>
      </c>
      <c r="AV250" s="12" t="s">
        <v>185</v>
      </c>
      <c r="AW250" s="12" t="s">
        <v>37</v>
      </c>
      <c r="AX250" s="12" t="s">
        <v>81</v>
      </c>
      <c r="AY250" s="195" t="s">
        <v>178</v>
      </c>
    </row>
    <row r="251" spans="2:65" s="1" customFormat="1" ht="25.5" customHeight="1">
      <c r="B251" s="172"/>
      <c r="C251" s="202" t="s">
        <v>300</v>
      </c>
      <c r="D251" s="202" t="s">
        <v>271</v>
      </c>
      <c r="E251" s="203" t="s">
        <v>347</v>
      </c>
      <c r="F251" s="204" t="s">
        <v>348</v>
      </c>
      <c r="G251" s="205" t="s">
        <v>196</v>
      </c>
      <c r="H251" s="206">
        <v>25.661</v>
      </c>
      <c r="I251" s="207"/>
      <c r="J251" s="208">
        <f>ROUND(I251*H251,2)</f>
        <v>0</v>
      </c>
      <c r="K251" s="204" t="s">
        <v>191</v>
      </c>
      <c r="L251" s="209"/>
      <c r="M251" s="210" t="s">
        <v>5</v>
      </c>
      <c r="N251" s="211" t="s">
        <v>44</v>
      </c>
      <c r="O251" s="40"/>
      <c r="P251" s="182">
        <f>O251*H251</f>
        <v>0</v>
      </c>
      <c r="Q251" s="182">
        <v>0</v>
      </c>
      <c r="R251" s="182">
        <f>Q251*H251</f>
        <v>0</v>
      </c>
      <c r="S251" s="182">
        <v>0</v>
      </c>
      <c r="T251" s="183">
        <f>S251*H251</f>
        <v>0</v>
      </c>
      <c r="AR251" s="22" t="s">
        <v>202</v>
      </c>
      <c r="AT251" s="22" t="s">
        <v>271</v>
      </c>
      <c r="AU251" s="22" t="s">
        <v>83</v>
      </c>
      <c r="AY251" s="22" t="s">
        <v>178</v>
      </c>
      <c r="BE251" s="184">
        <f>IF(N251="základní",J251,0)</f>
        <v>0</v>
      </c>
      <c r="BF251" s="184">
        <f>IF(N251="snížená",J251,0)</f>
        <v>0</v>
      </c>
      <c r="BG251" s="184">
        <f>IF(N251="zákl. přenesená",J251,0)</f>
        <v>0</v>
      </c>
      <c r="BH251" s="184">
        <f>IF(N251="sníž. přenesená",J251,0)</f>
        <v>0</v>
      </c>
      <c r="BI251" s="184">
        <f>IF(N251="nulová",J251,0)</f>
        <v>0</v>
      </c>
      <c r="BJ251" s="22" t="s">
        <v>81</v>
      </c>
      <c r="BK251" s="184">
        <f>ROUND(I251*H251,2)</f>
        <v>0</v>
      </c>
      <c r="BL251" s="22" t="s">
        <v>185</v>
      </c>
      <c r="BM251" s="22" t="s">
        <v>408</v>
      </c>
    </row>
    <row r="252" spans="2:51" s="11" customFormat="1" ht="13.5">
      <c r="B252" s="185"/>
      <c r="D252" s="186" t="s">
        <v>186</v>
      </c>
      <c r="E252" s="187" t="s">
        <v>5</v>
      </c>
      <c r="F252" s="188" t="s">
        <v>1182</v>
      </c>
      <c r="H252" s="189">
        <v>25.661</v>
      </c>
      <c r="I252" s="190"/>
      <c r="L252" s="185"/>
      <c r="M252" s="191"/>
      <c r="N252" s="192"/>
      <c r="O252" s="192"/>
      <c r="P252" s="192"/>
      <c r="Q252" s="192"/>
      <c r="R252" s="192"/>
      <c r="S252" s="192"/>
      <c r="T252" s="193"/>
      <c r="AT252" s="187" t="s">
        <v>186</v>
      </c>
      <c r="AU252" s="187" t="s">
        <v>83</v>
      </c>
      <c r="AV252" s="11" t="s">
        <v>83</v>
      </c>
      <c r="AW252" s="11" t="s">
        <v>37</v>
      </c>
      <c r="AX252" s="11" t="s">
        <v>73</v>
      </c>
      <c r="AY252" s="187" t="s">
        <v>178</v>
      </c>
    </row>
    <row r="253" spans="2:51" s="12" customFormat="1" ht="13.5">
      <c r="B253" s="194"/>
      <c r="D253" s="186" t="s">
        <v>186</v>
      </c>
      <c r="E253" s="195" t="s">
        <v>5</v>
      </c>
      <c r="F253" s="196" t="s">
        <v>188</v>
      </c>
      <c r="H253" s="197">
        <v>25.661</v>
      </c>
      <c r="I253" s="198"/>
      <c r="L253" s="194"/>
      <c r="M253" s="199"/>
      <c r="N253" s="200"/>
      <c r="O253" s="200"/>
      <c r="P253" s="200"/>
      <c r="Q253" s="200"/>
      <c r="R253" s="200"/>
      <c r="S253" s="200"/>
      <c r="T253" s="201"/>
      <c r="AT253" s="195" t="s">
        <v>186</v>
      </c>
      <c r="AU253" s="195" t="s">
        <v>83</v>
      </c>
      <c r="AV253" s="12" t="s">
        <v>185</v>
      </c>
      <c r="AW253" s="12" t="s">
        <v>37</v>
      </c>
      <c r="AX253" s="12" t="s">
        <v>81</v>
      </c>
      <c r="AY253" s="195" t="s">
        <v>178</v>
      </c>
    </row>
    <row r="254" spans="2:65" s="1" customFormat="1" ht="25.5" customHeight="1">
      <c r="B254" s="172"/>
      <c r="C254" s="173" t="s">
        <v>410</v>
      </c>
      <c r="D254" s="173" t="s">
        <v>180</v>
      </c>
      <c r="E254" s="174" t="s">
        <v>385</v>
      </c>
      <c r="F254" s="175" t="s">
        <v>386</v>
      </c>
      <c r="G254" s="176" t="s">
        <v>183</v>
      </c>
      <c r="H254" s="177">
        <v>713.38</v>
      </c>
      <c r="I254" s="178"/>
      <c r="J254" s="179">
        <f>ROUND(I254*H254,2)</f>
        <v>0</v>
      </c>
      <c r="K254" s="175" t="s">
        <v>184</v>
      </c>
      <c r="L254" s="39"/>
      <c r="M254" s="180" t="s">
        <v>5</v>
      </c>
      <c r="N254" s="181" t="s">
        <v>44</v>
      </c>
      <c r="O254" s="40"/>
      <c r="P254" s="182">
        <f>O254*H254</f>
        <v>0</v>
      </c>
      <c r="Q254" s="182">
        <v>0</v>
      </c>
      <c r="R254" s="182">
        <f>Q254*H254</f>
        <v>0</v>
      </c>
      <c r="S254" s="182">
        <v>0</v>
      </c>
      <c r="T254" s="183">
        <f>S254*H254</f>
        <v>0</v>
      </c>
      <c r="AR254" s="22" t="s">
        <v>185</v>
      </c>
      <c r="AT254" s="22" t="s">
        <v>180</v>
      </c>
      <c r="AU254" s="22" t="s">
        <v>83</v>
      </c>
      <c r="AY254" s="22" t="s">
        <v>178</v>
      </c>
      <c r="BE254" s="184">
        <f>IF(N254="základní",J254,0)</f>
        <v>0</v>
      </c>
      <c r="BF254" s="184">
        <f>IF(N254="snížená",J254,0)</f>
        <v>0</v>
      </c>
      <c r="BG254" s="184">
        <f>IF(N254="zákl. přenesená",J254,0)</f>
        <v>0</v>
      </c>
      <c r="BH254" s="184">
        <f>IF(N254="sníž. přenesená",J254,0)</f>
        <v>0</v>
      </c>
      <c r="BI254" s="184">
        <f>IF(N254="nulová",J254,0)</f>
        <v>0</v>
      </c>
      <c r="BJ254" s="22" t="s">
        <v>81</v>
      </c>
      <c r="BK254" s="184">
        <f>ROUND(I254*H254,2)</f>
        <v>0</v>
      </c>
      <c r="BL254" s="22" t="s">
        <v>185</v>
      </c>
      <c r="BM254" s="22" t="s">
        <v>413</v>
      </c>
    </row>
    <row r="255" spans="2:65" s="1" customFormat="1" ht="25.5" customHeight="1">
      <c r="B255" s="172"/>
      <c r="C255" s="173" t="s">
        <v>304</v>
      </c>
      <c r="D255" s="173" t="s">
        <v>180</v>
      </c>
      <c r="E255" s="174" t="s">
        <v>388</v>
      </c>
      <c r="F255" s="175" t="s">
        <v>389</v>
      </c>
      <c r="G255" s="176" t="s">
        <v>183</v>
      </c>
      <c r="H255" s="177">
        <v>470.295</v>
      </c>
      <c r="I255" s="178"/>
      <c r="J255" s="179">
        <f>ROUND(I255*H255,2)</f>
        <v>0</v>
      </c>
      <c r="K255" s="175" t="s">
        <v>344</v>
      </c>
      <c r="L255" s="39"/>
      <c r="M255" s="180" t="s">
        <v>5</v>
      </c>
      <c r="N255" s="181" t="s">
        <v>44</v>
      </c>
      <c r="O255" s="40"/>
      <c r="P255" s="182">
        <f>O255*H255</f>
        <v>0</v>
      </c>
      <c r="Q255" s="182">
        <v>0</v>
      </c>
      <c r="R255" s="182">
        <f>Q255*H255</f>
        <v>0</v>
      </c>
      <c r="S255" s="182">
        <v>0</v>
      </c>
      <c r="T255" s="183">
        <f>S255*H255</f>
        <v>0</v>
      </c>
      <c r="AR255" s="22" t="s">
        <v>185</v>
      </c>
      <c r="AT255" s="22" t="s">
        <v>180</v>
      </c>
      <c r="AU255" s="22" t="s">
        <v>83</v>
      </c>
      <c r="AY255" s="22" t="s">
        <v>178</v>
      </c>
      <c r="BE255" s="184">
        <f>IF(N255="základní",J255,0)</f>
        <v>0</v>
      </c>
      <c r="BF255" s="184">
        <f>IF(N255="snížená",J255,0)</f>
        <v>0</v>
      </c>
      <c r="BG255" s="184">
        <f>IF(N255="zákl. přenesená",J255,0)</f>
        <v>0</v>
      </c>
      <c r="BH255" s="184">
        <f>IF(N255="sníž. přenesená",J255,0)</f>
        <v>0</v>
      </c>
      <c r="BI255" s="184">
        <f>IF(N255="nulová",J255,0)</f>
        <v>0</v>
      </c>
      <c r="BJ255" s="22" t="s">
        <v>81</v>
      </c>
      <c r="BK255" s="184">
        <f>ROUND(I255*H255,2)</f>
        <v>0</v>
      </c>
      <c r="BL255" s="22" t="s">
        <v>185</v>
      </c>
      <c r="BM255" s="22" t="s">
        <v>418</v>
      </c>
    </row>
    <row r="256" spans="2:51" s="11" customFormat="1" ht="13.5">
      <c r="B256" s="185"/>
      <c r="D256" s="186" t="s">
        <v>186</v>
      </c>
      <c r="E256" s="187" t="s">
        <v>5</v>
      </c>
      <c r="F256" s="188" t="s">
        <v>1183</v>
      </c>
      <c r="H256" s="189">
        <v>439.422</v>
      </c>
      <c r="I256" s="190"/>
      <c r="L256" s="185"/>
      <c r="M256" s="191"/>
      <c r="N256" s="192"/>
      <c r="O256" s="192"/>
      <c r="P256" s="192"/>
      <c r="Q256" s="192"/>
      <c r="R256" s="192"/>
      <c r="S256" s="192"/>
      <c r="T256" s="193"/>
      <c r="AT256" s="187" t="s">
        <v>186</v>
      </c>
      <c r="AU256" s="187" t="s">
        <v>83</v>
      </c>
      <c r="AV256" s="11" t="s">
        <v>83</v>
      </c>
      <c r="AW256" s="11" t="s">
        <v>37</v>
      </c>
      <c r="AX256" s="11" t="s">
        <v>73</v>
      </c>
      <c r="AY256" s="187" t="s">
        <v>178</v>
      </c>
    </row>
    <row r="257" spans="2:51" s="11" customFormat="1" ht="13.5">
      <c r="B257" s="185"/>
      <c r="D257" s="186" t="s">
        <v>186</v>
      </c>
      <c r="E257" s="187" t="s">
        <v>5</v>
      </c>
      <c r="F257" s="188" t="s">
        <v>1184</v>
      </c>
      <c r="H257" s="189">
        <v>30.873</v>
      </c>
      <c r="I257" s="190"/>
      <c r="L257" s="185"/>
      <c r="M257" s="191"/>
      <c r="N257" s="192"/>
      <c r="O257" s="192"/>
      <c r="P257" s="192"/>
      <c r="Q257" s="192"/>
      <c r="R257" s="192"/>
      <c r="S257" s="192"/>
      <c r="T257" s="193"/>
      <c r="AT257" s="187" t="s">
        <v>186</v>
      </c>
      <c r="AU257" s="187" t="s">
        <v>83</v>
      </c>
      <c r="AV257" s="11" t="s">
        <v>83</v>
      </c>
      <c r="AW257" s="11" t="s">
        <v>37</v>
      </c>
      <c r="AX257" s="11" t="s">
        <v>73</v>
      </c>
      <c r="AY257" s="187" t="s">
        <v>178</v>
      </c>
    </row>
    <row r="258" spans="2:51" s="12" customFormat="1" ht="13.5">
      <c r="B258" s="194"/>
      <c r="D258" s="186" t="s">
        <v>186</v>
      </c>
      <c r="E258" s="195" t="s">
        <v>5</v>
      </c>
      <c r="F258" s="196" t="s">
        <v>188</v>
      </c>
      <c r="H258" s="197">
        <v>470.295</v>
      </c>
      <c r="I258" s="198"/>
      <c r="L258" s="194"/>
      <c r="M258" s="199"/>
      <c r="N258" s="200"/>
      <c r="O258" s="200"/>
      <c r="P258" s="200"/>
      <c r="Q258" s="200"/>
      <c r="R258" s="200"/>
      <c r="S258" s="200"/>
      <c r="T258" s="201"/>
      <c r="AT258" s="195" t="s">
        <v>186</v>
      </c>
      <c r="AU258" s="195" t="s">
        <v>83</v>
      </c>
      <c r="AV258" s="12" t="s">
        <v>185</v>
      </c>
      <c r="AW258" s="12" t="s">
        <v>37</v>
      </c>
      <c r="AX258" s="12" t="s">
        <v>81</v>
      </c>
      <c r="AY258" s="195" t="s">
        <v>178</v>
      </c>
    </row>
    <row r="259" spans="2:65" s="1" customFormat="1" ht="25.5" customHeight="1">
      <c r="B259" s="172"/>
      <c r="C259" s="173" t="s">
        <v>420</v>
      </c>
      <c r="D259" s="173" t="s">
        <v>180</v>
      </c>
      <c r="E259" s="174" t="s">
        <v>393</v>
      </c>
      <c r="F259" s="175" t="s">
        <v>394</v>
      </c>
      <c r="G259" s="176" t="s">
        <v>183</v>
      </c>
      <c r="H259" s="177">
        <v>32.58</v>
      </c>
      <c r="I259" s="178"/>
      <c r="J259" s="179">
        <f>ROUND(I259*H259,2)</f>
        <v>0</v>
      </c>
      <c r="K259" s="175" t="s">
        <v>344</v>
      </c>
      <c r="L259" s="39"/>
      <c r="M259" s="180" t="s">
        <v>5</v>
      </c>
      <c r="N259" s="181" t="s">
        <v>44</v>
      </c>
      <c r="O259" s="40"/>
      <c r="P259" s="182">
        <f>O259*H259</f>
        <v>0</v>
      </c>
      <c r="Q259" s="182">
        <v>0</v>
      </c>
      <c r="R259" s="182">
        <f>Q259*H259</f>
        <v>0</v>
      </c>
      <c r="S259" s="182">
        <v>0</v>
      </c>
      <c r="T259" s="183">
        <f>S259*H259</f>
        <v>0</v>
      </c>
      <c r="AR259" s="22" t="s">
        <v>185</v>
      </c>
      <c r="AT259" s="22" t="s">
        <v>180</v>
      </c>
      <c r="AU259" s="22" t="s">
        <v>83</v>
      </c>
      <c r="AY259" s="22" t="s">
        <v>178</v>
      </c>
      <c r="BE259" s="184">
        <f>IF(N259="základní",J259,0)</f>
        <v>0</v>
      </c>
      <c r="BF259" s="184">
        <f>IF(N259="snížená",J259,0)</f>
        <v>0</v>
      </c>
      <c r="BG259" s="184">
        <f>IF(N259="zákl. přenesená",J259,0)</f>
        <v>0</v>
      </c>
      <c r="BH259" s="184">
        <f>IF(N259="sníž. přenesená",J259,0)</f>
        <v>0</v>
      </c>
      <c r="BI259" s="184">
        <f>IF(N259="nulová",J259,0)</f>
        <v>0</v>
      </c>
      <c r="BJ259" s="22" t="s">
        <v>81</v>
      </c>
      <c r="BK259" s="184">
        <f>ROUND(I259*H259,2)</f>
        <v>0</v>
      </c>
      <c r="BL259" s="22" t="s">
        <v>185</v>
      </c>
      <c r="BM259" s="22" t="s">
        <v>423</v>
      </c>
    </row>
    <row r="260" spans="2:51" s="11" customFormat="1" ht="13.5">
      <c r="B260" s="185"/>
      <c r="D260" s="186" t="s">
        <v>186</v>
      </c>
      <c r="E260" s="187" t="s">
        <v>5</v>
      </c>
      <c r="F260" s="188" t="s">
        <v>1185</v>
      </c>
      <c r="H260" s="189">
        <v>32.58</v>
      </c>
      <c r="I260" s="190"/>
      <c r="L260" s="185"/>
      <c r="M260" s="191"/>
      <c r="N260" s="192"/>
      <c r="O260" s="192"/>
      <c r="P260" s="192"/>
      <c r="Q260" s="192"/>
      <c r="R260" s="192"/>
      <c r="S260" s="192"/>
      <c r="T260" s="193"/>
      <c r="AT260" s="187" t="s">
        <v>186</v>
      </c>
      <c r="AU260" s="187" t="s">
        <v>83</v>
      </c>
      <c r="AV260" s="11" t="s">
        <v>83</v>
      </c>
      <c r="AW260" s="11" t="s">
        <v>37</v>
      </c>
      <c r="AX260" s="11" t="s">
        <v>73</v>
      </c>
      <c r="AY260" s="187" t="s">
        <v>178</v>
      </c>
    </row>
    <row r="261" spans="2:51" s="12" customFormat="1" ht="13.5">
      <c r="B261" s="194"/>
      <c r="D261" s="186" t="s">
        <v>186</v>
      </c>
      <c r="E261" s="195" t="s">
        <v>5</v>
      </c>
      <c r="F261" s="196" t="s">
        <v>188</v>
      </c>
      <c r="H261" s="197">
        <v>32.58</v>
      </c>
      <c r="I261" s="198"/>
      <c r="L261" s="194"/>
      <c r="M261" s="199"/>
      <c r="N261" s="200"/>
      <c r="O261" s="200"/>
      <c r="P261" s="200"/>
      <c r="Q261" s="200"/>
      <c r="R261" s="200"/>
      <c r="S261" s="200"/>
      <c r="T261" s="201"/>
      <c r="AT261" s="195" t="s">
        <v>186</v>
      </c>
      <c r="AU261" s="195" t="s">
        <v>83</v>
      </c>
      <c r="AV261" s="12" t="s">
        <v>185</v>
      </c>
      <c r="AW261" s="12" t="s">
        <v>37</v>
      </c>
      <c r="AX261" s="12" t="s">
        <v>81</v>
      </c>
      <c r="AY261" s="195" t="s">
        <v>178</v>
      </c>
    </row>
    <row r="262" spans="2:65" s="1" customFormat="1" ht="38.25" customHeight="1">
      <c r="B262" s="172"/>
      <c r="C262" s="173" t="s">
        <v>308</v>
      </c>
      <c r="D262" s="173" t="s">
        <v>180</v>
      </c>
      <c r="E262" s="174" t="s">
        <v>1186</v>
      </c>
      <c r="F262" s="175" t="s">
        <v>1187</v>
      </c>
      <c r="G262" s="176" t="s">
        <v>183</v>
      </c>
      <c r="H262" s="177">
        <v>25.614</v>
      </c>
      <c r="I262" s="178"/>
      <c r="J262" s="179">
        <f>ROUND(I262*H262,2)</f>
        <v>0</v>
      </c>
      <c r="K262" s="175" t="s">
        <v>191</v>
      </c>
      <c r="L262" s="39"/>
      <c r="M262" s="180" t="s">
        <v>5</v>
      </c>
      <c r="N262" s="181" t="s">
        <v>44</v>
      </c>
      <c r="O262" s="40"/>
      <c r="P262" s="182">
        <f>O262*H262</f>
        <v>0</v>
      </c>
      <c r="Q262" s="182">
        <v>0</v>
      </c>
      <c r="R262" s="182">
        <f>Q262*H262</f>
        <v>0</v>
      </c>
      <c r="S262" s="182">
        <v>0</v>
      </c>
      <c r="T262" s="183">
        <f>S262*H262</f>
        <v>0</v>
      </c>
      <c r="AR262" s="22" t="s">
        <v>185</v>
      </c>
      <c r="AT262" s="22" t="s">
        <v>180</v>
      </c>
      <c r="AU262" s="22" t="s">
        <v>83</v>
      </c>
      <c r="AY262" s="22" t="s">
        <v>178</v>
      </c>
      <c r="BE262" s="184">
        <f>IF(N262="základní",J262,0)</f>
        <v>0</v>
      </c>
      <c r="BF262" s="184">
        <f>IF(N262="snížená",J262,0)</f>
        <v>0</v>
      </c>
      <c r="BG262" s="184">
        <f>IF(N262="zákl. přenesená",J262,0)</f>
        <v>0</v>
      </c>
      <c r="BH262" s="184">
        <f>IF(N262="sníž. přenesená",J262,0)</f>
        <v>0</v>
      </c>
      <c r="BI262" s="184">
        <f>IF(N262="nulová",J262,0)</f>
        <v>0</v>
      </c>
      <c r="BJ262" s="22" t="s">
        <v>81</v>
      </c>
      <c r="BK262" s="184">
        <f>ROUND(I262*H262,2)</f>
        <v>0</v>
      </c>
      <c r="BL262" s="22" t="s">
        <v>185</v>
      </c>
      <c r="BM262" s="22" t="s">
        <v>427</v>
      </c>
    </row>
    <row r="263" spans="2:65" s="1" customFormat="1" ht="25.5" customHeight="1">
      <c r="B263" s="172"/>
      <c r="C263" s="173" t="s">
        <v>429</v>
      </c>
      <c r="D263" s="173" t="s">
        <v>180</v>
      </c>
      <c r="E263" s="174" t="s">
        <v>1188</v>
      </c>
      <c r="F263" s="175" t="s">
        <v>1189</v>
      </c>
      <c r="G263" s="176" t="s">
        <v>183</v>
      </c>
      <c r="H263" s="177">
        <v>25.614</v>
      </c>
      <c r="I263" s="178"/>
      <c r="J263" s="179">
        <f>ROUND(I263*H263,2)</f>
        <v>0</v>
      </c>
      <c r="K263" s="175" t="s">
        <v>191</v>
      </c>
      <c r="L263" s="39"/>
      <c r="M263" s="180" t="s">
        <v>5</v>
      </c>
      <c r="N263" s="181" t="s">
        <v>44</v>
      </c>
      <c r="O263" s="40"/>
      <c r="P263" s="182">
        <f>O263*H263</f>
        <v>0</v>
      </c>
      <c r="Q263" s="182">
        <v>0</v>
      </c>
      <c r="R263" s="182">
        <f>Q263*H263</f>
        <v>0</v>
      </c>
      <c r="S263" s="182">
        <v>0</v>
      </c>
      <c r="T263" s="183">
        <f>S263*H263</f>
        <v>0</v>
      </c>
      <c r="AR263" s="22" t="s">
        <v>185</v>
      </c>
      <c r="AT263" s="22" t="s">
        <v>180</v>
      </c>
      <c r="AU263" s="22" t="s">
        <v>83</v>
      </c>
      <c r="AY263" s="22" t="s">
        <v>178</v>
      </c>
      <c r="BE263" s="184">
        <f>IF(N263="základní",J263,0)</f>
        <v>0</v>
      </c>
      <c r="BF263" s="184">
        <f>IF(N263="snížená",J263,0)</f>
        <v>0</v>
      </c>
      <c r="BG263" s="184">
        <f>IF(N263="zákl. přenesená",J263,0)</f>
        <v>0</v>
      </c>
      <c r="BH263" s="184">
        <f>IF(N263="sníž. přenesená",J263,0)</f>
        <v>0</v>
      </c>
      <c r="BI263" s="184">
        <f>IF(N263="nulová",J263,0)</f>
        <v>0</v>
      </c>
      <c r="BJ263" s="22" t="s">
        <v>81</v>
      </c>
      <c r="BK263" s="184">
        <f>ROUND(I263*H263,2)</f>
        <v>0</v>
      </c>
      <c r="BL263" s="22" t="s">
        <v>185</v>
      </c>
      <c r="BM263" s="22" t="s">
        <v>432</v>
      </c>
    </row>
    <row r="264" spans="2:51" s="11" customFormat="1" ht="13.5">
      <c r="B264" s="185"/>
      <c r="D264" s="186" t="s">
        <v>186</v>
      </c>
      <c r="E264" s="187" t="s">
        <v>5</v>
      </c>
      <c r="F264" s="188" t="s">
        <v>1190</v>
      </c>
      <c r="H264" s="189">
        <v>25.614</v>
      </c>
      <c r="I264" s="190"/>
      <c r="L264" s="185"/>
      <c r="M264" s="191"/>
      <c r="N264" s="192"/>
      <c r="O264" s="192"/>
      <c r="P264" s="192"/>
      <c r="Q264" s="192"/>
      <c r="R264" s="192"/>
      <c r="S264" s="192"/>
      <c r="T264" s="193"/>
      <c r="AT264" s="187" t="s">
        <v>186</v>
      </c>
      <c r="AU264" s="187" t="s">
        <v>83</v>
      </c>
      <c r="AV264" s="11" t="s">
        <v>83</v>
      </c>
      <c r="AW264" s="11" t="s">
        <v>37</v>
      </c>
      <c r="AX264" s="11" t="s">
        <v>73</v>
      </c>
      <c r="AY264" s="187" t="s">
        <v>178</v>
      </c>
    </row>
    <row r="265" spans="2:51" s="12" customFormat="1" ht="13.5">
      <c r="B265" s="194"/>
      <c r="D265" s="186" t="s">
        <v>186</v>
      </c>
      <c r="E265" s="195" t="s">
        <v>5</v>
      </c>
      <c r="F265" s="196" t="s">
        <v>188</v>
      </c>
      <c r="H265" s="197">
        <v>25.614</v>
      </c>
      <c r="I265" s="198"/>
      <c r="L265" s="194"/>
      <c r="M265" s="199"/>
      <c r="N265" s="200"/>
      <c r="O265" s="200"/>
      <c r="P265" s="200"/>
      <c r="Q265" s="200"/>
      <c r="R265" s="200"/>
      <c r="S265" s="200"/>
      <c r="T265" s="201"/>
      <c r="AT265" s="195" t="s">
        <v>186</v>
      </c>
      <c r="AU265" s="195" t="s">
        <v>83</v>
      </c>
      <c r="AV265" s="12" t="s">
        <v>185</v>
      </c>
      <c r="AW265" s="12" t="s">
        <v>37</v>
      </c>
      <c r="AX265" s="12" t="s">
        <v>81</v>
      </c>
      <c r="AY265" s="195" t="s">
        <v>178</v>
      </c>
    </row>
    <row r="266" spans="2:65" s="1" customFormat="1" ht="16.5" customHeight="1">
      <c r="B266" s="172"/>
      <c r="C266" s="173" t="s">
        <v>311</v>
      </c>
      <c r="D266" s="173" t="s">
        <v>180</v>
      </c>
      <c r="E266" s="174" t="s">
        <v>397</v>
      </c>
      <c r="F266" s="175" t="s">
        <v>398</v>
      </c>
      <c r="G266" s="176" t="s">
        <v>183</v>
      </c>
      <c r="H266" s="177">
        <v>116.465</v>
      </c>
      <c r="I266" s="178"/>
      <c r="J266" s="179">
        <f>ROUND(I266*H266,2)</f>
        <v>0</v>
      </c>
      <c r="K266" s="175" t="s">
        <v>197</v>
      </c>
      <c r="L266" s="39"/>
      <c r="M266" s="180" t="s">
        <v>5</v>
      </c>
      <c r="N266" s="181" t="s">
        <v>44</v>
      </c>
      <c r="O266" s="40"/>
      <c r="P266" s="182">
        <f>O266*H266</f>
        <v>0</v>
      </c>
      <c r="Q266" s="182">
        <v>0</v>
      </c>
      <c r="R266" s="182">
        <f>Q266*H266</f>
        <v>0</v>
      </c>
      <c r="S266" s="182">
        <v>0</v>
      </c>
      <c r="T266" s="183">
        <f>S266*H266</f>
        <v>0</v>
      </c>
      <c r="AR266" s="22" t="s">
        <v>185</v>
      </c>
      <c r="AT266" s="22" t="s">
        <v>180</v>
      </c>
      <c r="AU266" s="22" t="s">
        <v>83</v>
      </c>
      <c r="AY266" s="22" t="s">
        <v>178</v>
      </c>
      <c r="BE266" s="184">
        <f>IF(N266="základní",J266,0)</f>
        <v>0</v>
      </c>
      <c r="BF266" s="184">
        <f>IF(N266="snížená",J266,0)</f>
        <v>0</v>
      </c>
      <c r="BG266" s="184">
        <f>IF(N266="zákl. přenesená",J266,0)</f>
        <v>0</v>
      </c>
      <c r="BH266" s="184">
        <f>IF(N266="sníž. přenesená",J266,0)</f>
        <v>0</v>
      </c>
      <c r="BI266" s="184">
        <f>IF(N266="nulová",J266,0)</f>
        <v>0</v>
      </c>
      <c r="BJ266" s="22" t="s">
        <v>81</v>
      </c>
      <c r="BK266" s="184">
        <f>ROUND(I266*H266,2)</f>
        <v>0</v>
      </c>
      <c r="BL266" s="22" t="s">
        <v>185</v>
      </c>
      <c r="BM266" s="22" t="s">
        <v>436</v>
      </c>
    </row>
    <row r="267" spans="2:51" s="11" customFormat="1" ht="13.5">
      <c r="B267" s="185"/>
      <c r="D267" s="186" t="s">
        <v>186</v>
      </c>
      <c r="E267" s="187" t="s">
        <v>5</v>
      </c>
      <c r="F267" s="188" t="s">
        <v>1191</v>
      </c>
      <c r="H267" s="189">
        <v>116.465</v>
      </c>
      <c r="I267" s="190"/>
      <c r="L267" s="185"/>
      <c r="M267" s="191"/>
      <c r="N267" s="192"/>
      <c r="O267" s="192"/>
      <c r="P267" s="192"/>
      <c r="Q267" s="192"/>
      <c r="R267" s="192"/>
      <c r="S267" s="192"/>
      <c r="T267" s="193"/>
      <c r="AT267" s="187" t="s">
        <v>186</v>
      </c>
      <c r="AU267" s="187" t="s">
        <v>83</v>
      </c>
      <c r="AV267" s="11" t="s">
        <v>83</v>
      </c>
      <c r="AW267" s="11" t="s">
        <v>37</v>
      </c>
      <c r="AX267" s="11" t="s">
        <v>73</v>
      </c>
      <c r="AY267" s="187" t="s">
        <v>178</v>
      </c>
    </row>
    <row r="268" spans="2:51" s="12" customFormat="1" ht="13.5">
      <c r="B268" s="194"/>
      <c r="D268" s="186" t="s">
        <v>186</v>
      </c>
      <c r="E268" s="195" t="s">
        <v>5</v>
      </c>
      <c r="F268" s="196" t="s">
        <v>188</v>
      </c>
      <c r="H268" s="197">
        <v>116.465</v>
      </c>
      <c r="I268" s="198"/>
      <c r="L268" s="194"/>
      <c r="M268" s="199"/>
      <c r="N268" s="200"/>
      <c r="O268" s="200"/>
      <c r="P268" s="200"/>
      <c r="Q268" s="200"/>
      <c r="R268" s="200"/>
      <c r="S268" s="200"/>
      <c r="T268" s="201"/>
      <c r="AT268" s="195" t="s">
        <v>186</v>
      </c>
      <c r="AU268" s="195" t="s">
        <v>83</v>
      </c>
      <c r="AV268" s="12" t="s">
        <v>185</v>
      </c>
      <c r="AW268" s="12" t="s">
        <v>37</v>
      </c>
      <c r="AX268" s="12" t="s">
        <v>81</v>
      </c>
      <c r="AY268" s="195" t="s">
        <v>178</v>
      </c>
    </row>
    <row r="269" spans="2:65" s="1" customFormat="1" ht="16.5" customHeight="1">
      <c r="B269" s="172"/>
      <c r="C269" s="173" t="s">
        <v>438</v>
      </c>
      <c r="D269" s="173" t="s">
        <v>180</v>
      </c>
      <c r="E269" s="174" t="s">
        <v>1192</v>
      </c>
      <c r="F269" s="175" t="s">
        <v>1193</v>
      </c>
      <c r="G269" s="176" t="s">
        <v>183</v>
      </c>
      <c r="H269" s="177">
        <v>25.614</v>
      </c>
      <c r="I269" s="178"/>
      <c r="J269" s="179">
        <f>ROUND(I269*H269,2)</f>
        <v>0</v>
      </c>
      <c r="K269" s="175" t="s">
        <v>191</v>
      </c>
      <c r="L269" s="39"/>
      <c r="M269" s="180" t="s">
        <v>5</v>
      </c>
      <c r="N269" s="181" t="s">
        <v>44</v>
      </c>
      <c r="O269" s="40"/>
      <c r="P269" s="182">
        <f>O269*H269</f>
        <v>0</v>
      </c>
      <c r="Q269" s="182">
        <v>0</v>
      </c>
      <c r="R269" s="182">
        <f>Q269*H269</f>
        <v>0</v>
      </c>
      <c r="S269" s="182">
        <v>0</v>
      </c>
      <c r="T269" s="183">
        <f>S269*H269</f>
        <v>0</v>
      </c>
      <c r="AR269" s="22" t="s">
        <v>185</v>
      </c>
      <c r="AT269" s="22" t="s">
        <v>180</v>
      </c>
      <c r="AU269" s="22" t="s">
        <v>83</v>
      </c>
      <c r="AY269" s="22" t="s">
        <v>178</v>
      </c>
      <c r="BE269" s="184">
        <f>IF(N269="základní",J269,0)</f>
        <v>0</v>
      </c>
      <c r="BF269" s="184">
        <f>IF(N269="snížená",J269,0)</f>
        <v>0</v>
      </c>
      <c r="BG269" s="184">
        <f>IF(N269="zákl. přenesená",J269,0)</f>
        <v>0</v>
      </c>
      <c r="BH269" s="184">
        <f>IF(N269="sníž. přenesená",J269,0)</f>
        <v>0</v>
      </c>
      <c r="BI269" s="184">
        <f>IF(N269="nulová",J269,0)</f>
        <v>0</v>
      </c>
      <c r="BJ269" s="22" t="s">
        <v>81</v>
      </c>
      <c r="BK269" s="184">
        <f>ROUND(I269*H269,2)</f>
        <v>0</v>
      </c>
      <c r="BL269" s="22" t="s">
        <v>185</v>
      </c>
      <c r="BM269" s="22" t="s">
        <v>441</v>
      </c>
    </row>
    <row r="270" spans="2:65" s="1" customFormat="1" ht="16.5" customHeight="1">
      <c r="B270" s="172"/>
      <c r="C270" s="173" t="s">
        <v>316</v>
      </c>
      <c r="D270" s="173" t="s">
        <v>180</v>
      </c>
      <c r="E270" s="174" t="s">
        <v>402</v>
      </c>
      <c r="F270" s="175" t="s">
        <v>403</v>
      </c>
      <c r="G270" s="176" t="s">
        <v>183</v>
      </c>
      <c r="H270" s="177">
        <v>27.405</v>
      </c>
      <c r="I270" s="178"/>
      <c r="J270" s="179">
        <f>ROUND(I270*H270,2)</f>
        <v>0</v>
      </c>
      <c r="K270" s="175" t="s">
        <v>191</v>
      </c>
      <c r="L270" s="39"/>
      <c r="M270" s="180" t="s">
        <v>5</v>
      </c>
      <c r="N270" s="181" t="s">
        <v>44</v>
      </c>
      <c r="O270" s="40"/>
      <c r="P270" s="182">
        <f>O270*H270</f>
        <v>0</v>
      </c>
      <c r="Q270" s="182">
        <v>0</v>
      </c>
      <c r="R270" s="182">
        <f>Q270*H270</f>
        <v>0</v>
      </c>
      <c r="S270" s="182">
        <v>0</v>
      </c>
      <c r="T270" s="183">
        <f>S270*H270</f>
        <v>0</v>
      </c>
      <c r="AR270" s="22" t="s">
        <v>185</v>
      </c>
      <c r="AT270" s="22" t="s">
        <v>180</v>
      </c>
      <c r="AU270" s="22" t="s">
        <v>83</v>
      </c>
      <c r="AY270" s="22" t="s">
        <v>178</v>
      </c>
      <c r="BE270" s="184">
        <f>IF(N270="základní",J270,0)</f>
        <v>0</v>
      </c>
      <c r="BF270" s="184">
        <f>IF(N270="snížená",J270,0)</f>
        <v>0</v>
      </c>
      <c r="BG270" s="184">
        <f>IF(N270="zákl. přenesená",J270,0)</f>
        <v>0</v>
      </c>
      <c r="BH270" s="184">
        <f>IF(N270="sníž. přenesená",J270,0)</f>
        <v>0</v>
      </c>
      <c r="BI270" s="184">
        <f>IF(N270="nulová",J270,0)</f>
        <v>0</v>
      </c>
      <c r="BJ270" s="22" t="s">
        <v>81</v>
      </c>
      <c r="BK270" s="184">
        <f>ROUND(I270*H270,2)</f>
        <v>0</v>
      </c>
      <c r="BL270" s="22" t="s">
        <v>185</v>
      </c>
      <c r="BM270" s="22" t="s">
        <v>444</v>
      </c>
    </row>
    <row r="271" spans="2:51" s="11" customFormat="1" ht="13.5">
      <c r="B271" s="185"/>
      <c r="D271" s="186" t="s">
        <v>186</v>
      </c>
      <c r="E271" s="187" t="s">
        <v>5</v>
      </c>
      <c r="F271" s="188" t="s">
        <v>1194</v>
      </c>
      <c r="H271" s="189">
        <v>27.405</v>
      </c>
      <c r="I271" s="190"/>
      <c r="L271" s="185"/>
      <c r="M271" s="191"/>
      <c r="N271" s="192"/>
      <c r="O271" s="192"/>
      <c r="P271" s="192"/>
      <c r="Q271" s="192"/>
      <c r="R271" s="192"/>
      <c r="S271" s="192"/>
      <c r="T271" s="193"/>
      <c r="AT271" s="187" t="s">
        <v>186</v>
      </c>
      <c r="AU271" s="187" t="s">
        <v>83</v>
      </c>
      <c r="AV271" s="11" t="s">
        <v>83</v>
      </c>
      <c r="AW271" s="11" t="s">
        <v>37</v>
      </c>
      <c r="AX271" s="11" t="s">
        <v>73</v>
      </c>
      <c r="AY271" s="187" t="s">
        <v>178</v>
      </c>
    </row>
    <row r="272" spans="2:51" s="12" customFormat="1" ht="13.5">
      <c r="B272" s="194"/>
      <c r="D272" s="186" t="s">
        <v>186</v>
      </c>
      <c r="E272" s="195" t="s">
        <v>5</v>
      </c>
      <c r="F272" s="196" t="s">
        <v>188</v>
      </c>
      <c r="H272" s="197">
        <v>27.405</v>
      </c>
      <c r="I272" s="198"/>
      <c r="L272" s="194"/>
      <c r="M272" s="199"/>
      <c r="N272" s="200"/>
      <c r="O272" s="200"/>
      <c r="P272" s="200"/>
      <c r="Q272" s="200"/>
      <c r="R272" s="200"/>
      <c r="S272" s="200"/>
      <c r="T272" s="201"/>
      <c r="AT272" s="195" t="s">
        <v>186</v>
      </c>
      <c r="AU272" s="195" t="s">
        <v>83</v>
      </c>
      <c r="AV272" s="12" t="s">
        <v>185</v>
      </c>
      <c r="AW272" s="12" t="s">
        <v>37</v>
      </c>
      <c r="AX272" s="12" t="s">
        <v>81</v>
      </c>
      <c r="AY272" s="195" t="s">
        <v>178</v>
      </c>
    </row>
    <row r="273" spans="2:65" s="1" customFormat="1" ht="25.5" customHeight="1">
      <c r="B273" s="172"/>
      <c r="C273" s="173" t="s">
        <v>445</v>
      </c>
      <c r="D273" s="173" t="s">
        <v>180</v>
      </c>
      <c r="E273" s="174" t="s">
        <v>411</v>
      </c>
      <c r="F273" s="175" t="s">
        <v>412</v>
      </c>
      <c r="G273" s="176" t="s">
        <v>183</v>
      </c>
      <c r="H273" s="177">
        <v>58.4</v>
      </c>
      <c r="I273" s="178"/>
      <c r="J273" s="179">
        <f>ROUND(I273*H273,2)</f>
        <v>0</v>
      </c>
      <c r="K273" s="175" t="s">
        <v>184</v>
      </c>
      <c r="L273" s="39"/>
      <c r="M273" s="180" t="s">
        <v>5</v>
      </c>
      <c r="N273" s="181" t="s">
        <v>44</v>
      </c>
      <c r="O273" s="40"/>
      <c r="P273" s="182">
        <f>O273*H273</f>
        <v>0</v>
      </c>
      <c r="Q273" s="182">
        <v>0</v>
      </c>
      <c r="R273" s="182">
        <f>Q273*H273</f>
        <v>0</v>
      </c>
      <c r="S273" s="182">
        <v>0</v>
      </c>
      <c r="T273" s="183">
        <f>S273*H273</f>
        <v>0</v>
      </c>
      <c r="AR273" s="22" t="s">
        <v>185</v>
      </c>
      <c r="AT273" s="22" t="s">
        <v>180</v>
      </c>
      <c r="AU273" s="22" t="s">
        <v>83</v>
      </c>
      <c r="AY273" s="22" t="s">
        <v>178</v>
      </c>
      <c r="BE273" s="184">
        <f>IF(N273="základní",J273,0)</f>
        <v>0</v>
      </c>
      <c r="BF273" s="184">
        <f>IF(N273="snížená",J273,0)</f>
        <v>0</v>
      </c>
      <c r="BG273" s="184">
        <f>IF(N273="zákl. přenesená",J273,0)</f>
        <v>0</v>
      </c>
      <c r="BH273" s="184">
        <f>IF(N273="sníž. přenesená",J273,0)</f>
        <v>0</v>
      </c>
      <c r="BI273" s="184">
        <f>IF(N273="nulová",J273,0)</f>
        <v>0</v>
      </c>
      <c r="BJ273" s="22" t="s">
        <v>81</v>
      </c>
      <c r="BK273" s="184">
        <f>ROUND(I273*H273,2)</f>
        <v>0</v>
      </c>
      <c r="BL273" s="22" t="s">
        <v>185</v>
      </c>
      <c r="BM273" s="22" t="s">
        <v>448</v>
      </c>
    </row>
    <row r="274" spans="2:63" s="10" customFormat="1" ht="29.85" customHeight="1">
      <c r="B274" s="159"/>
      <c r="D274" s="160" t="s">
        <v>72</v>
      </c>
      <c r="E274" s="170" t="s">
        <v>202</v>
      </c>
      <c r="F274" s="170" t="s">
        <v>1195</v>
      </c>
      <c r="I274" s="162"/>
      <c r="J274" s="171">
        <f>BK274</f>
        <v>0</v>
      </c>
      <c r="L274" s="159"/>
      <c r="M274" s="164"/>
      <c r="N274" s="165"/>
      <c r="O274" s="165"/>
      <c r="P274" s="166">
        <f>SUM(P275:P279)</f>
        <v>0</v>
      </c>
      <c r="Q274" s="165"/>
      <c r="R274" s="166">
        <f>SUM(R275:R279)</f>
        <v>0</v>
      </c>
      <c r="S274" s="165"/>
      <c r="T274" s="167">
        <f>SUM(T275:T279)</f>
        <v>0</v>
      </c>
      <c r="AR274" s="160" t="s">
        <v>81</v>
      </c>
      <c r="AT274" s="168" t="s">
        <v>72</v>
      </c>
      <c r="AU274" s="168" t="s">
        <v>81</v>
      </c>
      <c r="AY274" s="160" t="s">
        <v>178</v>
      </c>
      <c r="BK274" s="169">
        <f>SUM(BK275:BK279)</f>
        <v>0</v>
      </c>
    </row>
    <row r="275" spans="2:65" s="1" customFormat="1" ht="16.5" customHeight="1">
      <c r="B275" s="172"/>
      <c r="C275" s="173" t="s">
        <v>323</v>
      </c>
      <c r="D275" s="173" t="s">
        <v>180</v>
      </c>
      <c r="E275" s="174" t="s">
        <v>1196</v>
      </c>
      <c r="F275" s="175" t="s">
        <v>1197</v>
      </c>
      <c r="G275" s="176" t="s">
        <v>290</v>
      </c>
      <c r="H275" s="177">
        <v>41</v>
      </c>
      <c r="I275" s="178"/>
      <c r="J275" s="179">
        <f>ROUND(I275*H275,2)</f>
        <v>0</v>
      </c>
      <c r="K275" s="175" t="s">
        <v>5</v>
      </c>
      <c r="L275" s="39"/>
      <c r="M275" s="180" t="s">
        <v>5</v>
      </c>
      <c r="N275" s="181" t="s">
        <v>44</v>
      </c>
      <c r="O275" s="40"/>
      <c r="P275" s="182">
        <f>O275*H275</f>
        <v>0</v>
      </c>
      <c r="Q275" s="182">
        <v>0</v>
      </c>
      <c r="R275" s="182">
        <f>Q275*H275</f>
        <v>0</v>
      </c>
      <c r="S275" s="182">
        <v>0</v>
      </c>
      <c r="T275" s="183">
        <f>S275*H275</f>
        <v>0</v>
      </c>
      <c r="AR275" s="22" t="s">
        <v>185</v>
      </c>
      <c r="AT275" s="22" t="s">
        <v>180</v>
      </c>
      <c r="AU275" s="22" t="s">
        <v>83</v>
      </c>
      <c r="AY275" s="22" t="s">
        <v>178</v>
      </c>
      <c r="BE275" s="184">
        <f>IF(N275="základní",J275,0)</f>
        <v>0</v>
      </c>
      <c r="BF275" s="184">
        <f>IF(N275="snížená",J275,0)</f>
        <v>0</v>
      </c>
      <c r="BG275" s="184">
        <f>IF(N275="zákl. přenesená",J275,0)</f>
        <v>0</v>
      </c>
      <c r="BH275" s="184">
        <f>IF(N275="sníž. přenesená",J275,0)</f>
        <v>0</v>
      </c>
      <c r="BI275" s="184">
        <f>IF(N275="nulová",J275,0)</f>
        <v>0</v>
      </c>
      <c r="BJ275" s="22" t="s">
        <v>81</v>
      </c>
      <c r="BK275" s="184">
        <f>ROUND(I275*H275,2)</f>
        <v>0</v>
      </c>
      <c r="BL275" s="22" t="s">
        <v>185</v>
      </c>
      <c r="BM275" s="22" t="s">
        <v>452</v>
      </c>
    </row>
    <row r="276" spans="2:65" s="1" customFormat="1" ht="16.5" customHeight="1">
      <c r="B276" s="172"/>
      <c r="C276" s="173" t="s">
        <v>454</v>
      </c>
      <c r="D276" s="173" t="s">
        <v>180</v>
      </c>
      <c r="E276" s="174" t="s">
        <v>1198</v>
      </c>
      <c r="F276" s="175" t="s">
        <v>1199</v>
      </c>
      <c r="G276" s="176" t="s">
        <v>290</v>
      </c>
      <c r="H276" s="177">
        <v>35.25</v>
      </c>
      <c r="I276" s="178"/>
      <c r="J276" s="179">
        <f>ROUND(I276*H276,2)</f>
        <v>0</v>
      </c>
      <c r="K276" s="175" t="s">
        <v>5</v>
      </c>
      <c r="L276" s="39"/>
      <c r="M276" s="180" t="s">
        <v>5</v>
      </c>
      <c r="N276" s="181" t="s">
        <v>44</v>
      </c>
      <c r="O276" s="40"/>
      <c r="P276" s="182">
        <f>O276*H276</f>
        <v>0</v>
      </c>
      <c r="Q276" s="182">
        <v>0</v>
      </c>
      <c r="R276" s="182">
        <f>Q276*H276</f>
        <v>0</v>
      </c>
      <c r="S276" s="182">
        <v>0</v>
      </c>
      <c r="T276" s="183">
        <f>S276*H276</f>
        <v>0</v>
      </c>
      <c r="AR276" s="22" t="s">
        <v>185</v>
      </c>
      <c r="AT276" s="22" t="s">
        <v>180</v>
      </c>
      <c r="AU276" s="22" t="s">
        <v>83</v>
      </c>
      <c r="AY276" s="22" t="s">
        <v>178</v>
      </c>
      <c r="BE276" s="184">
        <f>IF(N276="základní",J276,0)</f>
        <v>0</v>
      </c>
      <c r="BF276" s="184">
        <f>IF(N276="snížená",J276,0)</f>
        <v>0</v>
      </c>
      <c r="BG276" s="184">
        <f>IF(N276="zákl. přenesená",J276,0)</f>
        <v>0</v>
      </c>
      <c r="BH276" s="184">
        <f>IF(N276="sníž. přenesená",J276,0)</f>
        <v>0</v>
      </c>
      <c r="BI276" s="184">
        <f>IF(N276="nulová",J276,0)</f>
        <v>0</v>
      </c>
      <c r="BJ276" s="22" t="s">
        <v>81</v>
      </c>
      <c r="BK276" s="184">
        <f>ROUND(I276*H276,2)</f>
        <v>0</v>
      </c>
      <c r="BL276" s="22" t="s">
        <v>185</v>
      </c>
      <c r="BM276" s="22" t="s">
        <v>457</v>
      </c>
    </row>
    <row r="277" spans="2:65" s="1" customFormat="1" ht="16.5" customHeight="1">
      <c r="B277" s="172"/>
      <c r="C277" s="173" t="s">
        <v>327</v>
      </c>
      <c r="D277" s="173" t="s">
        <v>180</v>
      </c>
      <c r="E277" s="174" t="s">
        <v>1200</v>
      </c>
      <c r="F277" s="175" t="s">
        <v>1201</v>
      </c>
      <c r="G277" s="176" t="s">
        <v>227</v>
      </c>
      <c r="H277" s="177">
        <v>1</v>
      </c>
      <c r="I277" s="178"/>
      <c r="J277" s="179">
        <f>ROUND(I277*H277,2)</f>
        <v>0</v>
      </c>
      <c r="K277" s="175" t="s">
        <v>5</v>
      </c>
      <c r="L277" s="39"/>
      <c r="M277" s="180" t="s">
        <v>5</v>
      </c>
      <c r="N277" s="181" t="s">
        <v>44</v>
      </c>
      <c r="O277" s="40"/>
      <c r="P277" s="182">
        <f>O277*H277</f>
        <v>0</v>
      </c>
      <c r="Q277" s="182">
        <v>0</v>
      </c>
      <c r="R277" s="182">
        <f>Q277*H277</f>
        <v>0</v>
      </c>
      <c r="S277" s="182">
        <v>0</v>
      </c>
      <c r="T277" s="183">
        <f>S277*H277</f>
        <v>0</v>
      </c>
      <c r="AR277" s="22" t="s">
        <v>185</v>
      </c>
      <c r="AT277" s="22" t="s">
        <v>180</v>
      </c>
      <c r="AU277" s="22" t="s">
        <v>83</v>
      </c>
      <c r="AY277" s="22" t="s">
        <v>178</v>
      </c>
      <c r="BE277" s="184">
        <f>IF(N277="základní",J277,0)</f>
        <v>0</v>
      </c>
      <c r="BF277" s="184">
        <f>IF(N277="snížená",J277,0)</f>
        <v>0</v>
      </c>
      <c r="BG277" s="184">
        <f>IF(N277="zákl. přenesená",J277,0)</f>
        <v>0</v>
      </c>
      <c r="BH277" s="184">
        <f>IF(N277="sníž. přenesená",J277,0)</f>
        <v>0</v>
      </c>
      <c r="BI277" s="184">
        <f>IF(N277="nulová",J277,0)</f>
        <v>0</v>
      </c>
      <c r="BJ277" s="22" t="s">
        <v>81</v>
      </c>
      <c r="BK277" s="184">
        <f>ROUND(I277*H277,2)</f>
        <v>0</v>
      </c>
      <c r="BL277" s="22" t="s">
        <v>185</v>
      </c>
      <c r="BM277" s="22" t="s">
        <v>461</v>
      </c>
    </row>
    <row r="278" spans="2:65" s="1" customFormat="1" ht="25.5" customHeight="1">
      <c r="B278" s="172"/>
      <c r="C278" s="173" t="s">
        <v>462</v>
      </c>
      <c r="D278" s="173" t="s">
        <v>180</v>
      </c>
      <c r="E278" s="174" t="s">
        <v>1202</v>
      </c>
      <c r="F278" s="175" t="s">
        <v>1203</v>
      </c>
      <c r="G278" s="176" t="s">
        <v>290</v>
      </c>
      <c r="H278" s="177">
        <v>6</v>
      </c>
      <c r="I278" s="178"/>
      <c r="J278" s="179">
        <f>ROUND(I278*H278,2)</f>
        <v>0</v>
      </c>
      <c r="K278" s="175" t="s">
        <v>267</v>
      </c>
      <c r="L278" s="39"/>
      <c r="M278" s="180" t="s">
        <v>5</v>
      </c>
      <c r="N278" s="181" t="s">
        <v>44</v>
      </c>
      <c r="O278" s="40"/>
      <c r="P278" s="182">
        <f>O278*H278</f>
        <v>0</v>
      </c>
      <c r="Q278" s="182">
        <v>0</v>
      </c>
      <c r="R278" s="182">
        <f>Q278*H278</f>
        <v>0</v>
      </c>
      <c r="S278" s="182">
        <v>0</v>
      </c>
      <c r="T278" s="183">
        <f>S278*H278</f>
        <v>0</v>
      </c>
      <c r="AR278" s="22" t="s">
        <v>185</v>
      </c>
      <c r="AT278" s="22" t="s">
        <v>180</v>
      </c>
      <c r="AU278" s="22" t="s">
        <v>83</v>
      </c>
      <c r="AY278" s="22" t="s">
        <v>178</v>
      </c>
      <c r="BE278" s="184">
        <f>IF(N278="základní",J278,0)</f>
        <v>0</v>
      </c>
      <c r="BF278" s="184">
        <f>IF(N278="snížená",J278,0)</f>
        <v>0</v>
      </c>
      <c r="BG278" s="184">
        <f>IF(N278="zákl. přenesená",J278,0)</f>
        <v>0</v>
      </c>
      <c r="BH278" s="184">
        <f>IF(N278="sníž. přenesená",J278,0)</f>
        <v>0</v>
      </c>
      <c r="BI278" s="184">
        <f>IF(N278="nulová",J278,0)</f>
        <v>0</v>
      </c>
      <c r="BJ278" s="22" t="s">
        <v>81</v>
      </c>
      <c r="BK278" s="184">
        <f>ROUND(I278*H278,2)</f>
        <v>0</v>
      </c>
      <c r="BL278" s="22" t="s">
        <v>185</v>
      </c>
      <c r="BM278" s="22" t="s">
        <v>465</v>
      </c>
    </row>
    <row r="279" spans="2:65" s="1" customFormat="1" ht="16.5" customHeight="1">
      <c r="B279" s="172"/>
      <c r="C279" s="202" t="s">
        <v>330</v>
      </c>
      <c r="D279" s="202" t="s">
        <v>271</v>
      </c>
      <c r="E279" s="203" t="s">
        <v>1204</v>
      </c>
      <c r="F279" s="204" t="s">
        <v>1205</v>
      </c>
      <c r="G279" s="205" t="s">
        <v>290</v>
      </c>
      <c r="H279" s="206">
        <v>6</v>
      </c>
      <c r="I279" s="207"/>
      <c r="J279" s="208">
        <f>ROUND(I279*H279,2)</f>
        <v>0</v>
      </c>
      <c r="K279" s="204" t="s">
        <v>267</v>
      </c>
      <c r="L279" s="209"/>
      <c r="M279" s="210" t="s">
        <v>5</v>
      </c>
      <c r="N279" s="211" t="s">
        <v>44</v>
      </c>
      <c r="O279" s="40"/>
      <c r="P279" s="182">
        <f>O279*H279</f>
        <v>0</v>
      </c>
      <c r="Q279" s="182">
        <v>0</v>
      </c>
      <c r="R279" s="182">
        <f>Q279*H279</f>
        <v>0</v>
      </c>
      <c r="S279" s="182">
        <v>0</v>
      </c>
      <c r="T279" s="183">
        <f>S279*H279</f>
        <v>0</v>
      </c>
      <c r="AR279" s="22" t="s">
        <v>202</v>
      </c>
      <c r="AT279" s="22" t="s">
        <v>271</v>
      </c>
      <c r="AU279" s="22" t="s">
        <v>83</v>
      </c>
      <c r="AY279" s="22" t="s">
        <v>178</v>
      </c>
      <c r="BE279" s="184">
        <f>IF(N279="základní",J279,0)</f>
        <v>0</v>
      </c>
      <c r="BF279" s="184">
        <f>IF(N279="snížená",J279,0)</f>
        <v>0</v>
      </c>
      <c r="BG279" s="184">
        <f>IF(N279="zákl. přenesená",J279,0)</f>
        <v>0</v>
      </c>
      <c r="BH279" s="184">
        <f>IF(N279="sníž. přenesená",J279,0)</f>
        <v>0</v>
      </c>
      <c r="BI279" s="184">
        <f>IF(N279="nulová",J279,0)</f>
        <v>0</v>
      </c>
      <c r="BJ279" s="22" t="s">
        <v>81</v>
      </c>
      <c r="BK279" s="184">
        <f>ROUND(I279*H279,2)</f>
        <v>0</v>
      </c>
      <c r="BL279" s="22" t="s">
        <v>185</v>
      </c>
      <c r="BM279" s="22" t="s">
        <v>469</v>
      </c>
    </row>
    <row r="280" spans="2:63" s="10" customFormat="1" ht="29.85" customHeight="1">
      <c r="B280" s="159"/>
      <c r="D280" s="160" t="s">
        <v>72</v>
      </c>
      <c r="E280" s="170" t="s">
        <v>220</v>
      </c>
      <c r="F280" s="170" t="s">
        <v>415</v>
      </c>
      <c r="I280" s="162"/>
      <c r="J280" s="171">
        <f>BK280</f>
        <v>0</v>
      </c>
      <c r="L280" s="159"/>
      <c r="M280" s="164"/>
      <c r="N280" s="165"/>
      <c r="O280" s="165"/>
      <c r="P280" s="166">
        <f>SUM(P281:P327)</f>
        <v>0</v>
      </c>
      <c r="Q280" s="165"/>
      <c r="R280" s="166">
        <f>SUM(R281:R327)</f>
        <v>0</v>
      </c>
      <c r="S280" s="165"/>
      <c r="T280" s="167">
        <f>SUM(T281:T327)</f>
        <v>0</v>
      </c>
      <c r="AR280" s="160" t="s">
        <v>81</v>
      </c>
      <c r="AT280" s="168" t="s">
        <v>72</v>
      </c>
      <c r="AU280" s="168" t="s">
        <v>81</v>
      </c>
      <c r="AY280" s="160" t="s">
        <v>178</v>
      </c>
      <c r="BK280" s="169">
        <f>SUM(BK281:BK327)</f>
        <v>0</v>
      </c>
    </row>
    <row r="281" spans="2:65" s="1" customFormat="1" ht="38.25" customHeight="1">
      <c r="B281" s="172"/>
      <c r="C281" s="173" t="s">
        <v>471</v>
      </c>
      <c r="D281" s="173" t="s">
        <v>180</v>
      </c>
      <c r="E281" s="174" t="s">
        <v>1206</v>
      </c>
      <c r="F281" s="175" t="s">
        <v>1207</v>
      </c>
      <c r="G281" s="176" t="s">
        <v>290</v>
      </c>
      <c r="H281" s="177">
        <v>5</v>
      </c>
      <c r="I281" s="178"/>
      <c r="J281" s="179">
        <f>ROUND(I281*H281,2)</f>
        <v>0</v>
      </c>
      <c r="K281" s="175" t="s">
        <v>344</v>
      </c>
      <c r="L281" s="39"/>
      <c r="M281" s="180" t="s">
        <v>5</v>
      </c>
      <c r="N281" s="181" t="s">
        <v>44</v>
      </c>
      <c r="O281" s="40"/>
      <c r="P281" s="182">
        <f>O281*H281</f>
        <v>0</v>
      </c>
      <c r="Q281" s="182">
        <v>0</v>
      </c>
      <c r="R281" s="182">
        <f>Q281*H281</f>
        <v>0</v>
      </c>
      <c r="S281" s="182">
        <v>0</v>
      </c>
      <c r="T281" s="183">
        <f>S281*H281</f>
        <v>0</v>
      </c>
      <c r="AR281" s="22" t="s">
        <v>185</v>
      </c>
      <c r="AT281" s="22" t="s">
        <v>180</v>
      </c>
      <c r="AU281" s="22" t="s">
        <v>83</v>
      </c>
      <c r="AY281" s="22" t="s">
        <v>178</v>
      </c>
      <c r="BE281" s="184">
        <f>IF(N281="základní",J281,0)</f>
        <v>0</v>
      </c>
      <c r="BF281" s="184">
        <f>IF(N281="snížená",J281,0)</f>
        <v>0</v>
      </c>
      <c r="BG281" s="184">
        <f>IF(N281="zákl. přenesená",J281,0)</f>
        <v>0</v>
      </c>
      <c r="BH281" s="184">
        <f>IF(N281="sníž. přenesená",J281,0)</f>
        <v>0</v>
      </c>
      <c r="BI281" s="184">
        <f>IF(N281="nulová",J281,0)</f>
        <v>0</v>
      </c>
      <c r="BJ281" s="22" t="s">
        <v>81</v>
      </c>
      <c r="BK281" s="184">
        <f>ROUND(I281*H281,2)</f>
        <v>0</v>
      </c>
      <c r="BL281" s="22" t="s">
        <v>185</v>
      </c>
      <c r="BM281" s="22" t="s">
        <v>474</v>
      </c>
    </row>
    <row r="282" spans="2:51" s="11" customFormat="1" ht="13.5">
      <c r="B282" s="185"/>
      <c r="D282" s="186" t="s">
        <v>186</v>
      </c>
      <c r="E282" s="187" t="s">
        <v>5</v>
      </c>
      <c r="F282" s="188" t="s">
        <v>204</v>
      </c>
      <c r="H282" s="189">
        <v>5</v>
      </c>
      <c r="I282" s="190"/>
      <c r="L282" s="185"/>
      <c r="M282" s="191"/>
      <c r="N282" s="192"/>
      <c r="O282" s="192"/>
      <c r="P282" s="192"/>
      <c r="Q282" s="192"/>
      <c r="R282" s="192"/>
      <c r="S282" s="192"/>
      <c r="T282" s="193"/>
      <c r="AT282" s="187" t="s">
        <v>186</v>
      </c>
      <c r="AU282" s="187" t="s">
        <v>83</v>
      </c>
      <c r="AV282" s="11" t="s">
        <v>83</v>
      </c>
      <c r="AW282" s="11" t="s">
        <v>37</v>
      </c>
      <c r="AX282" s="11" t="s">
        <v>73</v>
      </c>
      <c r="AY282" s="187" t="s">
        <v>178</v>
      </c>
    </row>
    <row r="283" spans="2:51" s="12" customFormat="1" ht="13.5">
      <c r="B283" s="194"/>
      <c r="D283" s="186" t="s">
        <v>186</v>
      </c>
      <c r="E283" s="195" t="s">
        <v>5</v>
      </c>
      <c r="F283" s="196" t="s">
        <v>188</v>
      </c>
      <c r="H283" s="197">
        <v>5</v>
      </c>
      <c r="I283" s="198"/>
      <c r="L283" s="194"/>
      <c r="M283" s="199"/>
      <c r="N283" s="200"/>
      <c r="O283" s="200"/>
      <c r="P283" s="200"/>
      <c r="Q283" s="200"/>
      <c r="R283" s="200"/>
      <c r="S283" s="200"/>
      <c r="T283" s="201"/>
      <c r="AT283" s="195" t="s">
        <v>186</v>
      </c>
      <c r="AU283" s="195" t="s">
        <v>83</v>
      </c>
      <c r="AV283" s="12" t="s">
        <v>185</v>
      </c>
      <c r="AW283" s="12" t="s">
        <v>37</v>
      </c>
      <c r="AX283" s="12" t="s">
        <v>81</v>
      </c>
      <c r="AY283" s="195" t="s">
        <v>178</v>
      </c>
    </row>
    <row r="284" spans="2:65" s="1" customFormat="1" ht="25.5" customHeight="1">
      <c r="B284" s="172"/>
      <c r="C284" s="202" t="s">
        <v>335</v>
      </c>
      <c r="D284" s="202" t="s">
        <v>271</v>
      </c>
      <c r="E284" s="203" t="s">
        <v>1208</v>
      </c>
      <c r="F284" s="204" t="s">
        <v>1209</v>
      </c>
      <c r="G284" s="205" t="s">
        <v>299</v>
      </c>
      <c r="H284" s="206">
        <v>5</v>
      </c>
      <c r="I284" s="207"/>
      <c r="J284" s="208">
        <f>ROUND(I284*H284,2)</f>
        <v>0</v>
      </c>
      <c r="K284" s="204" t="s">
        <v>5</v>
      </c>
      <c r="L284" s="209"/>
      <c r="M284" s="210" t="s">
        <v>5</v>
      </c>
      <c r="N284" s="211" t="s">
        <v>44</v>
      </c>
      <c r="O284" s="40"/>
      <c r="P284" s="182">
        <f>O284*H284</f>
        <v>0</v>
      </c>
      <c r="Q284" s="182">
        <v>0</v>
      </c>
      <c r="R284" s="182">
        <f>Q284*H284</f>
        <v>0</v>
      </c>
      <c r="S284" s="182">
        <v>0</v>
      </c>
      <c r="T284" s="183">
        <f>S284*H284</f>
        <v>0</v>
      </c>
      <c r="AR284" s="22" t="s">
        <v>202</v>
      </c>
      <c r="AT284" s="22" t="s">
        <v>271</v>
      </c>
      <c r="AU284" s="22" t="s">
        <v>83</v>
      </c>
      <c r="AY284" s="22" t="s">
        <v>178</v>
      </c>
      <c r="BE284" s="184">
        <f>IF(N284="základní",J284,0)</f>
        <v>0</v>
      </c>
      <c r="BF284" s="184">
        <f>IF(N284="snížená",J284,0)</f>
        <v>0</v>
      </c>
      <c r="BG284" s="184">
        <f>IF(N284="zákl. přenesená",J284,0)</f>
        <v>0</v>
      </c>
      <c r="BH284" s="184">
        <f>IF(N284="sníž. přenesená",J284,0)</f>
        <v>0</v>
      </c>
      <c r="BI284" s="184">
        <f>IF(N284="nulová",J284,0)</f>
        <v>0</v>
      </c>
      <c r="BJ284" s="22" t="s">
        <v>81</v>
      </c>
      <c r="BK284" s="184">
        <f>ROUND(I284*H284,2)</f>
        <v>0</v>
      </c>
      <c r="BL284" s="22" t="s">
        <v>185</v>
      </c>
      <c r="BM284" s="22" t="s">
        <v>478</v>
      </c>
    </row>
    <row r="285" spans="2:65" s="1" customFormat="1" ht="25.5" customHeight="1">
      <c r="B285" s="172"/>
      <c r="C285" s="173" t="s">
        <v>480</v>
      </c>
      <c r="D285" s="173" t="s">
        <v>180</v>
      </c>
      <c r="E285" s="174" t="s">
        <v>1210</v>
      </c>
      <c r="F285" s="175" t="s">
        <v>1211</v>
      </c>
      <c r="G285" s="176" t="s">
        <v>183</v>
      </c>
      <c r="H285" s="177">
        <v>7.5</v>
      </c>
      <c r="I285" s="178"/>
      <c r="J285" s="179">
        <f>ROUND(I285*H285,2)</f>
        <v>0</v>
      </c>
      <c r="K285" s="175" t="s">
        <v>191</v>
      </c>
      <c r="L285" s="39"/>
      <c r="M285" s="180" t="s">
        <v>5</v>
      </c>
      <c r="N285" s="181" t="s">
        <v>44</v>
      </c>
      <c r="O285" s="40"/>
      <c r="P285" s="182">
        <f>O285*H285</f>
        <v>0</v>
      </c>
      <c r="Q285" s="182">
        <v>0</v>
      </c>
      <c r="R285" s="182">
        <f>Q285*H285</f>
        <v>0</v>
      </c>
      <c r="S285" s="182">
        <v>0</v>
      </c>
      <c r="T285" s="183">
        <f>S285*H285</f>
        <v>0</v>
      </c>
      <c r="AR285" s="22" t="s">
        <v>185</v>
      </c>
      <c r="AT285" s="22" t="s">
        <v>180</v>
      </c>
      <c r="AU285" s="22" t="s">
        <v>83</v>
      </c>
      <c r="AY285" s="22" t="s">
        <v>178</v>
      </c>
      <c r="BE285" s="184">
        <f>IF(N285="základní",J285,0)</f>
        <v>0</v>
      </c>
      <c r="BF285" s="184">
        <f>IF(N285="snížená",J285,0)</f>
        <v>0</v>
      </c>
      <c r="BG285" s="184">
        <f>IF(N285="zákl. přenesená",J285,0)</f>
        <v>0</v>
      </c>
      <c r="BH285" s="184">
        <f>IF(N285="sníž. přenesená",J285,0)</f>
        <v>0</v>
      </c>
      <c r="BI285" s="184">
        <f>IF(N285="nulová",J285,0)</f>
        <v>0</v>
      </c>
      <c r="BJ285" s="22" t="s">
        <v>81</v>
      </c>
      <c r="BK285" s="184">
        <f>ROUND(I285*H285,2)</f>
        <v>0</v>
      </c>
      <c r="BL285" s="22" t="s">
        <v>185</v>
      </c>
      <c r="BM285" s="22" t="s">
        <v>483</v>
      </c>
    </row>
    <row r="286" spans="2:51" s="11" customFormat="1" ht="13.5">
      <c r="B286" s="185"/>
      <c r="D286" s="186" t="s">
        <v>186</v>
      </c>
      <c r="E286" s="187" t="s">
        <v>5</v>
      </c>
      <c r="F286" s="188" t="s">
        <v>1125</v>
      </c>
      <c r="H286" s="189">
        <v>7.5</v>
      </c>
      <c r="I286" s="190"/>
      <c r="L286" s="185"/>
      <c r="M286" s="191"/>
      <c r="N286" s="192"/>
      <c r="O286" s="192"/>
      <c r="P286" s="192"/>
      <c r="Q286" s="192"/>
      <c r="R286" s="192"/>
      <c r="S286" s="192"/>
      <c r="T286" s="193"/>
      <c r="AT286" s="187" t="s">
        <v>186</v>
      </c>
      <c r="AU286" s="187" t="s">
        <v>83</v>
      </c>
      <c r="AV286" s="11" t="s">
        <v>83</v>
      </c>
      <c r="AW286" s="11" t="s">
        <v>37</v>
      </c>
      <c r="AX286" s="11" t="s">
        <v>73</v>
      </c>
      <c r="AY286" s="187" t="s">
        <v>178</v>
      </c>
    </row>
    <row r="287" spans="2:51" s="12" customFormat="1" ht="13.5">
      <c r="B287" s="194"/>
      <c r="D287" s="186" t="s">
        <v>186</v>
      </c>
      <c r="E287" s="195" t="s">
        <v>5</v>
      </c>
      <c r="F287" s="196" t="s">
        <v>188</v>
      </c>
      <c r="H287" s="197">
        <v>7.5</v>
      </c>
      <c r="I287" s="198"/>
      <c r="L287" s="194"/>
      <c r="M287" s="199"/>
      <c r="N287" s="200"/>
      <c r="O287" s="200"/>
      <c r="P287" s="200"/>
      <c r="Q287" s="200"/>
      <c r="R287" s="200"/>
      <c r="S287" s="200"/>
      <c r="T287" s="201"/>
      <c r="AT287" s="195" t="s">
        <v>186</v>
      </c>
      <c r="AU287" s="195" t="s">
        <v>83</v>
      </c>
      <c r="AV287" s="12" t="s">
        <v>185</v>
      </c>
      <c r="AW287" s="12" t="s">
        <v>37</v>
      </c>
      <c r="AX287" s="12" t="s">
        <v>81</v>
      </c>
      <c r="AY287" s="195" t="s">
        <v>178</v>
      </c>
    </row>
    <row r="288" spans="2:65" s="1" customFormat="1" ht="25.5" customHeight="1">
      <c r="B288" s="172"/>
      <c r="C288" s="173" t="s">
        <v>339</v>
      </c>
      <c r="D288" s="173" t="s">
        <v>180</v>
      </c>
      <c r="E288" s="174" t="s">
        <v>416</v>
      </c>
      <c r="F288" s="175" t="s">
        <v>417</v>
      </c>
      <c r="G288" s="176" t="s">
        <v>290</v>
      </c>
      <c r="H288" s="177">
        <v>38.5</v>
      </c>
      <c r="I288" s="178"/>
      <c r="J288" s="179">
        <f>ROUND(I288*H288,2)</f>
        <v>0</v>
      </c>
      <c r="K288" s="175" t="s">
        <v>191</v>
      </c>
      <c r="L288" s="39"/>
      <c r="M288" s="180" t="s">
        <v>5</v>
      </c>
      <c r="N288" s="181" t="s">
        <v>44</v>
      </c>
      <c r="O288" s="40"/>
      <c r="P288" s="182">
        <f>O288*H288</f>
        <v>0</v>
      </c>
      <c r="Q288" s="182">
        <v>0</v>
      </c>
      <c r="R288" s="182">
        <f>Q288*H288</f>
        <v>0</v>
      </c>
      <c r="S288" s="182">
        <v>0</v>
      </c>
      <c r="T288" s="183">
        <f>S288*H288</f>
        <v>0</v>
      </c>
      <c r="AR288" s="22" t="s">
        <v>185</v>
      </c>
      <c r="AT288" s="22" t="s">
        <v>180</v>
      </c>
      <c r="AU288" s="22" t="s">
        <v>83</v>
      </c>
      <c r="AY288" s="22" t="s">
        <v>178</v>
      </c>
      <c r="BE288" s="184">
        <f>IF(N288="základní",J288,0)</f>
        <v>0</v>
      </c>
      <c r="BF288" s="184">
        <f>IF(N288="snížená",J288,0)</f>
        <v>0</v>
      </c>
      <c r="BG288" s="184">
        <f>IF(N288="zákl. přenesená",J288,0)</f>
        <v>0</v>
      </c>
      <c r="BH288" s="184">
        <f>IF(N288="sníž. přenesená",J288,0)</f>
        <v>0</v>
      </c>
      <c r="BI288" s="184">
        <f>IF(N288="nulová",J288,0)</f>
        <v>0</v>
      </c>
      <c r="BJ288" s="22" t="s">
        <v>81</v>
      </c>
      <c r="BK288" s="184">
        <f>ROUND(I288*H288,2)</f>
        <v>0</v>
      </c>
      <c r="BL288" s="22" t="s">
        <v>185</v>
      </c>
      <c r="BM288" s="22" t="s">
        <v>487</v>
      </c>
    </row>
    <row r="289" spans="2:51" s="11" customFormat="1" ht="13.5">
      <c r="B289" s="185"/>
      <c r="D289" s="186" t="s">
        <v>186</v>
      </c>
      <c r="E289" s="187" t="s">
        <v>5</v>
      </c>
      <c r="F289" s="188" t="s">
        <v>1212</v>
      </c>
      <c r="H289" s="189">
        <v>38.5</v>
      </c>
      <c r="I289" s="190"/>
      <c r="L289" s="185"/>
      <c r="M289" s="191"/>
      <c r="N289" s="192"/>
      <c r="O289" s="192"/>
      <c r="P289" s="192"/>
      <c r="Q289" s="192"/>
      <c r="R289" s="192"/>
      <c r="S289" s="192"/>
      <c r="T289" s="193"/>
      <c r="AT289" s="187" t="s">
        <v>186</v>
      </c>
      <c r="AU289" s="187" t="s">
        <v>83</v>
      </c>
      <c r="AV289" s="11" t="s">
        <v>83</v>
      </c>
      <c r="AW289" s="11" t="s">
        <v>37</v>
      </c>
      <c r="AX289" s="11" t="s">
        <v>73</v>
      </c>
      <c r="AY289" s="187" t="s">
        <v>178</v>
      </c>
    </row>
    <row r="290" spans="2:51" s="12" customFormat="1" ht="13.5">
      <c r="B290" s="194"/>
      <c r="D290" s="186" t="s">
        <v>186</v>
      </c>
      <c r="E290" s="195" t="s">
        <v>5</v>
      </c>
      <c r="F290" s="196" t="s">
        <v>188</v>
      </c>
      <c r="H290" s="197">
        <v>38.5</v>
      </c>
      <c r="I290" s="198"/>
      <c r="L290" s="194"/>
      <c r="M290" s="199"/>
      <c r="N290" s="200"/>
      <c r="O290" s="200"/>
      <c r="P290" s="200"/>
      <c r="Q290" s="200"/>
      <c r="R290" s="200"/>
      <c r="S290" s="200"/>
      <c r="T290" s="201"/>
      <c r="AT290" s="195" t="s">
        <v>186</v>
      </c>
      <c r="AU290" s="195" t="s">
        <v>83</v>
      </c>
      <c r="AV290" s="12" t="s">
        <v>185</v>
      </c>
      <c r="AW290" s="12" t="s">
        <v>37</v>
      </c>
      <c r="AX290" s="12" t="s">
        <v>81</v>
      </c>
      <c r="AY290" s="195" t="s">
        <v>178</v>
      </c>
    </row>
    <row r="291" spans="2:65" s="1" customFormat="1" ht="38.25" customHeight="1">
      <c r="B291" s="172"/>
      <c r="C291" s="173" t="s">
        <v>489</v>
      </c>
      <c r="D291" s="173" t="s">
        <v>180</v>
      </c>
      <c r="E291" s="174" t="s">
        <v>421</v>
      </c>
      <c r="F291" s="175" t="s">
        <v>422</v>
      </c>
      <c r="G291" s="176" t="s">
        <v>183</v>
      </c>
      <c r="H291" s="177">
        <v>537.68</v>
      </c>
      <c r="I291" s="178"/>
      <c r="J291" s="179">
        <f>ROUND(I291*H291,2)</f>
        <v>0</v>
      </c>
      <c r="K291" s="175" t="s">
        <v>184</v>
      </c>
      <c r="L291" s="39"/>
      <c r="M291" s="180" t="s">
        <v>5</v>
      </c>
      <c r="N291" s="181" t="s">
        <v>44</v>
      </c>
      <c r="O291" s="40"/>
      <c r="P291" s="182">
        <f>O291*H291</f>
        <v>0</v>
      </c>
      <c r="Q291" s="182">
        <v>0</v>
      </c>
      <c r="R291" s="182">
        <f>Q291*H291</f>
        <v>0</v>
      </c>
      <c r="S291" s="182">
        <v>0</v>
      </c>
      <c r="T291" s="183">
        <f>S291*H291</f>
        <v>0</v>
      </c>
      <c r="AR291" s="22" t="s">
        <v>185</v>
      </c>
      <c r="AT291" s="22" t="s">
        <v>180</v>
      </c>
      <c r="AU291" s="22" t="s">
        <v>83</v>
      </c>
      <c r="AY291" s="22" t="s">
        <v>178</v>
      </c>
      <c r="BE291" s="184">
        <f>IF(N291="základní",J291,0)</f>
        <v>0</v>
      </c>
      <c r="BF291" s="184">
        <f>IF(N291="snížená",J291,0)</f>
        <v>0</v>
      </c>
      <c r="BG291" s="184">
        <f>IF(N291="zákl. přenesená",J291,0)</f>
        <v>0</v>
      </c>
      <c r="BH291" s="184">
        <f>IF(N291="sníž. přenesená",J291,0)</f>
        <v>0</v>
      </c>
      <c r="BI291" s="184">
        <f>IF(N291="nulová",J291,0)</f>
        <v>0</v>
      </c>
      <c r="BJ291" s="22" t="s">
        <v>81</v>
      </c>
      <c r="BK291" s="184">
        <f>ROUND(I291*H291,2)</f>
        <v>0</v>
      </c>
      <c r="BL291" s="22" t="s">
        <v>185</v>
      </c>
      <c r="BM291" s="22" t="s">
        <v>492</v>
      </c>
    </row>
    <row r="292" spans="2:51" s="11" customFormat="1" ht="13.5">
      <c r="B292" s="185"/>
      <c r="D292" s="186" t="s">
        <v>186</v>
      </c>
      <c r="E292" s="187" t="s">
        <v>5</v>
      </c>
      <c r="F292" s="188" t="s">
        <v>1213</v>
      </c>
      <c r="H292" s="189">
        <v>537.68</v>
      </c>
      <c r="I292" s="190"/>
      <c r="L292" s="185"/>
      <c r="M292" s="191"/>
      <c r="N292" s="192"/>
      <c r="O292" s="192"/>
      <c r="P292" s="192"/>
      <c r="Q292" s="192"/>
      <c r="R292" s="192"/>
      <c r="S292" s="192"/>
      <c r="T292" s="193"/>
      <c r="AT292" s="187" t="s">
        <v>186</v>
      </c>
      <c r="AU292" s="187" t="s">
        <v>83</v>
      </c>
      <c r="AV292" s="11" t="s">
        <v>83</v>
      </c>
      <c r="AW292" s="11" t="s">
        <v>37</v>
      </c>
      <c r="AX292" s="11" t="s">
        <v>73</v>
      </c>
      <c r="AY292" s="187" t="s">
        <v>178</v>
      </c>
    </row>
    <row r="293" spans="2:51" s="12" customFormat="1" ht="13.5">
      <c r="B293" s="194"/>
      <c r="D293" s="186" t="s">
        <v>186</v>
      </c>
      <c r="E293" s="195" t="s">
        <v>5</v>
      </c>
      <c r="F293" s="196" t="s">
        <v>188</v>
      </c>
      <c r="H293" s="197">
        <v>537.68</v>
      </c>
      <c r="I293" s="198"/>
      <c r="L293" s="194"/>
      <c r="M293" s="199"/>
      <c r="N293" s="200"/>
      <c r="O293" s="200"/>
      <c r="P293" s="200"/>
      <c r="Q293" s="200"/>
      <c r="R293" s="200"/>
      <c r="S293" s="200"/>
      <c r="T293" s="201"/>
      <c r="AT293" s="195" t="s">
        <v>186</v>
      </c>
      <c r="AU293" s="195" t="s">
        <v>83</v>
      </c>
      <c r="AV293" s="12" t="s">
        <v>185</v>
      </c>
      <c r="AW293" s="12" t="s">
        <v>37</v>
      </c>
      <c r="AX293" s="12" t="s">
        <v>81</v>
      </c>
      <c r="AY293" s="195" t="s">
        <v>178</v>
      </c>
    </row>
    <row r="294" spans="2:65" s="1" customFormat="1" ht="38.25" customHeight="1">
      <c r="B294" s="172"/>
      <c r="C294" s="173" t="s">
        <v>345</v>
      </c>
      <c r="D294" s="173" t="s">
        <v>180</v>
      </c>
      <c r="E294" s="174" t="s">
        <v>425</v>
      </c>
      <c r="F294" s="175" t="s">
        <v>426</v>
      </c>
      <c r="G294" s="176" t="s">
        <v>183</v>
      </c>
      <c r="H294" s="177">
        <v>32260.8</v>
      </c>
      <c r="I294" s="178"/>
      <c r="J294" s="179">
        <f>ROUND(I294*H294,2)</f>
        <v>0</v>
      </c>
      <c r="K294" s="175" t="s">
        <v>184</v>
      </c>
      <c r="L294" s="39"/>
      <c r="M294" s="180" t="s">
        <v>5</v>
      </c>
      <c r="N294" s="181" t="s">
        <v>44</v>
      </c>
      <c r="O294" s="40"/>
      <c r="P294" s="182">
        <f>O294*H294</f>
        <v>0</v>
      </c>
      <c r="Q294" s="182">
        <v>0</v>
      </c>
      <c r="R294" s="182">
        <f>Q294*H294</f>
        <v>0</v>
      </c>
      <c r="S294" s="182">
        <v>0</v>
      </c>
      <c r="T294" s="183">
        <f>S294*H294</f>
        <v>0</v>
      </c>
      <c r="AR294" s="22" t="s">
        <v>185</v>
      </c>
      <c r="AT294" s="22" t="s">
        <v>180</v>
      </c>
      <c r="AU294" s="22" t="s">
        <v>83</v>
      </c>
      <c r="AY294" s="22" t="s">
        <v>178</v>
      </c>
      <c r="BE294" s="184">
        <f>IF(N294="základní",J294,0)</f>
        <v>0</v>
      </c>
      <c r="BF294" s="184">
        <f>IF(N294="snížená",J294,0)</f>
        <v>0</v>
      </c>
      <c r="BG294" s="184">
        <f>IF(N294="zákl. přenesená",J294,0)</f>
        <v>0</v>
      </c>
      <c r="BH294" s="184">
        <f>IF(N294="sníž. přenesená",J294,0)</f>
        <v>0</v>
      </c>
      <c r="BI294" s="184">
        <f>IF(N294="nulová",J294,0)</f>
        <v>0</v>
      </c>
      <c r="BJ294" s="22" t="s">
        <v>81</v>
      </c>
      <c r="BK294" s="184">
        <f>ROUND(I294*H294,2)</f>
        <v>0</v>
      </c>
      <c r="BL294" s="22" t="s">
        <v>185</v>
      </c>
      <c r="BM294" s="22" t="s">
        <v>498</v>
      </c>
    </row>
    <row r="295" spans="2:51" s="11" customFormat="1" ht="13.5">
      <c r="B295" s="185"/>
      <c r="D295" s="186" t="s">
        <v>186</v>
      </c>
      <c r="E295" s="187" t="s">
        <v>5</v>
      </c>
      <c r="F295" s="188" t="s">
        <v>1214</v>
      </c>
      <c r="H295" s="189">
        <v>32260.8</v>
      </c>
      <c r="I295" s="190"/>
      <c r="L295" s="185"/>
      <c r="M295" s="191"/>
      <c r="N295" s="192"/>
      <c r="O295" s="192"/>
      <c r="P295" s="192"/>
      <c r="Q295" s="192"/>
      <c r="R295" s="192"/>
      <c r="S295" s="192"/>
      <c r="T295" s="193"/>
      <c r="AT295" s="187" t="s">
        <v>186</v>
      </c>
      <c r="AU295" s="187" t="s">
        <v>83</v>
      </c>
      <c r="AV295" s="11" t="s">
        <v>83</v>
      </c>
      <c r="AW295" s="11" t="s">
        <v>37</v>
      </c>
      <c r="AX295" s="11" t="s">
        <v>73</v>
      </c>
      <c r="AY295" s="187" t="s">
        <v>178</v>
      </c>
    </row>
    <row r="296" spans="2:51" s="12" customFormat="1" ht="13.5">
      <c r="B296" s="194"/>
      <c r="D296" s="186" t="s">
        <v>186</v>
      </c>
      <c r="E296" s="195" t="s">
        <v>5</v>
      </c>
      <c r="F296" s="196" t="s">
        <v>188</v>
      </c>
      <c r="H296" s="197">
        <v>32260.8</v>
      </c>
      <c r="I296" s="198"/>
      <c r="L296" s="194"/>
      <c r="M296" s="199"/>
      <c r="N296" s="200"/>
      <c r="O296" s="200"/>
      <c r="P296" s="200"/>
      <c r="Q296" s="200"/>
      <c r="R296" s="200"/>
      <c r="S296" s="200"/>
      <c r="T296" s="201"/>
      <c r="AT296" s="195" t="s">
        <v>186</v>
      </c>
      <c r="AU296" s="195" t="s">
        <v>83</v>
      </c>
      <c r="AV296" s="12" t="s">
        <v>185</v>
      </c>
      <c r="AW296" s="12" t="s">
        <v>37</v>
      </c>
      <c r="AX296" s="12" t="s">
        <v>81</v>
      </c>
      <c r="AY296" s="195" t="s">
        <v>178</v>
      </c>
    </row>
    <row r="297" spans="2:65" s="1" customFormat="1" ht="38.25" customHeight="1">
      <c r="B297" s="172"/>
      <c r="C297" s="173" t="s">
        <v>500</v>
      </c>
      <c r="D297" s="173" t="s">
        <v>180</v>
      </c>
      <c r="E297" s="174" t="s">
        <v>430</v>
      </c>
      <c r="F297" s="175" t="s">
        <v>431</v>
      </c>
      <c r="G297" s="176" t="s">
        <v>183</v>
      </c>
      <c r="H297" s="177">
        <v>537.68</v>
      </c>
      <c r="I297" s="178"/>
      <c r="J297" s="179">
        <f>ROUND(I297*H297,2)</f>
        <v>0</v>
      </c>
      <c r="K297" s="175" t="s">
        <v>184</v>
      </c>
      <c r="L297" s="39"/>
      <c r="M297" s="180" t="s">
        <v>5</v>
      </c>
      <c r="N297" s="181" t="s">
        <v>44</v>
      </c>
      <c r="O297" s="40"/>
      <c r="P297" s="182">
        <f>O297*H297</f>
        <v>0</v>
      </c>
      <c r="Q297" s="182">
        <v>0</v>
      </c>
      <c r="R297" s="182">
        <f>Q297*H297</f>
        <v>0</v>
      </c>
      <c r="S297" s="182">
        <v>0</v>
      </c>
      <c r="T297" s="183">
        <f>S297*H297</f>
        <v>0</v>
      </c>
      <c r="AR297" s="22" t="s">
        <v>185</v>
      </c>
      <c r="AT297" s="22" t="s">
        <v>180</v>
      </c>
      <c r="AU297" s="22" t="s">
        <v>83</v>
      </c>
      <c r="AY297" s="22" t="s">
        <v>178</v>
      </c>
      <c r="BE297" s="184">
        <f>IF(N297="základní",J297,0)</f>
        <v>0</v>
      </c>
      <c r="BF297" s="184">
        <f>IF(N297="snížená",J297,0)</f>
        <v>0</v>
      </c>
      <c r="BG297" s="184">
        <f>IF(N297="zákl. přenesená",J297,0)</f>
        <v>0</v>
      </c>
      <c r="BH297" s="184">
        <f>IF(N297="sníž. přenesená",J297,0)</f>
        <v>0</v>
      </c>
      <c r="BI297" s="184">
        <f>IF(N297="nulová",J297,0)</f>
        <v>0</v>
      </c>
      <c r="BJ297" s="22" t="s">
        <v>81</v>
      </c>
      <c r="BK297" s="184">
        <f>ROUND(I297*H297,2)</f>
        <v>0</v>
      </c>
      <c r="BL297" s="22" t="s">
        <v>185</v>
      </c>
      <c r="BM297" s="22" t="s">
        <v>503</v>
      </c>
    </row>
    <row r="298" spans="2:65" s="1" customFormat="1" ht="25.5" customHeight="1">
      <c r="B298" s="172"/>
      <c r="C298" s="173" t="s">
        <v>349</v>
      </c>
      <c r="D298" s="173" t="s">
        <v>180</v>
      </c>
      <c r="E298" s="174" t="s">
        <v>433</v>
      </c>
      <c r="F298" s="175" t="s">
        <v>434</v>
      </c>
      <c r="G298" s="176" t="s">
        <v>183</v>
      </c>
      <c r="H298" s="177">
        <v>537.68</v>
      </c>
      <c r="I298" s="178"/>
      <c r="J298" s="179">
        <f>ROUND(I298*H298,2)</f>
        <v>0</v>
      </c>
      <c r="K298" s="175" t="s">
        <v>435</v>
      </c>
      <c r="L298" s="39"/>
      <c r="M298" s="180" t="s">
        <v>5</v>
      </c>
      <c r="N298" s="181" t="s">
        <v>44</v>
      </c>
      <c r="O298" s="40"/>
      <c r="P298" s="182">
        <f>O298*H298</f>
        <v>0</v>
      </c>
      <c r="Q298" s="182">
        <v>0</v>
      </c>
      <c r="R298" s="182">
        <f>Q298*H298</f>
        <v>0</v>
      </c>
      <c r="S298" s="182">
        <v>0</v>
      </c>
      <c r="T298" s="183">
        <f>S298*H298</f>
        <v>0</v>
      </c>
      <c r="AR298" s="22" t="s">
        <v>185</v>
      </c>
      <c r="AT298" s="22" t="s">
        <v>180</v>
      </c>
      <c r="AU298" s="22" t="s">
        <v>83</v>
      </c>
      <c r="AY298" s="22" t="s">
        <v>178</v>
      </c>
      <c r="BE298" s="184">
        <f>IF(N298="základní",J298,0)</f>
        <v>0</v>
      </c>
      <c r="BF298" s="184">
        <f>IF(N298="snížená",J298,0)</f>
        <v>0</v>
      </c>
      <c r="BG298" s="184">
        <f>IF(N298="zákl. přenesená",J298,0)</f>
        <v>0</v>
      </c>
      <c r="BH298" s="184">
        <f>IF(N298="sníž. přenesená",J298,0)</f>
        <v>0</v>
      </c>
      <c r="BI298" s="184">
        <f>IF(N298="nulová",J298,0)</f>
        <v>0</v>
      </c>
      <c r="BJ298" s="22" t="s">
        <v>81</v>
      </c>
      <c r="BK298" s="184">
        <f>ROUND(I298*H298,2)</f>
        <v>0</v>
      </c>
      <c r="BL298" s="22" t="s">
        <v>185</v>
      </c>
      <c r="BM298" s="22" t="s">
        <v>506</v>
      </c>
    </row>
    <row r="299" spans="2:65" s="1" customFormat="1" ht="25.5" customHeight="1">
      <c r="B299" s="172"/>
      <c r="C299" s="173" t="s">
        <v>508</v>
      </c>
      <c r="D299" s="173" t="s">
        <v>180</v>
      </c>
      <c r="E299" s="174" t="s">
        <v>439</v>
      </c>
      <c r="F299" s="175" t="s">
        <v>440</v>
      </c>
      <c r="G299" s="176" t="s">
        <v>183</v>
      </c>
      <c r="H299" s="177">
        <v>32260.8</v>
      </c>
      <c r="I299" s="178"/>
      <c r="J299" s="179">
        <f>ROUND(I299*H299,2)</f>
        <v>0</v>
      </c>
      <c r="K299" s="175" t="s">
        <v>435</v>
      </c>
      <c r="L299" s="39"/>
      <c r="M299" s="180" t="s">
        <v>5</v>
      </c>
      <c r="N299" s="181" t="s">
        <v>44</v>
      </c>
      <c r="O299" s="40"/>
      <c r="P299" s="182">
        <f>O299*H299</f>
        <v>0</v>
      </c>
      <c r="Q299" s="182">
        <v>0</v>
      </c>
      <c r="R299" s="182">
        <f>Q299*H299</f>
        <v>0</v>
      </c>
      <c r="S299" s="182">
        <v>0</v>
      </c>
      <c r="T299" s="183">
        <f>S299*H299</f>
        <v>0</v>
      </c>
      <c r="AR299" s="22" t="s">
        <v>185</v>
      </c>
      <c r="AT299" s="22" t="s">
        <v>180</v>
      </c>
      <c r="AU299" s="22" t="s">
        <v>83</v>
      </c>
      <c r="AY299" s="22" t="s">
        <v>178</v>
      </c>
      <c r="BE299" s="184">
        <f>IF(N299="základní",J299,0)</f>
        <v>0</v>
      </c>
      <c r="BF299" s="184">
        <f>IF(N299="snížená",J299,0)</f>
        <v>0</v>
      </c>
      <c r="BG299" s="184">
        <f>IF(N299="zákl. přenesená",J299,0)</f>
        <v>0</v>
      </c>
      <c r="BH299" s="184">
        <f>IF(N299="sníž. přenesená",J299,0)</f>
        <v>0</v>
      </c>
      <c r="BI299" s="184">
        <f>IF(N299="nulová",J299,0)</f>
        <v>0</v>
      </c>
      <c r="BJ299" s="22" t="s">
        <v>81</v>
      </c>
      <c r="BK299" s="184">
        <f>ROUND(I299*H299,2)</f>
        <v>0</v>
      </c>
      <c r="BL299" s="22" t="s">
        <v>185</v>
      </c>
      <c r="BM299" s="22" t="s">
        <v>511</v>
      </c>
    </row>
    <row r="300" spans="2:65" s="1" customFormat="1" ht="25.5" customHeight="1">
      <c r="B300" s="172"/>
      <c r="C300" s="173" t="s">
        <v>353</v>
      </c>
      <c r="D300" s="173" t="s">
        <v>180</v>
      </c>
      <c r="E300" s="174" t="s">
        <v>442</v>
      </c>
      <c r="F300" s="175" t="s">
        <v>443</v>
      </c>
      <c r="G300" s="176" t="s">
        <v>183</v>
      </c>
      <c r="H300" s="177">
        <v>537.68</v>
      </c>
      <c r="I300" s="178"/>
      <c r="J300" s="179">
        <f>ROUND(I300*H300,2)</f>
        <v>0</v>
      </c>
      <c r="K300" s="175" t="s">
        <v>435</v>
      </c>
      <c r="L300" s="39"/>
      <c r="M300" s="180" t="s">
        <v>5</v>
      </c>
      <c r="N300" s="181" t="s">
        <v>44</v>
      </c>
      <c r="O300" s="40"/>
      <c r="P300" s="182">
        <f>O300*H300</f>
        <v>0</v>
      </c>
      <c r="Q300" s="182">
        <v>0</v>
      </c>
      <c r="R300" s="182">
        <f>Q300*H300</f>
        <v>0</v>
      </c>
      <c r="S300" s="182">
        <v>0</v>
      </c>
      <c r="T300" s="183">
        <f>S300*H300</f>
        <v>0</v>
      </c>
      <c r="AR300" s="22" t="s">
        <v>185</v>
      </c>
      <c r="AT300" s="22" t="s">
        <v>180</v>
      </c>
      <c r="AU300" s="22" t="s">
        <v>83</v>
      </c>
      <c r="AY300" s="22" t="s">
        <v>178</v>
      </c>
      <c r="BE300" s="184">
        <f>IF(N300="základní",J300,0)</f>
        <v>0</v>
      </c>
      <c r="BF300" s="184">
        <f>IF(N300="snížená",J300,0)</f>
        <v>0</v>
      </c>
      <c r="BG300" s="184">
        <f>IF(N300="zákl. přenesená",J300,0)</f>
        <v>0</v>
      </c>
      <c r="BH300" s="184">
        <f>IF(N300="sníž. přenesená",J300,0)</f>
        <v>0</v>
      </c>
      <c r="BI300" s="184">
        <f>IF(N300="nulová",J300,0)</f>
        <v>0</v>
      </c>
      <c r="BJ300" s="22" t="s">
        <v>81</v>
      </c>
      <c r="BK300" s="184">
        <f>ROUND(I300*H300,2)</f>
        <v>0</v>
      </c>
      <c r="BL300" s="22" t="s">
        <v>185</v>
      </c>
      <c r="BM300" s="22" t="s">
        <v>516</v>
      </c>
    </row>
    <row r="301" spans="2:65" s="1" customFormat="1" ht="63.75" customHeight="1">
      <c r="B301" s="172"/>
      <c r="C301" s="173" t="s">
        <v>521</v>
      </c>
      <c r="D301" s="173" t="s">
        <v>180</v>
      </c>
      <c r="E301" s="174" t="s">
        <v>446</v>
      </c>
      <c r="F301" s="175" t="s">
        <v>447</v>
      </c>
      <c r="G301" s="176" t="s">
        <v>183</v>
      </c>
      <c r="H301" s="177">
        <v>592.84</v>
      </c>
      <c r="I301" s="178"/>
      <c r="J301" s="179">
        <f>ROUND(I301*H301,2)</f>
        <v>0</v>
      </c>
      <c r="K301" s="175" t="s">
        <v>191</v>
      </c>
      <c r="L301" s="39"/>
      <c r="M301" s="180" t="s">
        <v>5</v>
      </c>
      <c r="N301" s="181" t="s">
        <v>44</v>
      </c>
      <c r="O301" s="40"/>
      <c r="P301" s="182">
        <f>O301*H301</f>
        <v>0</v>
      </c>
      <c r="Q301" s="182">
        <v>0</v>
      </c>
      <c r="R301" s="182">
        <f>Q301*H301</f>
        <v>0</v>
      </c>
      <c r="S301" s="182">
        <v>0</v>
      </c>
      <c r="T301" s="183">
        <f>S301*H301</f>
        <v>0</v>
      </c>
      <c r="AR301" s="22" t="s">
        <v>185</v>
      </c>
      <c r="AT301" s="22" t="s">
        <v>180</v>
      </c>
      <c r="AU301" s="22" t="s">
        <v>83</v>
      </c>
      <c r="AY301" s="22" t="s">
        <v>178</v>
      </c>
      <c r="BE301" s="184">
        <f>IF(N301="základní",J301,0)</f>
        <v>0</v>
      </c>
      <c r="BF301" s="184">
        <f>IF(N301="snížená",J301,0)</f>
        <v>0</v>
      </c>
      <c r="BG301" s="184">
        <f>IF(N301="zákl. přenesená",J301,0)</f>
        <v>0</v>
      </c>
      <c r="BH301" s="184">
        <f>IF(N301="sníž. přenesená",J301,0)</f>
        <v>0</v>
      </c>
      <c r="BI301" s="184">
        <f>IF(N301="nulová",J301,0)</f>
        <v>0</v>
      </c>
      <c r="BJ301" s="22" t="s">
        <v>81</v>
      </c>
      <c r="BK301" s="184">
        <f>ROUND(I301*H301,2)</f>
        <v>0</v>
      </c>
      <c r="BL301" s="22" t="s">
        <v>185</v>
      </c>
      <c r="BM301" s="22" t="s">
        <v>524</v>
      </c>
    </row>
    <row r="302" spans="2:51" s="11" customFormat="1" ht="13.5">
      <c r="B302" s="185"/>
      <c r="D302" s="186" t="s">
        <v>186</v>
      </c>
      <c r="E302" s="187" t="s">
        <v>5</v>
      </c>
      <c r="F302" s="188" t="s">
        <v>1215</v>
      </c>
      <c r="H302" s="189">
        <v>196.1</v>
      </c>
      <c r="I302" s="190"/>
      <c r="L302" s="185"/>
      <c r="M302" s="191"/>
      <c r="N302" s="192"/>
      <c r="O302" s="192"/>
      <c r="P302" s="192"/>
      <c r="Q302" s="192"/>
      <c r="R302" s="192"/>
      <c r="S302" s="192"/>
      <c r="T302" s="193"/>
      <c r="AT302" s="187" t="s">
        <v>186</v>
      </c>
      <c r="AU302" s="187" t="s">
        <v>83</v>
      </c>
      <c r="AV302" s="11" t="s">
        <v>83</v>
      </c>
      <c r="AW302" s="11" t="s">
        <v>37</v>
      </c>
      <c r="AX302" s="11" t="s">
        <v>73</v>
      </c>
      <c r="AY302" s="187" t="s">
        <v>178</v>
      </c>
    </row>
    <row r="303" spans="2:51" s="11" customFormat="1" ht="13.5">
      <c r="B303" s="185"/>
      <c r="D303" s="186" t="s">
        <v>186</v>
      </c>
      <c r="E303" s="187" t="s">
        <v>5</v>
      </c>
      <c r="F303" s="188" t="s">
        <v>1216</v>
      </c>
      <c r="H303" s="189">
        <v>396.74</v>
      </c>
      <c r="I303" s="190"/>
      <c r="L303" s="185"/>
      <c r="M303" s="191"/>
      <c r="N303" s="192"/>
      <c r="O303" s="192"/>
      <c r="P303" s="192"/>
      <c r="Q303" s="192"/>
      <c r="R303" s="192"/>
      <c r="S303" s="192"/>
      <c r="T303" s="193"/>
      <c r="AT303" s="187" t="s">
        <v>186</v>
      </c>
      <c r="AU303" s="187" t="s">
        <v>83</v>
      </c>
      <c r="AV303" s="11" t="s">
        <v>83</v>
      </c>
      <c r="AW303" s="11" t="s">
        <v>37</v>
      </c>
      <c r="AX303" s="11" t="s">
        <v>73</v>
      </c>
      <c r="AY303" s="187" t="s">
        <v>178</v>
      </c>
    </row>
    <row r="304" spans="2:51" s="12" customFormat="1" ht="13.5">
      <c r="B304" s="194"/>
      <c r="D304" s="186" t="s">
        <v>186</v>
      </c>
      <c r="E304" s="195" t="s">
        <v>5</v>
      </c>
      <c r="F304" s="196" t="s">
        <v>188</v>
      </c>
      <c r="H304" s="197">
        <v>592.84</v>
      </c>
      <c r="I304" s="198"/>
      <c r="L304" s="194"/>
      <c r="M304" s="199"/>
      <c r="N304" s="200"/>
      <c r="O304" s="200"/>
      <c r="P304" s="200"/>
      <c r="Q304" s="200"/>
      <c r="R304" s="200"/>
      <c r="S304" s="200"/>
      <c r="T304" s="201"/>
      <c r="AT304" s="195" t="s">
        <v>186</v>
      </c>
      <c r="AU304" s="195" t="s">
        <v>83</v>
      </c>
      <c r="AV304" s="12" t="s">
        <v>185</v>
      </c>
      <c r="AW304" s="12" t="s">
        <v>37</v>
      </c>
      <c r="AX304" s="12" t="s">
        <v>81</v>
      </c>
      <c r="AY304" s="195" t="s">
        <v>178</v>
      </c>
    </row>
    <row r="305" spans="2:65" s="1" customFormat="1" ht="25.5" customHeight="1">
      <c r="B305" s="172"/>
      <c r="C305" s="173" t="s">
        <v>357</v>
      </c>
      <c r="D305" s="173" t="s">
        <v>180</v>
      </c>
      <c r="E305" s="174" t="s">
        <v>455</v>
      </c>
      <c r="F305" s="175" t="s">
        <v>456</v>
      </c>
      <c r="G305" s="176" t="s">
        <v>196</v>
      </c>
      <c r="H305" s="177">
        <v>2.845</v>
      </c>
      <c r="I305" s="178"/>
      <c r="J305" s="179">
        <f>ROUND(I305*H305,2)</f>
        <v>0</v>
      </c>
      <c r="K305" s="175" t="s">
        <v>344</v>
      </c>
      <c r="L305" s="39"/>
      <c r="M305" s="180" t="s">
        <v>5</v>
      </c>
      <c r="N305" s="181" t="s">
        <v>44</v>
      </c>
      <c r="O305" s="40"/>
      <c r="P305" s="182">
        <f>O305*H305</f>
        <v>0</v>
      </c>
      <c r="Q305" s="182">
        <v>0</v>
      </c>
      <c r="R305" s="182">
        <f>Q305*H305</f>
        <v>0</v>
      </c>
      <c r="S305" s="182">
        <v>0</v>
      </c>
      <c r="T305" s="183">
        <f>S305*H305</f>
        <v>0</v>
      </c>
      <c r="AR305" s="22" t="s">
        <v>185</v>
      </c>
      <c r="AT305" s="22" t="s">
        <v>180</v>
      </c>
      <c r="AU305" s="22" t="s">
        <v>83</v>
      </c>
      <c r="AY305" s="22" t="s">
        <v>178</v>
      </c>
      <c r="BE305" s="184">
        <f>IF(N305="základní",J305,0)</f>
        <v>0</v>
      </c>
      <c r="BF305" s="184">
        <f>IF(N305="snížená",J305,0)</f>
        <v>0</v>
      </c>
      <c r="BG305" s="184">
        <f>IF(N305="zákl. přenesená",J305,0)</f>
        <v>0</v>
      </c>
      <c r="BH305" s="184">
        <f>IF(N305="sníž. přenesená",J305,0)</f>
        <v>0</v>
      </c>
      <c r="BI305" s="184">
        <f>IF(N305="nulová",J305,0)</f>
        <v>0</v>
      </c>
      <c r="BJ305" s="22" t="s">
        <v>81</v>
      </c>
      <c r="BK305" s="184">
        <f>ROUND(I305*H305,2)</f>
        <v>0</v>
      </c>
      <c r="BL305" s="22" t="s">
        <v>185</v>
      </c>
      <c r="BM305" s="22" t="s">
        <v>528</v>
      </c>
    </row>
    <row r="306" spans="2:51" s="11" customFormat="1" ht="13.5">
      <c r="B306" s="185"/>
      <c r="D306" s="186" t="s">
        <v>186</v>
      </c>
      <c r="E306" s="187" t="s">
        <v>5</v>
      </c>
      <c r="F306" s="188" t="s">
        <v>1217</v>
      </c>
      <c r="H306" s="189">
        <v>2.845</v>
      </c>
      <c r="I306" s="190"/>
      <c r="L306" s="185"/>
      <c r="M306" s="191"/>
      <c r="N306" s="192"/>
      <c r="O306" s="192"/>
      <c r="P306" s="192"/>
      <c r="Q306" s="192"/>
      <c r="R306" s="192"/>
      <c r="S306" s="192"/>
      <c r="T306" s="193"/>
      <c r="AT306" s="187" t="s">
        <v>186</v>
      </c>
      <c r="AU306" s="187" t="s">
        <v>83</v>
      </c>
      <c r="AV306" s="11" t="s">
        <v>83</v>
      </c>
      <c r="AW306" s="11" t="s">
        <v>37</v>
      </c>
      <c r="AX306" s="11" t="s">
        <v>73</v>
      </c>
      <c r="AY306" s="187" t="s">
        <v>178</v>
      </c>
    </row>
    <row r="307" spans="2:51" s="12" customFormat="1" ht="13.5">
      <c r="B307" s="194"/>
      <c r="D307" s="186" t="s">
        <v>186</v>
      </c>
      <c r="E307" s="195" t="s">
        <v>5</v>
      </c>
      <c r="F307" s="196" t="s">
        <v>188</v>
      </c>
      <c r="H307" s="197">
        <v>2.845</v>
      </c>
      <c r="I307" s="198"/>
      <c r="L307" s="194"/>
      <c r="M307" s="199"/>
      <c r="N307" s="200"/>
      <c r="O307" s="200"/>
      <c r="P307" s="200"/>
      <c r="Q307" s="200"/>
      <c r="R307" s="200"/>
      <c r="S307" s="200"/>
      <c r="T307" s="201"/>
      <c r="AT307" s="195" t="s">
        <v>186</v>
      </c>
      <c r="AU307" s="195" t="s">
        <v>83</v>
      </c>
      <c r="AV307" s="12" t="s">
        <v>185</v>
      </c>
      <c r="AW307" s="12" t="s">
        <v>37</v>
      </c>
      <c r="AX307" s="12" t="s">
        <v>81</v>
      </c>
      <c r="AY307" s="195" t="s">
        <v>178</v>
      </c>
    </row>
    <row r="308" spans="2:65" s="1" customFormat="1" ht="16.5" customHeight="1">
      <c r="B308" s="172"/>
      <c r="C308" s="173" t="s">
        <v>530</v>
      </c>
      <c r="D308" s="173" t="s">
        <v>180</v>
      </c>
      <c r="E308" s="174" t="s">
        <v>1218</v>
      </c>
      <c r="F308" s="175" t="s">
        <v>1219</v>
      </c>
      <c r="G308" s="176" t="s">
        <v>299</v>
      </c>
      <c r="H308" s="177">
        <v>2</v>
      </c>
      <c r="I308" s="178"/>
      <c r="J308" s="179">
        <f>ROUND(I308*H308,2)</f>
        <v>0</v>
      </c>
      <c r="K308" s="175" t="s">
        <v>191</v>
      </c>
      <c r="L308" s="39"/>
      <c r="M308" s="180" t="s">
        <v>5</v>
      </c>
      <c r="N308" s="181" t="s">
        <v>44</v>
      </c>
      <c r="O308" s="40"/>
      <c r="P308" s="182">
        <f>O308*H308</f>
        <v>0</v>
      </c>
      <c r="Q308" s="182">
        <v>0</v>
      </c>
      <c r="R308" s="182">
        <f>Q308*H308</f>
        <v>0</v>
      </c>
      <c r="S308" s="182">
        <v>0</v>
      </c>
      <c r="T308" s="183">
        <f>S308*H308</f>
        <v>0</v>
      </c>
      <c r="AR308" s="22" t="s">
        <v>185</v>
      </c>
      <c r="AT308" s="22" t="s">
        <v>180</v>
      </c>
      <c r="AU308" s="22" t="s">
        <v>83</v>
      </c>
      <c r="AY308" s="22" t="s">
        <v>178</v>
      </c>
      <c r="BE308" s="184">
        <f>IF(N308="základní",J308,0)</f>
        <v>0</v>
      </c>
      <c r="BF308" s="184">
        <f>IF(N308="snížená",J308,0)</f>
        <v>0</v>
      </c>
      <c r="BG308" s="184">
        <f>IF(N308="zákl. přenesená",J308,0)</f>
        <v>0</v>
      </c>
      <c r="BH308" s="184">
        <f>IF(N308="sníž. přenesená",J308,0)</f>
        <v>0</v>
      </c>
      <c r="BI308" s="184">
        <f>IF(N308="nulová",J308,0)</f>
        <v>0</v>
      </c>
      <c r="BJ308" s="22" t="s">
        <v>81</v>
      </c>
      <c r="BK308" s="184">
        <f>ROUND(I308*H308,2)</f>
        <v>0</v>
      </c>
      <c r="BL308" s="22" t="s">
        <v>185</v>
      </c>
      <c r="BM308" s="22" t="s">
        <v>533</v>
      </c>
    </row>
    <row r="309" spans="2:65" s="1" customFormat="1" ht="16.5" customHeight="1">
      <c r="B309" s="172"/>
      <c r="C309" s="173" t="s">
        <v>359</v>
      </c>
      <c r="D309" s="173" t="s">
        <v>180</v>
      </c>
      <c r="E309" s="174" t="s">
        <v>1220</v>
      </c>
      <c r="F309" s="175" t="s">
        <v>1219</v>
      </c>
      <c r="G309" s="176" t="s">
        <v>299</v>
      </c>
      <c r="H309" s="177">
        <v>1</v>
      </c>
      <c r="I309" s="178"/>
      <c r="J309" s="179">
        <f>ROUND(I309*H309,2)</f>
        <v>0</v>
      </c>
      <c r="K309" s="175" t="s">
        <v>5</v>
      </c>
      <c r="L309" s="39"/>
      <c r="M309" s="180" t="s">
        <v>5</v>
      </c>
      <c r="N309" s="181" t="s">
        <v>44</v>
      </c>
      <c r="O309" s="40"/>
      <c r="P309" s="182">
        <f>O309*H309</f>
        <v>0</v>
      </c>
      <c r="Q309" s="182">
        <v>0</v>
      </c>
      <c r="R309" s="182">
        <f>Q309*H309</f>
        <v>0</v>
      </c>
      <c r="S309" s="182">
        <v>0</v>
      </c>
      <c r="T309" s="183">
        <f>S309*H309</f>
        <v>0</v>
      </c>
      <c r="AR309" s="22" t="s">
        <v>185</v>
      </c>
      <c r="AT309" s="22" t="s">
        <v>180</v>
      </c>
      <c r="AU309" s="22" t="s">
        <v>83</v>
      </c>
      <c r="AY309" s="22" t="s">
        <v>178</v>
      </c>
      <c r="BE309" s="184">
        <f>IF(N309="základní",J309,0)</f>
        <v>0</v>
      </c>
      <c r="BF309" s="184">
        <f>IF(N309="snížená",J309,0)</f>
        <v>0</v>
      </c>
      <c r="BG309" s="184">
        <f>IF(N309="zákl. přenesená",J309,0)</f>
        <v>0</v>
      </c>
      <c r="BH309" s="184">
        <f>IF(N309="sníž. přenesená",J309,0)</f>
        <v>0</v>
      </c>
      <c r="BI309" s="184">
        <f>IF(N309="nulová",J309,0)</f>
        <v>0</v>
      </c>
      <c r="BJ309" s="22" t="s">
        <v>81</v>
      </c>
      <c r="BK309" s="184">
        <f>ROUND(I309*H309,2)</f>
        <v>0</v>
      </c>
      <c r="BL309" s="22" t="s">
        <v>185</v>
      </c>
      <c r="BM309" s="22" t="s">
        <v>537</v>
      </c>
    </row>
    <row r="310" spans="2:65" s="1" customFormat="1" ht="16.5" customHeight="1">
      <c r="B310" s="172"/>
      <c r="C310" s="173" t="s">
        <v>538</v>
      </c>
      <c r="D310" s="173" t="s">
        <v>180</v>
      </c>
      <c r="E310" s="174" t="s">
        <v>463</v>
      </c>
      <c r="F310" s="175" t="s">
        <v>464</v>
      </c>
      <c r="G310" s="176" t="s">
        <v>183</v>
      </c>
      <c r="H310" s="177">
        <v>5.04</v>
      </c>
      <c r="I310" s="178"/>
      <c r="J310" s="179">
        <f>ROUND(I310*H310,2)</f>
        <v>0</v>
      </c>
      <c r="K310" s="175" t="s">
        <v>197</v>
      </c>
      <c r="L310" s="39"/>
      <c r="M310" s="180" t="s">
        <v>5</v>
      </c>
      <c r="N310" s="181" t="s">
        <v>44</v>
      </c>
      <c r="O310" s="40"/>
      <c r="P310" s="182">
        <f>O310*H310</f>
        <v>0</v>
      </c>
      <c r="Q310" s="182">
        <v>0</v>
      </c>
      <c r="R310" s="182">
        <f>Q310*H310</f>
        <v>0</v>
      </c>
      <c r="S310" s="182">
        <v>0</v>
      </c>
      <c r="T310" s="183">
        <f>S310*H310</f>
        <v>0</v>
      </c>
      <c r="AR310" s="22" t="s">
        <v>185</v>
      </c>
      <c r="AT310" s="22" t="s">
        <v>180</v>
      </c>
      <c r="AU310" s="22" t="s">
        <v>83</v>
      </c>
      <c r="AY310" s="22" t="s">
        <v>178</v>
      </c>
      <c r="BE310" s="184">
        <f>IF(N310="základní",J310,0)</f>
        <v>0</v>
      </c>
      <c r="BF310" s="184">
        <f>IF(N310="snížená",J310,0)</f>
        <v>0</v>
      </c>
      <c r="BG310" s="184">
        <f>IF(N310="zákl. přenesená",J310,0)</f>
        <v>0</v>
      </c>
      <c r="BH310" s="184">
        <f>IF(N310="sníž. přenesená",J310,0)</f>
        <v>0</v>
      </c>
      <c r="BI310" s="184">
        <f>IF(N310="nulová",J310,0)</f>
        <v>0</v>
      </c>
      <c r="BJ310" s="22" t="s">
        <v>81</v>
      </c>
      <c r="BK310" s="184">
        <f>ROUND(I310*H310,2)</f>
        <v>0</v>
      </c>
      <c r="BL310" s="22" t="s">
        <v>185</v>
      </c>
      <c r="BM310" s="22" t="s">
        <v>539</v>
      </c>
    </row>
    <row r="311" spans="2:51" s="11" customFormat="1" ht="13.5">
      <c r="B311" s="185"/>
      <c r="D311" s="186" t="s">
        <v>186</v>
      </c>
      <c r="E311" s="187" t="s">
        <v>5</v>
      </c>
      <c r="F311" s="188" t="s">
        <v>1221</v>
      </c>
      <c r="H311" s="189">
        <v>5.04</v>
      </c>
      <c r="I311" s="190"/>
      <c r="L311" s="185"/>
      <c r="M311" s="191"/>
      <c r="N311" s="192"/>
      <c r="O311" s="192"/>
      <c r="P311" s="192"/>
      <c r="Q311" s="192"/>
      <c r="R311" s="192"/>
      <c r="S311" s="192"/>
      <c r="T311" s="193"/>
      <c r="AT311" s="187" t="s">
        <v>186</v>
      </c>
      <c r="AU311" s="187" t="s">
        <v>83</v>
      </c>
      <c r="AV311" s="11" t="s">
        <v>83</v>
      </c>
      <c r="AW311" s="11" t="s">
        <v>37</v>
      </c>
      <c r="AX311" s="11" t="s">
        <v>73</v>
      </c>
      <c r="AY311" s="187" t="s">
        <v>178</v>
      </c>
    </row>
    <row r="312" spans="2:51" s="12" customFormat="1" ht="13.5">
      <c r="B312" s="194"/>
      <c r="D312" s="186" t="s">
        <v>186</v>
      </c>
      <c r="E312" s="195" t="s">
        <v>5</v>
      </c>
      <c r="F312" s="196" t="s">
        <v>188</v>
      </c>
      <c r="H312" s="197">
        <v>5.04</v>
      </c>
      <c r="I312" s="198"/>
      <c r="L312" s="194"/>
      <c r="M312" s="199"/>
      <c r="N312" s="200"/>
      <c r="O312" s="200"/>
      <c r="P312" s="200"/>
      <c r="Q312" s="200"/>
      <c r="R312" s="200"/>
      <c r="S312" s="200"/>
      <c r="T312" s="201"/>
      <c r="AT312" s="195" t="s">
        <v>186</v>
      </c>
      <c r="AU312" s="195" t="s">
        <v>83</v>
      </c>
      <c r="AV312" s="12" t="s">
        <v>185</v>
      </c>
      <c r="AW312" s="12" t="s">
        <v>37</v>
      </c>
      <c r="AX312" s="12" t="s">
        <v>81</v>
      </c>
      <c r="AY312" s="195" t="s">
        <v>178</v>
      </c>
    </row>
    <row r="313" spans="2:65" s="1" customFormat="1" ht="16.5" customHeight="1">
      <c r="B313" s="172"/>
      <c r="C313" s="173" t="s">
        <v>364</v>
      </c>
      <c r="D313" s="173" t="s">
        <v>180</v>
      </c>
      <c r="E313" s="174" t="s">
        <v>467</v>
      </c>
      <c r="F313" s="175" t="s">
        <v>468</v>
      </c>
      <c r="G313" s="176" t="s">
        <v>183</v>
      </c>
      <c r="H313" s="177">
        <v>27.405</v>
      </c>
      <c r="I313" s="178"/>
      <c r="J313" s="179">
        <f>ROUND(I313*H313,2)</f>
        <v>0</v>
      </c>
      <c r="K313" s="175" t="s">
        <v>197</v>
      </c>
      <c r="L313" s="39"/>
      <c r="M313" s="180" t="s">
        <v>5</v>
      </c>
      <c r="N313" s="181" t="s">
        <v>44</v>
      </c>
      <c r="O313" s="40"/>
      <c r="P313" s="182">
        <f>O313*H313</f>
        <v>0</v>
      </c>
      <c r="Q313" s="182">
        <v>0</v>
      </c>
      <c r="R313" s="182">
        <f>Q313*H313</f>
        <v>0</v>
      </c>
      <c r="S313" s="182">
        <v>0</v>
      </c>
      <c r="T313" s="183">
        <f>S313*H313</f>
        <v>0</v>
      </c>
      <c r="AR313" s="22" t="s">
        <v>185</v>
      </c>
      <c r="AT313" s="22" t="s">
        <v>180</v>
      </c>
      <c r="AU313" s="22" t="s">
        <v>83</v>
      </c>
      <c r="AY313" s="22" t="s">
        <v>178</v>
      </c>
      <c r="BE313" s="184">
        <f>IF(N313="základní",J313,0)</f>
        <v>0</v>
      </c>
      <c r="BF313" s="184">
        <f>IF(N313="snížená",J313,0)</f>
        <v>0</v>
      </c>
      <c r="BG313" s="184">
        <f>IF(N313="zákl. přenesená",J313,0)</f>
        <v>0</v>
      </c>
      <c r="BH313" s="184">
        <f>IF(N313="sníž. přenesená",J313,0)</f>
        <v>0</v>
      </c>
      <c r="BI313" s="184">
        <f>IF(N313="nulová",J313,0)</f>
        <v>0</v>
      </c>
      <c r="BJ313" s="22" t="s">
        <v>81</v>
      </c>
      <c r="BK313" s="184">
        <f>ROUND(I313*H313,2)</f>
        <v>0</v>
      </c>
      <c r="BL313" s="22" t="s">
        <v>185</v>
      </c>
      <c r="BM313" s="22" t="s">
        <v>542</v>
      </c>
    </row>
    <row r="314" spans="2:51" s="11" customFormat="1" ht="13.5">
      <c r="B314" s="185"/>
      <c r="D314" s="186" t="s">
        <v>186</v>
      </c>
      <c r="E314" s="187" t="s">
        <v>5</v>
      </c>
      <c r="F314" s="188" t="s">
        <v>1222</v>
      </c>
      <c r="H314" s="189">
        <v>27.405</v>
      </c>
      <c r="I314" s="190"/>
      <c r="L314" s="185"/>
      <c r="M314" s="191"/>
      <c r="N314" s="192"/>
      <c r="O314" s="192"/>
      <c r="P314" s="192"/>
      <c r="Q314" s="192"/>
      <c r="R314" s="192"/>
      <c r="S314" s="192"/>
      <c r="T314" s="193"/>
      <c r="AT314" s="187" t="s">
        <v>186</v>
      </c>
      <c r="AU314" s="187" t="s">
        <v>83</v>
      </c>
      <c r="AV314" s="11" t="s">
        <v>83</v>
      </c>
      <c r="AW314" s="11" t="s">
        <v>37</v>
      </c>
      <c r="AX314" s="11" t="s">
        <v>73</v>
      </c>
      <c r="AY314" s="187" t="s">
        <v>178</v>
      </c>
    </row>
    <row r="315" spans="2:51" s="12" customFormat="1" ht="13.5">
      <c r="B315" s="194"/>
      <c r="D315" s="186" t="s">
        <v>186</v>
      </c>
      <c r="E315" s="195" t="s">
        <v>5</v>
      </c>
      <c r="F315" s="196" t="s">
        <v>188</v>
      </c>
      <c r="H315" s="197">
        <v>27.405</v>
      </c>
      <c r="I315" s="198"/>
      <c r="L315" s="194"/>
      <c r="M315" s="199"/>
      <c r="N315" s="200"/>
      <c r="O315" s="200"/>
      <c r="P315" s="200"/>
      <c r="Q315" s="200"/>
      <c r="R315" s="200"/>
      <c r="S315" s="200"/>
      <c r="T315" s="201"/>
      <c r="AT315" s="195" t="s">
        <v>186</v>
      </c>
      <c r="AU315" s="195" t="s">
        <v>83</v>
      </c>
      <c r="AV315" s="12" t="s">
        <v>185</v>
      </c>
      <c r="AW315" s="12" t="s">
        <v>37</v>
      </c>
      <c r="AX315" s="12" t="s">
        <v>81</v>
      </c>
      <c r="AY315" s="195" t="s">
        <v>178</v>
      </c>
    </row>
    <row r="316" spans="2:65" s="1" customFormat="1" ht="16.5" customHeight="1">
      <c r="B316" s="172"/>
      <c r="C316" s="173" t="s">
        <v>544</v>
      </c>
      <c r="D316" s="173" t="s">
        <v>180</v>
      </c>
      <c r="E316" s="174" t="s">
        <v>476</v>
      </c>
      <c r="F316" s="175" t="s">
        <v>477</v>
      </c>
      <c r="G316" s="176" t="s">
        <v>183</v>
      </c>
      <c r="H316" s="177">
        <v>73.92</v>
      </c>
      <c r="I316" s="178"/>
      <c r="J316" s="179">
        <f>ROUND(I316*H316,2)</f>
        <v>0</v>
      </c>
      <c r="K316" s="175" t="s">
        <v>197</v>
      </c>
      <c r="L316" s="39"/>
      <c r="M316" s="180" t="s">
        <v>5</v>
      </c>
      <c r="N316" s="181" t="s">
        <v>44</v>
      </c>
      <c r="O316" s="40"/>
      <c r="P316" s="182">
        <f>O316*H316</f>
        <v>0</v>
      </c>
      <c r="Q316" s="182">
        <v>0</v>
      </c>
      <c r="R316" s="182">
        <f>Q316*H316</f>
        <v>0</v>
      </c>
      <c r="S316" s="182">
        <v>0</v>
      </c>
      <c r="T316" s="183">
        <f>S316*H316</f>
        <v>0</v>
      </c>
      <c r="AR316" s="22" t="s">
        <v>185</v>
      </c>
      <c r="AT316" s="22" t="s">
        <v>180</v>
      </c>
      <c r="AU316" s="22" t="s">
        <v>83</v>
      </c>
      <c r="AY316" s="22" t="s">
        <v>178</v>
      </c>
      <c r="BE316" s="184">
        <f>IF(N316="základní",J316,0)</f>
        <v>0</v>
      </c>
      <c r="BF316" s="184">
        <f>IF(N316="snížená",J316,0)</f>
        <v>0</v>
      </c>
      <c r="BG316" s="184">
        <f>IF(N316="zákl. přenesená",J316,0)</f>
        <v>0</v>
      </c>
      <c r="BH316" s="184">
        <f>IF(N316="sníž. přenesená",J316,0)</f>
        <v>0</v>
      </c>
      <c r="BI316" s="184">
        <f>IF(N316="nulová",J316,0)</f>
        <v>0</v>
      </c>
      <c r="BJ316" s="22" t="s">
        <v>81</v>
      </c>
      <c r="BK316" s="184">
        <f>ROUND(I316*H316,2)</f>
        <v>0</v>
      </c>
      <c r="BL316" s="22" t="s">
        <v>185</v>
      </c>
      <c r="BM316" s="22" t="s">
        <v>547</v>
      </c>
    </row>
    <row r="317" spans="2:51" s="11" customFormat="1" ht="13.5">
      <c r="B317" s="185"/>
      <c r="D317" s="186" t="s">
        <v>186</v>
      </c>
      <c r="E317" s="187" t="s">
        <v>5</v>
      </c>
      <c r="F317" s="188" t="s">
        <v>1223</v>
      </c>
      <c r="H317" s="189">
        <v>73.92</v>
      </c>
      <c r="I317" s="190"/>
      <c r="L317" s="185"/>
      <c r="M317" s="191"/>
      <c r="N317" s="192"/>
      <c r="O317" s="192"/>
      <c r="P317" s="192"/>
      <c r="Q317" s="192"/>
      <c r="R317" s="192"/>
      <c r="S317" s="192"/>
      <c r="T317" s="193"/>
      <c r="AT317" s="187" t="s">
        <v>186</v>
      </c>
      <c r="AU317" s="187" t="s">
        <v>83</v>
      </c>
      <c r="AV317" s="11" t="s">
        <v>83</v>
      </c>
      <c r="AW317" s="11" t="s">
        <v>37</v>
      </c>
      <c r="AX317" s="11" t="s">
        <v>73</v>
      </c>
      <c r="AY317" s="187" t="s">
        <v>178</v>
      </c>
    </row>
    <row r="318" spans="2:51" s="12" customFormat="1" ht="13.5">
      <c r="B318" s="194"/>
      <c r="D318" s="186" t="s">
        <v>186</v>
      </c>
      <c r="E318" s="195" t="s">
        <v>5</v>
      </c>
      <c r="F318" s="196" t="s">
        <v>188</v>
      </c>
      <c r="H318" s="197">
        <v>73.92</v>
      </c>
      <c r="I318" s="198"/>
      <c r="L318" s="194"/>
      <c r="M318" s="199"/>
      <c r="N318" s="200"/>
      <c r="O318" s="200"/>
      <c r="P318" s="200"/>
      <c r="Q318" s="200"/>
      <c r="R318" s="200"/>
      <c r="S318" s="200"/>
      <c r="T318" s="201"/>
      <c r="AT318" s="195" t="s">
        <v>186</v>
      </c>
      <c r="AU318" s="195" t="s">
        <v>83</v>
      </c>
      <c r="AV318" s="12" t="s">
        <v>185</v>
      </c>
      <c r="AW318" s="12" t="s">
        <v>37</v>
      </c>
      <c r="AX318" s="12" t="s">
        <v>81</v>
      </c>
      <c r="AY318" s="195" t="s">
        <v>178</v>
      </c>
    </row>
    <row r="319" spans="2:65" s="1" customFormat="1" ht="25.5" customHeight="1">
      <c r="B319" s="172"/>
      <c r="C319" s="173" t="s">
        <v>369</v>
      </c>
      <c r="D319" s="173" t="s">
        <v>180</v>
      </c>
      <c r="E319" s="174" t="s">
        <v>1224</v>
      </c>
      <c r="F319" s="175" t="s">
        <v>1225</v>
      </c>
      <c r="G319" s="176" t="s">
        <v>183</v>
      </c>
      <c r="H319" s="177">
        <v>10.1</v>
      </c>
      <c r="I319" s="178"/>
      <c r="J319" s="179">
        <f>ROUND(I319*H319,2)</f>
        <v>0</v>
      </c>
      <c r="K319" s="175" t="s">
        <v>191</v>
      </c>
      <c r="L319" s="39"/>
      <c r="M319" s="180" t="s">
        <v>5</v>
      </c>
      <c r="N319" s="181" t="s">
        <v>44</v>
      </c>
      <c r="O319" s="40"/>
      <c r="P319" s="182">
        <f>O319*H319</f>
        <v>0</v>
      </c>
      <c r="Q319" s="182">
        <v>0</v>
      </c>
      <c r="R319" s="182">
        <f>Q319*H319</f>
        <v>0</v>
      </c>
      <c r="S319" s="182">
        <v>0</v>
      </c>
      <c r="T319" s="183">
        <f>S319*H319</f>
        <v>0</v>
      </c>
      <c r="AR319" s="22" t="s">
        <v>185</v>
      </c>
      <c r="AT319" s="22" t="s">
        <v>180</v>
      </c>
      <c r="AU319" s="22" t="s">
        <v>83</v>
      </c>
      <c r="AY319" s="22" t="s">
        <v>178</v>
      </c>
      <c r="BE319" s="184">
        <f>IF(N319="základní",J319,0)</f>
        <v>0</v>
      </c>
      <c r="BF319" s="184">
        <f>IF(N319="snížená",J319,0)</f>
        <v>0</v>
      </c>
      <c r="BG319" s="184">
        <f>IF(N319="zákl. přenesená",J319,0)</f>
        <v>0</v>
      </c>
      <c r="BH319" s="184">
        <f>IF(N319="sníž. přenesená",J319,0)</f>
        <v>0</v>
      </c>
      <c r="BI319" s="184">
        <f>IF(N319="nulová",J319,0)</f>
        <v>0</v>
      </c>
      <c r="BJ319" s="22" t="s">
        <v>81</v>
      </c>
      <c r="BK319" s="184">
        <f>ROUND(I319*H319,2)</f>
        <v>0</v>
      </c>
      <c r="BL319" s="22" t="s">
        <v>185</v>
      </c>
      <c r="BM319" s="22" t="s">
        <v>551</v>
      </c>
    </row>
    <row r="320" spans="2:51" s="11" customFormat="1" ht="13.5">
      <c r="B320" s="185"/>
      <c r="D320" s="186" t="s">
        <v>186</v>
      </c>
      <c r="E320" s="187" t="s">
        <v>5</v>
      </c>
      <c r="F320" s="188" t="s">
        <v>1226</v>
      </c>
      <c r="H320" s="189">
        <v>10.1</v>
      </c>
      <c r="I320" s="190"/>
      <c r="L320" s="185"/>
      <c r="M320" s="191"/>
      <c r="N320" s="192"/>
      <c r="O320" s="192"/>
      <c r="P320" s="192"/>
      <c r="Q320" s="192"/>
      <c r="R320" s="192"/>
      <c r="S320" s="192"/>
      <c r="T320" s="193"/>
      <c r="AT320" s="187" t="s">
        <v>186</v>
      </c>
      <c r="AU320" s="187" t="s">
        <v>83</v>
      </c>
      <c r="AV320" s="11" t="s">
        <v>83</v>
      </c>
      <c r="AW320" s="11" t="s">
        <v>37</v>
      </c>
      <c r="AX320" s="11" t="s">
        <v>73</v>
      </c>
      <c r="AY320" s="187" t="s">
        <v>178</v>
      </c>
    </row>
    <row r="321" spans="2:51" s="12" customFormat="1" ht="13.5">
      <c r="B321" s="194"/>
      <c r="D321" s="186" t="s">
        <v>186</v>
      </c>
      <c r="E321" s="195" t="s">
        <v>5</v>
      </c>
      <c r="F321" s="196" t="s">
        <v>188</v>
      </c>
      <c r="H321" s="197">
        <v>10.1</v>
      </c>
      <c r="I321" s="198"/>
      <c r="L321" s="194"/>
      <c r="M321" s="199"/>
      <c r="N321" s="200"/>
      <c r="O321" s="200"/>
      <c r="P321" s="200"/>
      <c r="Q321" s="200"/>
      <c r="R321" s="200"/>
      <c r="S321" s="200"/>
      <c r="T321" s="201"/>
      <c r="AT321" s="195" t="s">
        <v>186</v>
      </c>
      <c r="AU321" s="195" t="s">
        <v>83</v>
      </c>
      <c r="AV321" s="12" t="s">
        <v>185</v>
      </c>
      <c r="AW321" s="12" t="s">
        <v>37</v>
      </c>
      <c r="AX321" s="12" t="s">
        <v>81</v>
      </c>
      <c r="AY321" s="195" t="s">
        <v>178</v>
      </c>
    </row>
    <row r="322" spans="2:65" s="1" customFormat="1" ht="38.25" customHeight="1">
      <c r="B322" s="172"/>
      <c r="C322" s="173" t="s">
        <v>553</v>
      </c>
      <c r="D322" s="173" t="s">
        <v>180</v>
      </c>
      <c r="E322" s="174" t="s">
        <v>1227</v>
      </c>
      <c r="F322" s="175" t="s">
        <v>1228</v>
      </c>
      <c r="G322" s="176" t="s">
        <v>196</v>
      </c>
      <c r="H322" s="177">
        <v>0.243</v>
      </c>
      <c r="I322" s="178"/>
      <c r="J322" s="179">
        <f>ROUND(I322*H322,2)</f>
        <v>0</v>
      </c>
      <c r="K322" s="175" t="s">
        <v>191</v>
      </c>
      <c r="L322" s="39"/>
      <c r="M322" s="180" t="s">
        <v>5</v>
      </c>
      <c r="N322" s="181" t="s">
        <v>44</v>
      </c>
      <c r="O322" s="40"/>
      <c r="P322" s="182">
        <f>O322*H322</f>
        <v>0</v>
      </c>
      <c r="Q322" s="182">
        <v>0</v>
      </c>
      <c r="R322" s="182">
        <f>Q322*H322</f>
        <v>0</v>
      </c>
      <c r="S322" s="182">
        <v>0</v>
      </c>
      <c r="T322" s="183">
        <f>S322*H322</f>
        <v>0</v>
      </c>
      <c r="AR322" s="22" t="s">
        <v>185</v>
      </c>
      <c r="AT322" s="22" t="s">
        <v>180</v>
      </c>
      <c r="AU322" s="22" t="s">
        <v>83</v>
      </c>
      <c r="AY322" s="22" t="s">
        <v>178</v>
      </c>
      <c r="BE322" s="184">
        <f>IF(N322="základní",J322,0)</f>
        <v>0</v>
      </c>
      <c r="BF322" s="184">
        <f>IF(N322="snížená",J322,0)</f>
        <v>0</v>
      </c>
      <c r="BG322" s="184">
        <f>IF(N322="zákl. přenesená",J322,0)</f>
        <v>0</v>
      </c>
      <c r="BH322" s="184">
        <f>IF(N322="sníž. přenesená",J322,0)</f>
        <v>0</v>
      </c>
      <c r="BI322" s="184">
        <f>IF(N322="nulová",J322,0)</f>
        <v>0</v>
      </c>
      <c r="BJ322" s="22" t="s">
        <v>81</v>
      </c>
      <c r="BK322" s="184">
        <f>ROUND(I322*H322,2)</f>
        <v>0</v>
      </c>
      <c r="BL322" s="22" t="s">
        <v>185</v>
      </c>
      <c r="BM322" s="22" t="s">
        <v>556</v>
      </c>
    </row>
    <row r="323" spans="2:51" s="11" customFormat="1" ht="13.5">
      <c r="B323" s="185"/>
      <c r="D323" s="186" t="s">
        <v>186</v>
      </c>
      <c r="E323" s="187" t="s">
        <v>5</v>
      </c>
      <c r="F323" s="188" t="s">
        <v>1229</v>
      </c>
      <c r="H323" s="189">
        <v>0.243</v>
      </c>
      <c r="I323" s="190"/>
      <c r="L323" s="185"/>
      <c r="M323" s="191"/>
      <c r="N323" s="192"/>
      <c r="O323" s="192"/>
      <c r="P323" s="192"/>
      <c r="Q323" s="192"/>
      <c r="R323" s="192"/>
      <c r="S323" s="192"/>
      <c r="T323" s="193"/>
      <c r="AT323" s="187" t="s">
        <v>186</v>
      </c>
      <c r="AU323" s="187" t="s">
        <v>83</v>
      </c>
      <c r="AV323" s="11" t="s">
        <v>83</v>
      </c>
      <c r="AW323" s="11" t="s">
        <v>37</v>
      </c>
      <c r="AX323" s="11" t="s">
        <v>73</v>
      </c>
      <c r="AY323" s="187" t="s">
        <v>178</v>
      </c>
    </row>
    <row r="324" spans="2:51" s="12" customFormat="1" ht="13.5">
      <c r="B324" s="194"/>
      <c r="D324" s="186" t="s">
        <v>186</v>
      </c>
      <c r="E324" s="195" t="s">
        <v>5</v>
      </c>
      <c r="F324" s="196" t="s">
        <v>188</v>
      </c>
      <c r="H324" s="197">
        <v>0.243</v>
      </c>
      <c r="I324" s="198"/>
      <c r="L324" s="194"/>
      <c r="M324" s="199"/>
      <c r="N324" s="200"/>
      <c r="O324" s="200"/>
      <c r="P324" s="200"/>
      <c r="Q324" s="200"/>
      <c r="R324" s="200"/>
      <c r="S324" s="200"/>
      <c r="T324" s="201"/>
      <c r="AT324" s="195" t="s">
        <v>186</v>
      </c>
      <c r="AU324" s="195" t="s">
        <v>83</v>
      </c>
      <c r="AV324" s="12" t="s">
        <v>185</v>
      </c>
      <c r="AW324" s="12" t="s">
        <v>37</v>
      </c>
      <c r="AX324" s="12" t="s">
        <v>81</v>
      </c>
      <c r="AY324" s="195" t="s">
        <v>178</v>
      </c>
    </row>
    <row r="325" spans="2:65" s="1" customFormat="1" ht="38.25" customHeight="1">
      <c r="B325" s="172"/>
      <c r="C325" s="173" t="s">
        <v>373</v>
      </c>
      <c r="D325" s="173" t="s">
        <v>180</v>
      </c>
      <c r="E325" s="174" t="s">
        <v>1230</v>
      </c>
      <c r="F325" s="175" t="s">
        <v>1231</v>
      </c>
      <c r="G325" s="176" t="s">
        <v>183</v>
      </c>
      <c r="H325" s="177">
        <v>25.614</v>
      </c>
      <c r="I325" s="178"/>
      <c r="J325" s="179">
        <f>ROUND(I325*H325,2)</f>
        <v>0</v>
      </c>
      <c r="K325" s="175" t="s">
        <v>191</v>
      </c>
      <c r="L325" s="39"/>
      <c r="M325" s="180" t="s">
        <v>5</v>
      </c>
      <c r="N325" s="181" t="s">
        <v>44</v>
      </c>
      <c r="O325" s="40"/>
      <c r="P325" s="182">
        <f>O325*H325</f>
        <v>0</v>
      </c>
      <c r="Q325" s="182">
        <v>0</v>
      </c>
      <c r="R325" s="182">
        <f>Q325*H325</f>
        <v>0</v>
      </c>
      <c r="S325" s="182">
        <v>0</v>
      </c>
      <c r="T325" s="183">
        <f>S325*H325</f>
        <v>0</v>
      </c>
      <c r="AR325" s="22" t="s">
        <v>185</v>
      </c>
      <c r="AT325" s="22" t="s">
        <v>180</v>
      </c>
      <c r="AU325" s="22" t="s">
        <v>83</v>
      </c>
      <c r="AY325" s="22" t="s">
        <v>178</v>
      </c>
      <c r="BE325" s="184">
        <f>IF(N325="základní",J325,0)</f>
        <v>0</v>
      </c>
      <c r="BF325" s="184">
        <f>IF(N325="snížená",J325,0)</f>
        <v>0</v>
      </c>
      <c r="BG325" s="184">
        <f>IF(N325="zákl. přenesená",J325,0)</f>
        <v>0</v>
      </c>
      <c r="BH325" s="184">
        <f>IF(N325="sníž. přenesená",J325,0)</f>
        <v>0</v>
      </c>
      <c r="BI325" s="184">
        <f>IF(N325="nulová",J325,0)</f>
        <v>0</v>
      </c>
      <c r="BJ325" s="22" t="s">
        <v>81</v>
      </c>
      <c r="BK325" s="184">
        <f>ROUND(I325*H325,2)</f>
        <v>0</v>
      </c>
      <c r="BL325" s="22" t="s">
        <v>185</v>
      </c>
      <c r="BM325" s="22" t="s">
        <v>561</v>
      </c>
    </row>
    <row r="326" spans="2:51" s="11" customFormat="1" ht="13.5">
      <c r="B326" s="185"/>
      <c r="D326" s="186" t="s">
        <v>186</v>
      </c>
      <c r="E326" s="187" t="s">
        <v>5</v>
      </c>
      <c r="F326" s="188" t="s">
        <v>1232</v>
      </c>
      <c r="H326" s="189">
        <v>25.614</v>
      </c>
      <c r="I326" s="190"/>
      <c r="L326" s="185"/>
      <c r="M326" s="191"/>
      <c r="N326" s="192"/>
      <c r="O326" s="192"/>
      <c r="P326" s="192"/>
      <c r="Q326" s="192"/>
      <c r="R326" s="192"/>
      <c r="S326" s="192"/>
      <c r="T326" s="193"/>
      <c r="AT326" s="187" t="s">
        <v>186</v>
      </c>
      <c r="AU326" s="187" t="s">
        <v>83</v>
      </c>
      <c r="AV326" s="11" t="s">
        <v>83</v>
      </c>
      <c r="AW326" s="11" t="s">
        <v>37</v>
      </c>
      <c r="AX326" s="11" t="s">
        <v>73</v>
      </c>
      <c r="AY326" s="187" t="s">
        <v>178</v>
      </c>
    </row>
    <row r="327" spans="2:51" s="12" customFormat="1" ht="13.5">
      <c r="B327" s="194"/>
      <c r="D327" s="186" t="s">
        <v>186</v>
      </c>
      <c r="E327" s="195" t="s">
        <v>5</v>
      </c>
      <c r="F327" s="196" t="s">
        <v>188</v>
      </c>
      <c r="H327" s="197">
        <v>25.614</v>
      </c>
      <c r="I327" s="198"/>
      <c r="L327" s="194"/>
      <c r="M327" s="199"/>
      <c r="N327" s="200"/>
      <c r="O327" s="200"/>
      <c r="P327" s="200"/>
      <c r="Q327" s="200"/>
      <c r="R327" s="200"/>
      <c r="S327" s="200"/>
      <c r="T327" s="201"/>
      <c r="AT327" s="195" t="s">
        <v>186</v>
      </c>
      <c r="AU327" s="195" t="s">
        <v>83</v>
      </c>
      <c r="AV327" s="12" t="s">
        <v>185</v>
      </c>
      <c r="AW327" s="12" t="s">
        <v>37</v>
      </c>
      <c r="AX327" s="12" t="s">
        <v>81</v>
      </c>
      <c r="AY327" s="195" t="s">
        <v>178</v>
      </c>
    </row>
    <row r="328" spans="2:63" s="10" customFormat="1" ht="29.85" customHeight="1">
      <c r="B328" s="159"/>
      <c r="D328" s="160" t="s">
        <v>72</v>
      </c>
      <c r="E328" s="170" t="s">
        <v>494</v>
      </c>
      <c r="F328" s="170" t="s">
        <v>495</v>
      </c>
      <c r="I328" s="162"/>
      <c r="J328" s="171">
        <f>BK328</f>
        <v>0</v>
      </c>
      <c r="L328" s="159"/>
      <c r="M328" s="164"/>
      <c r="N328" s="165"/>
      <c r="O328" s="165"/>
      <c r="P328" s="166">
        <f>SUM(P329:P342)</f>
        <v>0</v>
      </c>
      <c r="Q328" s="165"/>
      <c r="R328" s="166">
        <f>SUM(R329:R342)</f>
        <v>0</v>
      </c>
      <c r="S328" s="165"/>
      <c r="T328" s="167">
        <f>SUM(T329:T342)</f>
        <v>0</v>
      </c>
      <c r="AR328" s="160" t="s">
        <v>81</v>
      </c>
      <c r="AT328" s="168" t="s">
        <v>72</v>
      </c>
      <c r="AU328" s="168" t="s">
        <v>81</v>
      </c>
      <c r="AY328" s="160" t="s">
        <v>178</v>
      </c>
      <c r="BK328" s="169">
        <f>SUM(BK329:BK342)</f>
        <v>0</v>
      </c>
    </row>
    <row r="329" spans="2:65" s="1" customFormat="1" ht="25.5" customHeight="1">
      <c r="B329" s="172"/>
      <c r="C329" s="173" t="s">
        <v>564</v>
      </c>
      <c r="D329" s="173" t="s">
        <v>180</v>
      </c>
      <c r="E329" s="174" t="s">
        <v>496</v>
      </c>
      <c r="F329" s="175" t="s">
        <v>497</v>
      </c>
      <c r="G329" s="176" t="s">
        <v>217</v>
      </c>
      <c r="H329" s="177">
        <v>38.855</v>
      </c>
      <c r="I329" s="178"/>
      <c r="J329" s="179">
        <f>ROUND(I329*H329,2)</f>
        <v>0</v>
      </c>
      <c r="K329" s="175" t="s">
        <v>435</v>
      </c>
      <c r="L329" s="39"/>
      <c r="M329" s="180" t="s">
        <v>5</v>
      </c>
      <c r="N329" s="181" t="s">
        <v>44</v>
      </c>
      <c r="O329" s="40"/>
      <c r="P329" s="182">
        <f>O329*H329</f>
        <v>0</v>
      </c>
      <c r="Q329" s="182">
        <v>0</v>
      </c>
      <c r="R329" s="182">
        <f>Q329*H329</f>
        <v>0</v>
      </c>
      <c r="S329" s="182">
        <v>0</v>
      </c>
      <c r="T329" s="183">
        <f>S329*H329</f>
        <v>0</v>
      </c>
      <c r="AR329" s="22" t="s">
        <v>185</v>
      </c>
      <c r="AT329" s="22" t="s">
        <v>180</v>
      </c>
      <c r="AU329" s="22" t="s">
        <v>83</v>
      </c>
      <c r="AY329" s="22" t="s">
        <v>178</v>
      </c>
      <c r="BE329" s="184">
        <f>IF(N329="základní",J329,0)</f>
        <v>0</v>
      </c>
      <c r="BF329" s="184">
        <f>IF(N329="snížená",J329,0)</f>
        <v>0</v>
      </c>
      <c r="BG329" s="184">
        <f>IF(N329="zákl. přenesená",J329,0)</f>
        <v>0</v>
      </c>
      <c r="BH329" s="184">
        <f>IF(N329="sníž. přenesená",J329,0)</f>
        <v>0</v>
      </c>
      <c r="BI329" s="184">
        <f>IF(N329="nulová",J329,0)</f>
        <v>0</v>
      </c>
      <c r="BJ329" s="22" t="s">
        <v>81</v>
      </c>
      <c r="BK329" s="184">
        <f>ROUND(I329*H329,2)</f>
        <v>0</v>
      </c>
      <c r="BL329" s="22" t="s">
        <v>185</v>
      </c>
      <c r="BM329" s="22" t="s">
        <v>567</v>
      </c>
    </row>
    <row r="330" spans="2:65" s="1" customFormat="1" ht="25.5" customHeight="1">
      <c r="B330" s="172"/>
      <c r="C330" s="173" t="s">
        <v>377</v>
      </c>
      <c r="D330" s="173" t="s">
        <v>180</v>
      </c>
      <c r="E330" s="174" t="s">
        <v>501</v>
      </c>
      <c r="F330" s="175" t="s">
        <v>502</v>
      </c>
      <c r="G330" s="176" t="s">
        <v>217</v>
      </c>
      <c r="H330" s="177">
        <v>38.855</v>
      </c>
      <c r="I330" s="178"/>
      <c r="J330" s="179">
        <f>ROUND(I330*H330,2)</f>
        <v>0</v>
      </c>
      <c r="K330" s="175" t="s">
        <v>435</v>
      </c>
      <c r="L330" s="39"/>
      <c r="M330" s="180" t="s">
        <v>5</v>
      </c>
      <c r="N330" s="181" t="s">
        <v>44</v>
      </c>
      <c r="O330" s="40"/>
      <c r="P330" s="182">
        <f>O330*H330</f>
        <v>0</v>
      </c>
      <c r="Q330" s="182">
        <v>0</v>
      </c>
      <c r="R330" s="182">
        <f>Q330*H330</f>
        <v>0</v>
      </c>
      <c r="S330" s="182">
        <v>0</v>
      </c>
      <c r="T330" s="183">
        <f>S330*H330</f>
        <v>0</v>
      </c>
      <c r="AR330" s="22" t="s">
        <v>185</v>
      </c>
      <c r="AT330" s="22" t="s">
        <v>180</v>
      </c>
      <c r="AU330" s="22" t="s">
        <v>83</v>
      </c>
      <c r="AY330" s="22" t="s">
        <v>178</v>
      </c>
      <c r="BE330" s="184">
        <f>IF(N330="základní",J330,0)</f>
        <v>0</v>
      </c>
      <c r="BF330" s="184">
        <f>IF(N330="snížená",J330,0)</f>
        <v>0</v>
      </c>
      <c r="BG330" s="184">
        <f>IF(N330="zákl. přenesená",J330,0)</f>
        <v>0</v>
      </c>
      <c r="BH330" s="184">
        <f>IF(N330="sníž. přenesená",J330,0)</f>
        <v>0</v>
      </c>
      <c r="BI330" s="184">
        <f>IF(N330="nulová",J330,0)</f>
        <v>0</v>
      </c>
      <c r="BJ330" s="22" t="s">
        <v>81</v>
      </c>
      <c r="BK330" s="184">
        <f>ROUND(I330*H330,2)</f>
        <v>0</v>
      </c>
      <c r="BL330" s="22" t="s">
        <v>185</v>
      </c>
      <c r="BM330" s="22" t="s">
        <v>570</v>
      </c>
    </row>
    <row r="331" spans="2:65" s="1" customFormat="1" ht="25.5" customHeight="1">
      <c r="B331" s="172"/>
      <c r="C331" s="173" t="s">
        <v>571</v>
      </c>
      <c r="D331" s="173" t="s">
        <v>180</v>
      </c>
      <c r="E331" s="174" t="s">
        <v>504</v>
      </c>
      <c r="F331" s="175" t="s">
        <v>505</v>
      </c>
      <c r="G331" s="176" t="s">
        <v>217</v>
      </c>
      <c r="H331" s="177">
        <v>155.42</v>
      </c>
      <c r="I331" s="178"/>
      <c r="J331" s="179">
        <f>ROUND(I331*H331,2)</f>
        <v>0</v>
      </c>
      <c r="K331" s="175" t="s">
        <v>435</v>
      </c>
      <c r="L331" s="39"/>
      <c r="M331" s="180" t="s">
        <v>5</v>
      </c>
      <c r="N331" s="181" t="s">
        <v>44</v>
      </c>
      <c r="O331" s="40"/>
      <c r="P331" s="182">
        <f>O331*H331</f>
        <v>0</v>
      </c>
      <c r="Q331" s="182">
        <v>0</v>
      </c>
      <c r="R331" s="182">
        <f>Q331*H331</f>
        <v>0</v>
      </c>
      <c r="S331" s="182">
        <v>0</v>
      </c>
      <c r="T331" s="183">
        <f>S331*H331</f>
        <v>0</v>
      </c>
      <c r="AR331" s="22" t="s">
        <v>185</v>
      </c>
      <c r="AT331" s="22" t="s">
        <v>180</v>
      </c>
      <c r="AU331" s="22" t="s">
        <v>83</v>
      </c>
      <c r="AY331" s="22" t="s">
        <v>178</v>
      </c>
      <c r="BE331" s="184">
        <f>IF(N331="základní",J331,0)</f>
        <v>0</v>
      </c>
      <c r="BF331" s="184">
        <f>IF(N331="snížená",J331,0)</f>
        <v>0</v>
      </c>
      <c r="BG331" s="184">
        <f>IF(N331="zákl. přenesená",J331,0)</f>
        <v>0</v>
      </c>
      <c r="BH331" s="184">
        <f>IF(N331="sníž. přenesená",J331,0)</f>
        <v>0</v>
      </c>
      <c r="BI331" s="184">
        <f>IF(N331="nulová",J331,0)</f>
        <v>0</v>
      </c>
      <c r="BJ331" s="22" t="s">
        <v>81</v>
      </c>
      <c r="BK331" s="184">
        <f>ROUND(I331*H331,2)</f>
        <v>0</v>
      </c>
      <c r="BL331" s="22" t="s">
        <v>185</v>
      </c>
      <c r="BM331" s="22" t="s">
        <v>574</v>
      </c>
    </row>
    <row r="332" spans="2:51" s="11" customFormat="1" ht="13.5">
      <c r="B332" s="185"/>
      <c r="D332" s="186" t="s">
        <v>186</v>
      </c>
      <c r="E332" s="187" t="s">
        <v>5</v>
      </c>
      <c r="F332" s="188" t="s">
        <v>1233</v>
      </c>
      <c r="H332" s="189">
        <v>155.42</v>
      </c>
      <c r="I332" s="190"/>
      <c r="L332" s="185"/>
      <c r="M332" s="191"/>
      <c r="N332" s="192"/>
      <c r="O332" s="192"/>
      <c r="P332" s="192"/>
      <c r="Q332" s="192"/>
      <c r="R332" s="192"/>
      <c r="S332" s="192"/>
      <c r="T332" s="193"/>
      <c r="AT332" s="187" t="s">
        <v>186</v>
      </c>
      <c r="AU332" s="187" t="s">
        <v>83</v>
      </c>
      <c r="AV332" s="11" t="s">
        <v>83</v>
      </c>
      <c r="AW332" s="11" t="s">
        <v>37</v>
      </c>
      <c r="AX332" s="11" t="s">
        <v>73</v>
      </c>
      <c r="AY332" s="187" t="s">
        <v>178</v>
      </c>
    </row>
    <row r="333" spans="2:51" s="12" customFormat="1" ht="13.5">
      <c r="B333" s="194"/>
      <c r="D333" s="186" t="s">
        <v>186</v>
      </c>
      <c r="E333" s="195" t="s">
        <v>5</v>
      </c>
      <c r="F333" s="196" t="s">
        <v>188</v>
      </c>
      <c r="H333" s="197">
        <v>155.42</v>
      </c>
      <c r="I333" s="198"/>
      <c r="L333" s="194"/>
      <c r="M333" s="199"/>
      <c r="N333" s="200"/>
      <c r="O333" s="200"/>
      <c r="P333" s="200"/>
      <c r="Q333" s="200"/>
      <c r="R333" s="200"/>
      <c r="S333" s="200"/>
      <c r="T333" s="201"/>
      <c r="AT333" s="195" t="s">
        <v>186</v>
      </c>
      <c r="AU333" s="195" t="s">
        <v>83</v>
      </c>
      <c r="AV333" s="12" t="s">
        <v>185</v>
      </c>
      <c r="AW333" s="12" t="s">
        <v>37</v>
      </c>
      <c r="AX333" s="12" t="s">
        <v>81</v>
      </c>
      <c r="AY333" s="195" t="s">
        <v>178</v>
      </c>
    </row>
    <row r="334" spans="2:65" s="1" customFormat="1" ht="25.5" customHeight="1">
      <c r="B334" s="172"/>
      <c r="C334" s="173" t="s">
        <v>381</v>
      </c>
      <c r="D334" s="173" t="s">
        <v>180</v>
      </c>
      <c r="E334" s="174" t="s">
        <v>1234</v>
      </c>
      <c r="F334" s="175" t="s">
        <v>1235</v>
      </c>
      <c r="G334" s="176" t="s">
        <v>217</v>
      </c>
      <c r="H334" s="177">
        <v>3.427</v>
      </c>
      <c r="I334" s="178"/>
      <c r="J334" s="179">
        <f>ROUND(I334*H334,2)</f>
        <v>0</v>
      </c>
      <c r="K334" s="175" t="s">
        <v>191</v>
      </c>
      <c r="L334" s="39"/>
      <c r="M334" s="180" t="s">
        <v>5</v>
      </c>
      <c r="N334" s="181" t="s">
        <v>44</v>
      </c>
      <c r="O334" s="40"/>
      <c r="P334" s="182">
        <f>O334*H334</f>
        <v>0</v>
      </c>
      <c r="Q334" s="182">
        <v>0</v>
      </c>
      <c r="R334" s="182">
        <f>Q334*H334</f>
        <v>0</v>
      </c>
      <c r="S334" s="182">
        <v>0</v>
      </c>
      <c r="T334" s="183">
        <f>S334*H334</f>
        <v>0</v>
      </c>
      <c r="AR334" s="22" t="s">
        <v>185</v>
      </c>
      <c r="AT334" s="22" t="s">
        <v>180</v>
      </c>
      <c r="AU334" s="22" t="s">
        <v>83</v>
      </c>
      <c r="AY334" s="22" t="s">
        <v>178</v>
      </c>
      <c r="BE334" s="184">
        <f>IF(N334="základní",J334,0)</f>
        <v>0</v>
      </c>
      <c r="BF334" s="184">
        <f>IF(N334="snížená",J334,0)</f>
        <v>0</v>
      </c>
      <c r="BG334" s="184">
        <f>IF(N334="zákl. přenesená",J334,0)</f>
        <v>0</v>
      </c>
      <c r="BH334" s="184">
        <f>IF(N334="sníž. přenesená",J334,0)</f>
        <v>0</v>
      </c>
      <c r="BI334" s="184">
        <f>IF(N334="nulová",J334,0)</f>
        <v>0</v>
      </c>
      <c r="BJ334" s="22" t="s">
        <v>81</v>
      </c>
      <c r="BK334" s="184">
        <f>ROUND(I334*H334,2)</f>
        <v>0</v>
      </c>
      <c r="BL334" s="22" t="s">
        <v>185</v>
      </c>
      <c r="BM334" s="22" t="s">
        <v>577</v>
      </c>
    </row>
    <row r="335" spans="2:51" s="11" customFormat="1" ht="13.5">
      <c r="B335" s="185"/>
      <c r="D335" s="186" t="s">
        <v>186</v>
      </c>
      <c r="E335" s="187" t="s">
        <v>5</v>
      </c>
      <c r="F335" s="188" t="s">
        <v>1236</v>
      </c>
      <c r="H335" s="189">
        <v>3.427</v>
      </c>
      <c r="I335" s="190"/>
      <c r="L335" s="185"/>
      <c r="M335" s="191"/>
      <c r="N335" s="192"/>
      <c r="O335" s="192"/>
      <c r="P335" s="192"/>
      <c r="Q335" s="192"/>
      <c r="R335" s="192"/>
      <c r="S335" s="192"/>
      <c r="T335" s="193"/>
      <c r="AT335" s="187" t="s">
        <v>186</v>
      </c>
      <c r="AU335" s="187" t="s">
        <v>83</v>
      </c>
      <c r="AV335" s="11" t="s">
        <v>83</v>
      </c>
      <c r="AW335" s="11" t="s">
        <v>37</v>
      </c>
      <c r="AX335" s="11" t="s">
        <v>73</v>
      </c>
      <c r="AY335" s="187" t="s">
        <v>178</v>
      </c>
    </row>
    <row r="336" spans="2:51" s="12" customFormat="1" ht="13.5">
      <c r="B336" s="194"/>
      <c r="D336" s="186" t="s">
        <v>186</v>
      </c>
      <c r="E336" s="195" t="s">
        <v>5</v>
      </c>
      <c r="F336" s="196" t="s">
        <v>188</v>
      </c>
      <c r="H336" s="197">
        <v>3.427</v>
      </c>
      <c r="I336" s="198"/>
      <c r="L336" s="194"/>
      <c r="M336" s="199"/>
      <c r="N336" s="200"/>
      <c r="O336" s="200"/>
      <c r="P336" s="200"/>
      <c r="Q336" s="200"/>
      <c r="R336" s="200"/>
      <c r="S336" s="200"/>
      <c r="T336" s="201"/>
      <c r="AT336" s="195" t="s">
        <v>186</v>
      </c>
      <c r="AU336" s="195" t="s">
        <v>83</v>
      </c>
      <c r="AV336" s="12" t="s">
        <v>185</v>
      </c>
      <c r="AW336" s="12" t="s">
        <v>37</v>
      </c>
      <c r="AX336" s="12" t="s">
        <v>81</v>
      </c>
      <c r="AY336" s="195" t="s">
        <v>178</v>
      </c>
    </row>
    <row r="337" spans="2:65" s="1" customFormat="1" ht="25.5" customHeight="1">
      <c r="B337" s="172"/>
      <c r="C337" s="173" t="s">
        <v>578</v>
      </c>
      <c r="D337" s="173" t="s">
        <v>180</v>
      </c>
      <c r="E337" s="174" t="s">
        <v>1237</v>
      </c>
      <c r="F337" s="175" t="s">
        <v>1238</v>
      </c>
      <c r="G337" s="176" t="s">
        <v>217</v>
      </c>
      <c r="H337" s="177">
        <v>2.455</v>
      </c>
      <c r="I337" s="178"/>
      <c r="J337" s="179">
        <f>ROUND(I337*H337,2)</f>
        <v>0</v>
      </c>
      <c r="K337" s="175" t="s">
        <v>191</v>
      </c>
      <c r="L337" s="39"/>
      <c r="M337" s="180" t="s">
        <v>5</v>
      </c>
      <c r="N337" s="181" t="s">
        <v>44</v>
      </c>
      <c r="O337" s="40"/>
      <c r="P337" s="182">
        <f>O337*H337</f>
        <v>0</v>
      </c>
      <c r="Q337" s="182">
        <v>0</v>
      </c>
      <c r="R337" s="182">
        <f>Q337*H337</f>
        <v>0</v>
      </c>
      <c r="S337" s="182">
        <v>0</v>
      </c>
      <c r="T337" s="183">
        <f>S337*H337</f>
        <v>0</v>
      </c>
      <c r="AR337" s="22" t="s">
        <v>185</v>
      </c>
      <c r="AT337" s="22" t="s">
        <v>180</v>
      </c>
      <c r="AU337" s="22" t="s">
        <v>83</v>
      </c>
      <c r="AY337" s="22" t="s">
        <v>178</v>
      </c>
      <c r="BE337" s="184">
        <f>IF(N337="základní",J337,0)</f>
        <v>0</v>
      </c>
      <c r="BF337" s="184">
        <f>IF(N337="snížená",J337,0)</f>
        <v>0</v>
      </c>
      <c r="BG337" s="184">
        <f>IF(N337="zákl. přenesená",J337,0)</f>
        <v>0</v>
      </c>
      <c r="BH337" s="184">
        <f>IF(N337="sníž. přenesená",J337,0)</f>
        <v>0</v>
      </c>
      <c r="BI337" s="184">
        <f>IF(N337="nulová",J337,0)</f>
        <v>0</v>
      </c>
      <c r="BJ337" s="22" t="s">
        <v>81</v>
      </c>
      <c r="BK337" s="184">
        <f>ROUND(I337*H337,2)</f>
        <v>0</v>
      </c>
      <c r="BL337" s="22" t="s">
        <v>185</v>
      </c>
      <c r="BM337" s="22" t="s">
        <v>581</v>
      </c>
    </row>
    <row r="338" spans="2:51" s="11" customFormat="1" ht="13.5">
      <c r="B338" s="185"/>
      <c r="D338" s="186" t="s">
        <v>186</v>
      </c>
      <c r="E338" s="187" t="s">
        <v>5</v>
      </c>
      <c r="F338" s="188" t="s">
        <v>1239</v>
      </c>
      <c r="H338" s="189">
        <v>2.455</v>
      </c>
      <c r="I338" s="190"/>
      <c r="L338" s="185"/>
      <c r="M338" s="191"/>
      <c r="N338" s="192"/>
      <c r="O338" s="192"/>
      <c r="P338" s="192"/>
      <c r="Q338" s="192"/>
      <c r="R338" s="192"/>
      <c r="S338" s="192"/>
      <c r="T338" s="193"/>
      <c r="AT338" s="187" t="s">
        <v>186</v>
      </c>
      <c r="AU338" s="187" t="s">
        <v>83</v>
      </c>
      <c r="AV338" s="11" t="s">
        <v>83</v>
      </c>
      <c r="AW338" s="11" t="s">
        <v>37</v>
      </c>
      <c r="AX338" s="11" t="s">
        <v>73</v>
      </c>
      <c r="AY338" s="187" t="s">
        <v>178</v>
      </c>
    </row>
    <row r="339" spans="2:51" s="12" customFormat="1" ht="13.5">
      <c r="B339" s="194"/>
      <c r="D339" s="186" t="s">
        <v>186</v>
      </c>
      <c r="E339" s="195" t="s">
        <v>5</v>
      </c>
      <c r="F339" s="196" t="s">
        <v>188</v>
      </c>
      <c r="H339" s="197">
        <v>2.455</v>
      </c>
      <c r="I339" s="198"/>
      <c r="L339" s="194"/>
      <c r="M339" s="199"/>
      <c r="N339" s="200"/>
      <c r="O339" s="200"/>
      <c r="P339" s="200"/>
      <c r="Q339" s="200"/>
      <c r="R339" s="200"/>
      <c r="S339" s="200"/>
      <c r="T339" s="201"/>
      <c r="AT339" s="195" t="s">
        <v>186</v>
      </c>
      <c r="AU339" s="195" t="s">
        <v>83</v>
      </c>
      <c r="AV339" s="12" t="s">
        <v>185</v>
      </c>
      <c r="AW339" s="12" t="s">
        <v>37</v>
      </c>
      <c r="AX339" s="12" t="s">
        <v>81</v>
      </c>
      <c r="AY339" s="195" t="s">
        <v>178</v>
      </c>
    </row>
    <row r="340" spans="2:65" s="1" customFormat="1" ht="16.5" customHeight="1">
      <c r="B340" s="172"/>
      <c r="C340" s="173" t="s">
        <v>387</v>
      </c>
      <c r="D340" s="173" t="s">
        <v>180</v>
      </c>
      <c r="E340" s="174" t="s">
        <v>509</v>
      </c>
      <c r="F340" s="175" t="s">
        <v>510</v>
      </c>
      <c r="G340" s="176" t="s">
        <v>217</v>
      </c>
      <c r="H340" s="177">
        <v>32.973</v>
      </c>
      <c r="I340" s="178"/>
      <c r="J340" s="179">
        <f>ROUND(I340*H340,2)</f>
        <v>0</v>
      </c>
      <c r="K340" s="175" t="s">
        <v>197</v>
      </c>
      <c r="L340" s="39"/>
      <c r="M340" s="180" t="s">
        <v>5</v>
      </c>
      <c r="N340" s="181" t="s">
        <v>44</v>
      </c>
      <c r="O340" s="40"/>
      <c r="P340" s="182">
        <f>O340*H340</f>
        <v>0</v>
      </c>
      <c r="Q340" s="182">
        <v>0</v>
      </c>
      <c r="R340" s="182">
        <f>Q340*H340</f>
        <v>0</v>
      </c>
      <c r="S340" s="182">
        <v>0</v>
      </c>
      <c r="T340" s="183">
        <f>S340*H340</f>
        <v>0</v>
      </c>
      <c r="AR340" s="22" t="s">
        <v>185</v>
      </c>
      <c r="AT340" s="22" t="s">
        <v>180</v>
      </c>
      <c r="AU340" s="22" t="s">
        <v>83</v>
      </c>
      <c r="AY340" s="22" t="s">
        <v>178</v>
      </c>
      <c r="BE340" s="184">
        <f>IF(N340="základní",J340,0)</f>
        <v>0</v>
      </c>
      <c r="BF340" s="184">
        <f>IF(N340="snížená",J340,0)</f>
        <v>0</v>
      </c>
      <c r="BG340" s="184">
        <f>IF(N340="zákl. přenesená",J340,0)</f>
        <v>0</v>
      </c>
      <c r="BH340" s="184">
        <f>IF(N340="sníž. přenesená",J340,0)</f>
        <v>0</v>
      </c>
      <c r="BI340" s="184">
        <f>IF(N340="nulová",J340,0)</f>
        <v>0</v>
      </c>
      <c r="BJ340" s="22" t="s">
        <v>81</v>
      </c>
      <c r="BK340" s="184">
        <f>ROUND(I340*H340,2)</f>
        <v>0</v>
      </c>
      <c r="BL340" s="22" t="s">
        <v>185</v>
      </c>
      <c r="BM340" s="22" t="s">
        <v>586</v>
      </c>
    </row>
    <row r="341" spans="2:51" s="11" customFormat="1" ht="13.5">
      <c r="B341" s="185"/>
      <c r="D341" s="186" t="s">
        <v>186</v>
      </c>
      <c r="E341" s="187" t="s">
        <v>5</v>
      </c>
      <c r="F341" s="188" t="s">
        <v>1240</v>
      </c>
      <c r="H341" s="189">
        <v>32.973</v>
      </c>
      <c r="I341" s="190"/>
      <c r="L341" s="185"/>
      <c r="M341" s="191"/>
      <c r="N341" s="192"/>
      <c r="O341" s="192"/>
      <c r="P341" s="192"/>
      <c r="Q341" s="192"/>
      <c r="R341" s="192"/>
      <c r="S341" s="192"/>
      <c r="T341" s="193"/>
      <c r="AT341" s="187" t="s">
        <v>186</v>
      </c>
      <c r="AU341" s="187" t="s">
        <v>83</v>
      </c>
      <c r="AV341" s="11" t="s">
        <v>83</v>
      </c>
      <c r="AW341" s="11" t="s">
        <v>37</v>
      </c>
      <c r="AX341" s="11" t="s">
        <v>73</v>
      </c>
      <c r="AY341" s="187" t="s">
        <v>178</v>
      </c>
    </row>
    <row r="342" spans="2:51" s="12" customFormat="1" ht="13.5">
      <c r="B342" s="194"/>
      <c r="D342" s="186" t="s">
        <v>186</v>
      </c>
      <c r="E342" s="195" t="s">
        <v>5</v>
      </c>
      <c r="F342" s="196" t="s">
        <v>188</v>
      </c>
      <c r="H342" s="197">
        <v>32.973</v>
      </c>
      <c r="I342" s="198"/>
      <c r="L342" s="194"/>
      <c r="M342" s="199"/>
      <c r="N342" s="200"/>
      <c r="O342" s="200"/>
      <c r="P342" s="200"/>
      <c r="Q342" s="200"/>
      <c r="R342" s="200"/>
      <c r="S342" s="200"/>
      <c r="T342" s="201"/>
      <c r="AT342" s="195" t="s">
        <v>186</v>
      </c>
      <c r="AU342" s="195" t="s">
        <v>83</v>
      </c>
      <c r="AV342" s="12" t="s">
        <v>185</v>
      </c>
      <c r="AW342" s="12" t="s">
        <v>37</v>
      </c>
      <c r="AX342" s="12" t="s">
        <v>81</v>
      </c>
      <c r="AY342" s="195" t="s">
        <v>178</v>
      </c>
    </row>
    <row r="343" spans="2:63" s="10" customFormat="1" ht="29.85" customHeight="1">
      <c r="B343" s="159"/>
      <c r="D343" s="160" t="s">
        <v>72</v>
      </c>
      <c r="E343" s="170" t="s">
        <v>512</v>
      </c>
      <c r="F343" s="170" t="s">
        <v>513</v>
      </c>
      <c r="I343" s="162"/>
      <c r="J343" s="171">
        <f>BK343</f>
        <v>0</v>
      </c>
      <c r="L343" s="159"/>
      <c r="M343" s="164"/>
      <c r="N343" s="165"/>
      <c r="O343" s="165"/>
      <c r="P343" s="166">
        <f>P344</f>
        <v>0</v>
      </c>
      <c r="Q343" s="165"/>
      <c r="R343" s="166">
        <f>R344</f>
        <v>0</v>
      </c>
      <c r="S343" s="165"/>
      <c r="T343" s="167">
        <f>T344</f>
        <v>0</v>
      </c>
      <c r="AR343" s="160" t="s">
        <v>81</v>
      </c>
      <c r="AT343" s="168" t="s">
        <v>72</v>
      </c>
      <c r="AU343" s="168" t="s">
        <v>81</v>
      </c>
      <c r="AY343" s="160" t="s">
        <v>178</v>
      </c>
      <c r="BK343" s="169">
        <f>BK344</f>
        <v>0</v>
      </c>
    </row>
    <row r="344" spans="2:65" s="1" customFormat="1" ht="38.25" customHeight="1">
      <c r="B344" s="172"/>
      <c r="C344" s="173" t="s">
        <v>587</v>
      </c>
      <c r="D344" s="173" t="s">
        <v>180</v>
      </c>
      <c r="E344" s="174" t="s">
        <v>514</v>
      </c>
      <c r="F344" s="175" t="s">
        <v>515</v>
      </c>
      <c r="G344" s="176" t="s">
        <v>217</v>
      </c>
      <c r="H344" s="177">
        <v>65.22</v>
      </c>
      <c r="I344" s="178"/>
      <c r="J344" s="179">
        <f>ROUND(I344*H344,2)</f>
        <v>0</v>
      </c>
      <c r="K344" s="175" t="s">
        <v>267</v>
      </c>
      <c r="L344" s="39"/>
      <c r="M344" s="180" t="s">
        <v>5</v>
      </c>
      <c r="N344" s="181" t="s">
        <v>44</v>
      </c>
      <c r="O344" s="40"/>
      <c r="P344" s="182">
        <f>O344*H344</f>
        <v>0</v>
      </c>
      <c r="Q344" s="182">
        <v>0</v>
      </c>
      <c r="R344" s="182">
        <f>Q344*H344</f>
        <v>0</v>
      </c>
      <c r="S344" s="182">
        <v>0</v>
      </c>
      <c r="T344" s="183">
        <f>S344*H344</f>
        <v>0</v>
      </c>
      <c r="AR344" s="22" t="s">
        <v>185</v>
      </c>
      <c r="AT344" s="22" t="s">
        <v>180</v>
      </c>
      <c r="AU344" s="22" t="s">
        <v>83</v>
      </c>
      <c r="AY344" s="22" t="s">
        <v>178</v>
      </c>
      <c r="BE344" s="184">
        <f>IF(N344="základní",J344,0)</f>
        <v>0</v>
      </c>
      <c r="BF344" s="184">
        <f>IF(N344="snížená",J344,0)</f>
        <v>0</v>
      </c>
      <c r="BG344" s="184">
        <f>IF(N344="zákl. přenesená",J344,0)</f>
        <v>0</v>
      </c>
      <c r="BH344" s="184">
        <f>IF(N344="sníž. přenesená",J344,0)</f>
        <v>0</v>
      </c>
      <c r="BI344" s="184">
        <f>IF(N344="nulová",J344,0)</f>
        <v>0</v>
      </c>
      <c r="BJ344" s="22" t="s">
        <v>81</v>
      </c>
      <c r="BK344" s="184">
        <f>ROUND(I344*H344,2)</f>
        <v>0</v>
      </c>
      <c r="BL344" s="22" t="s">
        <v>185</v>
      </c>
      <c r="BM344" s="22" t="s">
        <v>590</v>
      </c>
    </row>
    <row r="345" spans="2:63" s="10" customFormat="1" ht="37.35" customHeight="1">
      <c r="B345" s="159"/>
      <c r="D345" s="160" t="s">
        <v>72</v>
      </c>
      <c r="E345" s="161" t="s">
        <v>517</v>
      </c>
      <c r="F345" s="161" t="s">
        <v>518</v>
      </c>
      <c r="I345" s="162"/>
      <c r="J345" s="163">
        <f>BK345</f>
        <v>0</v>
      </c>
      <c r="L345" s="159"/>
      <c r="M345" s="164"/>
      <c r="N345" s="165"/>
      <c r="O345" s="165"/>
      <c r="P345" s="166">
        <f>P346+P350+P362+P385+P390+P392+P403+P415+P425+P445+P466+P478+P482</f>
        <v>0</v>
      </c>
      <c r="Q345" s="165"/>
      <c r="R345" s="166">
        <f>R346+R350+R362+R385+R390+R392+R403+R415+R425+R445+R466+R478+R482</f>
        <v>4.193175999999999</v>
      </c>
      <c r="S345" s="165"/>
      <c r="T345" s="167">
        <f>T346+T350+T362+T385+T390+T392+T403+T415+T425+T445+T466+T478+T482</f>
        <v>0</v>
      </c>
      <c r="AR345" s="160" t="s">
        <v>83</v>
      </c>
      <c r="AT345" s="168" t="s">
        <v>72</v>
      </c>
      <c r="AU345" s="168" t="s">
        <v>73</v>
      </c>
      <c r="AY345" s="160" t="s">
        <v>178</v>
      </c>
      <c r="BK345" s="169">
        <f>BK346+BK350+BK362+BK385+BK390+BK392+BK403+BK415+BK425+BK445+BK466+BK478+BK482</f>
        <v>0</v>
      </c>
    </row>
    <row r="346" spans="2:63" s="10" customFormat="1" ht="19.9" customHeight="1">
      <c r="B346" s="159"/>
      <c r="D346" s="160" t="s">
        <v>72</v>
      </c>
      <c r="E346" s="170" t="s">
        <v>957</v>
      </c>
      <c r="F346" s="170" t="s">
        <v>958</v>
      </c>
      <c r="I346" s="162"/>
      <c r="J346" s="171">
        <f>BK346</f>
        <v>0</v>
      </c>
      <c r="L346" s="159"/>
      <c r="M346" s="164"/>
      <c r="N346" s="165"/>
      <c r="O346" s="165"/>
      <c r="P346" s="166">
        <f>SUM(P347:P349)</f>
        <v>0</v>
      </c>
      <c r="Q346" s="165"/>
      <c r="R346" s="166">
        <f>SUM(R347:R349)</f>
        <v>0</v>
      </c>
      <c r="S346" s="165"/>
      <c r="T346" s="167">
        <f>SUM(T347:T349)</f>
        <v>0</v>
      </c>
      <c r="AR346" s="160" t="s">
        <v>83</v>
      </c>
      <c r="AT346" s="168" t="s">
        <v>72</v>
      </c>
      <c r="AU346" s="168" t="s">
        <v>81</v>
      </c>
      <c r="AY346" s="160" t="s">
        <v>178</v>
      </c>
      <c r="BK346" s="169">
        <f>SUM(BK347:BK349)</f>
        <v>0</v>
      </c>
    </row>
    <row r="347" spans="2:65" s="1" customFormat="1" ht="16.5" customHeight="1">
      <c r="B347" s="172"/>
      <c r="C347" s="173" t="s">
        <v>390</v>
      </c>
      <c r="D347" s="173" t="s">
        <v>180</v>
      </c>
      <c r="E347" s="174" t="s">
        <v>1241</v>
      </c>
      <c r="F347" s="175" t="s">
        <v>1242</v>
      </c>
      <c r="G347" s="176" t="s">
        <v>183</v>
      </c>
      <c r="H347" s="177">
        <v>606.61</v>
      </c>
      <c r="I347" s="178"/>
      <c r="J347" s="179">
        <f>ROUND(I347*H347,2)</f>
        <v>0</v>
      </c>
      <c r="K347" s="175" t="s">
        <v>191</v>
      </c>
      <c r="L347" s="39"/>
      <c r="M347" s="180" t="s">
        <v>5</v>
      </c>
      <c r="N347" s="181" t="s">
        <v>44</v>
      </c>
      <c r="O347" s="40"/>
      <c r="P347" s="182">
        <f>O347*H347</f>
        <v>0</v>
      </c>
      <c r="Q347" s="182">
        <v>0</v>
      </c>
      <c r="R347" s="182">
        <f>Q347*H347</f>
        <v>0</v>
      </c>
      <c r="S347" s="182">
        <v>0</v>
      </c>
      <c r="T347" s="183">
        <f>S347*H347</f>
        <v>0</v>
      </c>
      <c r="AR347" s="22" t="s">
        <v>218</v>
      </c>
      <c r="AT347" s="22" t="s">
        <v>180</v>
      </c>
      <c r="AU347" s="22" t="s">
        <v>83</v>
      </c>
      <c r="AY347" s="22" t="s">
        <v>178</v>
      </c>
      <c r="BE347" s="184">
        <f>IF(N347="základní",J347,0)</f>
        <v>0</v>
      </c>
      <c r="BF347" s="184">
        <f>IF(N347="snížená",J347,0)</f>
        <v>0</v>
      </c>
      <c r="BG347" s="184">
        <f>IF(N347="zákl. přenesená",J347,0)</f>
        <v>0</v>
      </c>
      <c r="BH347" s="184">
        <f>IF(N347="sníž. přenesená",J347,0)</f>
        <v>0</v>
      </c>
      <c r="BI347" s="184">
        <f>IF(N347="nulová",J347,0)</f>
        <v>0</v>
      </c>
      <c r="BJ347" s="22" t="s">
        <v>81</v>
      </c>
      <c r="BK347" s="184">
        <f>ROUND(I347*H347,2)</f>
        <v>0</v>
      </c>
      <c r="BL347" s="22" t="s">
        <v>218</v>
      </c>
      <c r="BM347" s="22" t="s">
        <v>595</v>
      </c>
    </row>
    <row r="348" spans="2:51" s="11" customFormat="1" ht="13.5">
      <c r="B348" s="185"/>
      <c r="D348" s="186" t="s">
        <v>186</v>
      </c>
      <c r="E348" s="187" t="s">
        <v>5</v>
      </c>
      <c r="F348" s="188" t="s">
        <v>1243</v>
      </c>
      <c r="H348" s="189">
        <v>606.61</v>
      </c>
      <c r="I348" s="190"/>
      <c r="L348" s="185"/>
      <c r="M348" s="191"/>
      <c r="N348" s="192"/>
      <c r="O348" s="192"/>
      <c r="P348" s="192"/>
      <c r="Q348" s="192"/>
      <c r="R348" s="192"/>
      <c r="S348" s="192"/>
      <c r="T348" s="193"/>
      <c r="AT348" s="187" t="s">
        <v>186</v>
      </c>
      <c r="AU348" s="187" t="s">
        <v>83</v>
      </c>
      <c r="AV348" s="11" t="s">
        <v>83</v>
      </c>
      <c r="AW348" s="11" t="s">
        <v>37</v>
      </c>
      <c r="AX348" s="11" t="s">
        <v>73</v>
      </c>
      <c r="AY348" s="187" t="s">
        <v>178</v>
      </c>
    </row>
    <row r="349" spans="2:51" s="12" customFormat="1" ht="13.5">
      <c r="B349" s="194"/>
      <c r="D349" s="186" t="s">
        <v>186</v>
      </c>
      <c r="E349" s="195" t="s">
        <v>5</v>
      </c>
      <c r="F349" s="196" t="s">
        <v>188</v>
      </c>
      <c r="H349" s="197">
        <v>606.61</v>
      </c>
      <c r="I349" s="198"/>
      <c r="L349" s="194"/>
      <c r="M349" s="199"/>
      <c r="N349" s="200"/>
      <c r="O349" s="200"/>
      <c r="P349" s="200"/>
      <c r="Q349" s="200"/>
      <c r="R349" s="200"/>
      <c r="S349" s="200"/>
      <c r="T349" s="201"/>
      <c r="AT349" s="195" t="s">
        <v>186</v>
      </c>
      <c r="AU349" s="195" t="s">
        <v>83</v>
      </c>
      <c r="AV349" s="12" t="s">
        <v>185</v>
      </c>
      <c r="AW349" s="12" t="s">
        <v>37</v>
      </c>
      <c r="AX349" s="12" t="s">
        <v>81</v>
      </c>
      <c r="AY349" s="195" t="s">
        <v>178</v>
      </c>
    </row>
    <row r="350" spans="2:63" s="10" customFormat="1" ht="29.85" customHeight="1">
      <c r="B350" s="159"/>
      <c r="D350" s="160" t="s">
        <v>72</v>
      </c>
      <c r="E350" s="170" t="s">
        <v>1244</v>
      </c>
      <c r="F350" s="170" t="s">
        <v>1245</v>
      </c>
      <c r="I350" s="162"/>
      <c r="J350" s="171">
        <f>BK350</f>
        <v>0</v>
      </c>
      <c r="L350" s="159"/>
      <c r="M350" s="164"/>
      <c r="N350" s="165"/>
      <c r="O350" s="165"/>
      <c r="P350" s="166">
        <f>SUM(P351:P361)</f>
        <v>0</v>
      </c>
      <c r="Q350" s="165"/>
      <c r="R350" s="166">
        <f>SUM(R351:R361)</f>
        <v>0</v>
      </c>
      <c r="S350" s="165"/>
      <c r="T350" s="167">
        <f>SUM(T351:T361)</f>
        <v>0</v>
      </c>
      <c r="AR350" s="160" t="s">
        <v>83</v>
      </c>
      <c r="AT350" s="168" t="s">
        <v>72</v>
      </c>
      <c r="AU350" s="168" t="s">
        <v>81</v>
      </c>
      <c r="AY350" s="160" t="s">
        <v>178</v>
      </c>
      <c r="BK350" s="169">
        <f>SUM(BK351:BK361)</f>
        <v>0</v>
      </c>
    </row>
    <row r="351" spans="2:65" s="1" customFormat="1" ht="25.5" customHeight="1">
      <c r="B351" s="172"/>
      <c r="C351" s="173" t="s">
        <v>602</v>
      </c>
      <c r="D351" s="173" t="s">
        <v>180</v>
      </c>
      <c r="E351" s="174" t="s">
        <v>1246</v>
      </c>
      <c r="F351" s="175" t="s">
        <v>1247</v>
      </c>
      <c r="G351" s="176" t="s">
        <v>183</v>
      </c>
      <c r="H351" s="177">
        <v>2.88</v>
      </c>
      <c r="I351" s="178"/>
      <c r="J351" s="179">
        <f>ROUND(I351*H351,2)</f>
        <v>0</v>
      </c>
      <c r="K351" s="175" t="s">
        <v>191</v>
      </c>
      <c r="L351" s="39"/>
      <c r="M351" s="180" t="s">
        <v>5</v>
      </c>
      <c r="N351" s="181" t="s">
        <v>44</v>
      </c>
      <c r="O351" s="40"/>
      <c r="P351" s="182">
        <f>O351*H351</f>
        <v>0</v>
      </c>
      <c r="Q351" s="182">
        <v>0</v>
      </c>
      <c r="R351" s="182">
        <f>Q351*H351</f>
        <v>0</v>
      </c>
      <c r="S351" s="182">
        <v>0</v>
      </c>
      <c r="T351" s="183">
        <f>S351*H351</f>
        <v>0</v>
      </c>
      <c r="AR351" s="22" t="s">
        <v>218</v>
      </c>
      <c r="AT351" s="22" t="s">
        <v>180</v>
      </c>
      <c r="AU351" s="22" t="s">
        <v>83</v>
      </c>
      <c r="AY351" s="22" t="s">
        <v>178</v>
      </c>
      <c r="BE351" s="184">
        <f>IF(N351="základní",J351,0)</f>
        <v>0</v>
      </c>
      <c r="BF351" s="184">
        <f>IF(N351="snížená",J351,0)</f>
        <v>0</v>
      </c>
      <c r="BG351" s="184">
        <f>IF(N351="zákl. přenesená",J351,0)</f>
        <v>0</v>
      </c>
      <c r="BH351" s="184">
        <f>IF(N351="sníž. přenesená",J351,0)</f>
        <v>0</v>
      </c>
      <c r="BI351" s="184">
        <f>IF(N351="nulová",J351,0)</f>
        <v>0</v>
      </c>
      <c r="BJ351" s="22" t="s">
        <v>81</v>
      </c>
      <c r="BK351" s="184">
        <f>ROUND(I351*H351,2)</f>
        <v>0</v>
      </c>
      <c r="BL351" s="22" t="s">
        <v>218</v>
      </c>
      <c r="BM351" s="22" t="s">
        <v>604</v>
      </c>
    </row>
    <row r="352" spans="2:51" s="11" customFormat="1" ht="13.5">
      <c r="B352" s="185"/>
      <c r="D352" s="186" t="s">
        <v>186</v>
      </c>
      <c r="E352" s="187" t="s">
        <v>5</v>
      </c>
      <c r="F352" s="188" t="s">
        <v>1248</v>
      </c>
      <c r="H352" s="189">
        <v>2.88</v>
      </c>
      <c r="I352" s="190"/>
      <c r="L352" s="185"/>
      <c r="M352" s="191"/>
      <c r="N352" s="192"/>
      <c r="O352" s="192"/>
      <c r="P352" s="192"/>
      <c r="Q352" s="192"/>
      <c r="R352" s="192"/>
      <c r="S352" s="192"/>
      <c r="T352" s="193"/>
      <c r="AT352" s="187" t="s">
        <v>186</v>
      </c>
      <c r="AU352" s="187" t="s">
        <v>83</v>
      </c>
      <c r="AV352" s="11" t="s">
        <v>83</v>
      </c>
      <c r="AW352" s="11" t="s">
        <v>37</v>
      </c>
      <c r="AX352" s="11" t="s">
        <v>73</v>
      </c>
      <c r="AY352" s="187" t="s">
        <v>178</v>
      </c>
    </row>
    <row r="353" spans="2:51" s="12" customFormat="1" ht="13.5">
      <c r="B353" s="194"/>
      <c r="D353" s="186" t="s">
        <v>186</v>
      </c>
      <c r="E353" s="195" t="s">
        <v>5</v>
      </c>
      <c r="F353" s="196" t="s">
        <v>188</v>
      </c>
      <c r="H353" s="197">
        <v>2.88</v>
      </c>
      <c r="I353" s="198"/>
      <c r="L353" s="194"/>
      <c r="M353" s="199"/>
      <c r="N353" s="200"/>
      <c r="O353" s="200"/>
      <c r="P353" s="200"/>
      <c r="Q353" s="200"/>
      <c r="R353" s="200"/>
      <c r="S353" s="200"/>
      <c r="T353" s="201"/>
      <c r="AT353" s="195" t="s">
        <v>186</v>
      </c>
      <c r="AU353" s="195" t="s">
        <v>83</v>
      </c>
      <c r="AV353" s="12" t="s">
        <v>185</v>
      </c>
      <c r="AW353" s="12" t="s">
        <v>37</v>
      </c>
      <c r="AX353" s="12" t="s">
        <v>81</v>
      </c>
      <c r="AY353" s="195" t="s">
        <v>178</v>
      </c>
    </row>
    <row r="354" spans="2:65" s="1" customFormat="1" ht="25.5" customHeight="1">
      <c r="B354" s="172"/>
      <c r="C354" s="173" t="s">
        <v>395</v>
      </c>
      <c r="D354" s="173" t="s">
        <v>180</v>
      </c>
      <c r="E354" s="174" t="s">
        <v>1249</v>
      </c>
      <c r="F354" s="175" t="s">
        <v>1250</v>
      </c>
      <c r="G354" s="176" t="s">
        <v>299</v>
      </c>
      <c r="H354" s="177">
        <v>2</v>
      </c>
      <c r="I354" s="178"/>
      <c r="J354" s="179">
        <f>ROUND(I354*H354,2)</f>
        <v>0</v>
      </c>
      <c r="K354" s="175" t="s">
        <v>191</v>
      </c>
      <c r="L354" s="39"/>
      <c r="M354" s="180" t="s">
        <v>5</v>
      </c>
      <c r="N354" s="181" t="s">
        <v>44</v>
      </c>
      <c r="O354" s="40"/>
      <c r="P354" s="182">
        <f>O354*H354</f>
        <v>0</v>
      </c>
      <c r="Q354" s="182">
        <v>0</v>
      </c>
      <c r="R354" s="182">
        <f>Q354*H354</f>
        <v>0</v>
      </c>
      <c r="S354" s="182">
        <v>0</v>
      </c>
      <c r="T354" s="183">
        <f>S354*H354</f>
        <v>0</v>
      </c>
      <c r="AR354" s="22" t="s">
        <v>218</v>
      </c>
      <c r="AT354" s="22" t="s">
        <v>180</v>
      </c>
      <c r="AU354" s="22" t="s">
        <v>83</v>
      </c>
      <c r="AY354" s="22" t="s">
        <v>178</v>
      </c>
      <c r="BE354" s="184">
        <f>IF(N354="základní",J354,0)</f>
        <v>0</v>
      </c>
      <c r="BF354" s="184">
        <f>IF(N354="snížená",J354,0)</f>
        <v>0</v>
      </c>
      <c r="BG354" s="184">
        <f>IF(N354="zákl. přenesená",J354,0)</f>
        <v>0</v>
      </c>
      <c r="BH354" s="184">
        <f>IF(N354="sníž. přenesená",J354,0)</f>
        <v>0</v>
      </c>
      <c r="BI354" s="184">
        <f>IF(N354="nulová",J354,0)</f>
        <v>0</v>
      </c>
      <c r="BJ354" s="22" t="s">
        <v>81</v>
      </c>
      <c r="BK354" s="184">
        <f>ROUND(I354*H354,2)</f>
        <v>0</v>
      </c>
      <c r="BL354" s="22" t="s">
        <v>218</v>
      </c>
      <c r="BM354" s="22" t="s">
        <v>607</v>
      </c>
    </row>
    <row r="355" spans="2:65" s="1" customFormat="1" ht="25.5" customHeight="1">
      <c r="B355" s="172"/>
      <c r="C355" s="173" t="s">
        <v>608</v>
      </c>
      <c r="D355" s="173" t="s">
        <v>180</v>
      </c>
      <c r="E355" s="174" t="s">
        <v>1251</v>
      </c>
      <c r="F355" s="175" t="s">
        <v>1252</v>
      </c>
      <c r="G355" s="176" t="s">
        <v>183</v>
      </c>
      <c r="H355" s="177">
        <v>18.48</v>
      </c>
      <c r="I355" s="178"/>
      <c r="J355" s="179">
        <f>ROUND(I355*H355,2)</f>
        <v>0</v>
      </c>
      <c r="K355" s="175" t="s">
        <v>191</v>
      </c>
      <c r="L355" s="39"/>
      <c r="M355" s="180" t="s">
        <v>5</v>
      </c>
      <c r="N355" s="181" t="s">
        <v>44</v>
      </c>
      <c r="O355" s="40"/>
      <c r="P355" s="182">
        <f>O355*H355</f>
        <v>0</v>
      </c>
      <c r="Q355" s="182">
        <v>0</v>
      </c>
      <c r="R355" s="182">
        <f>Q355*H355</f>
        <v>0</v>
      </c>
      <c r="S355" s="182">
        <v>0</v>
      </c>
      <c r="T355" s="183">
        <f>S355*H355</f>
        <v>0</v>
      </c>
      <c r="AR355" s="22" t="s">
        <v>218</v>
      </c>
      <c r="AT355" s="22" t="s">
        <v>180</v>
      </c>
      <c r="AU355" s="22" t="s">
        <v>83</v>
      </c>
      <c r="AY355" s="22" t="s">
        <v>178</v>
      </c>
      <c r="BE355" s="184">
        <f>IF(N355="základní",J355,0)</f>
        <v>0</v>
      </c>
      <c r="BF355" s="184">
        <f>IF(N355="snížená",J355,0)</f>
        <v>0</v>
      </c>
      <c r="BG355" s="184">
        <f>IF(N355="zákl. přenesená",J355,0)</f>
        <v>0</v>
      </c>
      <c r="BH355" s="184">
        <f>IF(N355="sníž. přenesená",J355,0)</f>
        <v>0</v>
      </c>
      <c r="BI355" s="184">
        <f>IF(N355="nulová",J355,0)</f>
        <v>0</v>
      </c>
      <c r="BJ355" s="22" t="s">
        <v>81</v>
      </c>
      <c r="BK355" s="184">
        <f>ROUND(I355*H355,2)</f>
        <v>0</v>
      </c>
      <c r="BL355" s="22" t="s">
        <v>218</v>
      </c>
      <c r="BM355" s="22" t="s">
        <v>609</v>
      </c>
    </row>
    <row r="356" spans="2:51" s="11" customFormat="1" ht="13.5">
      <c r="B356" s="185"/>
      <c r="D356" s="186" t="s">
        <v>186</v>
      </c>
      <c r="E356" s="187" t="s">
        <v>5</v>
      </c>
      <c r="F356" s="188" t="s">
        <v>1253</v>
      </c>
      <c r="H356" s="189">
        <v>18.48</v>
      </c>
      <c r="I356" s="190"/>
      <c r="L356" s="185"/>
      <c r="M356" s="191"/>
      <c r="N356" s="192"/>
      <c r="O356" s="192"/>
      <c r="P356" s="192"/>
      <c r="Q356" s="192"/>
      <c r="R356" s="192"/>
      <c r="S356" s="192"/>
      <c r="T356" s="193"/>
      <c r="AT356" s="187" t="s">
        <v>186</v>
      </c>
      <c r="AU356" s="187" t="s">
        <v>83</v>
      </c>
      <c r="AV356" s="11" t="s">
        <v>83</v>
      </c>
      <c r="AW356" s="11" t="s">
        <v>37</v>
      </c>
      <c r="AX356" s="11" t="s">
        <v>73</v>
      </c>
      <c r="AY356" s="187" t="s">
        <v>178</v>
      </c>
    </row>
    <row r="357" spans="2:51" s="12" customFormat="1" ht="13.5">
      <c r="B357" s="194"/>
      <c r="D357" s="186" t="s">
        <v>186</v>
      </c>
      <c r="E357" s="195" t="s">
        <v>5</v>
      </c>
      <c r="F357" s="196" t="s">
        <v>188</v>
      </c>
      <c r="H357" s="197">
        <v>18.48</v>
      </c>
      <c r="I357" s="198"/>
      <c r="L357" s="194"/>
      <c r="M357" s="199"/>
      <c r="N357" s="200"/>
      <c r="O357" s="200"/>
      <c r="P357" s="200"/>
      <c r="Q357" s="200"/>
      <c r="R357" s="200"/>
      <c r="S357" s="200"/>
      <c r="T357" s="201"/>
      <c r="AT357" s="195" t="s">
        <v>186</v>
      </c>
      <c r="AU357" s="195" t="s">
        <v>83</v>
      </c>
      <c r="AV357" s="12" t="s">
        <v>185</v>
      </c>
      <c r="AW357" s="12" t="s">
        <v>37</v>
      </c>
      <c r="AX357" s="12" t="s">
        <v>81</v>
      </c>
      <c r="AY357" s="195" t="s">
        <v>178</v>
      </c>
    </row>
    <row r="358" spans="2:65" s="1" customFormat="1" ht="16.5" customHeight="1">
      <c r="B358" s="172"/>
      <c r="C358" s="202" t="s">
        <v>399</v>
      </c>
      <c r="D358" s="202" t="s">
        <v>271</v>
      </c>
      <c r="E358" s="203" t="s">
        <v>1254</v>
      </c>
      <c r="F358" s="204" t="s">
        <v>1255</v>
      </c>
      <c r="G358" s="205" t="s">
        <v>183</v>
      </c>
      <c r="H358" s="206">
        <v>21.252</v>
      </c>
      <c r="I358" s="207"/>
      <c r="J358" s="208">
        <f>ROUND(I358*H358,2)</f>
        <v>0</v>
      </c>
      <c r="K358" s="204" t="s">
        <v>5</v>
      </c>
      <c r="L358" s="209"/>
      <c r="M358" s="210" t="s">
        <v>5</v>
      </c>
      <c r="N358" s="211" t="s">
        <v>44</v>
      </c>
      <c r="O358" s="40"/>
      <c r="P358" s="182">
        <f>O358*H358</f>
        <v>0</v>
      </c>
      <c r="Q358" s="182">
        <v>0</v>
      </c>
      <c r="R358" s="182">
        <f>Q358*H358</f>
        <v>0</v>
      </c>
      <c r="S358" s="182">
        <v>0</v>
      </c>
      <c r="T358" s="183">
        <f>S358*H358</f>
        <v>0</v>
      </c>
      <c r="AR358" s="22" t="s">
        <v>256</v>
      </c>
      <c r="AT358" s="22" t="s">
        <v>271</v>
      </c>
      <c r="AU358" s="22" t="s">
        <v>83</v>
      </c>
      <c r="AY358" s="22" t="s">
        <v>178</v>
      </c>
      <c r="BE358" s="184">
        <f>IF(N358="základní",J358,0)</f>
        <v>0</v>
      </c>
      <c r="BF358" s="184">
        <f>IF(N358="snížená",J358,0)</f>
        <v>0</v>
      </c>
      <c r="BG358" s="184">
        <f>IF(N358="zákl. přenesená",J358,0)</f>
        <v>0</v>
      </c>
      <c r="BH358" s="184">
        <f>IF(N358="sníž. přenesená",J358,0)</f>
        <v>0</v>
      </c>
      <c r="BI358" s="184">
        <f>IF(N358="nulová",J358,0)</f>
        <v>0</v>
      </c>
      <c r="BJ358" s="22" t="s">
        <v>81</v>
      </c>
      <c r="BK358" s="184">
        <f>ROUND(I358*H358,2)</f>
        <v>0</v>
      </c>
      <c r="BL358" s="22" t="s">
        <v>218</v>
      </c>
      <c r="BM358" s="22" t="s">
        <v>612</v>
      </c>
    </row>
    <row r="359" spans="2:51" s="11" customFormat="1" ht="13.5">
      <c r="B359" s="185"/>
      <c r="D359" s="186" t="s">
        <v>186</v>
      </c>
      <c r="E359" s="187" t="s">
        <v>5</v>
      </c>
      <c r="F359" s="188" t="s">
        <v>1256</v>
      </c>
      <c r="H359" s="189">
        <v>21.252</v>
      </c>
      <c r="I359" s="190"/>
      <c r="L359" s="185"/>
      <c r="M359" s="191"/>
      <c r="N359" s="192"/>
      <c r="O359" s="192"/>
      <c r="P359" s="192"/>
      <c r="Q359" s="192"/>
      <c r="R359" s="192"/>
      <c r="S359" s="192"/>
      <c r="T359" s="193"/>
      <c r="AT359" s="187" t="s">
        <v>186</v>
      </c>
      <c r="AU359" s="187" t="s">
        <v>83</v>
      </c>
      <c r="AV359" s="11" t="s">
        <v>83</v>
      </c>
      <c r="AW359" s="11" t="s">
        <v>37</v>
      </c>
      <c r="AX359" s="11" t="s">
        <v>73</v>
      </c>
      <c r="AY359" s="187" t="s">
        <v>178</v>
      </c>
    </row>
    <row r="360" spans="2:51" s="12" customFormat="1" ht="13.5">
      <c r="B360" s="194"/>
      <c r="D360" s="186" t="s">
        <v>186</v>
      </c>
      <c r="E360" s="195" t="s">
        <v>5</v>
      </c>
      <c r="F360" s="196" t="s">
        <v>188</v>
      </c>
      <c r="H360" s="197">
        <v>21.252</v>
      </c>
      <c r="I360" s="198"/>
      <c r="L360" s="194"/>
      <c r="M360" s="199"/>
      <c r="N360" s="200"/>
      <c r="O360" s="200"/>
      <c r="P360" s="200"/>
      <c r="Q360" s="200"/>
      <c r="R360" s="200"/>
      <c r="S360" s="200"/>
      <c r="T360" s="201"/>
      <c r="AT360" s="195" t="s">
        <v>186</v>
      </c>
      <c r="AU360" s="195" t="s">
        <v>83</v>
      </c>
      <c r="AV360" s="12" t="s">
        <v>185</v>
      </c>
      <c r="AW360" s="12" t="s">
        <v>37</v>
      </c>
      <c r="AX360" s="12" t="s">
        <v>81</v>
      </c>
      <c r="AY360" s="195" t="s">
        <v>178</v>
      </c>
    </row>
    <row r="361" spans="2:65" s="1" customFormat="1" ht="38.25" customHeight="1">
      <c r="B361" s="172"/>
      <c r="C361" s="173" t="s">
        <v>614</v>
      </c>
      <c r="D361" s="173" t="s">
        <v>180</v>
      </c>
      <c r="E361" s="174" t="s">
        <v>1257</v>
      </c>
      <c r="F361" s="175" t="s">
        <v>1258</v>
      </c>
      <c r="G361" s="176" t="s">
        <v>560</v>
      </c>
      <c r="H361" s="212"/>
      <c r="I361" s="178"/>
      <c r="J361" s="179">
        <f>ROUND(I361*H361,2)</f>
        <v>0</v>
      </c>
      <c r="K361" s="175" t="s">
        <v>191</v>
      </c>
      <c r="L361" s="39"/>
      <c r="M361" s="180" t="s">
        <v>5</v>
      </c>
      <c r="N361" s="181" t="s">
        <v>44</v>
      </c>
      <c r="O361" s="40"/>
      <c r="P361" s="182">
        <f>O361*H361</f>
        <v>0</v>
      </c>
      <c r="Q361" s="182">
        <v>0</v>
      </c>
      <c r="R361" s="182">
        <f>Q361*H361</f>
        <v>0</v>
      </c>
      <c r="S361" s="182">
        <v>0</v>
      </c>
      <c r="T361" s="183">
        <f>S361*H361</f>
        <v>0</v>
      </c>
      <c r="AR361" s="22" t="s">
        <v>218</v>
      </c>
      <c r="AT361" s="22" t="s">
        <v>180</v>
      </c>
      <c r="AU361" s="22" t="s">
        <v>83</v>
      </c>
      <c r="AY361" s="22" t="s">
        <v>178</v>
      </c>
      <c r="BE361" s="184">
        <f>IF(N361="základní",J361,0)</f>
        <v>0</v>
      </c>
      <c r="BF361" s="184">
        <f>IF(N361="snížená",J361,0)</f>
        <v>0</v>
      </c>
      <c r="BG361" s="184">
        <f>IF(N361="zákl. přenesená",J361,0)</f>
        <v>0</v>
      </c>
      <c r="BH361" s="184">
        <f>IF(N361="sníž. přenesená",J361,0)</f>
        <v>0</v>
      </c>
      <c r="BI361" s="184">
        <f>IF(N361="nulová",J361,0)</f>
        <v>0</v>
      </c>
      <c r="BJ361" s="22" t="s">
        <v>81</v>
      </c>
      <c r="BK361" s="184">
        <f>ROUND(I361*H361,2)</f>
        <v>0</v>
      </c>
      <c r="BL361" s="22" t="s">
        <v>218</v>
      </c>
      <c r="BM361" s="22" t="s">
        <v>617</v>
      </c>
    </row>
    <row r="362" spans="2:63" s="10" customFormat="1" ht="29.85" customHeight="1">
      <c r="B362" s="159"/>
      <c r="D362" s="160" t="s">
        <v>72</v>
      </c>
      <c r="E362" s="170" t="s">
        <v>519</v>
      </c>
      <c r="F362" s="170" t="s">
        <v>520</v>
      </c>
      <c r="I362" s="162"/>
      <c r="J362" s="171">
        <f>BK362</f>
        <v>0</v>
      </c>
      <c r="L362" s="159"/>
      <c r="M362" s="164"/>
      <c r="N362" s="165"/>
      <c r="O362" s="165"/>
      <c r="P362" s="166">
        <f>SUM(P363:P384)</f>
        <v>0</v>
      </c>
      <c r="Q362" s="165"/>
      <c r="R362" s="166">
        <f>SUM(R363:R384)</f>
        <v>0</v>
      </c>
      <c r="S362" s="165"/>
      <c r="T362" s="167">
        <f>SUM(T363:T384)</f>
        <v>0</v>
      </c>
      <c r="AR362" s="160" t="s">
        <v>83</v>
      </c>
      <c r="AT362" s="168" t="s">
        <v>72</v>
      </c>
      <c r="AU362" s="168" t="s">
        <v>81</v>
      </c>
      <c r="AY362" s="160" t="s">
        <v>178</v>
      </c>
      <c r="BK362" s="169">
        <f>SUM(BK363:BK384)</f>
        <v>0</v>
      </c>
    </row>
    <row r="363" spans="2:65" s="1" customFormat="1" ht="16.5" customHeight="1">
      <c r="B363" s="172"/>
      <c r="C363" s="298" t="s">
        <v>404</v>
      </c>
      <c r="D363" s="173" t="s">
        <v>180</v>
      </c>
      <c r="E363" s="174" t="s">
        <v>1259</v>
      </c>
      <c r="F363" s="175" t="s">
        <v>603</v>
      </c>
      <c r="G363" s="176" t="s">
        <v>183</v>
      </c>
      <c r="H363" s="177">
        <v>239.2</v>
      </c>
      <c r="I363" s="178"/>
      <c r="J363" s="179">
        <f>ROUND(I363*H363,2)</f>
        <v>0</v>
      </c>
      <c r="K363" s="175" t="s">
        <v>5</v>
      </c>
      <c r="L363" s="39"/>
      <c r="M363" s="180" t="s">
        <v>5</v>
      </c>
      <c r="N363" s="181" t="s">
        <v>44</v>
      </c>
      <c r="O363" s="40"/>
      <c r="P363" s="182">
        <f>O363*H363</f>
        <v>0</v>
      </c>
      <c r="Q363" s="182">
        <v>0</v>
      </c>
      <c r="R363" s="182">
        <f>Q363*H363</f>
        <v>0</v>
      </c>
      <c r="S363" s="182">
        <v>0</v>
      </c>
      <c r="T363" s="183">
        <f>S363*H363</f>
        <v>0</v>
      </c>
      <c r="AR363" s="22" t="s">
        <v>218</v>
      </c>
      <c r="AT363" s="22" t="s">
        <v>180</v>
      </c>
      <c r="AU363" s="22" t="s">
        <v>83</v>
      </c>
      <c r="AY363" s="22" t="s">
        <v>178</v>
      </c>
      <c r="BE363" s="184">
        <f>IF(N363="základní",J363,0)</f>
        <v>0</v>
      </c>
      <c r="BF363" s="184">
        <f>IF(N363="snížená",J363,0)</f>
        <v>0</v>
      </c>
      <c r="BG363" s="184">
        <f>IF(N363="zákl. přenesená",J363,0)</f>
        <v>0</v>
      </c>
      <c r="BH363" s="184">
        <f>IF(N363="sníž. přenesená",J363,0)</f>
        <v>0</v>
      </c>
      <c r="BI363" s="184">
        <f>IF(N363="nulová",J363,0)</f>
        <v>0</v>
      </c>
      <c r="BJ363" s="22" t="s">
        <v>81</v>
      </c>
      <c r="BK363" s="184">
        <f>ROUND(I363*H363,2)</f>
        <v>0</v>
      </c>
      <c r="BL363" s="22" t="s">
        <v>218</v>
      </c>
      <c r="BM363" s="22" t="s">
        <v>622</v>
      </c>
    </row>
    <row r="364" spans="2:65" s="1" customFormat="1" ht="38.25" customHeight="1">
      <c r="B364" s="172"/>
      <c r="C364" s="173" t="s">
        <v>623</v>
      </c>
      <c r="D364" s="173" t="s">
        <v>180</v>
      </c>
      <c r="E364" s="174" t="s">
        <v>522</v>
      </c>
      <c r="F364" s="175" t="s">
        <v>523</v>
      </c>
      <c r="G364" s="176" t="s">
        <v>196</v>
      </c>
      <c r="H364" s="177">
        <v>204.75</v>
      </c>
      <c r="I364" s="178"/>
      <c r="J364" s="179">
        <f>ROUND(I364*H364,2)</f>
        <v>0</v>
      </c>
      <c r="K364" s="175" t="s">
        <v>267</v>
      </c>
      <c r="L364" s="39"/>
      <c r="M364" s="180" t="s">
        <v>5</v>
      </c>
      <c r="N364" s="181" t="s">
        <v>44</v>
      </c>
      <c r="O364" s="40"/>
      <c r="P364" s="182">
        <f>O364*H364</f>
        <v>0</v>
      </c>
      <c r="Q364" s="182">
        <v>0</v>
      </c>
      <c r="R364" s="182">
        <f>Q364*H364</f>
        <v>0</v>
      </c>
      <c r="S364" s="182">
        <v>0</v>
      </c>
      <c r="T364" s="183">
        <f>S364*H364</f>
        <v>0</v>
      </c>
      <c r="AR364" s="22" t="s">
        <v>218</v>
      </c>
      <c r="AT364" s="22" t="s">
        <v>180</v>
      </c>
      <c r="AU364" s="22" t="s">
        <v>83</v>
      </c>
      <c r="AY364" s="22" t="s">
        <v>178</v>
      </c>
      <c r="BE364" s="184">
        <f>IF(N364="základní",J364,0)</f>
        <v>0</v>
      </c>
      <c r="BF364" s="184">
        <f>IF(N364="snížená",J364,0)</f>
        <v>0</v>
      </c>
      <c r="BG364" s="184">
        <f>IF(N364="zákl. přenesená",J364,0)</f>
        <v>0</v>
      </c>
      <c r="BH364" s="184">
        <f>IF(N364="sníž. přenesená",J364,0)</f>
        <v>0</v>
      </c>
      <c r="BI364" s="184">
        <f>IF(N364="nulová",J364,0)</f>
        <v>0</v>
      </c>
      <c r="BJ364" s="22" t="s">
        <v>81</v>
      </c>
      <c r="BK364" s="184">
        <f>ROUND(I364*H364,2)</f>
        <v>0</v>
      </c>
      <c r="BL364" s="22" t="s">
        <v>218</v>
      </c>
      <c r="BM364" s="22" t="s">
        <v>626</v>
      </c>
    </row>
    <row r="365" spans="2:51" s="11" customFormat="1" ht="13.5">
      <c r="B365" s="185"/>
      <c r="D365" s="186" t="s">
        <v>186</v>
      </c>
      <c r="E365" s="187" t="s">
        <v>5</v>
      </c>
      <c r="F365" s="188" t="s">
        <v>1260</v>
      </c>
      <c r="H365" s="189">
        <v>204.75</v>
      </c>
      <c r="I365" s="190"/>
      <c r="L365" s="185"/>
      <c r="M365" s="191"/>
      <c r="N365" s="192"/>
      <c r="O365" s="192"/>
      <c r="P365" s="192"/>
      <c r="Q365" s="192"/>
      <c r="R365" s="192"/>
      <c r="S365" s="192"/>
      <c r="T365" s="193"/>
      <c r="AT365" s="187" t="s">
        <v>186</v>
      </c>
      <c r="AU365" s="187" t="s">
        <v>83</v>
      </c>
      <c r="AV365" s="11" t="s">
        <v>83</v>
      </c>
      <c r="AW365" s="11" t="s">
        <v>37</v>
      </c>
      <c r="AX365" s="11" t="s">
        <v>73</v>
      </c>
      <c r="AY365" s="187" t="s">
        <v>178</v>
      </c>
    </row>
    <row r="366" spans="2:51" s="12" customFormat="1" ht="13.5">
      <c r="B366" s="194"/>
      <c r="D366" s="186" t="s">
        <v>186</v>
      </c>
      <c r="E366" s="195" t="s">
        <v>5</v>
      </c>
      <c r="F366" s="196" t="s">
        <v>188</v>
      </c>
      <c r="H366" s="197">
        <v>204.75</v>
      </c>
      <c r="I366" s="198"/>
      <c r="L366" s="194"/>
      <c r="M366" s="199"/>
      <c r="N366" s="200"/>
      <c r="O366" s="200"/>
      <c r="P366" s="200"/>
      <c r="Q366" s="200"/>
      <c r="R366" s="200"/>
      <c r="S366" s="200"/>
      <c r="T366" s="201"/>
      <c r="AT366" s="195" t="s">
        <v>186</v>
      </c>
      <c r="AU366" s="195" t="s">
        <v>83</v>
      </c>
      <c r="AV366" s="12" t="s">
        <v>185</v>
      </c>
      <c r="AW366" s="12" t="s">
        <v>37</v>
      </c>
      <c r="AX366" s="12" t="s">
        <v>81</v>
      </c>
      <c r="AY366" s="195" t="s">
        <v>178</v>
      </c>
    </row>
    <row r="367" spans="2:65" s="1" customFormat="1" ht="38.25" customHeight="1">
      <c r="B367" s="172"/>
      <c r="C367" s="173" t="s">
        <v>408</v>
      </c>
      <c r="D367" s="173" t="s">
        <v>180</v>
      </c>
      <c r="E367" s="174" t="s">
        <v>1261</v>
      </c>
      <c r="F367" s="175" t="s">
        <v>1262</v>
      </c>
      <c r="G367" s="176" t="s">
        <v>183</v>
      </c>
      <c r="H367" s="177">
        <v>606.61</v>
      </c>
      <c r="I367" s="178"/>
      <c r="J367" s="179">
        <f>ROUND(I367*H367,2)</f>
        <v>0</v>
      </c>
      <c r="K367" s="175" t="s">
        <v>191</v>
      </c>
      <c r="L367" s="39"/>
      <c r="M367" s="180" t="s">
        <v>5</v>
      </c>
      <c r="N367" s="181" t="s">
        <v>44</v>
      </c>
      <c r="O367" s="40"/>
      <c r="P367" s="182">
        <f>O367*H367</f>
        <v>0</v>
      </c>
      <c r="Q367" s="182">
        <v>0</v>
      </c>
      <c r="R367" s="182">
        <f>Q367*H367</f>
        <v>0</v>
      </c>
      <c r="S367" s="182">
        <v>0</v>
      </c>
      <c r="T367" s="183">
        <f>S367*H367</f>
        <v>0</v>
      </c>
      <c r="AR367" s="22" t="s">
        <v>218</v>
      </c>
      <c r="AT367" s="22" t="s">
        <v>180</v>
      </c>
      <c r="AU367" s="22" t="s">
        <v>83</v>
      </c>
      <c r="AY367" s="22" t="s">
        <v>178</v>
      </c>
      <c r="BE367" s="184">
        <f>IF(N367="základní",J367,0)</f>
        <v>0</v>
      </c>
      <c r="BF367" s="184">
        <f>IF(N367="snížená",J367,0)</f>
        <v>0</v>
      </c>
      <c r="BG367" s="184">
        <f>IF(N367="zákl. přenesená",J367,0)</f>
        <v>0</v>
      </c>
      <c r="BH367" s="184">
        <f>IF(N367="sníž. přenesená",J367,0)</f>
        <v>0</v>
      </c>
      <c r="BI367" s="184">
        <f>IF(N367="nulová",J367,0)</f>
        <v>0</v>
      </c>
      <c r="BJ367" s="22" t="s">
        <v>81</v>
      </c>
      <c r="BK367" s="184">
        <f>ROUND(I367*H367,2)</f>
        <v>0</v>
      </c>
      <c r="BL367" s="22" t="s">
        <v>218</v>
      </c>
      <c r="BM367" s="22" t="s">
        <v>630</v>
      </c>
    </row>
    <row r="368" spans="2:65" s="1" customFormat="1" ht="25.5" customHeight="1">
      <c r="B368" s="172"/>
      <c r="C368" s="173" t="s">
        <v>632</v>
      </c>
      <c r="D368" s="173" t="s">
        <v>180</v>
      </c>
      <c r="E368" s="174" t="s">
        <v>526</v>
      </c>
      <c r="F368" s="175" t="s">
        <v>527</v>
      </c>
      <c r="G368" s="176" t="s">
        <v>183</v>
      </c>
      <c r="H368" s="177">
        <v>1612.76</v>
      </c>
      <c r="I368" s="178"/>
      <c r="J368" s="179">
        <f>ROUND(I368*H368,2)</f>
        <v>0</v>
      </c>
      <c r="K368" s="175" t="s">
        <v>184</v>
      </c>
      <c r="L368" s="39"/>
      <c r="M368" s="180" t="s">
        <v>5</v>
      </c>
      <c r="N368" s="181" t="s">
        <v>44</v>
      </c>
      <c r="O368" s="40"/>
      <c r="P368" s="182">
        <f>O368*H368</f>
        <v>0</v>
      </c>
      <c r="Q368" s="182">
        <v>0</v>
      </c>
      <c r="R368" s="182">
        <f>Q368*H368</f>
        <v>0</v>
      </c>
      <c r="S368" s="182">
        <v>0</v>
      </c>
      <c r="T368" s="183">
        <f>S368*H368</f>
        <v>0</v>
      </c>
      <c r="AR368" s="22" t="s">
        <v>218</v>
      </c>
      <c r="AT368" s="22" t="s">
        <v>180</v>
      </c>
      <c r="AU368" s="22" t="s">
        <v>83</v>
      </c>
      <c r="AY368" s="22" t="s">
        <v>178</v>
      </c>
      <c r="BE368" s="184">
        <f>IF(N368="základní",J368,0)</f>
        <v>0</v>
      </c>
      <c r="BF368" s="184">
        <f>IF(N368="snížená",J368,0)</f>
        <v>0</v>
      </c>
      <c r="BG368" s="184">
        <f>IF(N368="zákl. přenesená",J368,0)</f>
        <v>0</v>
      </c>
      <c r="BH368" s="184">
        <f>IF(N368="sníž. přenesená",J368,0)</f>
        <v>0</v>
      </c>
      <c r="BI368" s="184">
        <f>IF(N368="nulová",J368,0)</f>
        <v>0</v>
      </c>
      <c r="BJ368" s="22" t="s">
        <v>81</v>
      </c>
      <c r="BK368" s="184">
        <f>ROUND(I368*H368,2)</f>
        <v>0</v>
      </c>
      <c r="BL368" s="22" t="s">
        <v>218</v>
      </c>
      <c r="BM368" s="22" t="s">
        <v>635</v>
      </c>
    </row>
    <row r="369" spans="2:51" s="11" customFormat="1" ht="13.5">
      <c r="B369" s="185"/>
      <c r="D369" s="186" t="s">
        <v>186</v>
      </c>
      <c r="E369" s="187" t="s">
        <v>5</v>
      </c>
      <c r="F369" s="188" t="s">
        <v>1263</v>
      </c>
      <c r="H369" s="189">
        <v>1612.76</v>
      </c>
      <c r="I369" s="190"/>
      <c r="L369" s="185"/>
      <c r="M369" s="191"/>
      <c r="N369" s="192"/>
      <c r="O369" s="192"/>
      <c r="P369" s="192"/>
      <c r="Q369" s="192"/>
      <c r="R369" s="192"/>
      <c r="S369" s="192"/>
      <c r="T369" s="193"/>
      <c r="AT369" s="187" t="s">
        <v>186</v>
      </c>
      <c r="AU369" s="187" t="s">
        <v>83</v>
      </c>
      <c r="AV369" s="11" t="s">
        <v>83</v>
      </c>
      <c r="AW369" s="11" t="s">
        <v>37</v>
      </c>
      <c r="AX369" s="11" t="s">
        <v>73</v>
      </c>
      <c r="AY369" s="187" t="s">
        <v>178</v>
      </c>
    </row>
    <row r="370" spans="2:51" s="12" customFormat="1" ht="13.5">
      <c r="B370" s="194"/>
      <c r="D370" s="186" t="s">
        <v>186</v>
      </c>
      <c r="E370" s="195" t="s">
        <v>5</v>
      </c>
      <c r="F370" s="196" t="s">
        <v>188</v>
      </c>
      <c r="H370" s="197">
        <v>1612.76</v>
      </c>
      <c r="I370" s="198"/>
      <c r="L370" s="194"/>
      <c r="M370" s="199"/>
      <c r="N370" s="200"/>
      <c r="O370" s="200"/>
      <c r="P370" s="200"/>
      <c r="Q370" s="200"/>
      <c r="R370" s="200"/>
      <c r="S370" s="200"/>
      <c r="T370" s="201"/>
      <c r="AT370" s="195" t="s">
        <v>186</v>
      </c>
      <c r="AU370" s="195" t="s">
        <v>83</v>
      </c>
      <c r="AV370" s="12" t="s">
        <v>185</v>
      </c>
      <c r="AW370" s="12" t="s">
        <v>37</v>
      </c>
      <c r="AX370" s="12" t="s">
        <v>81</v>
      </c>
      <c r="AY370" s="195" t="s">
        <v>178</v>
      </c>
    </row>
    <row r="371" spans="2:65" s="1" customFormat="1" ht="51" customHeight="1">
      <c r="B371" s="172"/>
      <c r="C371" s="202" t="s">
        <v>413</v>
      </c>
      <c r="D371" s="202" t="s">
        <v>271</v>
      </c>
      <c r="E371" s="203" t="s">
        <v>531</v>
      </c>
      <c r="F371" s="204" t="s">
        <v>1264</v>
      </c>
      <c r="G371" s="205" t="s">
        <v>183</v>
      </c>
      <c r="H371" s="206">
        <v>1645.015</v>
      </c>
      <c r="I371" s="207"/>
      <c r="J371" s="208">
        <f>ROUND(I371*H371,2)</f>
        <v>0</v>
      </c>
      <c r="K371" s="204" t="s">
        <v>191</v>
      </c>
      <c r="L371" s="209"/>
      <c r="M371" s="210" t="s">
        <v>5</v>
      </c>
      <c r="N371" s="211" t="s">
        <v>44</v>
      </c>
      <c r="O371" s="40"/>
      <c r="P371" s="182">
        <f>O371*H371</f>
        <v>0</v>
      </c>
      <c r="Q371" s="182">
        <v>0</v>
      </c>
      <c r="R371" s="182">
        <f>Q371*H371</f>
        <v>0</v>
      </c>
      <c r="S371" s="182">
        <v>0</v>
      </c>
      <c r="T371" s="183">
        <f>S371*H371</f>
        <v>0</v>
      </c>
      <c r="AR371" s="22" t="s">
        <v>256</v>
      </c>
      <c r="AT371" s="22" t="s">
        <v>271</v>
      </c>
      <c r="AU371" s="22" t="s">
        <v>83</v>
      </c>
      <c r="AY371" s="22" t="s">
        <v>178</v>
      </c>
      <c r="BE371" s="184">
        <f>IF(N371="základní",J371,0)</f>
        <v>0</v>
      </c>
      <c r="BF371" s="184">
        <f>IF(N371="snížená",J371,0)</f>
        <v>0</v>
      </c>
      <c r="BG371" s="184">
        <f>IF(N371="zákl. přenesená",J371,0)</f>
        <v>0</v>
      </c>
      <c r="BH371" s="184">
        <f>IF(N371="sníž. přenesená",J371,0)</f>
        <v>0</v>
      </c>
      <c r="BI371" s="184">
        <f>IF(N371="nulová",J371,0)</f>
        <v>0</v>
      </c>
      <c r="BJ371" s="22" t="s">
        <v>81</v>
      </c>
      <c r="BK371" s="184">
        <f>ROUND(I371*H371,2)</f>
        <v>0</v>
      </c>
      <c r="BL371" s="22" t="s">
        <v>218</v>
      </c>
      <c r="BM371" s="22" t="s">
        <v>639</v>
      </c>
    </row>
    <row r="372" spans="2:51" s="11" customFormat="1" ht="13.5">
      <c r="B372" s="185"/>
      <c r="D372" s="186" t="s">
        <v>186</v>
      </c>
      <c r="E372" s="187" t="s">
        <v>5</v>
      </c>
      <c r="F372" s="188" t="s">
        <v>1265</v>
      </c>
      <c r="H372" s="189">
        <v>1645.015</v>
      </c>
      <c r="I372" s="190"/>
      <c r="L372" s="185"/>
      <c r="M372" s="191"/>
      <c r="N372" s="192"/>
      <c r="O372" s="192"/>
      <c r="P372" s="192"/>
      <c r="Q372" s="192"/>
      <c r="R372" s="192"/>
      <c r="S372" s="192"/>
      <c r="T372" s="193"/>
      <c r="AT372" s="187" t="s">
        <v>186</v>
      </c>
      <c r="AU372" s="187" t="s">
        <v>83</v>
      </c>
      <c r="AV372" s="11" t="s">
        <v>83</v>
      </c>
      <c r="AW372" s="11" t="s">
        <v>37</v>
      </c>
      <c r="AX372" s="11" t="s">
        <v>73</v>
      </c>
      <c r="AY372" s="187" t="s">
        <v>178</v>
      </c>
    </row>
    <row r="373" spans="2:51" s="12" customFormat="1" ht="13.5">
      <c r="B373" s="194"/>
      <c r="D373" s="186" t="s">
        <v>186</v>
      </c>
      <c r="E373" s="195" t="s">
        <v>5</v>
      </c>
      <c r="F373" s="196" t="s">
        <v>188</v>
      </c>
      <c r="H373" s="197">
        <v>1645.015</v>
      </c>
      <c r="I373" s="198"/>
      <c r="L373" s="194"/>
      <c r="M373" s="199"/>
      <c r="N373" s="200"/>
      <c r="O373" s="200"/>
      <c r="P373" s="200"/>
      <c r="Q373" s="200"/>
      <c r="R373" s="200"/>
      <c r="S373" s="200"/>
      <c r="T373" s="201"/>
      <c r="AT373" s="195" t="s">
        <v>186</v>
      </c>
      <c r="AU373" s="195" t="s">
        <v>83</v>
      </c>
      <c r="AV373" s="12" t="s">
        <v>185</v>
      </c>
      <c r="AW373" s="12" t="s">
        <v>37</v>
      </c>
      <c r="AX373" s="12" t="s">
        <v>81</v>
      </c>
      <c r="AY373" s="195" t="s">
        <v>178</v>
      </c>
    </row>
    <row r="374" spans="2:65" s="1" customFormat="1" ht="38.25" customHeight="1">
      <c r="B374" s="172"/>
      <c r="C374" s="173" t="s">
        <v>640</v>
      </c>
      <c r="D374" s="173" t="s">
        <v>180</v>
      </c>
      <c r="E374" s="174" t="s">
        <v>1266</v>
      </c>
      <c r="F374" s="175" t="s">
        <v>1267</v>
      </c>
      <c r="G374" s="176" t="s">
        <v>183</v>
      </c>
      <c r="H374" s="177">
        <v>30.331</v>
      </c>
      <c r="I374" s="178"/>
      <c r="J374" s="179">
        <f>ROUND(I374*H374,2)</f>
        <v>0</v>
      </c>
      <c r="K374" s="175" t="s">
        <v>191</v>
      </c>
      <c r="L374" s="39"/>
      <c r="M374" s="180" t="s">
        <v>5</v>
      </c>
      <c r="N374" s="181" t="s">
        <v>44</v>
      </c>
      <c r="O374" s="40"/>
      <c r="P374" s="182">
        <f>O374*H374</f>
        <v>0</v>
      </c>
      <c r="Q374" s="182">
        <v>0</v>
      </c>
      <c r="R374" s="182">
        <f>Q374*H374</f>
        <v>0</v>
      </c>
      <c r="S374" s="182">
        <v>0</v>
      </c>
      <c r="T374" s="183">
        <f>S374*H374</f>
        <v>0</v>
      </c>
      <c r="AR374" s="22" t="s">
        <v>218</v>
      </c>
      <c r="AT374" s="22" t="s">
        <v>180</v>
      </c>
      <c r="AU374" s="22" t="s">
        <v>83</v>
      </c>
      <c r="AY374" s="22" t="s">
        <v>178</v>
      </c>
      <c r="BE374" s="184">
        <f>IF(N374="základní",J374,0)</f>
        <v>0</v>
      </c>
      <c r="BF374" s="184">
        <f>IF(N374="snížená",J374,0)</f>
        <v>0</v>
      </c>
      <c r="BG374" s="184">
        <f>IF(N374="zákl. přenesená",J374,0)</f>
        <v>0</v>
      </c>
      <c r="BH374" s="184">
        <f>IF(N374="sníž. přenesená",J374,0)</f>
        <v>0</v>
      </c>
      <c r="BI374" s="184">
        <f>IF(N374="nulová",J374,0)</f>
        <v>0</v>
      </c>
      <c r="BJ374" s="22" t="s">
        <v>81</v>
      </c>
      <c r="BK374" s="184">
        <f>ROUND(I374*H374,2)</f>
        <v>0</v>
      </c>
      <c r="BL374" s="22" t="s">
        <v>218</v>
      </c>
      <c r="BM374" s="22" t="s">
        <v>643</v>
      </c>
    </row>
    <row r="375" spans="2:51" s="11" customFormat="1" ht="13.5">
      <c r="B375" s="185"/>
      <c r="D375" s="186" t="s">
        <v>186</v>
      </c>
      <c r="E375" s="187" t="s">
        <v>5</v>
      </c>
      <c r="F375" s="188" t="s">
        <v>1268</v>
      </c>
      <c r="H375" s="189">
        <v>25.205</v>
      </c>
      <c r="I375" s="190"/>
      <c r="L375" s="185"/>
      <c r="M375" s="191"/>
      <c r="N375" s="192"/>
      <c r="O375" s="192"/>
      <c r="P375" s="192"/>
      <c r="Q375" s="192"/>
      <c r="R375" s="192"/>
      <c r="S375" s="192"/>
      <c r="T375" s="193"/>
      <c r="AT375" s="187" t="s">
        <v>186</v>
      </c>
      <c r="AU375" s="187" t="s">
        <v>83</v>
      </c>
      <c r="AV375" s="11" t="s">
        <v>83</v>
      </c>
      <c r="AW375" s="11" t="s">
        <v>37</v>
      </c>
      <c r="AX375" s="11" t="s">
        <v>73</v>
      </c>
      <c r="AY375" s="187" t="s">
        <v>178</v>
      </c>
    </row>
    <row r="376" spans="2:51" s="11" customFormat="1" ht="13.5">
      <c r="B376" s="185"/>
      <c r="D376" s="186" t="s">
        <v>186</v>
      </c>
      <c r="E376" s="187" t="s">
        <v>5</v>
      </c>
      <c r="F376" s="188" t="s">
        <v>1269</v>
      </c>
      <c r="H376" s="189">
        <v>5.126</v>
      </c>
      <c r="I376" s="190"/>
      <c r="L376" s="185"/>
      <c r="M376" s="191"/>
      <c r="N376" s="192"/>
      <c r="O376" s="192"/>
      <c r="P376" s="192"/>
      <c r="Q376" s="192"/>
      <c r="R376" s="192"/>
      <c r="S376" s="192"/>
      <c r="T376" s="193"/>
      <c r="AT376" s="187" t="s">
        <v>186</v>
      </c>
      <c r="AU376" s="187" t="s">
        <v>83</v>
      </c>
      <c r="AV376" s="11" t="s">
        <v>83</v>
      </c>
      <c r="AW376" s="11" t="s">
        <v>37</v>
      </c>
      <c r="AX376" s="11" t="s">
        <v>73</v>
      </c>
      <c r="AY376" s="187" t="s">
        <v>178</v>
      </c>
    </row>
    <row r="377" spans="2:51" s="12" customFormat="1" ht="13.5">
      <c r="B377" s="194"/>
      <c r="D377" s="186" t="s">
        <v>186</v>
      </c>
      <c r="E377" s="195" t="s">
        <v>5</v>
      </c>
      <c r="F377" s="196" t="s">
        <v>188</v>
      </c>
      <c r="H377" s="197">
        <v>30.331</v>
      </c>
      <c r="I377" s="198"/>
      <c r="L377" s="194"/>
      <c r="M377" s="199"/>
      <c r="N377" s="200"/>
      <c r="O377" s="200"/>
      <c r="P377" s="200"/>
      <c r="Q377" s="200"/>
      <c r="R377" s="200"/>
      <c r="S377" s="200"/>
      <c r="T377" s="201"/>
      <c r="AT377" s="195" t="s">
        <v>186</v>
      </c>
      <c r="AU377" s="195" t="s">
        <v>83</v>
      </c>
      <c r="AV377" s="12" t="s">
        <v>185</v>
      </c>
      <c r="AW377" s="12" t="s">
        <v>37</v>
      </c>
      <c r="AX377" s="12" t="s">
        <v>81</v>
      </c>
      <c r="AY377" s="195" t="s">
        <v>178</v>
      </c>
    </row>
    <row r="378" spans="2:65" s="1" customFormat="1" ht="38.25" customHeight="1">
      <c r="B378" s="172"/>
      <c r="C378" s="173" t="s">
        <v>418</v>
      </c>
      <c r="D378" s="173" t="s">
        <v>180</v>
      </c>
      <c r="E378" s="174" t="s">
        <v>549</v>
      </c>
      <c r="F378" s="175" t="s">
        <v>550</v>
      </c>
      <c r="G378" s="176" t="s">
        <v>183</v>
      </c>
      <c r="H378" s="177">
        <v>607.94</v>
      </c>
      <c r="I378" s="178"/>
      <c r="J378" s="179">
        <f>ROUND(I378*H378,2)</f>
        <v>0</v>
      </c>
      <c r="K378" s="175" t="s">
        <v>191</v>
      </c>
      <c r="L378" s="39"/>
      <c r="M378" s="180" t="s">
        <v>5</v>
      </c>
      <c r="N378" s="181" t="s">
        <v>44</v>
      </c>
      <c r="O378" s="40"/>
      <c r="P378" s="182">
        <f>O378*H378</f>
        <v>0</v>
      </c>
      <c r="Q378" s="182">
        <v>0</v>
      </c>
      <c r="R378" s="182">
        <f>Q378*H378</f>
        <v>0</v>
      </c>
      <c r="S378" s="182">
        <v>0</v>
      </c>
      <c r="T378" s="183">
        <f>S378*H378</f>
        <v>0</v>
      </c>
      <c r="AR378" s="22" t="s">
        <v>218</v>
      </c>
      <c r="AT378" s="22" t="s">
        <v>180</v>
      </c>
      <c r="AU378" s="22" t="s">
        <v>83</v>
      </c>
      <c r="AY378" s="22" t="s">
        <v>178</v>
      </c>
      <c r="BE378" s="184">
        <f>IF(N378="základní",J378,0)</f>
        <v>0</v>
      </c>
      <c r="BF378" s="184">
        <f>IF(N378="snížená",J378,0)</f>
        <v>0</v>
      </c>
      <c r="BG378" s="184">
        <f>IF(N378="zákl. přenesená",J378,0)</f>
        <v>0</v>
      </c>
      <c r="BH378" s="184">
        <f>IF(N378="sníž. přenesená",J378,0)</f>
        <v>0</v>
      </c>
      <c r="BI378" s="184">
        <f>IF(N378="nulová",J378,0)</f>
        <v>0</v>
      </c>
      <c r="BJ378" s="22" t="s">
        <v>81</v>
      </c>
      <c r="BK378" s="184">
        <f>ROUND(I378*H378,2)</f>
        <v>0</v>
      </c>
      <c r="BL378" s="22" t="s">
        <v>218</v>
      </c>
      <c r="BM378" s="22" t="s">
        <v>646</v>
      </c>
    </row>
    <row r="379" spans="2:51" s="11" customFormat="1" ht="13.5">
      <c r="B379" s="185"/>
      <c r="D379" s="186" t="s">
        <v>186</v>
      </c>
      <c r="E379" s="187" t="s">
        <v>5</v>
      </c>
      <c r="F379" s="188" t="s">
        <v>1270</v>
      </c>
      <c r="H379" s="189">
        <v>607.94</v>
      </c>
      <c r="I379" s="190"/>
      <c r="L379" s="185"/>
      <c r="M379" s="191"/>
      <c r="N379" s="192"/>
      <c r="O379" s="192"/>
      <c r="P379" s="192"/>
      <c r="Q379" s="192"/>
      <c r="R379" s="192"/>
      <c r="S379" s="192"/>
      <c r="T379" s="193"/>
      <c r="AT379" s="187" t="s">
        <v>186</v>
      </c>
      <c r="AU379" s="187" t="s">
        <v>83</v>
      </c>
      <c r="AV379" s="11" t="s">
        <v>83</v>
      </c>
      <c r="AW379" s="11" t="s">
        <v>37</v>
      </c>
      <c r="AX379" s="11" t="s">
        <v>73</v>
      </c>
      <c r="AY379" s="187" t="s">
        <v>178</v>
      </c>
    </row>
    <row r="380" spans="2:51" s="12" customFormat="1" ht="13.5">
      <c r="B380" s="194"/>
      <c r="D380" s="186" t="s">
        <v>186</v>
      </c>
      <c r="E380" s="195" t="s">
        <v>5</v>
      </c>
      <c r="F380" s="196" t="s">
        <v>188</v>
      </c>
      <c r="H380" s="197">
        <v>607.94</v>
      </c>
      <c r="I380" s="198"/>
      <c r="L380" s="194"/>
      <c r="M380" s="199"/>
      <c r="N380" s="200"/>
      <c r="O380" s="200"/>
      <c r="P380" s="200"/>
      <c r="Q380" s="200"/>
      <c r="R380" s="200"/>
      <c r="S380" s="200"/>
      <c r="T380" s="201"/>
      <c r="AT380" s="195" t="s">
        <v>186</v>
      </c>
      <c r="AU380" s="195" t="s">
        <v>83</v>
      </c>
      <c r="AV380" s="12" t="s">
        <v>185</v>
      </c>
      <c r="AW380" s="12" t="s">
        <v>37</v>
      </c>
      <c r="AX380" s="12" t="s">
        <v>81</v>
      </c>
      <c r="AY380" s="195" t="s">
        <v>178</v>
      </c>
    </row>
    <row r="381" spans="2:65" s="1" customFormat="1" ht="25.5" customHeight="1">
      <c r="B381" s="172"/>
      <c r="C381" s="202" t="s">
        <v>647</v>
      </c>
      <c r="D381" s="202" t="s">
        <v>271</v>
      </c>
      <c r="E381" s="203" t="s">
        <v>554</v>
      </c>
      <c r="F381" s="204" t="s">
        <v>1271</v>
      </c>
      <c r="G381" s="205" t="s">
        <v>183</v>
      </c>
      <c r="H381" s="206">
        <v>668.734</v>
      </c>
      <c r="I381" s="207"/>
      <c r="J381" s="208">
        <f>ROUND(I381*H381,2)</f>
        <v>0</v>
      </c>
      <c r="K381" s="204" t="s">
        <v>191</v>
      </c>
      <c r="L381" s="209"/>
      <c r="M381" s="210" t="s">
        <v>5</v>
      </c>
      <c r="N381" s="211" t="s">
        <v>44</v>
      </c>
      <c r="O381" s="40"/>
      <c r="P381" s="182">
        <f>O381*H381</f>
        <v>0</v>
      </c>
      <c r="Q381" s="182">
        <v>0</v>
      </c>
      <c r="R381" s="182">
        <f>Q381*H381</f>
        <v>0</v>
      </c>
      <c r="S381" s="182">
        <v>0</v>
      </c>
      <c r="T381" s="183">
        <f>S381*H381</f>
        <v>0</v>
      </c>
      <c r="AR381" s="22" t="s">
        <v>256</v>
      </c>
      <c r="AT381" s="22" t="s">
        <v>271</v>
      </c>
      <c r="AU381" s="22" t="s">
        <v>83</v>
      </c>
      <c r="AY381" s="22" t="s">
        <v>178</v>
      </c>
      <c r="BE381" s="184">
        <f>IF(N381="základní",J381,0)</f>
        <v>0</v>
      </c>
      <c r="BF381" s="184">
        <f>IF(N381="snížená",J381,0)</f>
        <v>0</v>
      </c>
      <c r="BG381" s="184">
        <f>IF(N381="zákl. přenesená",J381,0)</f>
        <v>0</v>
      </c>
      <c r="BH381" s="184">
        <f>IF(N381="sníž. přenesená",J381,0)</f>
        <v>0</v>
      </c>
      <c r="BI381" s="184">
        <f>IF(N381="nulová",J381,0)</f>
        <v>0</v>
      </c>
      <c r="BJ381" s="22" t="s">
        <v>81</v>
      </c>
      <c r="BK381" s="184">
        <f>ROUND(I381*H381,2)</f>
        <v>0</v>
      </c>
      <c r="BL381" s="22" t="s">
        <v>218</v>
      </c>
      <c r="BM381" s="22" t="s">
        <v>650</v>
      </c>
    </row>
    <row r="382" spans="2:51" s="11" customFormat="1" ht="13.5">
      <c r="B382" s="185"/>
      <c r="D382" s="186" t="s">
        <v>186</v>
      </c>
      <c r="E382" s="187" t="s">
        <v>5</v>
      </c>
      <c r="F382" s="188" t="s">
        <v>1272</v>
      </c>
      <c r="H382" s="189">
        <v>668.734</v>
      </c>
      <c r="I382" s="190"/>
      <c r="L382" s="185"/>
      <c r="M382" s="191"/>
      <c r="N382" s="192"/>
      <c r="O382" s="192"/>
      <c r="P382" s="192"/>
      <c r="Q382" s="192"/>
      <c r="R382" s="192"/>
      <c r="S382" s="192"/>
      <c r="T382" s="193"/>
      <c r="AT382" s="187" t="s">
        <v>186</v>
      </c>
      <c r="AU382" s="187" t="s">
        <v>83</v>
      </c>
      <c r="AV382" s="11" t="s">
        <v>83</v>
      </c>
      <c r="AW382" s="11" t="s">
        <v>37</v>
      </c>
      <c r="AX382" s="11" t="s">
        <v>73</v>
      </c>
      <c r="AY382" s="187" t="s">
        <v>178</v>
      </c>
    </row>
    <row r="383" spans="2:51" s="12" customFormat="1" ht="13.5">
      <c r="B383" s="194"/>
      <c r="D383" s="186" t="s">
        <v>186</v>
      </c>
      <c r="E383" s="195" t="s">
        <v>5</v>
      </c>
      <c r="F383" s="196" t="s">
        <v>188</v>
      </c>
      <c r="H383" s="197">
        <v>668.734</v>
      </c>
      <c r="I383" s="198"/>
      <c r="L383" s="194"/>
      <c r="M383" s="199"/>
      <c r="N383" s="200"/>
      <c r="O383" s="200"/>
      <c r="P383" s="200"/>
      <c r="Q383" s="200"/>
      <c r="R383" s="200"/>
      <c r="S383" s="200"/>
      <c r="T383" s="201"/>
      <c r="AT383" s="195" t="s">
        <v>186</v>
      </c>
      <c r="AU383" s="195" t="s">
        <v>83</v>
      </c>
      <c r="AV383" s="12" t="s">
        <v>185</v>
      </c>
      <c r="AW383" s="12" t="s">
        <v>37</v>
      </c>
      <c r="AX383" s="12" t="s">
        <v>81</v>
      </c>
      <c r="AY383" s="195" t="s">
        <v>178</v>
      </c>
    </row>
    <row r="384" spans="2:65" s="1" customFormat="1" ht="38.25" customHeight="1">
      <c r="B384" s="172"/>
      <c r="C384" s="173" t="s">
        <v>423</v>
      </c>
      <c r="D384" s="173" t="s">
        <v>180</v>
      </c>
      <c r="E384" s="174" t="s">
        <v>558</v>
      </c>
      <c r="F384" s="175" t="s">
        <v>559</v>
      </c>
      <c r="G384" s="176" t="s">
        <v>560</v>
      </c>
      <c r="H384" s="212"/>
      <c r="I384" s="178"/>
      <c r="J384" s="179">
        <f>ROUND(I384*H384,2)</f>
        <v>0</v>
      </c>
      <c r="K384" s="175" t="s">
        <v>191</v>
      </c>
      <c r="L384" s="39"/>
      <c r="M384" s="180" t="s">
        <v>5</v>
      </c>
      <c r="N384" s="181" t="s">
        <v>44</v>
      </c>
      <c r="O384" s="40"/>
      <c r="P384" s="182">
        <f>O384*H384</f>
        <v>0</v>
      </c>
      <c r="Q384" s="182">
        <v>0</v>
      </c>
      <c r="R384" s="182">
        <f>Q384*H384</f>
        <v>0</v>
      </c>
      <c r="S384" s="182">
        <v>0</v>
      </c>
      <c r="T384" s="183">
        <f>S384*H384</f>
        <v>0</v>
      </c>
      <c r="AR384" s="22" t="s">
        <v>218</v>
      </c>
      <c r="AT384" s="22" t="s">
        <v>180</v>
      </c>
      <c r="AU384" s="22" t="s">
        <v>83</v>
      </c>
      <c r="AY384" s="22" t="s">
        <v>178</v>
      </c>
      <c r="BE384" s="184">
        <f>IF(N384="základní",J384,0)</f>
        <v>0</v>
      </c>
      <c r="BF384" s="184">
        <f>IF(N384="snížená",J384,0)</f>
        <v>0</v>
      </c>
      <c r="BG384" s="184">
        <f>IF(N384="zákl. přenesená",J384,0)</f>
        <v>0</v>
      </c>
      <c r="BH384" s="184">
        <f>IF(N384="sníž. přenesená",J384,0)</f>
        <v>0</v>
      </c>
      <c r="BI384" s="184">
        <f>IF(N384="nulová",J384,0)</f>
        <v>0</v>
      </c>
      <c r="BJ384" s="22" t="s">
        <v>81</v>
      </c>
      <c r="BK384" s="184">
        <f>ROUND(I384*H384,2)</f>
        <v>0</v>
      </c>
      <c r="BL384" s="22" t="s">
        <v>218</v>
      </c>
      <c r="BM384" s="22" t="s">
        <v>654</v>
      </c>
    </row>
    <row r="385" spans="2:63" s="10" customFormat="1" ht="29.85" customHeight="1">
      <c r="B385" s="159"/>
      <c r="D385" s="160" t="s">
        <v>72</v>
      </c>
      <c r="E385" s="170" t="s">
        <v>562</v>
      </c>
      <c r="F385" s="170" t="s">
        <v>563</v>
      </c>
      <c r="I385" s="162"/>
      <c r="J385" s="171">
        <f>BK385</f>
        <v>0</v>
      </c>
      <c r="L385" s="159"/>
      <c r="M385" s="164"/>
      <c r="N385" s="165"/>
      <c r="O385" s="165"/>
      <c r="P385" s="166">
        <f>SUM(P386:P389)</f>
        <v>0</v>
      </c>
      <c r="Q385" s="165"/>
      <c r="R385" s="166">
        <f>SUM(R386:R389)</f>
        <v>0</v>
      </c>
      <c r="S385" s="165"/>
      <c r="T385" s="167">
        <f>SUM(T386:T389)</f>
        <v>0</v>
      </c>
      <c r="AR385" s="160" t="s">
        <v>83</v>
      </c>
      <c r="AT385" s="168" t="s">
        <v>72</v>
      </c>
      <c r="AU385" s="168" t="s">
        <v>81</v>
      </c>
      <c r="AY385" s="160" t="s">
        <v>178</v>
      </c>
      <c r="BK385" s="169">
        <f>SUM(BK386:BK389)</f>
        <v>0</v>
      </c>
    </row>
    <row r="386" spans="2:65" s="1" customFormat="1" ht="16.5" customHeight="1">
      <c r="B386" s="172"/>
      <c r="C386" s="173" t="s">
        <v>656</v>
      </c>
      <c r="D386" s="173" t="s">
        <v>180</v>
      </c>
      <c r="E386" s="174" t="s">
        <v>565</v>
      </c>
      <c r="F386" s="175" t="s">
        <v>566</v>
      </c>
      <c r="G386" s="176" t="s">
        <v>299</v>
      </c>
      <c r="H386" s="177">
        <v>8</v>
      </c>
      <c r="I386" s="178"/>
      <c r="J386" s="179">
        <f>ROUND(I386*H386,2)</f>
        <v>0</v>
      </c>
      <c r="K386" s="175" t="s">
        <v>191</v>
      </c>
      <c r="L386" s="39"/>
      <c r="M386" s="180" t="s">
        <v>5</v>
      </c>
      <c r="N386" s="181" t="s">
        <v>44</v>
      </c>
      <c r="O386" s="40"/>
      <c r="P386" s="182">
        <f>O386*H386</f>
        <v>0</v>
      </c>
      <c r="Q386" s="182">
        <v>0</v>
      </c>
      <c r="R386" s="182">
        <f>Q386*H386</f>
        <v>0</v>
      </c>
      <c r="S386" s="182">
        <v>0</v>
      </c>
      <c r="T386" s="183">
        <f>S386*H386</f>
        <v>0</v>
      </c>
      <c r="AR386" s="22" t="s">
        <v>218</v>
      </c>
      <c r="AT386" s="22" t="s">
        <v>180</v>
      </c>
      <c r="AU386" s="22" t="s">
        <v>83</v>
      </c>
      <c r="AY386" s="22" t="s">
        <v>178</v>
      </c>
      <c r="BE386" s="184">
        <f>IF(N386="základní",J386,0)</f>
        <v>0</v>
      </c>
      <c r="BF386" s="184">
        <f>IF(N386="snížená",J386,0)</f>
        <v>0</v>
      </c>
      <c r="BG386" s="184">
        <f>IF(N386="zákl. přenesená",J386,0)</f>
        <v>0</v>
      </c>
      <c r="BH386" s="184">
        <f>IF(N386="sníž. přenesená",J386,0)</f>
        <v>0</v>
      </c>
      <c r="BI386" s="184">
        <f>IF(N386="nulová",J386,0)</f>
        <v>0</v>
      </c>
      <c r="BJ386" s="22" t="s">
        <v>81</v>
      </c>
      <c r="BK386" s="184">
        <f>ROUND(I386*H386,2)</f>
        <v>0</v>
      </c>
      <c r="BL386" s="22" t="s">
        <v>218</v>
      </c>
      <c r="BM386" s="22" t="s">
        <v>659</v>
      </c>
    </row>
    <row r="387" spans="2:65" s="1" customFormat="1" ht="16.5" customHeight="1">
      <c r="B387" s="172"/>
      <c r="C387" s="173" t="s">
        <v>427</v>
      </c>
      <c r="D387" s="173" t="s">
        <v>180</v>
      </c>
      <c r="E387" s="174" t="s">
        <v>568</v>
      </c>
      <c r="F387" s="175" t="s">
        <v>569</v>
      </c>
      <c r="G387" s="176" t="s">
        <v>299</v>
      </c>
      <c r="H387" s="177">
        <v>8</v>
      </c>
      <c r="I387" s="178"/>
      <c r="J387" s="179">
        <f>ROUND(I387*H387,2)</f>
        <v>0</v>
      </c>
      <c r="K387" s="175" t="s">
        <v>5</v>
      </c>
      <c r="L387" s="39"/>
      <c r="M387" s="180" t="s">
        <v>5</v>
      </c>
      <c r="N387" s="181" t="s">
        <v>44</v>
      </c>
      <c r="O387" s="40"/>
      <c r="P387" s="182">
        <f>O387*H387</f>
        <v>0</v>
      </c>
      <c r="Q387" s="182">
        <v>0</v>
      </c>
      <c r="R387" s="182">
        <f>Q387*H387</f>
        <v>0</v>
      </c>
      <c r="S387" s="182">
        <v>0</v>
      </c>
      <c r="T387" s="183">
        <f>S387*H387</f>
        <v>0</v>
      </c>
      <c r="AR387" s="22" t="s">
        <v>218</v>
      </c>
      <c r="AT387" s="22" t="s">
        <v>180</v>
      </c>
      <c r="AU387" s="22" t="s">
        <v>83</v>
      </c>
      <c r="AY387" s="22" t="s">
        <v>178</v>
      </c>
      <c r="BE387" s="184">
        <f>IF(N387="základní",J387,0)</f>
        <v>0</v>
      </c>
      <c r="BF387" s="184">
        <f>IF(N387="snížená",J387,0)</f>
        <v>0</v>
      </c>
      <c r="BG387" s="184">
        <f>IF(N387="zákl. přenesená",J387,0)</f>
        <v>0</v>
      </c>
      <c r="BH387" s="184">
        <f>IF(N387="sníž. přenesená",J387,0)</f>
        <v>0</v>
      </c>
      <c r="BI387" s="184">
        <f>IF(N387="nulová",J387,0)</f>
        <v>0</v>
      </c>
      <c r="BJ387" s="22" t="s">
        <v>81</v>
      </c>
      <c r="BK387" s="184">
        <f>ROUND(I387*H387,2)</f>
        <v>0</v>
      </c>
      <c r="BL387" s="22" t="s">
        <v>218</v>
      </c>
      <c r="BM387" s="22" t="s">
        <v>663</v>
      </c>
    </row>
    <row r="388" spans="2:65" s="1" customFormat="1" ht="16.5" customHeight="1">
      <c r="B388" s="172"/>
      <c r="C388" s="173" t="s">
        <v>664</v>
      </c>
      <c r="D388" s="173" t="s">
        <v>180</v>
      </c>
      <c r="E388" s="174" t="s">
        <v>572</v>
      </c>
      <c r="F388" s="175" t="s">
        <v>573</v>
      </c>
      <c r="G388" s="176" t="s">
        <v>299</v>
      </c>
      <c r="H388" s="177">
        <v>8</v>
      </c>
      <c r="I388" s="178"/>
      <c r="J388" s="179">
        <f>ROUND(I388*H388,2)</f>
        <v>0</v>
      </c>
      <c r="K388" s="175" t="s">
        <v>191</v>
      </c>
      <c r="L388" s="39"/>
      <c r="M388" s="180" t="s">
        <v>5</v>
      </c>
      <c r="N388" s="181" t="s">
        <v>44</v>
      </c>
      <c r="O388" s="40"/>
      <c r="P388" s="182">
        <f>O388*H388</f>
        <v>0</v>
      </c>
      <c r="Q388" s="182">
        <v>0</v>
      </c>
      <c r="R388" s="182">
        <f>Q388*H388</f>
        <v>0</v>
      </c>
      <c r="S388" s="182">
        <v>0</v>
      </c>
      <c r="T388" s="183">
        <f>S388*H388</f>
        <v>0</v>
      </c>
      <c r="AR388" s="22" t="s">
        <v>218</v>
      </c>
      <c r="AT388" s="22" t="s">
        <v>180</v>
      </c>
      <c r="AU388" s="22" t="s">
        <v>83</v>
      </c>
      <c r="AY388" s="22" t="s">
        <v>178</v>
      </c>
      <c r="BE388" s="184">
        <f>IF(N388="základní",J388,0)</f>
        <v>0</v>
      </c>
      <c r="BF388" s="184">
        <f>IF(N388="snížená",J388,0)</f>
        <v>0</v>
      </c>
      <c r="BG388" s="184">
        <f>IF(N388="zákl. přenesená",J388,0)</f>
        <v>0</v>
      </c>
      <c r="BH388" s="184">
        <f>IF(N388="sníž. přenesená",J388,0)</f>
        <v>0</v>
      </c>
      <c r="BI388" s="184">
        <f>IF(N388="nulová",J388,0)</f>
        <v>0</v>
      </c>
      <c r="BJ388" s="22" t="s">
        <v>81</v>
      </c>
      <c r="BK388" s="184">
        <f>ROUND(I388*H388,2)</f>
        <v>0</v>
      </c>
      <c r="BL388" s="22" t="s">
        <v>218</v>
      </c>
      <c r="BM388" s="22" t="s">
        <v>667</v>
      </c>
    </row>
    <row r="389" spans="2:65" s="1" customFormat="1" ht="38.25" customHeight="1">
      <c r="B389" s="172"/>
      <c r="C389" s="173" t="s">
        <v>432</v>
      </c>
      <c r="D389" s="173" t="s">
        <v>180</v>
      </c>
      <c r="E389" s="174" t="s">
        <v>579</v>
      </c>
      <c r="F389" s="175" t="s">
        <v>580</v>
      </c>
      <c r="G389" s="176" t="s">
        <v>560</v>
      </c>
      <c r="H389" s="212"/>
      <c r="I389" s="178"/>
      <c r="J389" s="179">
        <f>ROUND(I389*H389,2)</f>
        <v>0</v>
      </c>
      <c r="K389" s="175" t="s">
        <v>191</v>
      </c>
      <c r="L389" s="39"/>
      <c r="M389" s="180" t="s">
        <v>5</v>
      </c>
      <c r="N389" s="181" t="s">
        <v>44</v>
      </c>
      <c r="O389" s="40"/>
      <c r="P389" s="182">
        <f>O389*H389</f>
        <v>0</v>
      </c>
      <c r="Q389" s="182">
        <v>0</v>
      </c>
      <c r="R389" s="182">
        <f>Q389*H389</f>
        <v>0</v>
      </c>
      <c r="S389" s="182">
        <v>0</v>
      </c>
      <c r="T389" s="183">
        <f>S389*H389</f>
        <v>0</v>
      </c>
      <c r="AR389" s="22" t="s">
        <v>218</v>
      </c>
      <c r="AT389" s="22" t="s">
        <v>180</v>
      </c>
      <c r="AU389" s="22" t="s">
        <v>83</v>
      </c>
      <c r="AY389" s="22" t="s">
        <v>178</v>
      </c>
      <c r="BE389" s="184">
        <f>IF(N389="základní",J389,0)</f>
        <v>0</v>
      </c>
      <c r="BF389" s="184">
        <f>IF(N389="snížená",J389,0)</f>
        <v>0</v>
      </c>
      <c r="BG389" s="184">
        <f>IF(N389="zákl. přenesená",J389,0)</f>
        <v>0</v>
      </c>
      <c r="BH389" s="184">
        <f>IF(N389="sníž. přenesená",J389,0)</f>
        <v>0</v>
      </c>
      <c r="BI389" s="184">
        <f>IF(N389="nulová",J389,0)</f>
        <v>0</v>
      </c>
      <c r="BJ389" s="22" t="s">
        <v>81</v>
      </c>
      <c r="BK389" s="184">
        <f>ROUND(I389*H389,2)</f>
        <v>0</v>
      </c>
      <c r="BL389" s="22" t="s">
        <v>218</v>
      </c>
      <c r="BM389" s="22" t="s">
        <v>670</v>
      </c>
    </row>
    <row r="390" spans="2:63" s="10" customFormat="1" ht="29.85" customHeight="1">
      <c r="B390" s="159"/>
      <c r="D390" s="160" t="s">
        <v>72</v>
      </c>
      <c r="E390" s="170" t="s">
        <v>582</v>
      </c>
      <c r="F390" s="170" t="s">
        <v>583</v>
      </c>
      <c r="I390" s="162"/>
      <c r="J390" s="171">
        <f>BK390</f>
        <v>0</v>
      </c>
      <c r="L390" s="159"/>
      <c r="M390" s="164"/>
      <c r="N390" s="165"/>
      <c r="O390" s="165"/>
      <c r="P390" s="166">
        <f>P391</f>
        <v>0</v>
      </c>
      <c r="Q390" s="165"/>
      <c r="R390" s="166">
        <f>R391</f>
        <v>0</v>
      </c>
      <c r="S390" s="165"/>
      <c r="T390" s="167">
        <f>T391</f>
        <v>0</v>
      </c>
      <c r="AR390" s="160" t="s">
        <v>83</v>
      </c>
      <c r="AT390" s="168" t="s">
        <v>72</v>
      </c>
      <c r="AU390" s="168" t="s">
        <v>81</v>
      </c>
      <c r="AY390" s="160" t="s">
        <v>178</v>
      </c>
      <c r="BK390" s="169">
        <f>BK391</f>
        <v>0</v>
      </c>
    </row>
    <row r="391" spans="2:65" s="1" customFormat="1" ht="16.5" customHeight="1">
      <c r="B391" s="172"/>
      <c r="C391" s="173" t="s">
        <v>673</v>
      </c>
      <c r="D391" s="173" t="s">
        <v>180</v>
      </c>
      <c r="E391" s="174" t="s">
        <v>584</v>
      </c>
      <c r="F391" s="175" t="s">
        <v>1273</v>
      </c>
      <c r="G391" s="176" t="s">
        <v>299</v>
      </c>
      <c r="H391" s="177">
        <v>1</v>
      </c>
      <c r="I391" s="178"/>
      <c r="J391" s="179">
        <f>ROUND(I391*H391,2)</f>
        <v>0</v>
      </c>
      <c r="K391" s="175" t="s">
        <v>5</v>
      </c>
      <c r="L391" s="39"/>
      <c r="M391" s="180" t="s">
        <v>5</v>
      </c>
      <c r="N391" s="181" t="s">
        <v>44</v>
      </c>
      <c r="O391" s="40"/>
      <c r="P391" s="182">
        <f>O391*H391</f>
        <v>0</v>
      </c>
      <c r="Q391" s="182">
        <v>0</v>
      </c>
      <c r="R391" s="182">
        <f>Q391*H391</f>
        <v>0</v>
      </c>
      <c r="S391" s="182">
        <v>0</v>
      </c>
      <c r="T391" s="183">
        <f>S391*H391</f>
        <v>0</v>
      </c>
      <c r="AR391" s="22" t="s">
        <v>218</v>
      </c>
      <c r="AT391" s="22" t="s">
        <v>180</v>
      </c>
      <c r="AU391" s="22" t="s">
        <v>83</v>
      </c>
      <c r="AY391" s="22" t="s">
        <v>178</v>
      </c>
      <c r="BE391" s="184">
        <f>IF(N391="základní",J391,0)</f>
        <v>0</v>
      </c>
      <c r="BF391" s="184">
        <f>IF(N391="snížená",J391,0)</f>
        <v>0</v>
      </c>
      <c r="BG391" s="184">
        <f>IF(N391="zákl. přenesená",J391,0)</f>
        <v>0</v>
      </c>
      <c r="BH391" s="184">
        <f>IF(N391="sníž. přenesená",J391,0)</f>
        <v>0</v>
      </c>
      <c r="BI391" s="184">
        <f>IF(N391="nulová",J391,0)</f>
        <v>0</v>
      </c>
      <c r="BJ391" s="22" t="s">
        <v>81</v>
      </c>
      <c r="BK391" s="184">
        <f>ROUND(I391*H391,2)</f>
        <v>0</v>
      </c>
      <c r="BL391" s="22" t="s">
        <v>218</v>
      </c>
      <c r="BM391" s="22" t="s">
        <v>676</v>
      </c>
    </row>
    <row r="392" spans="2:63" s="10" customFormat="1" ht="29.85" customHeight="1">
      <c r="B392" s="159"/>
      <c r="D392" s="160" t="s">
        <v>72</v>
      </c>
      <c r="E392" s="170" t="s">
        <v>1274</v>
      </c>
      <c r="F392" s="170" t="s">
        <v>1275</v>
      </c>
      <c r="I392" s="162"/>
      <c r="J392" s="171">
        <f>BK392</f>
        <v>0</v>
      </c>
      <c r="L392" s="159"/>
      <c r="M392" s="164"/>
      <c r="N392" s="165"/>
      <c r="O392" s="165"/>
      <c r="P392" s="166">
        <f>SUM(P393:P402)</f>
        <v>0</v>
      </c>
      <c r="Q392" s="165"/>
      <c r="R392" s="166">
        <f>SUM(R393:R402)</f>
        <v>0</v>
      </c>
      <c r="S392" s="165"/>
      <c r="T392" s="167">
        <f>SUM(T393:T402)</f>
        <v>0</v>
      </c>
      <c r="AR392" s="160" t="s">
        <v>83</v>
      </c>
      <c r="AT392" s="168" t="s">
        <v>72</v>
      </c>
      <c r="AU392" s="168" t="s">
        <v>81</v>
      </c>
      <c r="AY392" s="160" t="s">
        <v>178</v>
      </c>
      <c r="BK392" s="169">
        <f>SUM(BK393:BK402)</f>
        <v>0</v>
      </c>
    </row>
    <row r="393" spans="2:65" s="1" customFormat="1" ht="16.5" customHeight="1">
      <c r="B393" s="172"/>
      <c r="C393" s="173" t="s">
        <v>436</v>
      </c>
      <c r="D393" s="173" t="s">
        <v>180</v>
      </c>
      <c r="E393" s="174" t="s">
        <v>1276</v>
      </c>
      <c r="F393" s="175" t="s">
        <v>1277</v>
      </c>
      <c r="G393" s="176" t="s">
        <v>223</v>
      </c>
      <c r="H393" s="177">
        <v>2</v>
      </c>
      <c r="I393" s="178"/>
      <c r="J393" s="179">
        <f aca="true" t="shared" si="0" ref="J393:J402">ROUND(I393*H393,2)</f>
        <v>0</v>
      </c>
      <c r="K393" s="175" t="s">
        <v>5</v>
      </c>
      <c r="L393" s="39"/>
      <c r="M393" s="180" t="s">
        <v>5</v>
      </c>
      <c r="N393" s="181" t="s">
        <v>44</v>
      </c>
      <c r="O393" s="40"/>
      <c r="P393" s="182">
        <f aca="true" t="shared" si="1" ref="P393:P402">O393*H393</f>
        <v>0</v>
      </c>
      <c r="Q393" s="182">
        <v>0</v>
      </c>
      <c r="R393" s="182">
        <f aca="true" t="shared" si="2" ref="R393:R402">Q393*H393</f>
        <v>0</v>
      </c>
      <c r="S393" s="182">
        <v>0</v>
      </c>
      <c r="T393" s="183">
        <f aca="true" t="shared" si="3" ref="T393:T402">S393*H393</f>
        <v>0</v>
      </c>
      <c r="AR393" s="22" t="s">
        <v>218</v>
      </c>
      <c r="AT393" s="22" t="s">
        <v>180</v>
      </c>
      <c r="AU393" s="22" t="s">
        <v>83</v>
      </c>
      <c r="AY393" s="22" t="s">
        <v>178</v>
      </c>
      <c r="BE393" s="184">
        <f aca="true" t="shared" si="4" ref="BE393:BE402">IF(N393="základní",J393,0)</f>
        <v>0</v>
      </c>
      <c r="BF393" s="184">
        <f aca="true" t="shared" si="5" ref="BF393:BF402">IF(N393="snížená",J393,0)</f>
        <v>0</v>
      </c>
      <c r="BG393" s="184">
        <f aca="true" t="shared" si="6" ref="BG393:BG402">IF(N393="zákl. přenesená",J393,0)</f>
        <v>0</v>
      </c>
      <c r="BH393" s="184">
        <f aca="true" t="shared" si="7" ref="BH393:BH402">IF(N393="sníž. přenesená",J393,0)</f>
        <v>0</v>
      </c>
      <c r="BI393" s="184">
        <f aca="true" t="shared" si="8" ref="BI393:BI402">IF(N393="nulová",J393,0)</f>
        <v>0</v>
      </c>
      <c r="BJ393" s="22" t="s">
        <v>81</v>
      </c>
      <c r="BK393" s="184">
        <f aca="true" t="shared" si="9" ref="BK393:BK402">ROUND(I393*H393,2)</f>
        <v>0</v>
      </c>
      <c r="BL393" s="22" t="s">
        <v>218</v>
      </c>
      <c r="BM393" s="22" t="s">
        <v>679</v>
      </c>
    </row>
    <row r="394" spans="2:65" s="1" customFormat="1" ht="16.5" customHeight="1">
      <c r="B394" s="172"/>
      <c r="C394" s="173" t="s">
        <v>681</v>
      </c>
      <c r="D394" s="173" t="s">
        <v>180</v>
      </c>
      <c r="E394" s="174" t="s">
        <v>1278</v>
      </c>
      <c r="F394" s="175" t="s">
        <v>1279</v>
      </c>
      <c r="G394" s="176" t="s">
        <v>223</v>
      </c>
      <c r="H394" s="177">
        <v>2</v>
      </c>
      <c r="I394" s="178"/>
      <c r="J394" s="179">
        <f t="shared" si="0"/>
        <v>0</v>
      </c>
      <c r="K394" s="175" t="s">
        <v>5</v>
      </c>
      <c r="L394" s="39"/>
      <c r="M394" s="180" t="s">
        <v>5</v>
      </c>
      <c r="N394" s="181" t="s">
        <v>44</v>
      </c>
      <c r="O394" s="40"/>
      <c r="P394" s="182">
        <f t="shared" si="1"/>
        <v>0</v>
      </c>
      <c r="Q394" s="182">
        <v>0</v>
      </c>
      <c r="R394" s="182">
        <f t="shared" si="2"/>
        <v>0</v>
      </c>
      <c r="S394" s="182">
        <v>0</v>
      </c>
      <c r="T394" s="183">
        <f t="shared" si="3"/>
        <v>0</v>
      </c>
      <c r="AR394" s="22" t="s">
        <v>218</v>
      </c>
      <c r="AT394" s="22" t="s">
        <v>180</v>
      </c>
      <c r="AU394" s="22" t="s">
        <v>83</v>
      </c>
      <c r="AY394" s="22" t="s">
        <v>178</v>
      </c>
      <c r="BE394" s="184">
        <f t="shared" si="4"/>
        <v>0</v>
      </c>
      <c r="BF394" s="184">
        <f t="shared" si="5"/>
        <v>0</v>
      </c>
      <c r="BG394" s="184">
        <f t="shared" si="6"/>
        <v>0</v>
      </c>
      <c r="BH394" s="184">
        <f t="shared" si="7"/>
        <v>0</v>
      </c>
      <c r="BI394" s="184">
        <f t="shared" si="8"/>
        <v>0</v>
      </c>
      <c r="BJ394" s="22" t="s">
        <v>81</v>
      </c>
      <c r="BK394" s="184">
        <f t="shared" si="9"/>
        <v>0</v>
      </c>
      <c r="BL394" s="22" t="s">
        <v>218</v>
      </c>
      <c r="BM394" s="22" t="s">
        <v>684</v>
      </c>
    </row>
    <row r="395" spans="2:65" s="1" customFormat="1" ht="16.5" customHeight="1">
      <c r="B395" s="172"/>
      <c r="C395" s="173" t="s">
        <v>441</v>
      </c>
      <c r="D395" s="173" t="s">
        <v>180</v>
      </c>
      <c r="E395" s="174" t="s">
        <v>1280</v>
      </c>
      <c r="F395" s="175" t="s">
        <v>1281</v>
      </c>
      <c r="G395" s="176" t="s">
        <v>223</v>
      </c>
      <c r="H395" s="177">
        <v>2</v>
      </c>
      <c r="I395" s="178"/>
      <c r="J395" s="179">
        <f t="shared" si="0"/>
        <v>0</v>
      </c>
      <c r="K395" s="175" t="s">
        <v>5</v>
      </c>
      <c r="L395" s="39"/>
      <c r="M395" s="180" t="s">
        <v>5</v>
      </c>
      <c r="N395" s="181" t="s">
        <v>44</v>
      </c>
      <c r="O395" s="40"/>
      <c r="P395" s="182">
        <f t="shared" si="1"/>
        <v>0</v>
      </c>
      <c r="Q395" s="182">
        <v>0</v>
      </c>
      <c r="R395" s="182">
        <f t="shared" si="2"/>
        <v>0</v>
      </c>
      <c r="S395" s="182">
        <v>0</v>
      </c>
      <c r="T395" s="183">
        <f t="shared" si="3"/>
        <v>0</v>
      </c>
      <c r="AR395" s="22" t="s">
        <v>218</v>
      </c>
      <c r="AT395" s="22" t="s">
        <v>180</v>
      </c>
      <c r="AU395" s="22" t="s">
        <v>83</v>
      </c>
      <c r="AY395" s="22" t="s">
        <v>178</v>
      </c>
      <c r="BE395" s="184">
        <f t="shared" si="4"/>
        <v>0</v>
      </c>
      <c r="BF395" s="184">
        <f t="shared" si="5"/>
        <v>0</v>
      </c>
      <c r="BG395" s="184">
        <f t="shared" si="6"/>
        <v>0</v>
      </c>
      <c r="BH395" s="184">
        <f t="shared" si="7"/>
        <v>0</v>
      </c>
      <c r="BI395" s="184">
        <f t="shared" si="8"/>
        <v>0</v>
      </c>
      <c r="BJ395" s="22" t="s">
        <v>81</v>
      </c>
      <c r="BK395" s="184">
        <f t="shared" si="9"/>
        <v>0</v>
      </c>
      <c r="BL395" s="22" t="s">
        <v>218</v>
      </c>
      <c r="BM395" s="22" t="s">
        <v>687</v>
      </c>
    </row>
    <row r="396" spans="2:65" s="1" customFormat="1" ht="25.5" customHeight="1">
      <c r="B396" s="172"/>
      <c r="C396" s="173" t="s">
        <v>688</v>
      </c>
      <c r="D396" s="173" t="s">
        <v>180</v>
      </c>
      <c r="E396" s="174" t="s">
        <v>1282</v>
      </c>
      <c r="F396" s="175" t="s">
        <v>1283</v>
      </c>
      <c r="G396" s="176" t="s">
        <v>223</v>
      </c>
      <c r="H396" s="177">
        <v>1</v>
      </c>
      <c r="I396" s="178"/>
      <c r="J396" s="179">
        <f t="shared" si="0"/>
        <v>0</v>
      </c>
      <c r="K396" s="175" t="s">
        <v>5</v>
      </c>
      <c r="L396" s="39"/>
      <c r="M396" s="180" t="s">
        <v>5</v>
      </c>
      <c r="N396" s="181" t="s">
        <v>44</v>
      </c>
      <c r="O396" s="40"/>
      <c r="P396" s="182">
        <f t="shared" si="1"/>
        <v>0</v>
      </c>
      <c r="Q396" s="182">
        <v>0</v>
      </c>
      <c r="R396" s="182">
        <f t="shared" si="2"/>
        <v>0</v>
      </c>
      <c r="S396" s="182">
        <v>0</v>
      </c>
      <c r="T396" s="183">
        <f t="shared" si="3"/>
        <v>0</v>
      </c>
      <c r="AR396" s="22" t="s">
        <v>218</v>
      </c>
      <c r="AT396" s="22" t="s">
        <v>180</v>
      </c>
      <c r="AU396" s="22" t="s">
        <v>83</v>
      </c>
      <c r="AY396" s="22" t="s">
        <v>178</v>
      </c>
      <c r="BE396" s="184">
        <f t="shared" si="4"/>
        <v>0</v>
      </c>
      <c r="BF396" s="184">
        <f t="shared" si="5"/>
        <v>0</v>
      </c>
      <c r="BG396" s="184">
        <f t="shared" si="6"/>
        <v>0</v>
      </c>
      <c r="BH396" s="184">
        <f t="shared" si="7"/>
        <v>0</v>
      </c>
      <c r="BI396" s="184">
        <f t="shared" si="8"/>
        <v>0</v>
      </c>
      <c r="BJ396" s="22" t="s">
        <v>81</v>
      </c>
      <c r="BK396" s="184">
        <f t="shared" si="9"/>
        <v>0</v>
      </c>
      <c r="BL396" s="22" t="s">
        <v>218</v>
      </c>
      <c r="BM396" s="22" t="s">
        <v>691</v>
      </c>
    </row>
    <row r="397" spans="2:65" s="1" customFormat="1" ht="16.5" customHeight="1">
      <c r="B397" s="172"/>
      <c r="C397" s="173" t="s">
        <v>444</v>
      </c>
      <c r="D397" s="173" t="s">
        <v>180</v>
      </c>
      <c r="E397" s="174" t="s">
        <v>1284</v>
      </c>
      <c r="F397" s="175" t="s">
        <v>1285</v>
      </c>
      <c r="G397" s="176" t="s">
        <v>223</v>
      </c>
      <c r="H397" s="177">
        <v>1</v>
      </c>
      <c r="I397" s="178"/>
      <c r="J397" s="179">
        <f t="shared" si="0"/>
        <v>0</v>
      </c>
      <c r="K397" s="175" t="s">
        <v>5</v>
      </c>
      <c r="L397" s="39"/>
      <c r="M397" s="180" t="s">
        <v>5</v>
      </c>
      <c r="N397" s="181" t="s">
        <v>44</v>
      </c>
      <c r="O397" s="40"/>
      <c r="P397" s="182">
        <f t="shared" si="1"/>
        <v>0</v>
      </c>
      <c r="Q397" s="182">
        <v>0</v>
      </c>
      <c r="R397" s="182">
        <f t="shared" si="2"/>
        <v>0</v>
      </c>
      <c r="S397" s="182">
        <v>0</v>
      </c>
      <c r="T397" s="183">
        <f t="shared" si="3"/>
        <v>0</v>
      </c>
      <c r="AR397" s="22" t="s">
        <v>218</v>
      </c>
      <c r="AT397" s="22" t="s">
        <v>180</v>
      </c>
      <c r="AU397" s="22" t="s">
        <v>83</v>
      </c>
      <c r="AY397" s="22" t="s">
        <v>178</v>
      </c>
      <c r="BE397" s="184">
        <f t="shared" si="4"/>
        <v>0</v>
      </c>
      <c r="BF397" s="184">
        <f t="shared" si="5"/>
        <v>0</v>
      </c>
      <c r="BG397" s="184">
        <f t="shared" si="6"/>
        <v>0</v>
      </c>
      <c r="BH397" s="184">
        <f t="shared" si="7"/>
        <v>0</v>
      </c>
      <c r="BI397" s="184">
        <f t="shared" si="8"/>
        <v>0</v>
      </c>
      <c r="BJ397" s="22" t="s">
        <v>81</v>
      </c>
      <c r="BK397" s="184">
        <f t="shared" si="9"/>
        <v>0</v>
      </c>
      <c r="BL397" s="22" t="s">
        <v>218</v>
      </c>
      <c r="BM397" s="22" t="s">
        <v>694</v>
      </c>
    </row>
    <row r="398" spans="2:65" s="1" customFormat="1" ht="25.5" customHeight="1">
      <c r="B398" s="172"/>
      <c r="C398" s="173" t="s">
        <v>695</v>
      </c>
      <c r="D398" s="173" t="s">
        <v>180</v>
      </c>
      <c r="E398" s="174" t="s">
        <v>1286</v>
      </c>
      <c r="F398" s="175" t="s">
        <v>1287</v>
      </c>
      <c r="G398" s="176" t="s">
        <v>223</v>
      </c>
      <c r="H398" s="177">
        <v>1</v>
      </c>
      <c r="I398" s="178"/>
      <c r="J398" s="179">
        <f t="shared" si="0"/>
        <v>0</v>
      </c>
      <c r="K398" s="175" t="s">
        <v>5</v>
      </c>
      <c r="L398" s="39"/>
      <c r="M398" s="180" t="s">
        <v>5</v>
      </c>
      <c r="N398" s="181" t="s">
        <v>44</v>
      </c>
      <c r="O398" s="40"/>
      <c r="P398" s="182">
        <f t="shared" si="1"/>
        <v>0</v>
      </c>
      <c r="Q398" s="182">
        <v>0</v>
      </c>
      <c r="R398" s="182">
        <f t="shared" si="2"/>
        <v>0</v>
      </c>
      <c r="S398" s="182">
        <v>0</v>
      </c>
      <c r="T398" s="183">
        <f t="shared" si="3"/>
        <v>0</v>
      </c>
      <c r="AR398" s="22" t="s">
        <v>218</v>
      </c>
      <c r="AT398" s="22" t="s">
        <v>180</v>
      </c>
      <c r="AU398" s="22" t="s">
        <v>83</v>
      </c>
      <c r="AY398" s="22" t="s">
        <v>178</v>
      </c>
      <c r="BE398" s="184">
        <f t="shared" si="4"/>
        <v>0</v>
      </c>
      <c r="BF398" s="184">
        <f t="shared" si="5"/>
        <v>0</v>
      </c>
      <c r="BG398" s="184">
        <f t="shared" si="6"/>
        <v>0</v>
      </c>
      <c r="BH398" s="184">
        <f t="shared" si="7"/>
        <v>0</v>
      </c>
      <c r="BI398" s="184">
        <f t="shared" si="8"/>
        <v>0</v>
      </c>
      <c r="BJ398" s="22" t="s">
        <v>81</v>
      </c>
      <c r="BK398" s="184">
        <f t="shared" si="9"/>
        <v>0</v>
      </c>
      <c r="BL398" s="22" t="s">
        <v>218</v>
      </c>
      <c r="BM398" s="22" t="s">
        <v>698</v>
      </c>
    </row>
    <row r="399" spans="2:65" s="1" customFormat="1" ht="16.5" customHeight="1">
      <c r="B399" s="172"/>
      <c r="C399" s="173" t="s">
        <v>448</v>
      </c>
      <c r="D399" s="173" t="s">
        <v>180</v>
      </c>
      <c r="E399" s="174" t="s">
        <v>1288</v>
      </c>
      <c r="F399" s="175" t="s">
        <v>1289</v>
      </c>
      <c r="G399" s="176" t="s">
        <v>299</v>
      </c>
      <c r="H399" s="177">
        <v>1</v>
      </c>
      <c r="I399" s="178"/>
      <c r="J399" s="179">
        <f t="shared" si="0"/>
        <v>0</v>
      </c>
      <c r="K399" s="175" t="s">
        <v>5</v>
      </c>
      <c r="L399" s="39"/>
      <c r="M399" s="180" t="s">
        <v>5</v>
      </c>
      <c r="N399" s="181" t="s">
        <v>44</v>
      </c>
      <c r="O399" s="40"/>
      <c r="P399" s="182">
        <f t="shared" si="1"/>
        <v>0</v>
      </c>
      <c r="Q399" s="182">
        <v>0</v>
      </c>
      <c r="R399" s="182">
        <f t="shared" si="2"/>
        <v>0</v>
      </c>
      <c r="S399" s="182">
        <v>0</v>
      </c>
      <c r="T399" s="183">
        <f t="shared" si="3"/>
        <v>0</v>
      </c>
      <c r="AR399" s="22" t="s">
        <v>218</v>
      </c>
      <c r="AT399" s="22" t="s">
        <v>180</v>
      </c>
      <c r="AU399" s="22" t="s">
        <v>83</v>
      </c>
      <c r="AY399" s="22" t="s">
        <v>178</v>
      </c>
      <c r="BE399" s="184">
        <f t="shared" si="4"/>
        <v>0</v>
      </c>
      <c r="BF399" s="184">
        <f t="shared" si="5"/>
        <v>0</v>
      </c>
      <c r="BG399" s="184">
        <f t="shared" si="6"/>
        <v>0</v>
      </c>
      <c r="BH399" s="184">
        <f t="shared" si="7"/>
        <v>0</v>
      </c>
      <c r="BI399" s="184">
        <f t="shared" si="8"/>
        <v>0</v>
      </c>
      <c r="BJ399" s="22" t="s">
        <v>81</v>
      </c>
      <c r="BK399" s="184">
        <f t="shared" si="9"/>
        <v>0</v>
      </c>
      <c r="BL399" s="22" t="s">
        <v>218</v>
      </c>
      <c r="BM399" s="22" t="s">
        <v>701</v>
      </c>
    </row>
    <row r="400" spans="2:65" s="1" customFormat="1" ht="16.5" customHeight="1">
      <c r="B400" s="172"/>
      <c r="C400" s="173" t="s">
        <v>703</v>
      </c>
      <c r="D400" s="173" t="s">
        <v>180</v>
      </c>
      <c r="E400" s="174" t="s">
        <v>1290</v>
      </c>
      <c r="F400" s="175" t="s">
        <v>1291</v>
      </c>
      <c r="G400" s="176" t="s">
        <v>299</v>
      </c>
      <c r="H400" s="177">
        <v>1</v>
      </c>
      <c r="I400" s="178"/>
      <c r="J400" s="179">
        <f t="shared" si="0"/>
        <v>0</v>
      </c>
      <c r="K400" s="175" t="s">
        <v>5</v>
      </c>
      <c r="L400" s="39"/>
      <c r="M400" s="180" t="s">
        <v>5</v>
      </c>
      <c r="N400" s="181" t="s">
        <v>44</v>
      </c>
      <c r="O400" s="40"/>
      <c r="P400" s="182">
        <f t="shared" si="1"/>
        <v>0</v>
      </c>
      <c r="Q400" s="182">
        <v>0</v>
      </c>
      <c r="R400" s="182">
        <f t="shared" si="2"/>
        <v>0</v>
      </c>
      <c r="S400" s="182">
        <v>0</v>
      </c>
      <c r="T400" s="183">
        <f t="shared" si="3"/>
        <v>0</v>
      </c>
      <c r="AR400" s="22" t="s">
        <v>218</v>
      </c>
      <c r="AT400" s="22" t="s">
        <v>180</v>
      </c>
      <c r="AU400" s="22" t="s">
        <v>83</v>
      </c>
      <c r="AY400" s="22" t="s">
        <v>178</v>
      </c>
      <c r="BE400" s="184">
        <f t="shared" si="4"/>
        <v>0</v>
      </c>
      <c r="BF400" s="184">
        <f t="shared" si="5"/>
        <v>0</v>
      </c>
      <c r="BG400" s="184">
        <f t="shared" si="6"/>
        <v>0</v>
      </c>
      <c r="BH400" s="184">
        <f t="shared" si="7"/>
        <v>0</v>
      </c>
      <c r="BI400" s="184">
        <f t="shared" si="8"/>
        <v>0</v>
      </c>
      <c r="BJ400" s="22" t="s">
        <v>81</v>
      </c>
      <c r="BK400" s="184">
        <f t="shared" si="9"/>
        <v>0</v>
      </c>
      <c r="BL400" s="22" t="s">
        <v>218</v>
      </c>
      <c r="BM400" s="22" t="s">
        <v>706</v>
      </c>
    </row>
    <row r="401" spans="2:65" s="1" customFormat="1" ht="16.5" customHeight="1">
      <c r="B401" s="172"/>
      <c r="C401" s="173" t="s">
        <v>452</v>
      </c>
      <c r="D401" s="173" t="s">
        <v>180</v>
      </c>
      <c r="E401" s="174" t="s">
        <v>1292</v>
      </c>
      <c r="F401" s="175" t="s">
        <v>1293</v>
      </c>
      <c r="G401" s="176" t="s">
        <v>299</v>
      </c>
      <c r="H401" s="177">
        <v>1</v>
      </c>
      <c r="I401" s="178"/>
      <c r="J401" s="179">
        <f t="shared" si="0"/>
        <v>0</v>
      </c>
      <c r="K401" s="175" t="s">
        <v>5</v>
      </c>
      <c r="L401" s="39"/>
      <c r="M401" s="180" t="s">
        <v>5</v>
      </c>
      <c r="N401" s="181" t="s">
        <v>44</v>
      </c>
      <c r="O401" s="40"/>
      <c r="P401" s="182">
        <f t="shared" si="1"/>
        <v>0</v>
      </c>
      <c r="Q401" s="182">
        <v>0</v>
      </c>
      <c r="R401" s="182">
        <f t="shared" si="2"/>
        <v>0</v>
      </c>
      <c r="S401" s="182">
        <v>0</v>
      </c>
      <c r="T401" s="183">
        <f t="shared" si="3"/>
        <v>0</v>
      </c>
      <c r="AR401" s="22" t="s">
        <v>218</v>
      </c>
      <c r="AT401" s="22" t="s">
        <v>180</v>
      </c>
      <c r="AU401" s="22" t="s">
        <v>83</v>
      </c>
      <c r="AY401" s="22" t="s">
        <v>178</v>
      </c>
      <c r="BE401" s="184">
        <f t="shared" si="4"/>
        <v>0</v>
      </c>
      <c r="BF401" s="184">
        <f t="shared" si="5"/>
        <v>0</v>
      </c>
      <c r="BG401" s="184">
        <f t="shared" si="6"/>
        <v>0</v>
      </c>
      <c r="BH401" s="184">
        <f t="shared" si="7"/>
        <v>0</v>
      </c>
      <c r="BI401" s="184">
        <f t="shared" si="8"/>
        <v>0</v>
      </c>
      <c r="BJ401" s="22" t="s">
        <v>81</v>
      </c>
      <c r="BK401" s="184">
        <f t="shared" si="9"/>
        <v>0</v>
      </c>
      <c r="BL401" s="22" t="s">
        <v>218</v>
      </c>
      <c r="BM401" s="22" t="s">
        <v>711</v>
      </c>
    </row>
    <row r="402" spans="2:65" s="1" customFormat="1" ht="16.5" customHeight="1">
      <c r="B402" s="172"/>
      <c r="C402" s="173" t="s">
        <v>712</v>
      </c>
      <c r="D402" s="173" t="s">
        <v>180</v>
      </c>
      <c r="E402" s="174" t="s">
        <v>1294</v>
      </c>
      <c r="F402" s="175" t="s">
        <v>1295</v>
      </c>
      <c r="G402" s="176" t="s">
        <v>299</v>
      </c>
      <c r="H402" s="177">
        <v>1</v>
      </c>
      <c r="I402" s="178"/>
      <c r="J402" s="179">
        <f t="shared" si="0"/>
        <v>0</v>
      </c>
      <c r="K402" s="175" t="s">
        <v>5</v>
      </c>
      <c r="L402" s="39"/>
      <c r="M402" s="180" t="s">
        <v>5</v>
      </c>
      <c r="N402" s="181" t="s">
        <v>44</v>
      </c>
      <c r="O402" s="40"/>
      <c r="P402" s="182">
        <f t="shared" si="1"/>
        <v>0</v>
      </c>
      <c r="Q402" s="182">
        <v>0</v>
      </c>
      <c r="R402" s="182">
        <f t="shared" si="2"/>
        <v>0</v>
      </c>
      <c r="S402" s="182">
        <v>0</v>
      </c>
      <c r="T402" s="183">
        <f t="shared" si="3"/>
        <v>0</v>
      </c>
      <c r="AR402" s="22" t="s">
        <v>218</v>
      </c>
      <c r="AT402" s="22" t="s">
        <v>180</v>
      </c>
      <c r="AU402" s="22" t="s">
        <v>83</v>
      </c>
      <c r="AY402" s="22" t="s">
        <v>178</v>
      </c>
      <c r="BE402" s="184">
        <f t="shared" si="4"/>
        <v>0</v>
      </c>
      <c r="BF402" s="184">
        <f t="shared" si="5"/>
        <v>0</v>
      </c>
      <c r="BG402" s="184">
        <f t="shared" si="6"/>
        <v>0</v>
      </c>
      <c r="BH402" s="184">
        <f t="shared" si="7"/>
        <v>0</v>
      </c>
      <c r="BI402" s="184">
        <f t="shared" si="8"/>
        <v>0</v>
      </c>
      <c r="BJ402" s="22" t="s">
        <v>81</v>
      </c>
      <c r="BK402" s="184">
        <f t="shared" si="9"/>
        <v>0</v>
      </c>
      <c r="BL402" s="22" t="s">
        <v>218</v>
      </c>
      <c r="BM402" s="22" t="s">
        <v>715</v>
      </c>
    </row>
    <row r="403" spans="2:63" s="10" customFormat="1" ht="29.85" customHeight="1">
      <c r="B403" s="159"/>
      <c r="D403" s="160" t="s">
        <v>72</v>
      </c>
      <c r="E403" s="170" t="s">
        <v>591</v>
      </c>
      <c r="F403" s="170" t="s">
        <v>592</v>
      </c>
      <c r="I403" s="162"/>
      <c r="J403" s="171">
        <f>BK403</f>
        <v>0</v>
      </c>
      <c r="L403" s="159"/>
      <c r="M403" s="164"/>
      <c r="N403" s="165"/>
      <c r="O403" s="165"/>
      <c r="P403" s="166">
        <f>SUM(P404:P414)</f>
        <v>0</v>
      </c>
      <c r="Q403" s="165"/>
      <c r="R403" s="166">
        <f>SUM(R404:R414)</f>
        <v>4.193175999999999</v>
      </c>
      <c r="S403" s="165"/>
      <c r="T403" s="167">
        <f>SUM(T404:T414)</f>
        <v>0</v>
      </c>
      <c r="AR403" s="160" t="s">
        <v>83</v>
      </c>
      <c r="AT403" s="168" t="s">
        <v>72</v>
      </c>
      <c r="AU403" s="168" t="s">
        <v>81</v>
      </c>
      <c r="AY403" s="160" t="s">
        <v>178</v>
      </c>
      <c r="BK403" s="169">
        <f>SUM(BK404:BK414)</f>
        <v>0</v>
      </c>
    </row>
    <row r="404" spans="2:65" s="1" customFormat="1" ht="25.5" customHeight="1">
      <c r="B404" s="172"/>
      <c r="C404" s="173" t="s">
        <v>457</v>
      </c>
      <c r="D404" s="173" t="s">
        <v>180</v>
      </c>
      <c r="E404" s="174" t="s">
        <v>593</v>
      </c>
      <c r="F404" s="175" t="s">
        <v>594</v>
      </c>
      <c r="G404" s="176" t="s">
        <v>183</v>
      </c>
      <c r="H404" s="177">
        <v>403.19</v>
      </c>
      <c r="I404" s="178"/>
      <c r="J404" s="179">
        <f>ROUND(I404*H404,2)</f>
        <v>0</v>
      </c>
      <c r="K404" s="175" t="s">
        <v>191</v>
      </c>
      <c r="L404" s="39"/>
      <c r="M404" s="180" t="s">
        <v>5</v>
      </c>
      <c r="N404" s="181" t="s">
        <v>44</v>
      </c>
      <c r="O404" s="40"/>
      <c r="P404" s="182">
        <f>O404*H404</f>
        <v>0</v>
      </c>
      <c r="Q404" s="182">
        <v>0</v>
      </c>
      <c r="R404" s="182">
        <f>Q404*H404</f>
        <v>0</v>
      </c>
      <c r="S404" s="182">
        <v>0</v>
      </c>
      <c r="T404" s="183">
        <f>S404*H404</f>
        <v>0</v>
      </c>
      <c r="AR404" s="22" t="s">
        <v>218</v>
      </c>
      <c r="AT404" s="22" t="s">
        <v>180</v>
      </c>
      <c r="AU404" s="22" t="s">
        <v>83</v>
      </c>
      <c r="AY404" s="22" t="s">
        <v>178</v>
      </c>
      <c r="BE404" s="184">
        <f>IF(N404="základní",J404,0)</f>
        <v>0</v>
      </c>
      <c r="BF404" s="184">
        <f>IF(N404="snížená",J404,0)</f>
        <v>0</v>
      </c>
      <c r="BG404" s="184">
        <f>IF(N404="zákl. přenesená",J404,0)</f>
        <v>0</v>
      </c>
      <c r="BH404" s="184">
        <f>IF(N404="sníž. přenesená",J404,0)</f>
        <v>0</v>
      </c>
      <c r="BI404" s="184">
        <f>IF(N404="nulová",J404,0)</f>
        <v>0</v>
      </c>
      <c r="BJ404" s="22" t="s">
        <v>81</v>
      </c>
      <c r="BK404" s="184">
        <f>ROUND(I404*H404,2)</f>
        <v>0</v>
      </c>
      <c r="BL404" s="22" t="s">
        <v>218</v>
      </c>
      <c r="BM404" s="22" t="s">
        <v>718</v>
      </c>
    </row>
    <row r="405" spans="2:51" s="11" customFormat="1" ht="13.5">
      <c r="B405" s="185"/>
      <c r="D405" s="186" t="s">
        <v>186</v>
      </c>
      <c r="E405" s="187" t="s">
        <v>5</v>
      </c>
      <c r="F405" s="188" t="s">
        <v>1296</v>
      </c>
      <c r="H405" s="189">
        <v>403.19</v>
      </c>
      <c r="I405" s="190"/>
      <c r="L405" s="185"/>
      <c r="M405" s="191"/>
      <c r="N405" s="192"/>
      <c r="O405" s="192"/>
      <c r="P405" s="192"/>
      <c r="Q405" s="192"/>
      <c r="R405" s="192"/>
      <c r="S405" s="192"/>
      <c r="T405" s="193"/>
      <c r="AT405" s="187" t="s">
        <v>186</v>
      </c>
      <c r="AU405" s="187" t="s">
        <v>83</v>
      </c>
      <c r="AV405" s="11" t="s">
        <v>83</v>
      </c>
      <c r="AW405" s="11" t="s">
        <v>37</v>
      </c>
      <c r="AX405" s="11" t="s">
        <v>73</v>
      </c>
      <c r="AY405" s="187" t="s">
        <v>178</v>
      </c>
    </row>
    <row r="406" spans="2:51" s="12" customFormat="1" ht="13.5">
      <c r="B406" s="194"/>
      <c r="D406" s="186" t="s">
        <v>186</v>
      </c>
      <c r="E406" s="195" t="s">
        <v>5</v>
      </c>
      <c r="F406" s="196" t="s">
        <v>188</v>
      </c>
      <c r="H406" s="197">
        <v>403.19</v>
      </c>
      <c r="I406" s="198"/>
      <c r="L406" s="194"/>
      <c r="M406" s="199"/>
      <c r="N406" s="200"/>
      <c r="O406" s="200"/>
      <c r="P406" s="200"/>
      <c r="Q406" s="200"/>
      <c r="R406" s="200"/>
      <c r="S406" s="200"/>
      <c r="T406" s="201"/>
      <c r="AT406" s="195" t="s">
        <v>186</v>
      </c>
      <c r="AU406" s="195" t="s">
        <v>83</v>
      </c>
      <c r="AV406" s="12" t="s">
        <v>185</v>
      </c>
      <c r="AW406" s="12" t="s">
        <v>37</v>
      </c>
      <c r="AX406" s="12" t="s">
        <v>81</v>
      </c>
      <c r="AY406" s="195" t="s">
        <v>178</v>
      </c>
    </row>
    <row r="407" spans="2:65" s="1" customFormat="1" ht="16.5" customHeight="1">
      <c r="B407" s="172"/>
      <c r="C407" s="202" t="s">
        <v>551</v>
      </c>
      <c r="D407" s="202" t="s">
        <v>271</v>
      </c>
      <c r="E407" s="203" t="s">
        <v>597</v>
      </c>
      <c r="F407" s="204" t="s">
        <v>598</v>
      </c>
      <c r="G407" s="205" t="s">
        <v>183</v>
      </c>
      <c r="H407" s="206">
        <v>403.19</v>
      </c>
      <c r="I407" s="207"/>
      <c r="J407" s="208">
        <f>ROUND(I407*H407,2)</f>
        <v>0</v>
      </c>
      <c r="K407" s="204" t="s">
        <v>599</v>
      </c>
      <c r="L407" s="209"/>
      <c r="M407" s="210" t="s">
        <v>5</v>
      </c>
      <c r="N407" s="211" t="s">
        <v>44</v>
      </c>
      <c r="O407" s="40"/>
      <c r="P407" s="182">
        <f>O407*H407</f>
        <v>0</v>
      </c>
      <c r="Q407" s="182">
        <v>0.0104</v>
      </c>
      <c r="R407" s="182">
        <f>Q407*H407</f>
        <v>4.193175999999999</v>
      </c>
      <c r="S407" s="182">
        <v>0</v>
      </c>
      <c r="T407" s="183">
        <f>S407*H407</f>
        <v>0</v>
      </c>
      <c r="AR407" s="22" t="s">
        <v>256</v>
      </c>
      <c r="AT407" s="22" t="s">
        <v>271</v>
      </c>
      <c r="AU407" s="22" t="s">
        <v>83</v>
      </c>
      <c r="AY407" s="22" t="s">
        <v>178</v>
      </c>
      <c r="BE407" s="184">
        <f>IF(N407="základní",J407,0)</f>
        <v>0</v>
      </c>
      <c r="BF407" s="184">
        <f>IF(N407="snížená",J407,0)</f>
        <v>0</v>
      </c>
      <c r="BG407" s="184">
        <f>IF(N407="zákl. přenesená",J407,0)</f>
        <v>0</v>
      </c>
      <c r="BH407" s="184">
        <f>IF(N407="sníž. přenesená",J407,0)</f>
        <v>0</v>
      </c>
      <c r="BI407" s="184">
        <f>IF(N407="nulová",J407,0)</f>
        <v>0</v>
      </c>
      <c r="BJ407" s="22" t="s">
        <v>81</v>
      </c>
      <c r="BK407" s="184">
        <f>ROUND(I407*H407,2)</f>
        <v>0</v>
      </c>
      <c r="BL407" s="22" t="s">
        <v>218</v>
      </c>
      <c r="BM407" s="22" t="s">
        <v>1297</v>
      </c>
    </row>
    <row r="408" spans="2:65" s="1" customFormat="1" ht="16.5" customHeight="1">
      <c r="B408" s="172"/>
      <c r="C408" s="300" t="s">
        <v>719</v>
      </c>
      <c r="D408" s="202" t="s">
        <v>271</v>
      </c>
      <c r="E408" s="203"/>
      <c r="F408" s="204" t="s">
        <v>603</v>
      </c>
      <c r="G408" s="205" t="s">
        <v>5</v>
      </c>
      <c r="H408" s="206"/>
      <c r="I408" s="207"/>
      <c r="J408" s="208">
        <f>ROUND(I408*H408,2)</f>
        <v>0</v>
      </c>
      <c r="K408" s="204" t="s">
        <v>191</v>
      </c>
      <c r="L408" s="209"/>
      <c r="M408" s="210" t="s">
        <v>5</v>
      </c>
      <c r="N408" s="211" t="s">
        <v>44</v>
      </c>
      <c r="O408" s="40"/>
      <c r="P408" s="182">
        <f>O408*H408</f>
        <v>0</v>
      </c>
      <c r="Q408" s="182">
        <v>0</v>
      </c>
      <c r="R408" s="182">
        <f>Q408*H408</f>
        <v>0</v>
      </c>
      <c r="S408" s="182">
        <v>0</v>
      </c>
      <c r="T408" s="183">
        <f>S408*H408</f>
        <v>0</v>
      </c>
      <c r="AR408" s="22" t="s">
        <v>256</v>
      </c>
      <c r="AT408" s="22" t="s">
        <v>271</v>
      </c>
      <c r="AU408" s="22" t="s">
        <v>83</v>
      </c>
      <c r="AY408" s="22" t="s">
        <v>178</v>
      </c>
      <c r="BE408" s="184">
        <f>IF(N408="základní",J408,0)</f>
        <v>0</v>
      </c>
      <c r="BF408" s="184">
        <f>IF(N408="snížená",J408,0)</f>
        <v>0</v>
      </c>
      <c r="BG408" s="184">
        <f>IF(N408="zákl. přenesená",J408,0)</f>
        <v>0</v>
      </c>
      <c r="BH408" s="184">
        <f>IF(N408="sníž. přenesená",J408,0)</f>
        <v>0</v>
      </c>
      <c r="BI408" s="184">
        <f>IF(N408="nulová",J408,0)</f>
        <v>0</v>
      </c>
      <c r="BJ408" s="22" t="s">
        <v>81</v>
      </c>
      <c r="BK408" s="184">
        <f>ROUND(I408*H408,2)</f>
        <v>0</v>
      </c>
      <c r="BL408" s="22" t="s">
        <v>218</v>
      </c>
      <c r="BM408" s="22" t="s">
        <v>723</v>
      </c>
    </row>
    <row r="409" spans="2:65" s="1" customFormat="1" ht="38.25" customHeight="1">
      <c r="B409" s="172"/>
      <c r="C409" s="298" t="s">
        <v>461</v>
      </c>
      <c r="D409" s="173" t="s">
        <v>180</v>
      </c>
      <c r="E409" s="174" t="s">
        <v>605</v>
      </c>
      <c r="F409" s="175" t="s">
        <v>1054</v>
      </c>
      <c r="G409" s="176" t="s">
        <v>183</v>
      </c>
      <c r="H409" s="177">
        <v>403.19</v>
      </c>
      <c r="I409" s="178"/>
      <c r="J409" s="179">
        <f>ROUND(I409*H409,2)</f>
        <v>0</v>
      </c>
      <c r="K409" s="175" t="s">
        <v>5</v>
      </c>
      <c r="L409" s="39"/>
      <c r="M409" s="180" t="s">
        <v>5</v>
      </c>
      <c r="N409" s="181" t="s">
        <v>44</v>
      </c>
      <c r="O409" s="40"/>
      <c r="P409" s="182">
        <f>O409*H409</f>
        <v>0</v>
      </c>
      <c r="Q409" s="182">
        <v>0</v>
      </c>
      <c r="R409" s="182">
        <f>Q409*H409</f>
        <v>0</v>
      </c>
      <c r="S409" s="182">
        <v>0</v>
      </c>
      <c r="T409" s="183">
        <f>S409*H409</f>
        <v>0</v>
      </c>
      <c r="AR409" s="22" t="s">
        <v>218</v>
      </c>
      <c r="AT409" s="22" t="s">
        <v>180</v>
      </c>
      <c r="AU409" s="22" t="s">
        <v>83</v>
      </c>
      <c r="AY409" s="22" t="s">
        <v>178</v>
      </c>
      <c r="BE409" s="184">
        <f>IF(N409="základní",J409,0)</f>
        <v>0</v>
      </c>
      <c r="BF409" s="184">
        <f>IF(N409="snížená",J409,0)</f>
        <v>0</v>
      </c>
      <c r="BG409" s="184">
        <f>IF(N409="zákl. přenesená",J409,0)</f>
        <v>0</v>
      </c>
      <c r="BH409" s="184">
        <f>IF(N409="sníž. přenesená",J409,0)</f>
        <v>0</v>
      </c>
      <c r="BI409" s="184">
        <f>IF(N409="nulová",J409,0)</f>
        <v>0</v>
      </c>
      <c r="BJ409" s="22" t="s">
        <v>81</v>
      </c>
      <c r="BK409" s="184">
        <f>ROUND(I409*H409,2)</f>
        <v>0</v>
      </c>
      <c r="BL409" s="22" t="s">
        <v>218</v>
      </c>
      <c r="BM409" s="22" t="s">
        <v>726</v>
      </c>
    </row>
    <row r="410" spans="2:65" s="1" customFormat="1" ht="16.5" customHeight="1">
      <c r="B410" s="172"/>
      <c r="C410" s="300" t="s">
        <v>729</v>
      </c>
      <c r="D410" s="202" t="s">
        <v>271</v>
      </c>
      <c r="E410" s="203"/>
      <c r="F410" s="204" t="s">
        <v>603</v>
      </c>
      <c r="G410" s="205" t="s">
        <v>5</v>
      </c>
      <c r="H410" s="206"/>
      <c r="I410" s="207"/>
      <c r="J410" s="208">
        <f>ROUND(I410*H410,2)</f>
        <v>0</v>
      </c>
      <c r="K410" s="204" t="s">
        <v>191</v>
      </c>
      <c r="L410" s="209"/>
      <c r="M410" s="210" t="s">
        <v>5</v>
      </c>
      <c r="N410" s="211" t="s">
        <v>44</v>
      </c>
      <c r="O410" s="40"/>
      <c r="P410" s="182">
        <f>O410*H410</f>
        <v>0</v>
      </c>
      <c r="Q410" s="182">
        <v>0</v>
      </c>
      <c r="R410" s="182">
        <f>Q410*H410</f>
        <v>0</v>
      </c>
      <c r="S410" s="182">
        <v>0</v>
      </c>
      <c r="T410" s="183">
        <f>S410*H410</f>
        <v>0</v>
      </c>
      <c r="AR410" s="22" t="s">
        <v>256</v>
      </c>
      <c r="AT410" s="22" t="s">
        <v>271</v>
      </c>
      <c r="AU410" s="22" t="s">
        <v>83</v>
      </c>
      <c r="AY410" s="22" t="s">
        <v>178</v>
      </c>
      <c r="BE410" s="184">
        <f>IF(N410="základní",J410,0)</f>
        <v>0</v>
      </c>
      <c r="BF410" s="184">
        <f>IF(N410="snížená",J410,0)</f>
        <v>0</v>
      </c>
      <c r="BG410" s="184">
        <f>IF(N410="zákl. přenesená",J410,0)</f>
        <v>0</v>
      </c>
      <c r="BH410" s="184">
        <f>IF(N410="sníž. přenesená",J410,0)</f>
        <v>0</v>
      </c>
      <c r="BI410" s="184">
        <f>IF(N410="nulová",J410,0)</f>
        <v>0</v>
      </c>
      <c r="BJ410" s="22" t="s">
        <v>81</v>
      </c>
      <c r="BK410" s="184">
        <f>ROUND(I410*H410,2)</f>
        <v>0</v>
      </c>
      <c r="BL410" s="22" t="s">
        <v>218</v>
      </c>
      <c r="BM410" s="22" t="s">
        <v>732</v>
      </c>
    </row>
    <row r="411" spans="2:65" s="1" customFormat="1" ht="16.5" customHeight="1">
      <c r="B411" s="172"/>
      <c r="C411" s="173" t="s">
        <v>465</v>
      </c>
      <c r="D411" s="173" t="s">
        <v>180</v>
      </c>
      <c r="E411" s="174" t="s">
        <v>610</v>
      </c>
      <c r="F411" s="175" t="s">
        <v>611</v>
      </c>
      <c r="G411" s="176" t="s">
        <v>183</v>
      </c>
      <c r="H411" s="177">
        <v>403.19</v>
      </c>
      <c r="I411" s="178"/>
      <c r="J411" s="179">
        <f>ROUND(I411*H411,2)</f>
        <v>0</v>
      </c>
      <c r="K411" s="175" t="s">
        <v>191</v>
      </c>
      <c r="L411" s="39"/>
      <c r="M411" s="180" t="s">
        <v>5</v>
      </c>
      <c r="N411" s="181" t="s">
        <v>44</v>
      </c>
      <c r="O411" s="40"/>
      <c r="P411" s="182">
        <f>O411*H411</f>
        <v>0</v>
      </c>
      <c r="Q411" s="182">
        <v>0</v>
      </c>
      <c r="R411" s="182">
        <f>Q411*H411</f>
        <v>0</v>
      </c>
      <c r="S411" s="182">
        <v>0</v>
      </c>
      <c r="T411" s="183">
        <f>S411*H411</f>
        <v>0</v>
      </c>
      <c r="AR411" s="22" t="s">
        <v>218</v>
      </c>
      <c r="AT411" s="22" t="s">
        <v>180</v>
      </c>
      <c r="AU411" s="22" t="s">
        <v>83</v>
      </c>
      <c r="AY411" s="22" t="s">
        <v>178</v>
      </c>
      <c r="BE411" s="184">
        <f>IF(N411="základní",J411,0)</f>
        <v>0</v>
      </c>
      <c r="BF411" s="184">
        <f>IF(N411="snížená",J411,0)</f>
        <v>0</v>
      </c>
      <c r="BG411" s="184">
        <f>IF(N411="zákl. přenesená",J411,0)</f>
        <v>0</v>
      </c>
      <c r="BH411" s="184">
        <f>IF(N411="sníž. přenesená",J411,0)</f>
        <v>0</v>
      </c>
      <c r="BI411" s="184">
        <f>IF(N411="nulová",J411,0)</f>
        <v>0</v>
      </c>
      <c r="BJ411" s="22" t="s">
        <v>81</v>
      </c>
      <c r="BK411" s="184">
        <f>ROUND(I411*H411,2)</f>
        <v>0</v>
      </c>
      <c r="BL411" s="22" t="s">
        <v>218</v>
      </c>
      <c r="BM411" s="22" t="s">
        <v>736</v>
      </c>
    </row>
    <row r="412" spans="2:51" s="11" customFormat="1" ht="13.5">
      <c r="B412" s="185"/>
      <c r="D412" s="186" t="s">
        <v>186</v>
      </c>
      <c r="E412" s="187" t="s">
        <v>5</v>
      </c>
      <c r="F412" s="188" t="s">
        <v>1298</v>
      </c>
      <c r="H412" s="189">
        <v>403.19</v>
      </c>
      <c r="I412" s="190"/>
      <c r="L412" s="185"/>
      <c r="M412" s="191"/>
      <c r="N412" s="192"/>
      <c r="O412" s="192"/>
      <c r="P412" s="192"/>
      <c r="Q412" s="192"/>
      <c r="R412" s="192"/>
      <c r="S412" s="192"/>
      <c r="T412" s="193"/>
      <c r="AT412" s="187" t="s">
        <v>186</v>
      </c>
      <c r="AU412" s="187" t="s">
        <v>83</v>
      </c>
      <c r="AV412" s="11" t="s">
        <v>83</v>
      </c>
      <c r="AW412" s="11" t="s">
        <v>37</v>
      </c>
      <c r="AX412" s="11" t="s">
        <v>73</v>
      </c>
      <c r="AY412" s="187" t="s">
        <v>178</v>
      </c>
    </row>
    <row r="413" spans="2:51" s="12" customFormat="1" ht="13.5">
      <c r="B413" s="194"/>
      <c r="D413" s="186" t="s">
        <v>186</v>
      </c>
      <c r="E413" s="195" t="s">
        <v>5</v>
      </c>
      <c r="F413" s="196" t="s">
        <v>188</v>
      </c>
      <c r="H413" s="197">
        <v>403.19</v>
      </c>
      <c r="I413" s="198"/>
      <c r="L413" s="194"/>
      <c r="M413" s="199"/>
      <c r="N413" s="200"/>
      <c r="O413" s="200"/>
      <c r="P413" s="200"/>
      <c r="Q413" s="200"/>
      <c r="R413" s="200"/>
      <c r="S413" s="200"/>
      <c r="T413" s="201"/>
      <c r="AT413" s="195" t="s">
        <v>186</v>
      </c>
      <c r="AU413" s="195" t="s">
        <v>83</v>
      </c>
      <c r="AV413" s="12" t="s">
        <v>185</v>
      </c>
      <c r="AW413" s="12" t="s">
        <v>37</v>
      </c>
      <c r="AX413" s="12" t="s">
        <v>81</v>
      </c>
      <c r="AY413" s="195" t="s">
        <v>178</v>
      </c>
    </row>
    <row r="414" spans="2:65" s="1" customFormat="1" ht="38.25" customHeight="1">
      <c r="B414" s="172"/>
      <c r="C414" s="173" t="s">
        <v>737</v>
      </c>
      <c r="D414" s="173" t="s">
        <v>180</v>
      </c>
      <c r="E414" s="174" t="s">
        <v>615</v>
      </c>
      <c r="F414" s="175" t="s">
        <v>616</v>
      </c>
      <c r="G414" s="176" t="s">
        <v>560</v>
      </c>
      <c r="H414" s="212"/>
      <c r="I414" s="178"/>
      <c r="J414" s="179">
        <f>ROUND(I414*H414,2)</f>
        <v>0</v>
      </c>
      <c r="K414" s="175" t="s">
        <v>191</v>
      </c>
      <c r="L414" s="39"/>
      <c r="M414" s="180" t="s">
        <v>5</v>
      </c>
      <c r="N414" s="181" t="s">
        <v>44</v>
      </c>
      <c r="O414" s="40"/>
      <c r="P414" s="182">
        <f>O414*H414</f>
        <v>0</v>
      </c>
      <c r="Q414" s="182">
        <v>0</v>
      </c>
      <c r="R414" s="182">
        <f>Q414*H414</f>
        <v>0</v>
      </c>
      <c r="S414" s="182">
        <v>0</v>
      </c>
      <c r="T414" s="183">
        <f>S414*H414</f>
        <v>0</v>
      </c>
      <c r="AR414" s="22" t="s">
        <v>218</v>
      </c>
      <c r="AT414" s="22" t="s">
        <v>180</v>
      </c>
      <c r="AU414" s="22" t="s">
        <v>83</v>
      </c>
      <c r="AY414" s="22" t="s">
        <v>178</v>
      </c>
      <c r="BE414" s="184">
        <f>IF(N414="základní",J414,0)</f>
        <v>0</v>
      </c>
      <c r="BF414" s="184">
        <f>IF(N414="snížená",J414,0)</f>
        <v>0</v>
      </c>
      <c r="BG414" s="184">
        <f>IF(N414="zákl. přenesená",J414,0)</f>
        <v>0</v>
      </c>
      <c r="BH414" s="184">
        <f>IF(N414="sníž. přenesená",J414,0)</f>
        <v>0</v>
      </c>
      <c r="BI414" s="184">
        <f>IF(N414="nulová",J414,0)</f>
        <v>0</v>
      </c>
      <c r="BJ414" s="22" t="s">
        <v>81</v>
      </c>
      <c r="BK414" s="184">
        <f>ROUND(I414*H414,2)</f>
        <v>0</v>
      </c>
      <c r="BL414" s="22" t="s">
        <v>218</v>
      </c>
      <c r="BM414" s="22" t="s">
        <v>740</v>
      </c>
    </row>
    <row r="415" spans="2:63" s="10" customFormat="1" ht="29.85" customHeight="1">
      <c r="B415" s="159"/>
      <c r="D415" s="160" t="s">
        <v>72</v>
      </c>
      <c r="E415" s="170" t="s">
        <v>1299</v>
      </c>
      <c r="F415" s="170" t="s">
        <v>1300</v>
      </c>
      <c r="I415" s="162"/>
      <c r="J415" s="171">
        <f>BK415</f>
        <v>0</v>
      </c>
      <c r="L415" s="159"/>
      <c r="M415" s="164"/>
      <c r="N415" s="165"/>
      <c r="O415" s="165"/>
      <c r="P415" s="166">
        <f>SUM(P416:P424)</f>
        <v>0</v>
      </c>
      <c r="Q415" s="165"/>
      <c r="R415" s="166">
        <f>SUM(R416:R424)</f>
        <v>0</v>
      </c>
      <c r="S415" s="165"/>
      <c r="T415" s="167">
        <f>SUM(T416:T424)</f>
        <v>0</v>
      </c>
      <c r="AR415" s="160" t="s">
        <v>83</v>
      </c>
      <c r="AT415" s="168" t="s">
        <v>72</v>
      </c>
      <c r="AU415" s="168" t="s">
        <v>81</v>
      </c>
      <c r="AY415" s="160" t="s">
        <v>178</v>
      </c>
      <c r="BK415" s="169">
        <f>SUM(BK416:BK424)</f>
        <v>0</v>
      </c>
    </row>
    <row r="416" spans="2:65" s="1" customFormat="1" ht="16.5" customHeight="1">
      <c r="B416" s="172"/>
      <c r="C416" s="298" t="s">
        <v>469</v>
      </c>
      <c r="D416" s="173" t="s">
        <v>180</v>
      </c>
      <c r="E416" s="174" t="s">
        <v>1301</v>
      </c>
      <c r="F416" s="175" t="s">
        <v>1302</v>
      </c>
      <c r="G416" s="176" t="s">
        <v>183</v>
      </c>
      <c r="H416" s="177">
        <v>239.24</v>
      </c>
      <c r="I416" s="178"/>
      <c r="J416" s="179">
        <f>ROUND(I416*H416,2)</f>
        <v>0</v>
      </c>
      <c r="K416" s="175" t="s">
        <v>5</v>
      </c>
      <c r="L416" s="39"/>
      <c r="M416" s="180" t="s">
        <v>5</v>
      </c>
      <c r="N416" s="181" t="s">
        <v>44</v>
      </c>
      <c r="O416" s="40"/>
      <c r="P416" s="182">
        <f>O416*H416</f>
        <v>0</v>
      </c>
      <c r="Q416" s="182">
        <v>0</v>
      </c>
      <c r="R416" s="182">
        <f>Q416*H416</f>
        <v>0</v>
      </c>
      <c r="S416" s="182">
        <v>0</v>
      </c>
      <c r="T416" s="183">
        <f>S416*H416</f>
        <v>0</v>
      </c>
      <c r="AR416" s="22" t="s">
        <v>218</v>
      </c>
      <c r="AT416" s="22" t="s">
        <v>180</v>
      </c>
      <c r="AU416" s="22" t="s">
        <v>83</v>
      </c>
      <c r="AY416" s="22" t="s">
        <v>178</v>
      </c>
      <c r="BE416" s="184">
        <f>IF(N416="základní",J416,0)</f>
        <v>0</v>
      </c>
      <c r="BF416" s="184">
        <f>IF(N416="snížená",J416,0)</f>
        <v>0</v>
      </c>
      <c r="BG416" s="184">
        <f>IF(N416="zákl. přenesená",J416,0)</f>
        <v>0</v>
      </c>
      <c r="BH416" s="184">
        <f>IF(N416="sníž. přenesená",J416,0)</f>
        <v>0</v>
      </c>
      <c r="BI416" s="184">
        <f>IF(N416="nulová",J416,0)</f>
        <v>0</v>
      </c>
      <c r="BJ416" s="22" t="s">
        <v>81</v>
      </c>
      <c r="BK416" s="184">
        <f>ROUND(I416*H416,2)</f>
        <v>0</v>
      </c>
      <c r="BL416" s="22" t="s">
        <v>218</v>
      </c>
      <c r="BM416" s="22" t="s">
        <v>746</v>
      </c>
    </row>
    <row r="417" spans="2:65" s="1" customFormat="1" ht="38.25" customHeight="1">
      <c r="B417" s="172"/>
      <c r="C417" s="173" t="s">
        <v>747</v>
      </c>
      <c r="D417" s="173" t="s">
        <v>180</v>
      </c>
      <c r="E417" s="174" t="s">
        <v>1303</v>
      </c>
      <c r="F417" s="175" t="s">
        <v>1304</v>
      </c>
      <c r="G417" s="176" t="s">
        <v>290</v>
      </c>
      <c r="H417" s="177">
        <v>61.95</v>
      </c>
      <c r="I417" s="178"/>
      <c r="J417" s="179">
        <f>ROUND(I417*H417,2)</f>
        <v>0</v>
      </c>
      <c r="K417" s="175" t="s">
        <v>191</v>
      </c>
      <c r="L417" s="39"/>
      <c r="M417" s="180" t="s">
        <v>5</v>
      </c>
      <c r="N417" s="181" t="s">
        <v>44</v>
      </c>
      <c r="O417" s="40"/>
      <c r="P417" s="182">
        <f>O417*H417</f>
        <v>0</v>
      </c>
      <c r="Q417" s="182">
        <v>0</v>
      </c>
      <c r="R417" s="182">
        <f>Q417*H417</f>
        <v>0</v>
      </c>
      <c r="S417" s="182">
        <v>0</v>
      </c>
      <c r="T417" s="183">
        <f>S417*H417</f>
        <v>0</v>
      </c>
      <c r="AR417" s="22" t="s">
        <v>218</v>
      </c>
      <c r="AT417" s="22" t="s">
        <v>180</v>
      </c>
      <c r="AU417" s="22" t="s">
        <v>83</v>
      </c>
      <c r="AY417" s="22" t="s">
        <v>178</v>
      </c>
      <c r="BE417" s="184">
        <f>IF(N417="základní",J417,0)</f>
        <v>0</v>
      </c>
      <c r="BF417" s="184">
        <f>IF(N417="snížená",J417,0)</f>
        <v>0</v>
      </c>
      <c r="BG417" s="184">
        <f>IF(N417="zákl. přenesená",J417,0)</f>
        <v>0</v>
      </c>
      <c r="BH417" s="184">
        <f>IF(N417="sníž. přenesená",J417,0)</f>
        <v>0</v>
      </c>
      <c r="BI417" s="184">
        <f>IF(N417="nulová",J417,0)</f>
        <v>0</v>
      </c>
      <c r="BJ417" s="22" t="s">
        <v>81</v>
      </c>
      <c r="BK417" s="184">
        <f>ROUND(I417*H417,2)</f>
        <v>0</v>
      </c>
      <c r="BL417" s="22" t="s">
        <v>218</v>
      </c>
      <c r="BM417" s="22" t="s">
        <v>750</v>
      </c>
    </row>
    <row r="418" spans="2:51" s="11" customFormat="1" ht="13.5">
      <c r="B418" s="185"/>
      <c r="D418" s="186" t="s">
        <v>186</v>
      </c>
      <c r="E418" s="187" t="s">
        <v>5</v>
      </c>
      <c r="F418" s="188" t="s">
        <v>1305</v>
      </c>
      <c r="H418" s="189">
        <v>61.95</v>
      </c>
      <c r="I418" s="190"/>
      <c r="L418" s="185"/>
      <c r="M418" s="191"/>
      <c r="N418" s="192"/>
      <c r="O418" s="192"/>
      <c r="P418" s="192"/>
      <c r="Q418" s="192"/>
      <c r="R418" s="192"/>
      <c r="S418" s="192"/>
      <c r="T418" s="193"/>
      <c r="AT418" s="187" t="s">
        <v>186</v>
      </c>
      <c r="AU418" s="187" t="s">
        <v>83</v>
      </c>
      <c r="AV418" s="11" t="s">
        <v>83</v>
      </c>
      <c r="AW418" s="11" t="s">
        <v>37</v>
      </c>
      <c r="AX418" s="11" t="s">
        <v>73</v>
      </c>
      <c r="AY418" s="187" t="s">
        <v>178</v>
      </c>
    </row>
    <row r="419" spans="2:51" s="12" customFormat="1" ht="13.5">
      <c r="B419" s="194"/>
      <c r="D419" s="186" t="s">
        <v>186</v>
      </c>
      <c r="E419" s="195" t="s">
        <v>5</v>
      </c>
      <c r="F419" s="196" t="s">
        <v>188</v>
      </c>
      <c r="H419" s="197">
        <v>61.95</v>
      </c>
      <c r="I419" s="198"/>
      <c r="L419" s="194"/>
      <c r="M419" s="199"/>
      <c r="N419" s="200"/>
      <c r="O419" s="200"/>
      <c r="P419" s="200"/>
      <c r="Q419" s="200"/>
      <c r="R419" s="200"/>
      <c r="S419" s="200"/>
      <c r="T419" s="201"/>
      <c r="AT419" s="195" t="s">
        <v>186</v>
      </c>
      <c r="AU419" s="195" t="s">
        <v>83</v>
      </c>
      <c r="AV419" s="12" t="s">
        <v>185</v>
      </c>
      <c r="AW419" s="12" t="s">
        <v>37</v>
      </c>
      <c r="AX419" s="12" t="s">
        <v>81</v>
      </c>
      <c r="AY419" s="195" t="s">
        <v>178</v>
      </c>
    </row>
    <row r="420" spans="2:65" s="1" customFormat="1" ht="25.5" customHeight="1">
      <c r="B420" s="172"/>
      <c r="C420" s="173" t="s">
        <v>474</v>
      </c>
      <c r="D420" s="173" t="s">
        <v>180</v>
      </c>
      <c r="E420" s="174" t="s">
        <v>1306</v>
      </c>
      <c r="F420" s="175" t="s">
        <v>1307</v>
      </c>
      <c r="G420" s="176" t="s">
        <v>183</v>
      </c>
      <c r="H420" s="177">
        <v>239.24</v>
      </c>
      <c r="I420" s="178"/>
      <c r="J420" s="179">
        <f>ROUND(I420*H420,2)</f>
        <v>0</v>
      </c>
      <c r="K420" s="175" t="s">
        <v>191</v>
      </c>
      <c r="L420" s="39"/>
      <c r="M420" s="180" t="s">
        <v>5</v>
      </c>
      <c r="N420" s="181" t="s">
        <v>44</v>
      </c>
      <c r="O420" s="40"/>
      <c r="P420" s="182">
        <f>O420*H420</f>
        <v>0</v>
      </c>
      <c r="Q420" s="182">
        <v>0</v>
      </c>
      <c r="R420" s="182">
        <f>Q420*H420</f>
        <v>0</v>
      </c>
      <c r="S420" s="182">
        <v>0</v>
      </c>
      <c r="T420" s="183">
        <f>S420*H420</f>
        <v>0</v>
      </c>
      <c r="AR420" s="22" t="s">
        <v>218</v>
      </c>
      <c r="AT420" s="22" t="s">
        <v>180</v>
      </c>
      <c r="AU420" s="22" t="s">
        <v>83</v>
      </c>
      <c r="AY420" s="22" t="s">
        <v>178</v>
      </c>
      <c r="BE420" s="184">
        <f>IF(N420="základní",J420,0)</f>
        <v>0</v>
      </c>
      <c r="BF420" s="184">
        <f>IF(N420="snížená",J420,0)</f>
        <v>0</v>
      </c>
      <c r="BG420" s="184">
        <f>IF(N420="zákl. přenesená",J420,0)</f>
        <v>0</v>
      </c>
      <c r="BH420" s="184">
        <f>IF(N420="sníž. přenesená",J420,0)</f>
        <v>0</v>
      </c>
      <c r="BI420" s="184">
        <f>IF(N420="nulová",J420,0)</f>
        <v>0</v>
      </c>
      <c r="BJ420" s="22" t="s">
        <v>81</v>
      </c>
      <c r="BK420" s="184">
        <f>ROUND(I420*H420,2)</f>
        <v>0</v>
      </c>
      <c r="BL420" s="22" t="s">
        <v>218</v>
      </c>
      <c r="BM420" s="22" t="s">
        <v>754</v>
      </c>
    </row>
    <row r="421" spans="2:65" s="1" customFormat="1" ht="16.5" customHeight="1">
      <c r="B421" s="172"/>
      <c r="C421" s="298" t="s">
        <v>596</v>
      </c>
      <c r="D421" s="173" t="s">
        <v>180</v>
      </c>
      <c r="E421" s="174" t="s">
        <v>1308</v>
      </c>
      <c r="F421" s="175" t="s">
        <v>603</v>
      </c>
      <c r="G421" s="176" t="s">
        <v>183</v>
      </c>
      <c r="H421" s="177">
        <v>1</v>
      </c>
      <c r="I421" s="178"/>
      <c r="J421" s="179">
        <f>ROUND(I421*H421,2)</f>
        <v>0</v>
      </c>
      <c r="K421" s="175" t="s">
        <v>191</v>
      </c>
      <c r="L421" s="39"/>
      <c r="M421" s="180" t="s">
        <v>5</v>
      </c>
      <c r="N421" s="181" t="s">
        <v>44</v>
      </c>
      <c r="O421" s="40"/>
      <c r="P421" s="182">
        <f>O421*H421</f>
        <v>0</v>
      </c>
      <c r="Q421" s="182">
        <v>0</v>
      </c>
      <c r="R421" s="182">
        <f>Q421*H421</f>
        <v>0</v>
      </c>
      <c r="S421" s="182">
        <v>0</v>
      </c>
      <c r="T421" s="183">
        <f>S421*H421</f>
        <v>0</v>
      </c>
      <c r="AR421" s="22" t="s">
        <v>218</v>
      </c>
      <c r="AT421" s="22" t="s">
        <v>180</v>
      </c>
      <c r="AU421" s="22" t="s">
        <v>83</v>
      </c>
      <c r="AY421" s="22" t="s">
        <v>178</v>
      </c>
      <c r="BE421" s="184">
        <f>IF(N421="základní",J421,0)</f>
        <v>0</v>
      </c>
      <c r="BF421" s="184">
        <f>IF(N421="snížená",J421,0)</f>
        <v>0</v>
      </c>
      <c r="BG421" s="184">
        <f>IF(N421="zákl. přenesená",J421,0)</f>
        <v>0</v>
      </c>
      <c r="BH421" s="184">
        <f>IF(N421="sníž. přenesená",J421,0)</f>
        <v>0</v>
      </c>
      <c r="BI421" s="184">
        <f>IF(N421="nulová",J421,0)</f>
        <v>0</v>
      </c>
      <c r="BJ421" s="22" t="s">
        <v>81</v>
      </c>
      <c r="BK421" s="184">
        <f>ROUND(I421*H421,2)</f>
        <v>0</v>
      </c>
      <c r="BL421" s="22" t="s">
        <v>218</v>
      </c>
      <c r="BM421" s="22" t="s">
        <v>1309</v>
      </c>
    </row>
    <row r="422" spans="2:65" s="1" customFormat="1" ht="16.5" customHeight="1">
      <c r="B422" s="172"/>
      <c r="C422" s="300" t="s">
        <v>478</v>
      </c>
      <c r="D422" s="202" t="s">
        <v>271</v>
      </c>
      <c r="E422" s="203"/>
      <c r="F422" s="204" t="s">
        <v>603</v>
      </c>
      <c r="G422" s="205"/>
      <c r="H422" s="206"/>
      <c r="I422" s="207"/>
      <c r="J422" s="208">
        <f>ROUND(I422*H422,2)</f>
        <v>0</v>
      </c>
      <c r="K422" s="204" t="s">
        <v>5</v>
      </c>
      <c r="L422" s="209"/>
      <c r="M422" s="210" t="s">
        <v>5</v>
      </c>
      <c r="N422" s="211" t="s">
        <v>44</v>
      </c>
      <c r="O422" s="40"/>
      <c r="P422" s="182">
        <f>O422*H422</f>
        <v>0</v>
      </c>
      <c r="Q422" s="182">
        <v>0</v>
      </c>
      <c r="R422" s="182">
        <f>Q422*H422</f>
        <v>0</v>
      </c>
      <c r="S422" s="182">
        <v>0</v>
      </c>
      <c r="T422" s="183">
        <f>S422*H422</f>
        <v>0</v>
      </c>
      <c r="AR422" s="22" t="s">
        <v>256</v>
      </c>
      <c r="AT422" s="22" t="s">
        <v>271</v>
      </c>
      <c r="AU422" s="22" t="s">
        <v>83</v>
      </c>
      <c r="AY422" s="22" t="s">
        <v>178</v>
      </c>
      <c r="BE422" s="184">
        <f>IF(N422="základní",J422,0)</f>
        <v>0</v>
      </c>
      <c r="BF422" s="184">
        <f>IF(N422="snížená",J422,0)</f>
        <v>0</v>
      </c>
      <c r="BG422" s="184">
        <f>IF(N422="zákl. přenesená",J422,0)</f>
        <v>0</v>
      </c>
      <c r="BH422" s="184">
        <f>IF(N422="sníž. přenesená",J422,0)</f>
        <v>0</v>
      </c>
      <c r="BI422" s="184">
        <f>IF(N422="nulová",J422,0)</f>
        <v>0</v>
      </c>
      <c r="BJ422" s="22" t="s">
        <v>81</v>
      </c>
      <c r="BK422" s="184">
        <f>ROUND(I422*H422,2)</f>
        <v>0</v>
      </c>
      <c r="BL422" s="22" t="s">
        <v>218</v>
      </c>
      <c r="BM422" s="22" t="s">
        <v>1310</v>
      </c>
    </row>
    <row r="423" spans="2:51" s="11" customFormat="1" ht="13.5">
      <c r="B423" s="185"/>
      <c r="D423" s="186" t="s">
        <v>186</v>
      </c>
      <c r="E423" s="187" t="s">
        <v>5</v>
      </c>
      <c r="F423" s="188"/>
      <c r="H423" s="189">
        <v>1</v>
      </c>
      <c r="I423" s="190"/>
      <c r="L423" s="185"/>
      <c r="M423" s="191"/>
      <c r="N423" s="192"/>
      <c r="O423" s="192"/>
      <c r="P423" s="192"/>
      <c r="Q423" s="192"/>
      <c r="R423" s="192"/>
      <c r="S423" s="192"/>
      <c r="T423" s="193"/>
      <c r="AT423" s="187" t="s">
        <v>186</v>
      </c>
      <c r="AU423" s="187" t="s">
        <v>83</v>
      </c>
      <c r="AV423" s="11" t="s">
        <v>83</v>
      </c>
      <c r="AW423" s="11" t="s">
        <v>37</v>
      </c>
      <c r="AX423" s="11" t="s">
        <v>81</v>
      </c>
      <c r="AY423" s="187" t="s">
        <v>178</v>
      </c>
    </row>
    <row r="424" spans="2:65" s="1" customFormat="1" ht="25.5" customHeight="1">
      <c r="B424" s="172"/>
      <c r="C424" s="173" t="s">
        <v>1311</v>
      </c>
      <c r="D424" s="173" t="s">
        <v>180</v>
      </c>
      <c r="E424" s="174" t="s">
        <v>1312</v>
      </c>
      <c r="F424" s="175" t="s">
        <v>1313</v>
      </c>
      <c r="G424" s="176" t="s">
        <v>560</v>
      </c>
      <c r="H424" s="212"/>
      <c r="I424" s="178"/>
      <c r="J424" s="179">
        <f>ROUND(I424*H424,2)</f>
        <v>0</v>
      </c>
      <c r="K424" s="175" t="s">
        <v>191</v>
      </c>
      <c r="L424" s="39"/>
      <c r="M424" s="180" t="s">
        <v>5</v>
      </c>
      <c r="N424" s="181" t="s">
        <v>44</v>
      </c>
      <c r="O424" s="40"/>
      <c r="P424" s="182">
        <f>O424*H424</f>
        <v>0</v>
      </c>
      <c r="Q424" s="182">
        <v>0</v>
      </c>
      <c r="R424" s="182">
        <f>Q424*H424</f>
        <v>0</v>
      </c>
      <c r="S424" s="182">
        <v>0</v>
      </c>
      <c r="T424" s="183">
        <f>S424*H424</f>
        <v>0</v>
      </c>
      <c r="AR424" s="22" t="s">
        <v>218</v>
      </c>
      <c r="AT424" s="22" t="s">
        <v>180</v>
      </c>
      <c r="AU424" s="22" t="s">
        <v>83</v>
      </c>
      <c r="AY424" s="22" t="s">
        <v>178</v>
      </c>
      <c r="BE424" s="184">
        <f>IF(N424="základní",J424,0)</f>
        <v>0</v>
      </c>
      <c r="BF424" s="184">
        <f>IF(N424="snížená",J424,0)</f>
        <v>0</v>
      </c>
      <c r="BG424" s="184">
        <f>IF(N424="zákl. přenesená",J424,0)</f>
        <v>0</v>
      </c>
      <c r="BH424" s="184">
        <f>IF(N424="sníž. přenesená",J424,0)</f>
        <v>0</v>
      </c>
      <c r="BI424" s="184">
        <f>IF(N424="nulová",J424,0)</f>
        <v>0</v>
      </c>
      <c r="BJ424" s="22" t="s">
        <v>81</v>
      </c>
      <c r="BK424" s="184">
        <f>ROUND(I424*H424,2)</f>
        <v>0</v>
      </c>
      <c r="BL424" s="22" t="s">
        <v>218</v>
      </c>
      <c r="BM424" s="22" t="s">
        <v>1314</v>
      </c>
    </row>
    <row r="425" spans="2:63" s="10" customFormat="1" ht="29.85" customHeight="1">
      <c r="B425" s="159"/>
      <c r="D425" s="160" t="s">
        <v>72</v>
      </c>
      <c r="E425" s="170" t="s">
        <v>618</v>
      </c>
      <c r="F425" s="170" t="s">
        <v>619</v>
      </c>
      <c r="I425" s="162"/>
      <c r="J425" s="171">
        <f>BK425</f>
        <v>0</v>
      </c>
      <c r="L425" s="159"/>
      <c r="M425" s="164"/>
      <c r="N425" s="165"/>
      <c r="O425" s="165"/>
      <c r="P425" s="166">
        <f>SUM(P426:P444)</f>
        <v>0</v>
      </c>
      <c r="Q425" s="165"/>
      <c r="R425" s="166">
        <f>SUM(R426:R444)</f>
        <v>0</v>
      </c>
      <c r="S425" s="165"/>
      <c r="T425" s="167">
        <f>SUM(T426:T444)</f>
        <v>0</v>
      </c>
      <c r="AR425" s="160" t="s">
        <v>83</v>
      </c>
      <c r="AT425" s="168" t="s">
        <v>72</v>
      </c>
      <c r="AU425" s="168" t="s">
        <v>81</v>
      </c>
      <c r="AY425" s="160" t="s">
        <v>178</v>
      </c>
      <c r="BK425" s="169">
        <f>SUM(BK426:BK444)</f>
        <v>0</v>
      </c>
    </row>
    <row r="426" spans="2:65" s="1" customFormat="1" ht="16.5" customHeight="1">
      <c r="B426" s="172"/>
      <c r="C426" s="173" t="s">
        <v>483</v>
      </c>
      <c r="D426" s="173" t="s">
        <v>180</v>
      </c>
      <c r="E426" s="174" t="s">
        <v>620</v>
      </c>
      <c r="F426" s="175" t="s">
        <v>621</v>
      </c>
      <c r="G426" s="176" t="s">
        <v>183</v>
      </c>
      <c r="H426" s="177">
        <v>4.95</v>
      </c>
      <c r="I426" s="178"/>
      <c r="J426" s="179">
        <f>ROUND(I426*H426,2)</f>
        <v>0</v>
      </c>
      <c r="K426" s="175" t="s">
        <v>191</v>
      </c>
      <c r="L426" s="39"/>
      <c r="M426" s="180" t="s">
        <v>5</v>
      </c>
      <c r="N426" s="181" t="s">
        <v>44</v>
      </c>
      <c r="O426" s="40"/>
      <c r="P426" s="182">
        <f>O426*H426</f>
        <v>0</v>
      </c>
      <c r="Q426" s="182">
        <v>0</v>
      </c>
      <c r="R426" s="182">
        <f>Q426*H426</f>
        <v>0</v>
      </c>
      <c r="S426" s="182">
        <v>0</v>
      </c>
      <c r="T426" s="183">
        <f>S426*H426</f>
        <v>0</v>
      </c>
      <c r="AR426" s="22" t="s">
        <v>218</v>
      </c>
      <c r="AT426" s="22" t="s">
        <v>180</v>
      </c>
      <c r="AU426" s="22" t="s">
        <v>83</v>
      </c>
      <c r="AY426" s="22" t="s">
        <v>178</v>
      </c>
      <c r="BE426" s="184">
        <f>IF(N426="základní",J426,0)</f>
        <v>0</v>
      </c>
      <c r="BF426" s="184">
        <f>IF(N426="snížená",J426,0)</f>
        <v>0</v>
      </c>
      <c r="BG426" s="184">
        <f>IF(N426="zákl. přenesená",J426,0)</f>
        <v>0</v>
      </c>
      <c r="BH426" s="184">
        <f>IF(N426="sníž. přenesená",J426,0)</f>
        <v>0</v>
      </c>
      <c r="BI426" s="184">
        <f>IF(N426="nulová",J426,0)</f>
        <v>0</v>
      </c>
      <c r="BJ426" s="22" t="s">
        <v>81</v>
      </c>
      <c r="BK426" s="184">
        <f>ROUND(I426*H426,2)</f>
        <v>0</v>
      </c>
      <c r="BL426" s="22" t="s">
        <v>218</v>
      </c>
      <c r="BM426" s="22" t="s">
        <v>1315</v>
      </c>
    </row>
    <row r="427" spans="2:51" s="11" customFormat="1" ht="13.5">
      <c r="B427" s="185"/>
      <c r="D427" s="186" t="s">
        <v>186</v>
      </c>
      <c r="E427" s="187" t="s">
        <v>5</v>
      </c>
      <c r="F427" s="188" t="s">
        <v>1316</v>
      </c>
      <c r="H427" s="189">
        <v>4.95</v>
      </c>
      <c r="I427" s="190"/>
      <c r="L427" s="185"/>
      <c r="M427" s="191"/>
      <c r="N427" s="192"/>
      <c r="O427" s="192"/>
      <c r="P427" s="192"/>
      <c r="Q427" s="192"/>
      <c r="R427" s="192"/>
      <c r="S427" s="192"/>
      <c r="T427" s="193"/>
      <c r="AT427" s="187" t="s">
        <v>186</v>
      </c>
      <c r="AU427" s="187" t="s">
        <v>83</v>
      </c>
      <c r="AV427" s="11" t="s">
        <v>83</v>
      </c>
      <c r="AW427" s="11" t="s">
        <v>37</v>
      </c>
      <c r="AX427" s="11" t="s">
        <v>73</v>
      </c>
      <c r="AY427" s="187" t="s">
        <v>178</v>
      </c>
    </row>
    <row r="428" spans="2:51" s="12" customFormat="1" ht="13.5">
      <c r="B428" s="194"/>
      <c r="D428" s="186" t="s">
        <v>186</v>
      </c>
      <c r="E428" s="195" t="s">
        <v>5</v>
      </c>
      <c r="F428" s="196" t="s">
        <v>188</v>
      </c>
      <c r="H428" s="197">
        <v>4.95</v>
      </c>
      <c r="I428" s="198"/>
      <c r="L428" s="194"/>
      <c r="M428" s="199"/>
      <c r="N428" s="200"/>
      <c r="O428" s="200"/>
      <c r="P428" s="200"/>
      <c r="Q428" s="200"/>
      <c r="R428" s="200"/>
      <c r="S428" s="200"/>
      <c r="T428" s="201"/>
      <c r="AT428" s="195" t="s">
        <v>186</v>
      </c>
      <c r="AU428" s="195" t="s">
        <v>83</v>
      </c>
      <c r="AV428" s="12" t="s">
        <v>185</v>
      </c>
      <c r="AW428" s="12" t="s">
        <v>37</v>
      </c>
      <c r="AX428" s="12" t="s">
        <v>81</v>
      </c>
      <c r="AY428" s="195" t="s">
        <v>178</v>
      </c>
    </row>
    <row r="429" spans="2:65" s="1" customFormat="1" ht="16.5" customHeight="1">
      <c r="B429" s="172"/>
      <c r="C429" s="173" t="s">
        <v>1317</v>
      </c>
      <c r="D429" s="173" t="s">
        <v>180</v>
      </c>
      <c r="E429" s="174" t="s">
        <v>624</v>
      </c>
      <c r="F429" s="175" t="s">
        <v>625</v>
      </c>
      <c r="G429" s="176" t="s">
        <v>290</v>
      </c>
      <c r="H429" s="177">
        <v>83.05</v>
      </c>
      <c r="I429" s="178"/>
      <c r="J429" s="179">
        <f>ROUND(I429*H429,2)</f>
        <v>0</v>
      </c>
      <c r="K429" s="175" t="s">
        <v>191</v>
      </c>
      <c r="L429" s="39"/>
      <c r="M429" s="180" t="s">
        <v>5</v>
      </c>
      <c r="N429" s="181" t="s">
        <v>44</v>
      </c>
      <c r="O429" s="40"/>
      <c r="P429" s="182">
        <f>O429*H429</f>
        <v>0</v>
      </c>
      <c r="Q429" s="182">
        <v>0</v>
      </c>
      <c r="R429" s="182">
        <f>Q429*H429</f>
        <v>0</v>
      </c>
      <c r="S429" s="182">
        <v>0</v>
      </c>
      <c r="T429" s="183">
        <f>S429*H429</f>
        <v>0</v>
      </c>
      <c r="AR429" s="22" t="s">
        <v>218</v>
      </c>
      <c r="AT429" s="22" t="s">
        <v>180</v>
      </c>
      <c r="AU429" s="22" t="s">
        <v>83</v>
      </c>
      <c r="AY429" s="22" t="s">
        <v>178</v>
      </c>
      <c r="BE429" s="184">
        <f>IF(N429="základní",J429,0)</f>
        <v>0</v>
      </c>
      <c r="BF429" s="184">
        <f>IF(N429="snížená",J429,0)</f>
        <v>0</v>
      </c>
      <c r="BG429" s="184">
        <f>IF(N429="zákl. přenesená",J429,0)</f>
        <v>0</v>
      </c>
      <c r="BH429" s="184">
        <f>IF(N429="sníž. přenesená",J429,0)</f>
        <v>0</v>
      </c>
      <c r="BI429" s="184">
        <f>IF(N429="nulová",J429,0)</f>
        <v>0</v>
      </c>
      <c r="BJ429" s="22" t="s">
        <v>81</v>
      </c>
      <c r="BK429" s="184">
        <f>ROUND(I429*H429,2)</f>
        <v>0</v>
      </c>
      <c r="BL429" s="22" t="s">
        <v>218</v>
      </c>
      <c r="BM429" s="22" t="s">
        <v>1318</v>
      </c>
    </row>
    <row r="430" spans="2:51" s="11" customFormat="1" ht="13.5">
      <c r="B430" s="185"/>
      <c r="D430" s="186" t="s">
        <v>186</v>
      </c>
      <c r="E430" s="187" t="s">
        <v>5</v>
      </c>
      <c r="F430" s="188" t="s">
        <v>1319</v>
      </c>
      <c r="H430" s="189">
        <v>83.05</v>
      </c>
      <c r="I430" s="190"/>
      <c r="L430" s="185"/>
      <c r="M430" s="191"/>
      <c r="N430" s="192"/>
      <c r="O430" s="192"/>
      <c r="P430" s="192"/>
      <c r="Q430" s="192"/>
      <c r="R430" s="192"/>
      <c r="S430" s="192"/>
      <c r="T430" s="193"/>
      <c r="AT430" s="187" t="s">
        <v>186</v>
      </c>
      <c r="AU430" s="187" t="s">
        <v>83</v>
      </c>
      <c r="AV430" s="11" t="s">
        <v>83</v>
      </c>
      <c r="AW430" s="11" t="s">
        <v>37</v>
      </c>
      <c r="AX430" s="11" t="s">
        <v>73</v>
      </c>
      <c r="AY430" s="187" t="s">
        <v>178</v>
      </c>
    </row>
    <row r="431" spans="2:51" s="12" customFormat="1" ht="13.5">
      <c r="B431" s="194"/>
      <c r="D431" s="186" t="s">
        <v>186</v>
      </c>
      <c r="E431" s="195" t="s">
        <v>5</v>
      </c>
      <c r="F431" s="196" t="s">
        <v>188</v>
      </c>
      <c r="H431" s="197">
        <v>83.05</v>
      </c>
      <c r="I431" s="198"/>
      <c r="L431" s="194"/>
      <c r="M431" s="199"/>
      <c r="N431" s="200"/>
      <c r="O431" s="200"/>
      <c r="P431" s="200"/>
      <c r="Q431" s="200"/>
      <c r="R431" s="200"/>
      <c r="S431" s="200"/>
      <c r="T431" s="201"/>
      <c r="AT431" s="195" t="s">
        <v>186</v>
      </c>
      <c r="AU431" s="195" t="s">
        <v>83</v>
      </c>
      <c r="AV431" s="12" t="s">
        <v>185</v>
      </c>
      <c r="AW431" s="12" t="s">
        <v>37</v>
      </c>
      <c r="AX431" s="12" t="s">
        <v>81</v>
      </c>
      <c r="AY431" s="195" t="s">
        <v>178</v>
      </c>
    </row>
    <row r="432" spans="2:65" s="1" customFormat="1" ht="16.5" customHeight="1">
      <c r="B432" s="172"/>
      <c r="C432" s="173" t="s">
        <v>487</v>
      </c>
      <c r="D432" s="173" t="s">
        <v>180</v>
      </c>
      <c r="E432" s="174" t="s">
        <v>633</v>
      </c>
      <c r="F432" s="175" t="s">
        <v>634</v>
      </c>
      <c r="G432" s="176" t="s">
        <v>290</v>
      </c>
      <c r="H432" s="177">
        <v>39.8</v>
      </c>
      <c r="I432" s="178"/>
      <c r="J432" s="179">
        <f>ROUND(I432*H432,2)</f>
        <v>0</v>
      </c>
      <c r="K432" s="175" t="s">
        <v>191</v>
      </c>
      <c r="L432" s="39"/>
      <c r="M432" s="180" t="s">
        <v>5</v>
      </c>
      <c r="N432" s="181" t="s">
        <v>44</v>
      </c>
      <c r="O432" s="40"/>
      <c r="P432" s="182">
        <f>O432*H432</f>
        <v>0</v>
      </c>
      <c r="Q432" s="182">
        <v>0</v>
      </c>
      <c r="R432" s="182">
        <f>Q432*H432</f>
        <v>0</v>
      </c>
      <c r="S432" s="182">
        <v>0</v>
      </c>
      <c r="T432" s="183">
        <f>S432*H432</f>
        <v>0</v>
      </c>
      <c r="AR432" s="22" t="s">
        <v>218</v>
      </c>
      <c r="AT432" s="22" t="s">
        <v>180</v>
      </c>
      <c r="AU432" s="22" t="s">
        <v>83</v>
      </c>
      <c r="AY432" s="22" t="s">
        <v>178</v>
      </c>
      <c r="BE432" s="184">
        <f>IF(N432="základní",J432,0)</f>
        <v>0</v>
      </c>
      <c r="BF432" s="184">
        <f>IF(N432="snížená",J432,0)</f>
        <v>0</v>
      </c>
      <c r="BG432" s="184">
        <f>IF(N432="zákl. přenesená",J432,0)</f>
        <v>0</v>
      </c>
      <c r="BH432" s="184">
        <f>IF(N432="sníž. přenesená",J432,0)</f>
        <v>0</v>
      </c>
      <c r="BI432" s="184">
        <f>IF(N432="nulová",J432,0)</f>
        <v>0</v>
      </c>
      <c r="BJ432" s="22" t="s">
        <v>81</v>
      </c>
      <c r="BK432" s="184">
        <f>ROUND(I432*H432,2)</f>
        <v>0</v>
      </c>
      <c r="BL432" s="22" t="s">
        <v>218</v>
      </c>
      <c r="BM432" s="22" t="s">
        <v>1320</v>
      </c>
    </row>
    <row r="433" spans="2:51" s="11" customFormat="1" ht="13.5">
      <c r="B433" s="185"/>
      <c r="D433" s="186" t="s">
        <v>186</v>
      </c>
      <c r="E433" s="187" t="s">
        <v>5</v>
      </c>
      <c r="F433" s="188" t="s">
        <v>1321</v>
      </c>
      <c r="H433" s="189">
        <v>39.8</v>
      </c>
      <c r="I433" s="190"/>
      <c r="L433" s="185"/>
      <c r="M433" s="191"/>
      <c r="N433" s="192"/>
      <c r="O433" s="192"/>
      <c r="P433" s="192"/>
      <c r="Q433" s="192"/>
      <c r="R433" s="192"/>
      <c r="S433" s="192"/>
      <c r="T433" s="193"/>
      <c r="AT433" s="187" t="s">
        <v>186</v>
      </c>
      <c r="AU433" s="187" t="s">
        <v>83</v>
      </c>
      <c r="AV433" s="11" t="s">
        <v>83</v>
      </c>
      <c r="AW433" s="11" t="s">
        <v>37</v>
      </c>
      <c r="AX433" s="11" t="s">
        <v>73</v>
      </c>
      <c r="AY433" s="187" t="s">
        <v>178</v>
      </c>
    </row>
    <row r="434" spans="2:51" s="12" customFormat="1" ht="13.5">
      <c r="B434" s="194"/>
      <c r="D434" s="186" t="s">
        <v>186</v>
      </c>
      <c r="E434" s="195" t="s">
        <v>5</v>
      </c>
      <c r="F434" s="196" t="s">
        <v>188</v>
      </c>
      <c r="H434" s="197">
        <v>39.8</v>
      </c>
      <c r="I434" s="198"/>
      <c r="L434" s="194"/>
      <c r="M434" s="199"/>
      <c r="N434" s="200"/>
      <c r="O434" s="200"/>
      <c r="P434" s="200"/>
      <c r="Q434" s="200"/>
      <c r="R434" s="200"/>
      <c r="S434" s="200"/>
      <c r="T434" s="201"/>
      <c r="AT434" s="195" t="s">
        <v>186</v>
      </c>
      <c r="AU434" s="195" t="s">
        <v>83</v>
      </c>
      <c r="AV434" s="12" t="s">
        <v>185</v>
      </c>
      <c r="AW434" s="12" t="s">
        <v>37</v>
      </c>
      <c r="AX434" s="12" t="s">
        <v>81</v>
      </c>
      <c r="AY434" s="195" t="s">
        <v>178</v>
      </c>
    </row>
    <row r="435" spans="2:65" s="1" customFormat="1" ht="38.25" customHeight="1">
      <c r="B435" s="172"/>
      <c r="C435" s="173" t="s">
        <v>1322</v>
      </c>
      <c r="D435" s="173" t="s">
        <v>180</v>
      </c>
      <c r="E435" s="174" t="s">
        <v>637</v>
      </c>
      <c r="F435" s="175" t="s">
        <v>638</v>
      </c>
      <c r="G435" s="176" t="s">
        <v>183</v>
      </c>
      <c r="H435" s="177">
        <v>4.95</v>
      </c>
      <c r="I435" s="178"/>
      <c r="J435" s="179">
        <f>ROUND(I435*H435,2)</f>
        <v>0</v>
      </c>
      <c r="K435" s="175" t="s">
        <v>191</v>
      </c>
      <c r="L435" s="39"/>
      <c r="M435" s="180" t="s">
        <v>5</v>
      </c>
      <c r="N435" s="181" t="s">
        <v>44</v>
      </c>
      <c r="O435" s="40"/>
      <c r="P435" s="182">
        <f>O435*H435</f>
        <v>0</v>
      </c>
      <c r="Q435" s="182">
        <v>0</v>
      </c>
      <c r="R435" s="182">
        <f>Q435*H435</f>
        <v>0</v>
      </c>
      <c r="S435" s="182">
        <v>0</v>
      </c>
      <c r="T435" s="183">
        <f>S435*H435</f>
        <v>0</v>
      </c>
      <c r="AR435" s="22" t="s">
        <v>218</v>
      </c>
      <c r="AT435" s="22" t="s">
        <v>180</v>
      </c>
      <c r="AU435" s="22" t="s">
        <v>83</v>
      </c>
      <c r="AY435" s="22" t="s">
        <v>178</v>
      </c>
      <c r="BE435" s="184">
        <f>IF(N435="základní",J435,0)</f>
        <v>0</v>
      </c>
      <c r="BF435" s="184">
        <f>IF(N435="snížená",J435,0)</f>
        <v>0</v>
      </c>
      <c r="BG435" s="184">
        <f>IF(N435="zákl. přenesená",J435,0)</f>
        <v>0</v>
      </c>
      <c r="BH435" s="184">
        <f>IF(N435="sníž. přenesená",J435,0)</f>
        <v>0</v>
      </c>
      <c r="BI435" s="184">
        <f>IF(N435="nulová",J435,0)</f>
        <v>0</v>
      </c>
      <c r="BJ435" s="22" t="s">
        <v>81</v>
      </c>
      <c r="BK435" s="184">
        <f>ROUND(I435*H435,2)</f>
        <v>0</v>
      </c>
      <c r="BL435" s="22" t="s">
        <v>218</v>
      </c>
      <c r="BM435" s="22" t="s">
        <v>1323</v>
      </c>
    </row>
    <row r="436" spans="2:51" s="11" customFormat="1" ht="13.5">
      <c r="B436" s="185"/>
      <c r="D436" s="186" t="s">
        <v>186</v>
      </c>
      <c r="E436" s="187" t="s">
        <v>5</v>
      </c>
      <c r="F436" s="188" t="s">
        <v>1316</v>
      </c>
      <c r="H436" s="189">
        <v>4.95</v>
      </c>
      <c r="I436" s="190"/>
      <c r="L436" s="185"/>
      <c r="M436" s="191"/>
      <c r="N436" s="192"/>
      <c r="O436" s="192"/>
      <c r="P436" s="192"/>
      <c r="Q436" s="192"/>
      <c r="R436" s="192"/>
      <c r="S436" s="192"/>
      <c r="T436" s="193"/>
      <c r="AT436" s="187" t="s">
        <v>186</v>
      </c>
      <c r="AU436" s="187" t="s">
        <v>83</v>
      </c>
      <c r="AV436" s="11" t="s">
        <v>83</v>
      </c>
      <c r="AW436" s="11" t="s">
        <v>37</v>
      </c>
      <c r="AX436" s="11" t="s">
        <v>73</v>
      </c>
      <c r="AY436" s="187" t="s">
        <v>178</v>
      </c>
    </row>
    <row r="437" spans="2:51" s="12" customFormat="1" ht="13.5">
      <c r="B437" s="194"/>
      <c r="D437" s="186" t="s">
        <v>186</v>
      </c>
      <c r="E437" s="195" t="s">
        <v>5</v>
      </c>
      <c r="F437" s="196" t="s">
        <v>188</v>
      </c>
      <c r="H437" s="197">
        <v>4.95</v>
      </c>
      <c r="I437" s="198"/>
      <c r="L437" s="194"/>
      <c r="M437" s="199"/>
      <c r="N437" s="200"/>
      <c r="O437" s="200"/>
      <c r="P437" s="200"/>
      <c r="Q437" s="200"/>
      <c r="R437" s="200"/>
      <c r="S437" s="200"/>
      <c r="T437" s="201"/>
      <c r="AT437" s="195" t="s">
        <v>186</v>
      </c>
      <c r="AU437" s="195" t="s">
        <v>83</v>
      </c>
      <c r="AV437" s="12" t="s">
        <v>185</v>
      </c>
      <c r="AW437" s="12" t="s">
        <v>37</v>
      </c>
      <c r="AX437" s="12" t="s">
        <v>81</v>
      </c>
      <c r="AY437" s="195" t="s">
        <v>178</v>
      </c>
    </row>
    <row r="438" spans="2:65" s="1" customFormat="1" ht="25.5" customHeight="1">
      <c r="B438" s="172"/>
      <c r="C438" s="173" t="s">
        <v>492</v>
      </c>
      <c r="D438" s="173" t="s">
        <v>180</v>
      </c>
      <c r="E438" s="174" t="s">
        <v>1324</v>
      </c>
      <c r="F438" s="175" t="s">
        <v>653</v>
      </c>
      <c r="G438" s="176" t="s">
        <v>290</v>
      </c>
      <c r="H438" s="177">
        <v>60.9</v>
      </c>
      <c r="I438" s="178"/>
      <c r="J438" s="179">
        <f>ROUND(I438*H438,2)</f>
        <v>0</v>
      </c>
      <c r="K438" s="175" t="s">
        <v>5</v>
      </c>
      <c r="L438" s="39"/>
      <c r="M438" s="180" t="s">
        <v>5</v>
      </c>
      <c r="N438" s="181" t="s">
        <v>44</v>
      </c>
      <c r="O438" s="40"/>
      <c r="P438" s="182">
        <f>O438*H438</f>
        <v>0</v>
      </c>
      <c r="Q438" s="182">
        <v>0</v>
      </c>
      <c r="R438" s="182">
        <f>Q438*H438</f>
        <v>0</v>
      </c>
      <c r="S438" s="182">
        <v>0</v>
      </c>
      <c r="T438" s="183">
        <f>S438*H438</f>
        <v>0</v>
      </c>
      <c r="AR438" s="22" t="s">
        <v>218</v>
      </c>
      <c r="AT438" s="22" t="s">
        <v>180</v>
      </c>
      <c r="AU438" s="22" t="s">
        <v>83</v>
      </c>
      <c r="AY438" s="22" t="s">
        <v>178</v>
      </c>
      <c r="BE438" s="184">
        <f>IF(N438="základní",J438,0)</f>
        <v>0</v>
      </c>
      <c r="BF438" s="184">
        <f>IF(N438="snížená",J438,0)</f>
        <v>0</v>
      </c>
      <c r="BG438" s="184">
        <f>IF(N438="zákl. přenesená",J438,0)</f>
        <v>0</v>
      </c>
      <c r="BH438" s="184">
        <f>IF(N438="sníž. přenesená",J438,0)</f>
        <v>0</v>
      </c>
      <c r="BI438" s="184">
        <f>IF(N438="nulová",J438,0)</f>
        <v>0</v>
      </c>
      <c r="BJ438" s="22" t="s">
        <v>81</v>
      </c>
      <c r="BK438" s="184">
        <f>ROUND(I438*H438,2)</f>
        <v>0</v>
      </c>
      <c r="BL438" s="22" t="s">
        <v>218</v>
      </c>
      <c r="BM438" s="22" t="s">
        <v>1325</v>
      </c>
    </row>
    <row r="439" spans="2:51" s="11" customFormat="1" ht="13.5">
      <c r="B439" s="185"/>
      <c r="D439" s="186" t="s">
        <v>186</v>
      </c>
      <c r="E439" s="187" t="s">
        <v>5</v>
      </c>
      <c r="F439" s="188" t="s">
        <v>1326</v>
      </c>
      <c r="H439" s="189">
        <v>60.9</v>
      </c>
      <c r="I439" s="190"/>
      <c r="L439" s="185"/>
      <c r="M439" s="191"/>
      <c r="N439" s="192"/>
      <c r="O439" s="192"/>
      <c r="P439" s="192"/>
      <c r="Q439" s="192"/>
      <c r="R439" s="192"/>
      <c r="S439" s="192"/>
      <c r="T439" s="193"/>
      <c r="AT439" s="187" t="s">
        <v>186</v>
      </c>
      <c r="AU439" s="187" t="s">
        <v>83</v>
      </c>
      <c r="AV439" s="11" t="s">
        <v>83</v>
      </c>
      <c r="AW439" s="11" t="s">
        <v>37</v>
      </c>
      <c r="AX439" s="11" t="s">
        <v>73</v>
      </c>
      <c r="AY439" s="187" t="s">
        <v>178</v>
      </c>
    </row>
    <row r="440" spans="2:51" s="12" customFormat="1" ht="13.5">
      <c r="B440" s="194"/>
      <c r="D440" s="186" t="s">
        <v>186</v>
      </c>
      <c r="E440" s="195" t="s">
        <v>5</v>
      </c>
      <c r="F440" s="196" t="s">
        <v>188</v>
      </c>
      <c r="H440" s="197">
        <v>60.9</v>
      </c>
      <c r="I440" s="198"/>
      <c r="L440" s="194"/>
      <c r="M440" s="199"/>
      <c r="N440" s="200"/>
      <c r="O440" s="200"/>
      <c r="P440" s="200"/>
      <c r="Q440" s="200"/>
      <c r="R440" s="200"/>
      <c r="S440" s="200"/>
      <c r="T440" s="201"/>
      <c r="AT440" s="195" t="s">
        <v>186</v>
      </c>
      <c r="AU440" s="195" t="s">
        <v>83</v>
      </c>
      <c r="AV440" s="12" t="s">
        <v>185</v>
      </c>
      <c r="AW440" s="12" t="s">
        <v>37</v>
      </c>
      <c r="AX440" s="12" t="s">
        <v>81</v>
      </c>
      <c r="AY440" s="195" t="s">
        <v>178</v>
      </c>
    </row>
    <row r="441" spans="2:65" s="1" customFormat="1" ht="25.5" customHeight="1">
      <c r="B441" s="172"/>
      <c r="C441" s="173" t="s">
        <v>1327</v>
      </c>
      <c r="D441" s="173" t="s">
        <v>180</v>
      </c>
      <c r="E441" s="174" t="s">
        <v>648</v>
      </c>
      <c r="F441" s="175" t="s">
        <v>649</v>
      </c>
      <c r="G441" s="176" t="s">
        <v>290</v>
      </c>
      <c r="H441" s="177">
        <v>83.05</v>
      </c>
      <c r="I441" s="178"/>
      <c r="J441" s="179">
        <f>ROUND(I441*H441,2)</f>
        <v>0</v>
      </c>
      <c r="K441" s="175" t="s">
        <v>267</v>
      </c>
      <c r="L441" s="39"/>
      <c r="M441" s="180" t="s">
        <v>5</v>
      </c>
      <c r="N441" s="181" t="s">
        <v>44</v>
      </c>
      <c r="O441" s="40"/>
      <c r="P441" s="182">
        <f>O441*H441</f>
        <v>0</v>
      </c>
      <c r="Q441" s="182">
        <v>0</v>
      </c>
      <c r="R441" s="182">
        <f>Q441*H441</f>
        <v>0</v>
      </c>
      <c r="S441" s="182">
        <v>0</v>
      </c>
      <c r="T441" s="183">
        <f>S441*H441</f>
        <v>0</v>
      </c>
      <c r="AR441" s="22" t="s">
        <v>218</v>
      </c>
      <c r="AT441" s="22" t="s">
        <v>180</v>
      </c>
      <c r="AU441" s="22" t="s">
        <v>83</v>
      </c>
      <c r="AY441" s="22" t="s">
        <v>178</v>
      </c>
      <c r="BE441" s="184">
        <f>IF(N441="základní",J441,0)</f>
        <v>0</v>
      </c>
      <c r="BF441" s="184">
        <f>IF(N441="snížená",J441,0)</f>
        <v>0</v>
      </c>
      <c r="BG441" s="184">
        <f>IF(N441="zákl. přenesená",J441,0)</f>
        <v>0</v>
      </c>
      <c r="BH441" s="184">
        <f>IF(N441="sníž. přenesená",J441,0)</f>
        <v>0</v>
      </c>
      <c r="BI441" s="184">
        <f>IF(N441="nulová",J441,0)</f>
        <v>0</v>
      </c>
      <c r="BJ441" s="22" t="s">
        <v>81</v>
      </c>
      <c r="BK441" s="184">
        <f>ROUND(I441*H441,2)</f>
        <v>0</v>
      </c>
      <c r="BL441" s="22" t="s">
        <v>218</v>
      </c>
      <c r="BM441" s="22" t="s">
        <v>1328</v>
      </c>
    </row>
    <row r="442" spans="2:65" s="1" customFormat="1" ht="16.5" customHeight="1">
      <c r="B442" s="172"/>
      <c r="C442" s="173" t="s">
        <v>498</v>
      </c>
      <c r="D442" s="173" t="s">
        <v>180</v>
      </c>
      <c r="E442" s="174" t="s">
        <v>657</v>
      </c>
      <c r="F442" s="175" t="s">
        <v>658</v>
      </c>
      <c r="G442" s="176" t="s">
        <v>290</v>
      </c>
      <c r="H442" s="177">
        <v>60.9</v>
      </c>
      <c r="I442" s="178"/>
      <c r="J442" s="179">
        <f>ROUND(I442*H442,2)</f>
        <v>0</v>
      </c>
      <c r="K442" s="175" t="s">
        <v>197</v>
      </c>
      <c r="L442" s="39"/>
      <c r="M442" s="180" t="s">
        <v>5</v>
      </c>
      <c r="N442" s="181" t="s">
        <v>44</v>
      </c>
      <c r="O442" s="40"/>
      <c r="P442" s="182">
        <f>O442*H442</f>
        <v>0</v>
      </c>
      <c r="Q442" s="182">
        <v>0</v>
      </c>
      <c r="R442" s="182">
        <f>Q442*H442</f>
        <v>0</v>
      </c>
      <c r="S442" s="182">
        <v>0</v>
      </c>
      <c r="T442" s="183">
        <f>S442*H442</f>
        <v>0</v>
      </c>
      <c r="AR442" s="22" t="s">
        <v>218</v>
      </c>
      <c r="AT442" s="22" t="s">
        <v>180</v>
      </c>
      <c r="AU442" s="22" t="s">
        <v>83</v>
      </c>
      <c r="AY442" s="22" t="s">
        <v>178</v>
      </c>
      <c r="BE442" s="184">
        <f>IF(N442="základní",J442,0)</f>
        <v>0</v>
      </c>
      <c r="BF442" s="184">
        <f>IF(N442="snížená",J442,0)</f>
        <v>0</v>
      </c>
      <c r="BG442" s="184">
        <f>IF(N442="zákl. přenesená",J442,0)</f>
        <v>0</v>
      </c>
      <c r="BH442" s="184">
        <f>IF(N442="sníž. přenesená",J442,0)</f>
        <v>0</v>
      </c>
      <c r="BI442" s="184">
        <f>IF(N442="nulová",J442,0)</f>
        <v>0</v>
      </c>
      <c r="BJ442" s="22" t="s">
        <v>81</v>
      </c>
      <c r="BK442" s="184">
        <f>ROUND(I442*H442,2)</f>
        <v>0</v>
      </c>
      <c r="BL442" s="22" t="s">
        <v>218</v>
      </c>
      <c r="BM442" s="22" t="s">
        <v>1329</v>
      </c>
    </row>
    <row r="443" spans="2:65" s="1" customFormat="1" ht="25.5" customHeight="1">
      <c r="B443" s="172"/>
      <c r="C443" s="173" t="s">
        <v>1330</v>
      </c>
      <c r="D443" s="173" t="s">
        <v>180</v>
      </c>
      <c r="E443" s="174" t="s">
        <v>665</v>
      </c>
      <c r="F443" s="175" t="s">
        <v>666</v>
      </c>
      <c r="G443" s="176" t="s">
        <v>290</v>
      </c>
      <c r="H443" s="177">
        <v>50</v>
      </c>
      <c r="I443" s="178"/>
      <c r="J443" s="179">
        <f>ROUND(I443*H443,2)</f>
        <v>0</v>
      </c>
      <c r="K443" s="175" t="s">
        <v>5</v>
      </c>
      <c r="L443" s="39"/>
      <c r="M443" s="180" t="s">
        <v>5</v>
      </c>
      <c r="N443" s="181" t="s">
        <v>44</v>
      </c>
      <c r="O443" s="40"/>
      <c r="P443" s="182">
        <f>O443*H443</f>
        <v>0</v>
      </c>
      <c r="Q443" s="182">
        <v>0</v>
      </c>
      <c r="R443" s="182">
        <f>Q443*H443</f>
        <v>0</v>
      </c>
      <c r="S443" s="182">
        <v>0</v>
      </c>
      <c r="T443" s="183">
        <f>S443*H443</f>
        <v>0</v>
      </c>
      <c r="AR443" s="22" t="s">
        <v>218</v>
      </c>
      <c r="AT443" s="22" t="s">
        <v>180</v>
      </c>
      <c r="AU443" s="22" t="s">
        <v>83</v>
      </c>
      <c r="AY443" s="22" t="s">
        <v>178</v>
      </c>
      <c r="BE443" s="184">
        <f>IF(N443="základní",J443,0)</f>
        <v>0</v>
      </c>
      <c r="BF443" s="184">
        <f>IF(N443="snížená",J443,0)</f>
        <v>0</v>
      </c>
      <c r="BG443" s="184">
        <f>IF(N443="zákl. přenesená",J443,0)</f>
        <v>0</v>
      </c>
      <c r="BH443" s="184">
        <f>IF(N443="sníž. přenesená",J443,0)</f>
        <v>0</v>
      </c>
      <c r="BI443" s="184">
        <f>IF(N443="nulová",J443,0)</f>
        <v>0</v>
      </c>
      <c r="BJ443" s="22" t="s">
        <v>81</v>
      </c>
      <c r="BK443" s="184">
        <f>ROUND(I443*H443,2)</f>
        <v>0</v>
      </c>
      <c r="BL443" s="22" t="s">
        <v>218</v>
      </c>
      <c r="BM443" s="22" t="s">
        <v>1331</v>
      </c>
    </row>
    <row r="444" spans="2:65" s="1" customFormat="1" ht="38.25" customHeight="1">
      <c r="B444" s="172"/>
      <c r="C444" s="173" t="s">
        <v>503</v>
      </c>
      <c r="D444" s="173" t="s">
        <v>180</v>
      </c>
      <c r="E444" s="174" t="s">
        <v>668</v>
      </c>
      <c r="F444" s="175" t="s">
        <v>669</v>
      </c>
      <c r="G444" s="176" t="s">
        <v>560</v>
      </c>
      <c r="H444" s="212"/>
      <c r="I444" s="178"/>
      <c r="J444" s="179">
        <f>ROUND(I444*H444,2)</f>
        <v>0</v>
      </c>
      <c r="K444" s="175" t="s">
        <v>191</v>
      </c>
      <c r="L444" s="39"/>
      <c r="M444" s="180" t="s">
        <v>5</v>
      </c>
      <c r="N444" s="181" t="s">
        <v>44</v>
      </c>
      <c r="O444" s="40"/>
      <c r="P444" s="182">
        <f>O444*H444</f>
        <v>0</v>
      </c>
      <c r="Q444" s="182">
        <v>0</v>
      </c>
      <c r="R444" s="182">
        <f>Q444*H444</f>
        <v>0</v>
      </c>
      <c r="S444" s="182">
        <v>0</v>
      </c>
      <c r="T444" s="183">
        <f>S444*H444</f>
        <v>0</v>
      </c>
      <c r="AR444" s="22" t="s">
        <v>218</v>
      </c>
      <c r="AT444" s="22" t="s">
        <v>180</v>
      </c>
      <c r="AU444" s="22" t="s">
        <v>83</v>
      </c>
      <c r="AY444" s="22" t="s">
        <v>178</v>
      </c>
      <c r="BE444" s="184">
        <f>IF(N444="základní",J444,0)</f>
        <v>0</v>
      </c>
      <c r="BF444" s="184">
        <f>IF(N444="snížená",J444,0)</f>
        <v>0</v>
      </c>
      <c r="BG444" s="184">
        <f>IF(N444="zákl. přenesená",J444,0)</f>
        <v>0</v>
      </c>
      <c r="BH444" s="184">
        <f>IF(N444="sníž. přenesená",J444,0)</f>
        <v>0</v>
      </c>
      <c r="BI444" s="184">
        <f>IF(N444="nulová",J444,0)</f>
        <v>0</v>
      </c>
      <c r="BJ444" s="22" t="s">
        <v>81</v>
      </c>
      <c r="BK444" s="184">
        <f>ROUND(I444*H444,2)</f>
        <v>0</v>
      </c>
      <c r="BL444" s="22" t="s">
        <v>218</v>
      </c>
      <c r="BM444" s="22" t="s">
        <v>1332</v>
      </c>
    </row>
    <row r="445" spans="2:63" s="10" customFormat="1" ht="29.85" customHeight="1">
      <c r="B445" s="159"/>
      <c r="D445" s="160" t="s">
        <v>72</v>
      </c>
      <c r="E445" s="170" t="s">
        <v>671</v>
      </c>
      <c r="F445" s="170" t="s">
        <v>672</v>
      </c>
      <c r="I445" s="162"/>
      <c r="J445" s="171">
        <f>BK445</f>
        <v>0</v>
      </c>
      <c r="L445" s="159"/>
      <c r="M445" s="164"/>
      <c r="N445" s="165"/>
      <c r="O445" s="165"/>
      <c r="P445" s="166">
        <f>SUM(P446:P465)</f>
        <v>0</v>
      </c>
      <c r="Q445" s="165"/>
      <c r="R445" s="166">
        <f>SUM(R446:R465)</f>
        <v>0</v>
      </c>
      <c r="S445" s="165"/>
      <c r="T445" s="167">
        <f>SUM(T446:T465)</f>
        <v>0</v>
      </c>
      <c r="AR445" s="160" t="s">
        <v>83</v>
      </c>
      <c r="AT445" s="168" t="s">
        <v>72</v>
      </c>
      <c r="AU445" s="168" t="s">
        <v>81</v>
      </c>
      <c r="AY445" s="160" t="s">
        <v>178</v>
      </c>
      <c r="BK445" s="169">
        <f>SUM(BK446:BK465)</f>
        <v>0</v>
      </c>
    </row>
    <row r="446" spans="2:65" s="1" customFormat="1" ht="16.5" customHeight="1">
      <c r="B446" s="172"/>
      <c r="C446" s="173" t="s">
        <v>1333</v>
      </c>
      <c r="D446" s="173" t="s">
        <v>180</v>
      </c>
      <c r="E446" s="174" t="s">
        <v>1334</v>
      </c>
      <c r="F446" s="175" t="s">
        <v>1335</v>
      </c>
      <c r="G446" s="176" t="s">
        <v>183</v>
      </c>
      <c r="H446" s="177">
        <v>26.615</v>
      </c>
      <c r="I446" s="178"/>
      <c r="J446" s="179">
        <f>ROUND(I446*H446,2)</f>
        <v>0</v>
      </c>
      <c r="K446" s="175" t="s">
        <v>5</v>
      </c>
      <c r="L446" s="39"/>
      <c r="M446" s="180" t="s">
        <v>5</v>
      </c>
      <c r="N446" s="181" t="s">
        <v>44</v>
      </c>
      <c r="O446" s="40"/>
      <c r="P446" s="182">
        <f>O446*H446</f>
        <v>0</v>
      </c>
      <c r="Q446" s="182">
        <v>0</v>
      </c>
      <c r="R446" s="182">
        <f>Q446*H446</f>
        <v>0</v>
      </c>
      <c r="S446" s="182">
        <v>0</v>
      </c>
      <c r="T446" s="183">
        <f>S446*H446</f>
        <v>0</v>
      </c>
      <c r="AR446" s="22" t="s">
        <v>218</v>
      </c>
      <c r="AT446" s="22" t="s">
        <v>180</v>
      </c>
      <c r="AU446" s="22" t="s">
        <v>83</v>
      </c>
      <c r="AY446" s="22" t="s">
        <v>178</v>
      </c>
      <c r="BE446" s="184">
        <f>IF(N446="základní",J446,0)</f>
        <v>0</v>
      </c>
      <c r="BF446" s="184">
        <f>IF(N446="snížená",J446,0)</f>
        <v>0</v>
      </c>
      <c r="BG446" s="184">
        <f>IF(N446="zákl. přenesená",J446,0)</f>
        <v>0</v>
      </c>
      <c r="BH446" s="184">
        <f>IF(N446="sníž. přenesená",J446,0)</f>
        <v>0</v>
      </c>
      <c r="BI446" s="184">
        <f>IF(N446="nulová",J446,0)</f>
        <v>0</v>
      </c>
      <c r="BJ446" s="22" t="s">
        <v>81</v>
      </c>
      <c r="BK446" s="184">
        <f>ROUND(I446*H446,2)</f>
        <v>0</v>
      </c>
      <c r="BL446" s="22" t="s">
        <v>218</v>
      </c>
      <c r="BM446" s="22" t="s">
        <v>1336</v>
      </c>
    </row>
    <row r="447" spans="2:51" s="11" customFormat="1" ht="13.5">
      <c r="B447" s="185"/>
      <c r="D447" s="186" t="s">
        <v>186</v>
      </c>
      <c r="E447" s="187" t="s">
        <v>5</v>
      </c>
      <c r="F447" s="188" t="s">
        <v>1337</v>
      </c>
      <c r="H447" s="189">
        <v>26.615</v>
      </c>
      <c r="I447" s="190"/>
      <c r="L447" s="185"/>
      <c r="M447" s="191"/>
      <c r="N447" s="192"/>
      <c r="O447" s="192"/>
      <c r="P447" s="192"/>
      <c r="Q447" s="192"/>
      <c r="R447" s="192"/>
      <c r="S447" s="192"/>
      <c r="T447" s="193"/>
      <c r="AT447" s="187" t="s">
        <v>186</v>
      </c>
      <c r="AU447" s="187" t="s">
        <v>83</v>
      </c>
      <c r="AV447" s="11" t="s">
        <v>83</v>
      </c>
      <c r="AW447" s="11" t="s">
        <v>37</v>
      </c>
      <c r="AX447" s="11" t="s">
        <v>73</v>
      </c>
      <c r="AY447" s="187" t="s">
        <v>178</v>
      </c>
    </row>
    <row r="448" spans="2:51" s="12" customFormat="1" ht="13.5">
      <c r="B448" s="194"/>
      <c r="D448" s="186" t="s">
        <v>186</v>
      </c>
      <c r="E448" s="195" t="s">
        <v>5</v>
      </c>
      <c r="F448" s="196" t="s">
        <v>188</v>
      </c>
      <c r="H448" s="197">
        <v>26.615</v>
      </c>
      <c r="I448" s="198"/>
      <c r="L448" s="194"/>
      <c r="M448" s="199"/>
      <c r="N448" s="200"/>
      <c r="O448" s="200"/>
      <c r="P448" s="200"/>
      <c r="Q448" s="200"/>
      <c r="R448" s="200"/>
      <c r="S448" s="200"/>
      <c r="T448" s="201"/>
      <c r="AT448" s="195" t="s">
        <v>186</v>
      </c>
      <c r="AU448" s="195" t="s">
        <v>83</v>
      </c>
      <c r="AV448" s="12" t="s">
        <v>185</v>
      </c>
      <c r="AW448" s="12" t="s">
        <v>37</v>
      </c>
      <c r="AX448" s="12" t="s">
        <v>81</v>
      </c>
      <c r="AY448" s="195" t="s">
        <v>178</v>
      </c>
    </row>
    <row r="449" spans="2:65" s="1" customFormat="1" ht="25.5" customHeight="1">
      <c r="B449" s="172"/>
      <c r="C449" s="173" t="s">
        <v>506</v>
      </c>
      <c r="D449" s="173" t="s">
        <v>180</v>
      </c>
      <c r="E449" s="174" t="s">
        <v>674</v>
      </c>
      <c r="F449" s="175" t="s">
        <v>675</v>
      </c>
      <c r="G449" s="176" t="s">
        <v>299</v>
      </c>
      <c r="H449" s="177">
        <v>27.3</v>
      </c>
      <c r="I449" s="178"/>
      <c r="J449" s="179">
        <f>ROUND(I449*H449,2)</f>
        <v>0</v>
      </c>
      <c r="K449" s="175" t="s">
        <v>191</v>
      </c>
      <c r="L449" s="39"/>
      <c r="M449" s="180" t="s">
        <v>5</v>
      </c>
      <c r="N449" s="181" t="s">
        <v>44</v>
      </c>
      <c r="O449" s="40"/>
      <c r="P449" s="182">
        <f>O449*H449</f>
        <v>0</v>
      </c>
      <c r="Q449" s="182">
        <v>0</v>
      </c>
      <c r="R449" s="182">
        <f>Q449*H449</f>
        <v>0</v>
      </c>
      <c r="S449" s="182">
        <v>0</v>
      </c>
      <c r="T449" s="183">
        <f>S449*H449</f>
        <v>0</v>
      </c>
      <c r="AR449" s="22" t="s">
        <v>218</v>
      </c>
      <c r="AT449" s="22" t="s">
        <v>180</v>
      </c>
      <c r="AU449" s="22" t="s">
        <v>83</v>
      </c>
      <c r="AY449" s="22" t="s">
        <v>178</v>
      </c>
      <c r="BE449" s="184">
        <f>IF(N449="základní",J449,0)</f>
        <v>0</v>
      </c>
      <c r="BF449" s="184">
        <f>IF(N449="snížená",J449,0)</f>
        <v>0</v>
      </c>
      <c r="BG449" s="184">
        <f>IF(N449="zákl. přenesená",J449,0)</f>
        <v>0</v>
      </c>
      <c r="BH449" s="184">
        <f>IF(N449="sníž. přenesená",J449,0)</f>
        <v>0</v>
      </c>
      <c r="BI449" s="184">
        <f>IF(N449="nulová",J449,0)</f>
        <v>0</v>
      </c>
      <c r="BJ449" s="22" t="s">
        <v>81</v>
      </c>
      <c r="BK449" s="184">
        <f>ROUND(I449*H449,2)</f>
        <v>0</v>
      </c>
      <c r="BL449" s="22" t="s">
        <v>218</v>
      </c>
      <c r="BM449" s="22" t="s">
        <v>1338</v>
      </c>
    </row>
    <row r="450" spans="2:51" s="11" customFormat="1" ht="13.5">
      <c r="B450" s="185"/>
      <c r="D450" s="186" t="s">
        <v>186</v>
      </c>
      <c r="E450" s="187" t="s">
        <v>5</v>
      </c>
      <c r="F450" s="188" t="s">
        <v>1339</v>
      </c>
      <c r="H450" s="189">
        <v>27.3</v>
      </c>
      <c r="I450" s="190"/>
      <c r="L450" s="185"/>
      <c r="M450" s="191"/>
      <c r="N450" s="192"/>
      <c r="O450" s="192"/>
      <c r="P450" s="192"/>
      <c r="Q450" s="192"/>
      <c r="R450" s="192"/>
      <c r="S450" s="192"/>
      <c r="T450" s="193"/>
      <c r="AT450" s="187" t="s">
        <v>186</v>
      </c>
      <c r="AU450" s="187" t="s">
        <v>83</v>
      </c>
      <c r="AV450" s="11" t="s">
        <v>83</v>
      </c>
      <c r="AW450" s="11" t="s">
        <v>37</v>
      </c>
      <c r="AX450" s="11" t="s">
        <v>73</v>
      </c>
      <c r="AY450" s="187" t="s">
        <v>178</v>
      </c>
    </row>
    <row r="451" spans="2:51" s="12" customFormat="1" ht="13.5">
      <c r="B451" s="194"/>
      <c r="D451" s="186" t="s">
        <v>186</v>
      </c>
      <c r="E451" s="195" t="s">
        <v>5</v>
      </c>
      <c r="F451" s="196" t="s">
        <v>188</v>
      </c>
      <c r="H451" s="197">
        <v>27.3</v>
      </c>
      <c r="I451" s="198"/>
      <c r="L451" s="194"/>
      <c r="M451" s="199"/>
      <c r="N451" s="200"/>
      <c r="O451" s="200"/>
      <c r="P451" s="200"/>
      <c r="Q451" s="200"/>
      <c r="R451" s="200"/>
      <c r="S451" s="200"/>
      <c r="T451" s="201"/>
      <c r="AT451" s="195" t="s">
        <v>186</v>
      </c>
      <c r="AU451" s="195" t="s">
        <v>83</v>
      </c>
      <c r="AV451" s="12" t="s">
        <v>185</v>
      </c>
      <c r="AW451" s="12" t="s">
        <v>37</v>
      </c>
      <c r="AX451" s="12" t="s">
        <v>81</v>
      </c>
      <c r="AY451" s="195" t="s">
        <v>178</v>
      </c>
    </row>
    <row r="452" spans="2:65" s="1" customFormat="1" ht="25.5" customHeight="1">
      <c r="B452" s="172"/>
      <c r="C452" s="173" t="s">
        <v>1340</v>
      </c>
      <c r="D452" s="173" t="s">
        <v>180</v>
      </c>
      <c r="E452" s="174" t="s">
        <v>677</v>
      </c>
      <c r="F452" s="175" t="s">
        <v>678</v>
      </c>
      <c r="G452" s="176" t="s">
        <v>299</v>
      </c>
      <c r="H452" s="177">
        <v>16</v>
      </c>
      <c r="I452" s="178"/>
      <c r="J452" s="179">
        <f>ROUND(I452*H452,2)</f>
        <v>0</v>
      </c>
      <c r="K452" s="175" t="s">
        <v>191</v>
      </c>
      <c r="L452" s="39"/>
      <c r="M452" s="180" t="s">
        <v>5</v>
      </c>
      <c r="N452" s="181" t="s">
        <v>44</v>
      </c>
      <c r="O452" s="40"/>
      <c r="P452" s="182">
        <f>O452*H452</f>
        <v>0</v>
      </c>
      <c r="Q452" s="182">
        <v>0</v>
      </c>
      <c r="R452" s="182">
        <f>Q452*H452</f>
        <v>0</v>
      </c>
      <c r="S452" s="182">
        <v>0</v>
      </c>
      <c r="T452" s="183">
        <f>S452*H452</f>
        <v>0</v>
      </c>
      <c r="AR452" s="22" t="s">
        <v>218</v>
      </c>
      <c r="AT452" s="22" t="s">
        <v>180</v>
      </c>
      <c r="AU452" s="22" t="s">
        <v>83</v>
      </c>
      <c r="AY452" s="22" t="s">
        <v>178</v>
      </c>
      <c r="BE452" s="184">
        <f>IF(N452="základní",J452,0)</f>
        <v>0</v>
      </c>
      <c r="BF452" s="184">
        <f>IF(N452="snížená",J452,0)</f>
        <v>0</v>
      </c>
      <c r="BG452" s="184">
        <f>IF(N452="zákl. přenesená",J452,0)</f>
        <v>0</v>
      </c>
      <c r="BH452" s="184">
        <f>IF(N452="sníž. přenesená",J452,0)</f>
        <v>0</v>
      </c>
      <c r="BI452" s="184">
        <f>IF(N452="nulová",J452,0)</f>
        <v>0</v>
      </c>
      <c r="BJ452" s="22" t="s">
        <v>81</v>
      </c>
      <c r="BK452" s="184">
        <f>ROUND(I452*H452,2)</f>
        <v>0</v>
      </c>
      <c r="BL452" s="22" t="s">
        <v>218</v>
      </c>
      <c r="BM452" s="22" t="s">
        <v>1341</v>
      </c>
    </row>
    <row r="453" spans="2:51" s="11" customFormat="1" ht="13.5">
      <c r="B453" s="185"/>
      <c r="D453" s="186" t="s">
        <v>186</v>
      </c>
      <c r="E453" s="187" t="s">
        <v>5</v>
      </c>
      <c r="F453" s="188" t="s">
        <v>218</v>
      </c>
      <c r="H453" s="189">
        <v>16</v>
      </c>
      <c r="I453" s="190"/>
      <c r="L453" s="185"/>
      <c r="M453" s="191"/>
      <c r="N453" s="192"/>
      <c r="O453" s="192"/>
      <c r="P453" s="192"/>
      <c r="Q453" s="192"/>
      <c r="R453" s="192"/>
      <c r="S453" s="192"/>
      <c r="T453" s="193"/>
      <c r="AT453" s="187" t="s">
        <v>186</v>
      </c>
      <c r="AU453" s="187" t="s">
        <v>83</v>
      </c>
      <c r="AV453" s="11" t="s">
        <v>83</v>
      </c>
      <c r="AW453" s="11" t="s">
        <v>37</v>
      </c>
      <c r="AX453" s="11" t="s">
        <v>73</v>
      </c>
      <c r="AY453" s="187" t="s">
        <v>178</v>
      </c>
    </row>
    <row r="454" spans="2:51" s="12" customFormat="1" ht="13.5">
      <c r="B454" s="194"/>
      <c r="D454" s="186" t="s">
        <v>186</v>
      </c>
      <c r="E454" s="195" t="s">
        <v>5</v>
      </c>
      <c r="F454" s="196" t="s">
        <v>188</v>
      </c>
      <c r="H454" s="197">
        <v>16</v>
      </c>
      <c r="I454" s="198"/>
      <c r="L454" s="194"/>
      <c r="M454" s="199"/>
      <c r="N454" s="200"/>
      <c r="O454" s="200"/>
      <c r="P454" s="200"/>
      <c r="Q454" s="200"/>
      <c r="R454" s="200"/>
      <c r="S454" s="200"/>
      <c r="T454" s="201"/>
      <c r="AT454" s="195" t="s">
        <v>186</v>
      </c>
      <c r="AU454" s="195" t="s">
        <v>83</v>
      </c>
      <c r="AV454" s="12" t="s">
        <v>185</v>
      </c>
      <c r="AW454" s="12" t="s">
        <v>37</v>
      </c>
      <c r="AX454" s="12" t="s">
        <v>81</v>
      </c>
      <c r="AY454" s="195" t="s">
        <v>178</v>
      </c>
    </row>
    <row r="455" spans="2:65" s="1" customFormat="1" ht="16.5" customHeight="1">
      <c r="B455" s="172"/>
      <c r="C455" s="173" t="s">
        <v>511</v>
      </c>
      <c r="D455" s="173" t="s">
        <v>180</v>
      </c>
      <c r="E455" s="174" t="s">
        <v>682</v>
      </c>
      <c r="F455" s="175" t="s">
        <v>683</v>
      </c>
      <c r="G455" s="176" t="s">
        <v>183</v>
      </c>
      <c r="H455" s="177">
        <v>106.365</v>
      </c>
      <c r="I455" s="178"/>
      <c r="J455" s="179">
        <f>ROUND(I455*H455,2)</f>
        <v>0</v>
      </c>
      <c r="K455" s="175" t="s">
        <v>5</v>
      </c>
      <c r="L455" s="39"/>
      <c r="M455" s="180" t="s">
        <v>5</v>
      </c>
      <c r="N455" s="181" t="s">
        <v>44</v>
      </c>
      <c r="O455" s="40"/>
      <c r="P455" s="182">
        <f>O455*H455</f>
        <v>0</v>
      </c>
      <c r="Q455" s="182">
        <v>0</v>
      </c>
      <c r="R455" s="182">
        <f>Q455*H455</f>
        <v>0</v>
      </c>
      <c r="S455" s="182">
        <v>0</v>
      </c>
      <c r="T455" s="183">
        <f>S455*H455</f>
        <v>0</v>
      </c>
      <c r="AR455" s="22" t="s">
        <v>218</v>
      </c>
      <c r="AT455" s="22" t="s">
        <v>180</v>
      </c>
      <c r="AU455" s="22" t="s">
        <v>83</v>
      </c>
      <c r="AY455" s="22" t="s">
        <v>178</v>
      </c>
      <c r="BE455" s="184">
        <f>IF(N455="základní",J455,0)</f>
        <v>0</v>
      </c>
      <c r="BF455" s="184">
        <f>IF(N455="snížená",J455,0)</f>
        <v>0</v>
      </c>
      <c r="BG455" s="184">
        <f>IF(N455="zákl. přenesená",J455,0)</f>
        <v>0</v>
      </c>
      <c r="BH455" s="184">
        <f>IF(N455="sníž. přenesená",J455,0)</f>
        <v>0</v>
      </c>
      <c r="BI455" s="184">
        <f>IF(N455="nulová",J455,0)</f>
        <v>0</v>
      </c>
      <c r="BJ455" s="22" t="s">
        <v>81</v>
      </c>
      <c r="BK455" s="184">
        <f>ROUND(I455*H455,2)</f>
        <v>0</v>
      </c>
      <c r="BL455" s="22" t="s">
        <v>218</v>
      </c>
      <c r="BM455" s="22" t="s">
        <v>1342</v>
      </c>
    </row>
    <row r="456" spans="2:51" s="11" customFormat="1" ht="13.5">
      <c r="B456" s="185"/>
      <c r="D456" s="186" t="s">
        <v>186</v>
      </c>
      <c r="E456" s="187" t="s">
        <v>5</v>
      </c>
      <c r="F456" s="188" t="s">
        <v>1343</v>
      </c>
      <c r="H456" s="189">
        <v>106.365</v>
      </c>
      <c r="I456" s="190"/>
      <c r="L456" s="185"/>
      <c r="M456" s="191"/>
      <c r="N456" s="192"/>
      <c r="O456" s="192"/>
      <c r="P456" s="192"/>
      <c r="Q456" s="192"/>
      <c r="R456" s="192"/>
      <c r="S456" s="192"/>
      <c r="T456" s="193"/>
      <c r="AT456" s="187" t="s">
        <v>186</v>
      </c>
      <c r="AU456" s="187" t="s">
        <v>83</v>
      </c>
      <c r="AV456" s="11" t="s">
        <v>83</v>
      </c>
      <c r="AW456" s="11" t="s">
        <v>37</v>
      </c>
      <c r="AX456" s="11" t="s">
        <v>73</v>
      </c>
      <c r="AY456" s="187" t="s">
        <v>178</v>
      </c>
    </row>
    <row r="457" spans="2:51" s="12" customFormat="1" ht="13.5">
      <c r="B457" s="194"/>
      <c r="D457" s="186" t="s">
        <v>186</v>
      </c>
      <c r="E457" s="195" t="s">
        <v>5</v>
      </c>
      <c r="F457" s="196" t="s">
        <v>188</v>
      </c>
      <c r="H457" s="197">
        <v>106.365</v>
      </c>
      <c r="I457" s="198"/>
      <c r="L457" s="194"/>
      <c r="M457" s="199"/>
      <c r="N457" s="200"/>
      <c r="O457" s="200"/>
      <c r="P457" s="200"/>
      <c r="Q457" s="200"/>
      <c r="R457" s="200"/>
      <c r="S457" s="200"/>
      <c r="T457" s="201"/>
      <c r="AT457" s="195" t="s">
        <v>186</v>
      </c>
      <c r="AU457" s="195" t="s">
        <v>83</v>
      </c>
      <c r="AV457" s="12" t="s">
        <v>185</v>
      </c>
      <c r="AW457" s="12" t="s">
        <v>37</v>
      </c>
      <c r="AX457" s="12" t="s">
        <v>81</v>
      </c>
      <c r="AY457" s="195" t="s">
        <v>178</v>
      </c>
    </row>
    <row r="458" spans="2:65" s="1" customFormat="1" ht="16.5" customHeight="1">
      <c r="B458" s="172"/>
      <c r="C458" s="173" t="s">
        <v>1344</v>
      </c>
      <c r="D458" s="173" t="s">
        <v>180</v>
      </c>
      <c r="E458" s="174" t="s">
        <v>686</v>
      </c>
      <c r="F458" s="175" t="s">
        <v>1345</v>
      </c>
      <c r="G458" s="176" t="s">
        <v>299</v>
      </c>
      <c r="H458" s="177">
        <v>1</v>
      </c>
      <c r="I458" s="178"/>
      <c r="J458" s="179">
        <f>ROUND(I458*H458,2)</f>
        <v>0</v>
      </c>
      <c r="K458" s="175" t="s">
        <v>5</v>
      </c>
      <c r="L458" s="39"/>
      <c r="M458" s="180" t="s">
        <v>5</v>
      </c>
      <c r="N458" s="181" t="s">
        <v>44</v>
      </c>
      <c r="O458" s="40"/>
      <c r="P458" s="182">
        <f>O458*H458</f>
        <v>0</v>
      </c>
      <c r="Q458" s="182">
        <v>0</v>
      </c>
      <c r="R458" s="182">
        <f>Q458*H458</f>
        <v>0</v>
      </c>
      <c r="S458" s="182">
        <v>0</v>
      </c>
      <c r="T458" s="183">
        <f>S458*H458</f>
        <v>0</v>
      </c>
      <c r="AR458" s="22" t="s">
        <v>218</v>
      </c>
      <c r="AT458" s="22" t="s">
        <v>180</v>
      </c>
      <c r="AU458" s="22" t="s">
        <v>83</v>
      </c>
      <c r="AY458" s="22" t="s">
        <v>178</v>
      </c>
      <c r="BE458" s="184">
        <f>IF(N458="základní",J458,0)</f>
        <v>0</v>
      </c>
      <c r="BF458" s="184">
        <f>IF(N458="snížená",J458,0)</f>
        <v>0</v>
      </c>
      <c r="BG458" s="184">
        <f>IF(N458="zákl. přenesená",J458,0)</f>
        <v>0</v>
      </c>
      <c r="BH458" s="184">
        <f>IF(N458="sníž. přenesená",J458,0)</f>
        <v>0</v>
      </c>
      <c r="BI458" s="184">
        <f>IF(N458="nulová",J458,0)</f>
        <v>0</v>
      </c>
      <c r="BJ458" s="22" t="s">
        <v>81</v>
      </c>
      <c r="BK458" s="184">
        <f>ROUND(I458*H458,2)</f>
        <v>0</v>
      </c>
      <c r="BL458" s="22" t="s">
        <v>218</v>
      </c>
      <c r="BM458" s="22" t="s">
        <v>1346</v>
      </c>
    </row>
    <row r="459" spans="2:65" s="1" customFormat="1" ht="16.5" customHeight="1">
      <c r="B459" s="172"/>
      <c r="C459" s="173" t="s">
        <v>516</v>
      </c>
      <c r="D459" s="173" t="s">
        <v>180</v>
      </c>
      <c r="E459" s="174" t="s">
        <v>1347</v>
      </c>
      <c r="F459" s="175" t="s">
        <v>1348</v>
      </c>
      <c r="G459" s="176" t="s">
        <v>299</v>
      </c>
      <c r="H459" s="177">
        <v>1</v>
      </c>
      <c r="I459" s="178"/>
      <c r="J459" s="179">
        <f>ROUND(I459*H459,2)</f>
        <v>0</v>
      </c>
      <c r="K459" s="175" t="s">
        <v>5</v>
      </c>
      <c r="L459" s="39"/>
      <c r="M459" s="180" t="s">
        <v>5</v>
      </c>
      <c r="N459" s="181" t="s">
        <v>44</v>
      </c>
      <c r="O459" s="40"/>
      <c r="P459" s="182">
        <f>O459*H459</f>
        <v>0</v>
      </c>
      <c r="Q459" s="182">
        <v>0</v>
      </c>
      <c r="R459" s="182">
        <f>Q459*H459</f>
        <v>0</v>
      </c>
      <c r="S459" s="182">
        <v>0</v>
      </c>
      <c r="T459" s="183">
        <f>S459*H459</f>
        <v>0</v>
      </c>
      <c r="AR459" s="22" t="s">
        <v>218</v>
      </c>
      <c r="AT459" s="22" t="s">
        <v>180</v>
      </c>
      <c r="AU459" s="22" t="s">
        <v>83</v>
      </c>
      <c r="AY459" s="22" t="s">
        <v>178</v>
      </c>
      <c r="BE459" s="184">
        <f>IF(N459="základní",J459,0)</f>
        <v>0</v>
      </c>
      <c r="BF459" s="184">
        <f>IF(N459="snížená",J459,0)</f>
        <v>0</v>
      </c>
      <c r="BG459" s="184">
        <f>IF(N459="zákl. přenesená",J459,0)</f>
        <v>0</v>
      </c>
      <c r="BH459" s="184">
        <f>IF(N459="sníž. přenesená",J459,0)</f>
        <v>0</v>
      </c>
      <c r="BI459" s="184">
        <f>IF(N459="nulová",J459,0)</f>
        <v>0</v>
      </c>
      <c r="BJ459" s="22" t="s">
        <v>81</v>
      </c>
      <c r="BK459" s="184">
        <f>ROUND(I459*H459,2)</f>
        <v>0</v>
      </c>
      <c r="BL459" s="22" t="s">
        <v>218</v>
      </c>
      <c r="BM459" s="22" t="s">
        <v>1349</v>
      </c>
    </row>
    <row r="460" spans="2:65" s="1" customFormat="1" ht="25.5" customHeight="1">
      <c r="B460" s="172"/>
      <c r="C460" s="173" t="s">
        <v>1350</v>
      </c>
      <c r="D460" s="173" t="s">
        <v>180</v>
      </c>
      <c r="E460" s="174" t="s">
        <v>689</v>
      </c>
      <c r="F460" s="175" t="s">
        <v>690</v>
      </c>
      <c r="G460" s="176" t="s">
        <v>299</v>
      </c>
      <c r="H460" s="177">
        <v>40</v>
      </c>
      <c r="I460" s="178"/>
      <c r="J460" s="179">
        <f>ROUND(I460*H460,2)</f>
        <v>0</v>
      </c>
      <c r="K460" s="175" t="s">
        <v>191</v>
      </c>
      <c r="L460" s="39"/>
      <c r="M460" s="180" t="s">
        <v>5</v>
      </c>
      <c r="N460" s="181" t="s">
        <v>44</v>
      </c>
      <c r="O460" s="40"/>
      <c r="P460" s="182">
        <f>O460*H460</f>
        <v>0</v>
      </c>
      <c r="Q460" s="182">
        <v>0</v>
      </c>
      <c r="R460" s="182">
        <f>Q460*H460</f>
        <v>0</v>
      </c>
      <c r="S460" s="182">
        <v>0</v>
      </c>
      <c r="T460" s="183">
        <f>S460*H460</f>
        <v>0</v>
      </c>
      <c r="AR460" s="22" t="s">
        <v>218</v>
      </c>
      <c r="AT460" s="22" t="s">
        <v>180</v>
      </c>
      <c r="AU460" s="22" t="s">
        <v>83</v>
      </c>
      <c r="AY460" s="22" t="s">
        <v>178</v>
      </c>
      <c r="BE460" s="184">
        <f>IF(N460="základní",J460,0)</f>
        <v>0</v>
      </c>
      <c r="BF460" s="184">
        <f>IF(N460="snížená",J460,0)</f>
        <v>0</v>
      </c>
      <c r="BG460" s="184">
        <f>IF(N460="zákl. přenesená",J460,0)</f>
        <v>0</v>
      </c>
      <c r="BH460" s="184">
        <f>IF(N460="sníž. přenesená",J460,0)</f>
        <v>0</v>
      </c>
      <c r="BI460" s="184">
        <f>IF(N460="nulová",J460,0)</f>
        <v>0</v>
      </c>
      <c r="BJ460" s="22" t="s">
        <v>81</v>
      </c>
      <c r="BK460" s="184">
        <f>ROUND(I460*H460,2)</f>
        <v>0</v>
      </c>
      <c r="BL460" s="22" t="s">
        <v>218</v>
      </c>
      <c r="BM460" s="22" t="s">
        <v>1351</v>
      </c>
    </row>
    <row r="461" spans="2:65" s="1" customFormat="1" ht="25.5" customHeight="1">
      <c r="B461" s="172"/>
      <c r="C461" s="173" t="s">
        <v>524</v>
      </c>
      <c r="D461" s="173" t="s">
        <v>180</v>
      </c>
      <c r="E461" s="174" t="s">
        <v>696</v>
      </c>
      <c r="F461" s="175" t="s">
        <v>697</v>
      </c>
      <c r="G461" s="176" t="s">
        <v>299</v>
      </c>
      <c r="H461" s="177">
        <v>16</v>
      </c>
      <c r="I461" s="178"/>
      <c r="J461" s="179">
        <f>ROUND(I461*H461,2)</f>
        <v>0</v>
      </c>
      <c r="K461" s="175" t="s">
        <v>191</v>
      </c>
      <c r="L461" s="39"/>
      <c r="M461" s="180" t="s">
        <v>5</v>
      </c>
      <c r="N461" s="181" t="s">
        <v>44</v>
      </c>
      <c r="O461" s="40"/>
      <c r="P461" s="182">
        <f>O461*H461</f>
        <v>0</v>
      </c>
      <c r="Q461" s="182">
        <v>0</v>
      </c>
      <c r="R461" s="182">
        <f>Q461*H461</f>
        <v>0</v>
      </c>
      <c r="S461" s="182">
        <v>0</v>
      </c>
      <c r="T461" s="183">
        <f>S461*H461</f>
        <v>0</v>
      </c>
      <c r="AR461" s="22" t="s">
        <v>218</v>
      </c>
      <c r="AT461" s="22" t="s">
        <v>180</v>
      </c>
      <c r="AU461" s="22" t="s">
        <v>83</v>
      </c>
      <c r="AY461" s="22" t="s">
        <v>178</v>
      </c>
      <c r="BE461" s="184">
        <f>IF(N461="základní",J461,0)</f>
        <v>0</v>
      </c>
      <c r="BF461" s="184">
        <f>IF(N461="snížená",J461,0)</f>
        <v>0</v>
      </c>
      <c r="BG461" s="184">
        <f>IF(N461="zákl. přenesená",J461,0)</f>
        <v>0</v>
      </c>
      <c r="BH461" s="184">
        <f>IF(N461="sníž. přenesená",J461,0)</f>
        <v>0</v>
      </c>
      <c r="BI461" s="184">
        <f>IF(N461="nulová",J461,0)</f>
        <v>0</v>
      </c>
      <c r="BJ461" s="22" t="s">
        <v>81</v>
      </c>
      <c r="BK461" s="184">
        <f>ROUND(I461*H461,2)</f>
        <v>0</v>
      </c>
      <c r="BL461" s="22" t="s">
        <v>218</v>
      </c>
      <c r="BM461" s="22" t="s">
        <v>1352</v>
      </c>
    </row>
    <row r="462" spans="2:65" s="1" customFormat="1" ht="25.5" customHeight="1">
      <c r="B462" s="172"/>
      <c r="C462" s="202" t="s">
        <v>1353</v>
      </c>
      <c r="D462" s="202" t="s">
        <v>271</v>
      </c>
      <c r="E462" s="203" t="s">
        <v>699</v>
      </c>
      <c r="F462" s="204" t="s">
        <v>877</v>
      </c>
      <c r="G462" s="205" t="s">
        <v>290</v>
      </c>
      <c r="H462" s="206">
        <v>60.9</v>
      </c>
      <c r="I462" s="207"/>
      <c r="J462" s="208">
        <f>ROUND(I462*H462,2)</f>
        <v>0</v>
      </c>
      <c r="K462" s="204" t="s">
        <v>191</v>
      </c>
      <c r="L462" s="209"/>
      <c r="M462" s="210" t="s">
        <v>5</v>
      </c>
      <c r="N462" s="211" t="s">
        <v>44</v>
      </c>
      <c r="O462" s="40"/>
      <c r="P462" s="182">
        <f>O462*H462</f>
        <v>0</v>
      </c>
      <c r="Q462" s="182">
        <v>0</v>
      </c>
      <c r="R462" s="182">
        <f>Q462*H462</f>
        <v>0</v>
      </c>
      <c r="S462" s="182">
        <v>0</v>
      </c>
      <c r="T462" s="183">
        <f>S462*H462</f>
        <v>0</v>
      </c>
      <c r="AR462" s="22" t="s">
        <v>256</v>
      </c>
      <c r="AT462" s="22" t="s">
        <v>271</v>
      </c>
      <c r="AU462" s="22" t="s">
        <v>83</v>
      </c>
      <c r="AY462" s="22" t="s">
        <v>178</v>
      </c>
      <c r="BE462" s="184">
        <f>IF(N462="základní",J462,0)</f>
        <v>0</v>
      </c>
      <c r="BF462" s="184">
        <f>IF(N462="snížená",J462,0)</f>
        <v>0</v>
      </c>
      <c r="BG462" s="184">
        <f>IF(N462="zákl. přenesená",J462,0)</f>
        <v>0</v>
      </c>
      <c r="BH462" s="184">
        <f>IF(N462="sníž. přenesená",J462,0)</f>
        <v>0</v>
      </c>
      <c r="BI462" s="184">
        <f>IF(N462="nulová",J462,0)</f>
        <v>0</v>
      </c>
      <c r="BJ462" s="22" t="s">
        <v>81</v>
      </c>
      <c r="BK462" s="184">
        <f>ROUND(I462*H462,2)</f>
        <v>0</v>
      </c>
      <c r="BL462" s="22" t="s">
        <v>218</v>
      </c>
      <c r="BM462" s="22" t="s">
        <v>1354</v>
      </c>
    </row>
    <row r="463" spans="2:51" s="11" customFormat="1" ht="13.5">
      <c r="B463" s="185"/>
      <c r="D463" s="186" t="s">
        <v>186</v>
      </c>
      <c r="E463" s="187" t="s">
        <v>5</v>
      </c>
      <c r="F463" s="188" t="s">
        <v>1355</v>
      </c>
      <c r="H463" s="189">
        <v>60.9</v>
      </c>
      <c r="I463" s="190"/>
      <c r="L463" s="185"/>
      <c r="M463" s="191"/>
      <c r="N463" s="192"/>
      <c r="O463" s="192"/>
      <c r="P463" s="192"/>
      <c r="Q463" s="192"/>
      <c r="R463" s="192"/>
      <c r="S463" s="192"/>
      <c r="T463" s="193"/>
      <c r="AT463" s="187" t="s">
        <v>186</v>
      </c>
      <c r="AU463" s="187" t="s">
        <v>83</v>
      </c>
      <c r="AV463" s="11" t="s">
        <v>83</v>
      </c>
      <c r="AW463" s="11" t="s">
        <v>37</v>
      </c>
      <c r="AX463" s="11" t="s">
        <v>73</v>
      </c>
      <c r="AY463" s="187" t="s">
        <v>178</v>
      </c>
    </row>
    <row r="464" spans="2:51" s="12" customFormat="1" ht="13.5">
      <c r="B464" s="194"/>
      <c r="D464" s="186" t="s">
        <v>186</v>
      </c>
      <c r="E464" s="195" t="s">
        <v>5</v>
      </c>
      <c r="F464" s="196" t="s">
        <v>188</v>
      </c>
      <c r="H464" s="197">
        <v>60.9</v>
      </c>
      <c r="I464" s="198"/>
      <c r="L464" s="194"/>
      <c r="M464" s="199"/>
      <c r="N464" s="200"/>
      <c r="O464" s="200"/>
      <c r="P464" s="200"/>
      <c r="Q464" s="200"/>
      <c r="R464" s="200"/>
      <c r="S464" s="200"/>
      <c r="T464" s="201"/>
      <c r="AT464" s="195" t="s">
        <v>186</v>
      </c>
      <c r="AU464" s="195" t="s">
        <v>83</v>
      </c>
      <c r="AV464" s="12" t="s">
        <v>185</v>
      </c>
      <c r="AW464" s="12" t="s">
        <v>37</v>
      </c>
      <c r="AX464" s="12" t="s">
        <v>81</v>
      </c>
      <c r="AY464" s="195" t="s">
        <v>178</v>
      </c>
    </row>
    <row r="465" spans="2:65" s="1" customFormat="1" ht="38.25" customHeight="1">
      <c r="B465" s="172"/>
      <c r="C465" s="173" t="s">
        <v>528</v>
      </c>
      <c r="D465" s="173" t="s">
        <v>180</v>
      </c>
      <c r="E465" s="174" t="s">
        <v>704</v>
      </c>
      <c r="F465" s="175" t="s">
        <v>705</v>
      </c>
      <c r="G465" s="176" t="s">
        <v>560</v>
      </c>
      <c r="H465" s="212"/>
      <c r="I465" s="178"/>
      <c r="J465" s="179">
        <f>ROUND(I465*H465,2)</f>
        <v>0</v>
      </c>
      <c r="K465" s="175" t="s">
        <v>344</v>
      </c>
      <c r="L465" s="39"/>
      <c r="M465" s="180" t="s">
        <v>5</v>
      </c>
      <c r="N465" s="181" t="s">
        <v>44</v>
      </c>
      <c r="O465" s="40"/>
      <c r="P465" s="182">
        <f>O465*H465</f>
        <v>0</v>
      </c>
      <c r="Q465" s="182">
        <v>0</v>
      </c>
      <c r="R465" s="182">
        <f>Q465*H465</f>
        <v>0</v>
      </c>
      <c r="S465" s="182">
        <v>0</v>
      </c>
      <c r="T465" s="183">
        <f>S465*H465</f>
        <v>0</v>
      </c>
      <c r="AR465" s="22" t="s">
        <v>218</v>
      </c>
      <c r="AT465" s="22" t="s">
        <v>180</v>
      </c>
      <c r="AU465" s="22" t="s">
        <v>83</v>
      </c>
      <c r="AY465" s="22" t="s">
        <v>178</v>
      </c>
      <c r="BE465" s="184">
        <f>IF(N465="základní",J465,0)</f>
        <v>0</v>
      </c>
      <c r="BF465" s="184">
        <f>IF(N465="snížená",J465,0)</f>
        <v>0</v>
      </c>
      <c r="BG465" s="184">
        <f>IF(N465="zákl. přenesená",J465,0)</f>
        <v>0</v>
      </c>
      <c r="BH465" s="184">
        <f>IF(N465="sníž. přenesená",J465,0)</f>
        <v>0</v>
      </c>
      <c r="BI465" s="184">
        <f>IF(N465="nulová",J465,0)</f>
        <v>0</v>
      </c>
      <c r="BJ465" s="22" t="s">
        <v>81</v>
      </c>
      <c r="BK465" s="184">
        <f>ROUND(I465*H465,2)</f>
        <v>0</v>
      </c>
      <c r="BL465" s="22" t="s">
        <v>218</v>
      </c>
      <c r="BM465" s="22" t="s">
        <v>1356</v>
      </c>
    </row>
    <row r="466" spans="2:63" s="10" customFormat="1" ht="29.85" customHeight="1">
      <c r="B466" s="159"/>
      <c r="D466" s="160" t="s">
        <v>72</v>
      </c>
      <c r="E466" s="170" t="s">
        <v>707</v>
      </c>
      <c r="F466" s="170" t="s">
        <v>708</v>
      </c>
      <c r="I466" s="162"/>
      <c r="J466" s="171">
        <f>BK466</f>
        <v>0</v>
      </c>
      <c r="L466" s="159"/>
      <c r="M466" s="164"/>
      <c r="N466" s="165"/>
      <c r="O466" s="165"/>
      <c r="P466" s="166">
        <f>SUM(P467:P477)</f>
        <v>0</v>
      </c>
      <c r="Q466" s="165"/>
      <c r="R466" s="166">
        <f>SUM(R467:R477)</f>
        <v>0</v>
      </c>
      <c r="S466" s="165"/>
      <c r="T466" s="167">
        <f>SUM(T467:T477)</f>
        <v>0</v>
      </c>
      <c r="AR466" s="160" t="s">
        <v>83</v>
      </c>
      <c r="AT466" s="168" t="s">
        <v>72</v>
      </c>
      <c r="AU466" s="168" t="s">
        <v>81</v>
      </c>
      <c r="AY466" s="160" t="s">
        <v>178</v>
      </c>
      <c r="BK466" s="169">
        <f>SUM(BK467:BK477)</f>
        <v>0</v>
      </c>
    </row>
    <row r="467" spans="2:65" s="1" customFormat="1" ht="16.5" customHeight="1">
      <c r="B467" s="172"/>
      <c r="C467" s="173" t="s">
        <v>1357</v>
      </c>
      <c r="D467" s="173" t="s">
        <v>180</v>
      </c>
      <c r="E467" s="174" t="s">
        <v>1358</v>
      </c>
      <c r="F467" s="175" t="s">
        <v>1359</v>
      </c>
      <c r="G467" s="176" t="s">
        <v>183</v>
      </c>
      <c r="H467" s="177">
        <v>48.3</v>
      </c>
      <c r="I467" s="178"/>
      <c r="J467" s="179">
        <f>ROUND(I467*H467,2)</f>
        <v>0</v>
      </c>
      <c r="K467" s="175" t="s">
        <v>5</v>
      </c>
      <c r="L467" s="39"/>
      <c r="M467" s="180" t="s">
        <v>5</v>
      </c>
      <c r="N467" s="181" t="s">
        <v>44</v>
      </c>
      <c r="O467" s="40"/>
      <c r="P467" s="182">
        <f>O467*H467</f>
        <v>0</v>
      </c>
      <c r="Q467" s="182">
        <v>0</v>
      </c>
      <c r="R467" s="182">
        <f>Q467*H467</f>
        <v>0</v>
      </c>
      <c r="S467" s="182">
        <v>0</v>
      </c>
      <c r="T467" s="183">
        <f>S467*H467</f>
        <v>0</v>
      </c>
      <c r="AR467" s="22" t="s">
        <v>218</v>
      </c>
      <c r="AT467" s="22" t="s">
        <v>180</v>
      </c>
      <c r="AU467" s="22" t="s">
        <v>83</v>
      </c>
      <c r="AY467" s="22" t="s">
        <v>178</v>
      </c>
      <c r="BE467" s="184">
        <f>IF(N467="základní",J467,0)</f>
        <v>0</v>
      </c>
      <c r="BF467" s="184">
        <f>IF(N467="snížená",J467,0)</f>
        <v>0</v>
      </c>
      <c r="BG467" s="184">
        <f>IF(N467="zákl. přenesená",J467,0)</f>
        <v>0</v>
      </c>
      <c r="BH467" s="184">
        <f>IF(N467="sníž. přenesená",J467,0)</f>
        <v>0</v>
      </c>
      <c r="BI467" s="184">
        <f>IF(N467="nulová",J467,0)</f>
        <v>0</v>
      </c>
      <c r="BJ467" s="22" t="s">
        <v>81</v>
      </c>
      <c r="BK467" s="184">
        <f>ROUND(I467*H467,2)</f>
        <v>0</v>
      </c>
      <c r="BL467" s="22" t="s">
        <v>218</v>
      </c>
      <c r="BM467" s="22" t="s">
        <v>1360</v>
      </c>
    </row>
    <row r="468" spans="2:51" s="11" customFormat="1" ht="13.5">
      <c r="B468" s="185"/>
      <c r="D468" s="186" t="s">
        <v>186</v>
      </c>
      <c r="E468" s="187" t="s">
        <v>5</v>
      </c>
      <c r="F468" s="188" t="s">
        <v>1361</v>
      </c>
      <c r="H468" s="189">
        <v>48.3</v>
      </c>
      <c r="I468" s="190"/>
      <c r="L468" s="185"/>
      <c r="M468" s="191"/>
      <c r="N468" s="192"/>
      <c r="O468" s="192"/>
      <c r="P468" s="192"/>
      <c r="Q468" s="192"/>
      <c r="R468" s="192"/>
      <c r="S468" s="192"/>
      <c r="T468" s="193"/>
      <c r="AT468" s="187" t="s">
        <v>186</v>
      </c>
      <c r="AU468" s="187" t="s">
        <v>83</v>
      </c>
      <c r="AV468" s="11" t="s">
        <v>83</v>
      </c>
      <c r="AW468" s="11" t="s">
        <v>37</v>
      </c>
      <c r="AX468" s="11" t="s">
        <v>73</v>
      </c>
      <c r="AY468" s="187" t="s">
        <v>178</v>
      </c>
    </row>
    <row r="469" spans="2:51" s="12" customFormat="1" ht="13.5">
      <c r="B469" s="194"/>
      <c r="D469" s="186" t="s">
        <v>186</v>
      </c>
      <c r="E469" s="195" t="s">
        <v>5</v>
      </c>
      <c r="F469" s="196" t="s">
        <v>188</v>
      </c>
      <c r="H469" s="197">
        <v>48.3</v>
      </c>
      <c r="I469" s="198"/>
      <c r="L469" s="194"/>
      <c r="M469" s="199"/>
      <c r="N469" s="200"/>
      <c r="O469" s="200"/>
      <c r="P469" s="200"/>
      <c r="Q469" s="200"/>
      <c r="R469" s="200"/>
      <c r="S469" s="200"/>
      <c r="T469" s="201"/>
      <c r="AT469" s="195" t="s">
        <v>186</v>
      </c>
      <c r="AU469" s="195" t="s">
        <v>83</v>
      </c>
      <c r="AV469" s="12" t="s">
        <v>185</v>
      </c>
      <c r="AW469" s="12" t="s">
        <v>37</v>
      </c>
      <c r="AX469" s="12" t="s">
        <v>81</v>
      </c>
      <c r="AY469" s="195" t="s">
        <v>178</v>
      </c>
    </row>
    <row r="470" spans="2:65" s="1" customFormat="1" ht="25.5" customHeight="1">
      <c r="B470" s="172"/>
      <c r="C470" s="173" t="s">
        <v>533</v>
      </c>
      <c r="D470" s="173" t="s">
        <v>180</v>
      </c>
      <c r="E470" s="174" t="s">
        <v>709</v>
      </c>
      <c r="F470" s="175" t="s">
        <v>1362</v>
      </c>
      <c r="G470" s="176" t="s">
        <v>299</v>
      </c>
      <c r="H470" s="177">
        <v>1</v>
      </c>
      <c r="I470" s="178"/>
      <c r="J470" s="179">
        <f>ROUND(I470*H470,2)</f>
        <v>0</v>
      </c>
      <c r="K470" s="175" t="s">
        <v>5</v>
      </c>
      <c r="L470" s="39"/>
      <c r="M470" s="180" t="s">
        <v>5</v>
      </c>
      <c r="N470" s="181" t="s">
        <v>44</v>
      </c>
      <c r="O470" s="40"/>
      <c r="P470" s="182">
        <f>O470*H470</f>
        <v>0</v>
      </c>
      <c r="Q470" s="182">
        <v>0</v>
      </c>
      <c r="R470" s="182">
        <f>Q470*H470</f>
        <v>0</v>
      </c>
      <c r="S470" s="182">
        <v>0</v>
      </c>
      <c r="T470" s="183">
        <f>S470*H470</f>
        <v>0</v>
      </c>
      <c r="AR470" s="22" t="s">
        <v>218</v>
      </c>
      <c r="AT470" s="22" t="s">
        <v>180</v>
      </c>
      <c r="AU470" s="22" t="s">
        <v>83</v>
      </c>
      <c r="AY470" s="22" t="s">
        <v>178</v>
      </c>
      <c r="BE470" s="184">
        <f>IF(N470="základní",J470,0)</f>
        <v>0</v>
      </c>
      <c r="BF470" s="184">
        <f>IF(N470="snížená",J470,0)</f>
        <v>0</v>
      </c>
      <c r="BG470" s="184">
        <f>IF(N470="zákl. přenesená",J470,0)</f>
        <v>0</v>
      </c>
      <c r="BH470" s="184">
        <f>IF(N470="sníž. přenesená",J470,0)</f>
        <v>0</v>
      </c>
      <c r="BI470" s="184">
        <f>IF(N470="nulová",J470,0)</f>
        <v>0</v>
      </c>
      <c r="BJ470" s="22" t="s">
        <v>81</v>
      </c>
      <c r="BK470" s="184">
        <f>ROUND(I470*H470,2)</f>
        <v>0</v>
      </c>
      <c r="BL470" s="22" t="s">
        <v>218</v>
      </c>
      <c r="BM470" s="22" t="s">
        <v>1363</v>
      </c>
    </row>
    <row r="471" spans="2:65" s="1" customFormat="1" ht="25.5" customHeight="1">
      <c r="B471" s="172"/>
      <c r="C471" s="173" t="s">
        <v>1364</v>
      </c>
      <c r="D471" s="173" t="s">
        <v>180</v>
      </c>
      <c r="E471" s="174" t="s">
        <v>1365</v>
      </c>
      <c r="F471" s="175" t="s">
        <v>1366</v>
      </c>
      <c r="G471" s="176" t="s">
        <v>299</v>
      </c>
      <c r="H471" s="177">
        <v>1</v>
      </c>
      <c r="I471" s="178"/>
      <c r="J471" s="179">
        <f>ROUND(I471*H471,2)</f>
        <v>0</v>
      </c>
      <c r="K471" s="175" t="s">
        <v>5</v>
      </c>
      <c r="L471" s="39"/>
      <c r="M471" s="180" t="s">
        <v>5</v>
      </c>
      <c r="N471" s="181" t="s">
        <v>44</v>
      </c>
      <c r="O471" s="40"/>
      <c r="P471" s="182">
        <f>O471*H471</f>
        <v>0</v>
      </c>
      <c r="Q471" s="182">
        <v>0</v>
      </c>
      <c r="R471" s="182">
        <f>Q471*H471</f>
        <v>0</v>
      </c>
      <c r="S471" s="182">
        <v>0</v>
      </c>
      <c r="T471" s="183">
        <f>S471*H471</f>
        <v>0</v>
      </c>
      <c r="AR471" s="22" t="s">
        <v>218</v>
      </c>
      <c r="AT471" s="22" t="s">
        <v>180</v>
      </c>
      <c r="AU471" s="22" t="s">
        <v>83</v>
      </c>
      <c r="AY471" s="22" t="s">
        <v>178</v>
      </c>
      <c r="BE471" s="184">
        <f>IF(N471="základní",J471,0)</f>
        <v>0</v>
      </c>
      <c r="BF471" s="184">
        <f>IF(N471="snížená",J471,0)</f>
        <v>0</v>
      </c>
      <c r="BG471" s="184">
        <f>IF(N471="zákl. přenesená",J471,0)</f>
        <v>0</v>
      </c>
      <c r="BH471" s="184">
        <f>IF(N471="sníž. přenesená",J471,0)</f>
        <v>0</v>
      </c>
      <c r="BI471" s="184">
        <f>IF(N471="nulová",J471,0)</f>
        <v>0</v>
      </c>
      <c r="BJ471" s="22" t="s">
        <v>81</v>
      </c>
      <c r="BK471" s="184">
        <f>ROUND(I471*H471,2)</f>
        <v>0</v>
      </c>
      <c r="BL471" s="22" t="s">
        <v>218</v>
      </c>
      <c r="BM471" s="22" t="s">
        <v>1367</v>
      </c>
    </row>
    <row r="472" spans="2:65" s="1" customFormat="1" ht="25.5" customHeight="1">
      <c r="B472" s="172"/>
      <c r="C472" s="173" t="s">
        <v>537</v>
      </c>
      <c r="D472" s="173" t="s">
        <v>180</v>
      </c>
      <c r="E472" s="174" t="s">
        <v>1368</v>
      </c>
      <c r="F472" s="175" t="s">
        <v>1369</v>
      </c>
      <c r="G472" s="176" t="s">
        <v>299</v>
      </c>
      <c r="H472" s="177">
        <v>1</v>
      </c>
      <c r="I472" s="178"/>
      <c r="J472" s="179">
        <f>ROUND(I472*H472,2)</f>
        <v>0</v>
      </c>
      <c r="K472" s="175" t="s">
        <v>5</v>
      </c>
      <c r="L472" s="39"/>
      <c r="M472" s="180" t="s">
        <v>5</v>
      </c>
      <c r="N472" s="181" t="s">
        <v>44</v>
      </c>
      <c r="O472" s="40"/>
      <c r="P472" s="182">
        <f>O472*H472</f>
        <v>0</v>
      </c>
      <c r="Q472" s="182">
        <v>0</v>
      </c>
      <c r="R472" s="182">
        <f>Q472*H472</f>
        <v>0</v>
      </c>
      <c r="S472" s="182">
        <v>0</v>
      </c>
      <c r="T472" s="183">
        <f>S472*H472</f>
        <v>0</v>
      </c>
      <c r="AR472" s="22" t="s">
        <v>218</v>
      </c>
      <c r="AT472" s="22" t="s">
        <v>180</v>
      </c>
      <c r="AU472" s="22" t="s">
        <v>83</v>
      </c>
      <c r="AY472" s="22" t="s">
        <v>178</v>
      </c>
      <c r="BE472" s="184">
        <f>IF(N472="základní",J472,0)</f>
        <v>0</v>
      </c>
      <c r="BF472" s="184">
        <f>IF(N472="snížená",J472,0)</f>
        <v>0</v>
      </c>
      <c r="BG472" s="184">
        <f>IF(N472="zákl. přenesená",J472,0)</f>
        <v>0</v>
      </c>
      <c r="BH472" s="184">
        <f>IF(N472="sníž. přenesená",J472,0)</f>
        <v>0</v>
      </c>
      <c r="BI472" s="184">
        <f>IF(N472="nulová",J472,0)</f>
        <v>0</v>
      </c>
      <c r="BJ472" s="22" t="s">
        <v>81</v>
      </c>
      <c r="BK472" s="184">
        <f>ROUND(I472*H472,2)</f>
        <v>0</v>
      </c>
      <c r="BL472" s="22" t="s">
        <v>218</v>
      </c>
      <c r="BM472" s="22" t="s">
        <v>1370</v>
      </c>
    </row>
    <row r="473" spans="2:65" s="1" customFormat="1" ht="16.5" customHeight="1">
      <c r="B473" s="172"/>
      <c r="C473" s="173" t="s">
        <v>1371</v>
      </c>
      <c r="D473" s="173" t="s">
        <v>180</v>
      </c>
      <c r="E473" s="174" t="s">
        <v>1372</v>
      </c>
      <c r="F473" s="175" t="s">
        <v>1373</v>
      </c>
      <c r="G473" s="176" t="s">
        <v>183</v>
      </c>
      <c r="H473" s="177">
        <v>20.15</v>
      </c>
      <c r="I473" s="178"/>
      <c r="J473" s="179">
        <f>ROUND(I473*H473,2)</f>
        <v>0</v>
      </c>
      <c r="K473" s="175" t="s">
        <v>191</v>
      </c>
      <c r="L473" s="39"/>
      <c r="M473" s="180" t="s">
        <v>5</v>
      </c>
      <c r="N473" s="181" t="s">
        <v>44</v>
      </c>
      <c r="O473" s="40"/>
      <c r="P473" s="182">
        <f>O473*H473</f>
        <v>0</v>
      </c>
      <c r="Q473" s="182">
        <v>0</v>
      </c>
      <c r="R473" s="182">
        <f>Q473*H473</f>
        <v>0</v>
      </c>
      <c r="S473" s="182">
        <v>0</v>
      </c>
      <c r="T473" s="183">
        <f>S473*H473</f>
        <v>0</v>
      </c>
      <c r="AR473" s="22" t="s">
        <v>218</v>
      </c>
      <c r="AT473" s="22" t="s">
        <v>180</v>
      </c>
      <c r="AU473" s="22" t="s">
        <v>83</v>
      </c>
      <c r="AY473" s="22" t="s">
        <v>178</v>
      </c>
      <c r="BE473" s="184">
        <f>IF(N473="základní",J473,0)</f>
        <v>0</v>
      </c>
      <c r="BF473" s="184">
        <f>IF(N473="snížená",J473,0)</f>
        <v>0</v>
      </c>
      <c r="BG473" s="184">
        <f>IF(N473="zákl. přenesená",J473,0)</f>
        <v>0</v>
      </c>
      <c r="BH473" s="184">
        <f>IF(N473="sníž. přenesená",J473,0)</f>
        <v>0</v>
      </c>
      <c r="BI473" s="184">
        <f>IF(N473="nulová",J473,0)</f>
        <v>0</v>
      </c>
      <c r="BJ473" s="22" t="s">
        <v>81</v>
      </c>
      <c r="BK473" s="184">
        <f>ROUND(I473*H473,2)</f>
        <v>0</v>
      </c>
      <c r="BL473" s="22" t="s">
        <v>218</v>
      </c>
      <c r="BM473" s="22" t="s">
        <v>1374</v>
      </c>
    </row>
    <row r="474" spans="2:51" s="11" customFormat="1" ht="13.5">
      <c r="B474" s="185"/>
      <c r="D474" s="186" t="s">
        <v>186</v>
      </c>
      <c r="E474" s="187" t="s">
        <v>5</v>
      </c>
      <c r="F474" s="188" t="s">
        <v>1375</v>
      </c>
      <c r="H474" s="189">
        <v>20.15</v>
      </c>
      <c r="I474" s="190"/>
      <c r="L474" s="185"/>
      <c r="M474" s="191"/>
      <c r="N474" s="192"/>
      <c r="O474" s="192"/>
      <c r="P474" s="192"/>
      <c r="Q474" s="192"/>
      <c r="R474" s="192"/>
      <c r="S474" s="192"/>
      <c r="T474" s="193"/>
      <c r="AT474" s="187" t="s">
        <v>186</v>
      </c>
      <c r="AU474" s="187" t="s">
        <v>83</v>
      </c>
      <c r="AV474" s="11" t="s">
        <v>83</v>
      </c>
      <c r="AW474" s="11" t="s">
        <v>37</v>
      </c>
      <c r="AX474" s="11" t="s">
        <v>73</v>
      </c>
      <c r="AY474" s="187" t="s">
        <v>178</v>
      </c>
    </row>
    <row r="475" spans="2:51" s="12" customFormat="1" ht="13.5">
      <c r="B475" s="194"/>
      <c r="D475" s="186" t="s">
        <v>186</v>
      </c>
      <c r="E475" s="195" t="s">
        <v>5</v>
      </c>
      <c r="F475" s="196" t="s">
        <v>188</v>
      </c>
      <c r="H475" s="197">
        <v>20.15</v>
      </c>
      <c r="I475" s="198"/>
      <c r="L475" s="194"/>
      <c r="M475" s="199"/>
      <c r="N475" s="200"/>
      <c r="O475" s="200"/>
      <c r="P475" s="200"/>
      <c r="Q475" s="200"/>
      <c r="R475" s="200"/>
      <c r="S475" s="200"/>
      <c r="T475" s="201"/>
      <c r="AT475" s="195" t="s">
        <v>186</v>
      </c>
      <c r="AU475" s="195" t="s">
        <v>83</v>
      </c>
      <c r="AV475" s="12" t="s">
        <v>185</v>
      </c>
      <c r="AW475" s="12" t="s">
        <v>37</v>
      </c>
      <c r="AX475" s="12" t="s">
        <v>81</v>
      </c>
      <c r="AY475" s="195" t="s">
        <v>178</v>
      </c>
    </row>
    <row r="476" spans="2:65" s="1" customFormat="1" ht="25.5" customHeight="1">
      <c r="B476" s="172"/>
      <c r="C476" s="173" t="s">
        <v>539</v>
      </c>
      <c r="D476" s="173" t="s">
        <v>180</v>
      </c>
      <c r="E476" s="174" t="s">
        <v>720</v>
      </c>
      <c r="F476" s="175" t="s">
        <v>721</v>
      </c>
      <c r="G476" s="176" t="s">
        <v>722</v>
      </c>
      <c r="H476" s="177">
        <v>64</v>
      </c>
      <c r="I476" s="178"/>
      <c r="J476" s="179">
        <f>ROUND(I476*H476,2)</f>
        <v>0</v>
      </c>
      <c r="K476" s="175" t="s">
        <v>191</v>
      </c>
      <c r="L476" s="39"/>
      <c r="M476" s="180" t="s">
        <v>5</v>
      </c>
      <c r="N476" s="181" t="s">
        <v>44</v>
      </c>
      <c r="O476" s="40"/>
      <c r="P476" s="182">
        <f>O476*H476</f>
        <v>0</v>
      </c>
      <c r="Q476" s="182">
        <v>0</v>
      </c>
      <c r="R476" s="182">
        <f>Q476*H476</f>
        <v>0</v>
      </c>
      <c r="S476" s="182">
        <v>0</v>
      </c>
      <c r="T476" s="183">
        <f>S476*H476</f>
        <v>0</v>
      </c>
      <c r="AR476" s="22" t="s">
        <v>218</v>
      </c>
      <c r="AT476" s="22" t="s">
        <v>180</v>
      </c>
      <c r="AU476" s="22" t="s">
        <v>83</v>
      </c>
      <c r="AY476" s="22" t="s">
        <v>178</v>
      </c>
      <c r="BE476" s="184">
        <f>IF(N476="základní",J476,0)</f>
        <v>0</v>
      </c>
      <c r="BF476" s="184">
        <f>IF(N476="snížená",J476,0)</f>
        <v>0</v>
      </c>
      <c r="BG476" s="184">
        <f>IF(N476="zákl. přenesená",J476,0)</f>
        <v>0</v>
      </c>
      <c r="BH476" s="184">
        <f>IF(N476="sníž. přenesená",J476,0)</f>
        <v>0</v>
      </c>
      <c r="BI476" s="184">
        <f>IF(N476="nulová",J476,0)</f>
        <v>0</v>
      </c>
      <c r="BJ476" s="22" t="s">
        <v>81</v>
      </c>
      <c r="BK476" s="184">
        <f>ROUND(I476*H476,2)</f>
        <v>0</v>
      </c>
      <c r="BL476" s="22" t="s">
        <v>218</v>
      </c>
      <c r="BM476" s="22" t="s">
        <v>1376</v>
      </c>
    </row>
    <row r="477" spans="2:65" s="1" customFormat="1" ht="38.25" customHeight="1">
      <c r="B477" s="172"/>
      <c r="C477" s="173" t="s">
        <v>1377</v>
      </c>
      <c r="D477" s="173" t="s">
        <v>180</v>
      </c>
      <c r="E477" s="174" t="s">
        <v>724</v>
      </c>
      <c r="F477" s="175" t="s">
        <v>725</v>
      </c>
      <c r="G477" s="176" t="s">
        <v>560</v>
      </c>
      <c r="H477" s="212"/>
      <c r="I477" s="178"/>
      <c r="J477" s="179">
        <f>ROUND(I477*H477,2)</f>
        <v>0</v>
      </c>
      <c r="K477" s="175" t="s">
        <v>267</v>
      </c>
      <c r="L477" s="39"/>
      <c r="M477" s="180" t="s">
        <v>5</v>
      </c>
      <c r="N477" s="181" t="s">
        <v>44</v>
      </c>
      <c r="O477" s="40"/>
      <c r="P477" s="182">
        <f>O477*H477</f>
        <v>0</v>
      </c>
      <c r="Q477" s="182">
        <v>0</v>
      </c>
      <c r="R477" s="182">
        <f>Q477*H477</f>
        <v>0</v>
      </c>
      <c r="S477" s="182">
        <v>0</v>
      </c>
      <c r="T477" s="183">
        <f>S477*H477</f>
        <v>0</v>
      </c>
      <c r="AR477" s="22" t="s">
        <v>218</v>
      </c>
      <c r="AT477" s="22" t="s">
        <v>180</v>
      </c>
      <c r="AU477" s="22" t="s">
        <v>83</v>
      </c>
      <c r="AY477" s="22" t="s">
        <v>178</v>
      </c>
      <c r="BE477" s="184">
        <f>IF(N477="základní",J477,0)</f>
        <v>0</v>
      </c>
      <c r="BF477" s="184">
        <f>IF(N477="snížená",J477,0)</f>
        <v>0</v>
      </c>
      <c r="BG477" s="184">
        <f>IF(N477="zákl. přenesená",J477,0)</f>
        <v>0</v>
      </c>
      <c r="BH477" s="184">
        <f>IF(N477="sníž. přenesená",J477,0)</f>
        <v>0</v>
      </c>
      <c r="BI477" s="184">
        <f>IF(N477="nulová",J477,0)</f>
        <v>0</v>
      </c>
      <c r="BJ477" s="22" t="s">
        <v>81</v>
      </c>
      <c r="BK477" s="184">
        <f>ROUND(I477*H477,2)</f>
        <v>0</v>
      </c>
      <c r="BL477" s="22" t="s">
        <v>218</v>
      </c>
      <c r="BM477" s="22" t="s">
        <v>1378</v>
      </c>
    </row>
    <row r="478" spans="2:63" s="10" customFormat="1" ht="29.85" customHeight="1">
      <c r="B478" s="159"/>
      <c r="D478" s="160" t="s">
        <v>72</v>
      </c>
      <c r="E478" s="170" t="s">
        <v>727</v>
      </c>
      <c r="F478" s="170" t="s">
        <v>728</v>
      </c>
      <c r="I478" s="162"/>
      <c r="J478" s="171">
        <f>BK478</f>
        <v>0</v>
      </c>
      <c r="L478" s="159"/>
      <c r="M478" s="164"/>
      <c r="N478" s="165"/>
      <c r="O478" s="165"/>
      <c r="P478" s="166">
        <f>SUM(P479:P481)</f>
        <v>0</v>
      </c>
      <c r="Q478" s="165"/>
      <c r="R478" s="166">
        <f>SUM(R479:R481)</f>
        <v>0</v>
      </c>
      <c r="S478" s="165"/>
      <c r="T478" s="167">
        <f>SUM(T479:T481)</f>
        <v>0</v>
      </c>
      <c r="AR478" s="160" t="s">
        <v>83</v>
      </c>
      <c r="AT478" s="168" t="s">
        <v>72</v>
      </c>
      <c r="AU478" s="168" t="s">
        <v>81</v>
      </c>
      <c r="AY478" s="160" t="s">
        <v>178</v>
      </c>
      <c r="BK478" s="169">
        <f>SUM(BK479:BK481)</f>
        <v>0</v>
      </c>
    </row>
    <row r="479" spans="2:65" s="1" customFormat="1" ht="25.5" customHeight="1">
      <c r="B479" s="172"/>
      <c r="C479" s="173" t="s">
        <v>542</v>
      </c>
      <c r="D479" s="173" t="s">
        <v>180</v>
      </c>
      <c r="E479" s="174" t="s">
        <v>738</v>
      </c>
      <c r="F479" s="175" t="s">
        <v>739</v>
      </c>
      <c r="G479" s="176" t="s">
        <v>183</v>
      </c>
      <c r="H479" s="177">
        <v>517.696</v>
      </c>
      <c r="I479" s="178"/>
      <c r="J479" s="179">
        <f>ROUND(I479*H479,2)</f>
        <v>0</v>
      </c>
      <c r="K479" s="175" t="s">
        <v>191</v>
      </c>
      <c r="L479" s="39"/>
      <c r="M479" s="180" t="s">
        <v>5</v>
      </c>
      <c r="N479" s="181" t="s">
        <v>44</v>
      </c>
      <c r="O479" s="40"/>
      <c r="P479" s="182">
        <f>O479*H479</f>
        <v>0</v>
      </c>
      <c r="Q479" s="182">
        <v>0</v>
      </c>
      <c r="R479" s="182">
        <f>Q479*H479</f>
        <v>0</v>
      </c>
      <c r="S479" s="182">
        <v>0</v>
      </c>
      <c r="T479" s="183">
        <f>S479*H479</f>
        <v>0</v>
      </c>
      <c r="AR479" s="22" t="s">
        <v>218</v>
      </c>
      <c r="AT479" s="22" t="s">
        <v>180</v>
      </c>
      <c r="AU479" s="22" t="s">
        <v>83</v>
      </c>
      <c r="AY479" s="22" t="s">
        <v>178</v>
      </c>
      <c r="BE479" s="184">
        <f>IF(N479="základní",J479,0)</f>
        <v>0</v>
      </c>
      <c r="BF479" s="184">
        <f>IF(N479="snížená",J479,0)</f>
        <v>0</v>
      </c>
      <c r="BG479" s="184">
        <f>IF(N479="zákl. přenesená",J479,0)</f>
        <v>0</v>
      </c>
      <c r="BH479" s="184">
        <f>IF(N479="sníž. přenesená",J479,0)</f>
        <v>0</v>
      </c>
      <c r="BI479" s="184">
        <f>IF(N479="nulová",J479,0)</f>
        <v>0</v>
      </c>
      <c r="BJ479" s="22" t="s">
        <v>81</v>
      </c>
      <c r="BK479" s="184">
        <f>ROUND(I479*H479,2)</f>
        <v>0</v>
      </c>
      <c r="BL479" s="22" t="s">
        <v>218</v>
      </c>
      <c r="BM479" s="22" t="s">
        <v>1379</v>
      </c>
    </row>
    <row r="480" spans="2:51" s="11" customFormat="1" ht="13.5">
      <c r="B480" s="185"/>
      <c r="D480" s="186" t="s">
        <v>186</v>
      </c>
      <c r="E480" s="187" t="s">
        <v>5</v>
      </c>
      <c r="F480" s="188" t="s">
        <v>1380</v>
      </c>
      <c r="H480" s="189">
        <v>517.696</v>
      </c>
      <c r="I480" s="190"/>
      <c r="L480" s="185"/>
      <c r="M480" s="191"/>
      <c r="N480" s="192"/>
      <c r="O480" s="192"/>
      <c r="P480" s="192"/>
      <c r="Q480" s="192"/>
      <c r="R480" s="192"/>
      <c r="S480" s="192"/>
      <c r="T480" s="193"/>
      <c r="AT480" s="187" t="s">
        <v>186</v>
      </c>
      <c r="AU480" s="187" t="s">
        <v>83</v>
      </c>
      <c r="AV480" s="11" t="s">
        <v>83</v>
      </c>
      <c r="AW480" s="11" t="s">
        <v>37</v>
      </c>
      <c r="AX480" s="11" t="s">
        <v>73</v>
      </c>
      <c r="AY480" s="187" t="s">
        <v>178</v>
      </c>
    </row>
    <row r="481" spans="2:51" s="12" customFormat="1" ht="13.5">
      <c r="B481" s="194"/>
      <c r="D481" s="186" t="s">
        <v>186</v>
      </c>
      <c r="E481" s="195" t="s">
        <v>5</v>
      </c>
      <c r="F481" s="196" t="s">
        <v>188</v>
      </c>
      <c r="H481" s="197">
        <v>517.696</v>
      </c>
      <c r="I481" s="198"/>
      <c r="L481" s="194"/>
      <c r="M481" s="199"/>
      <c r="N481" s="200"/>
      <c r="O481" s="200"/>
      <c r="P481" s="200"/>
      <c r="Q481" s="200"/>
      <c r="R481" s="200"/>
      <c r="S481" s="200"/>
      <c r="T481" s="201"/>
      <c r="AT481" s="195" t="s">
        <v>186</v>
      </c>
      <c r="AU481" s="195" t="s">
        <v>83</v>
      </c>
      <c r="AV481" s="12" t="s">
        <v>185</v>
      </c>
      <c r="AW481" s="12" t="s">
        <v>37</v>
      </c>
      <c r="AX481" s="12" t="s">
        <v>81</v>
      </c>
      <c r="AY481" s="195" t="s">
        <v>178</v>
      </c>
    </row>
    <row r="482" spans="2:63" s="10" customFormat="1" ht="29.85" customHeight="1">
      <c r="B482" s="159"/>
      <c r="D482" s="160" t="s">
        <v>72</v>
      </c>
      <c r="E482" s="170" t="s">
        <v>742</v>
      </c>
      <c r="F482" s="170" t="s">
        <v>743</v>
      </c>
      <c r="I482" s="162"/>
      <c r="J482" s="171">
        <f>BK482</f>
        <v>0</v>
      </c>
      <c r="L482" s="159"/>
      <c r="M482" s="164"/>
      <c r="N482" s="165"/>
      <c r="O482" s="165"/>
      <c r="P482" s="166">
        <f>SUM(P483:P492)</f>
        <v>0</v>
      </c>
      <c r="Q482" s="165"/>
      <c r="R482" s="166">
        <f>SUM(R483:R492)</f>
        <v>0</v>
      </c>
      <c r="S482" s="165"/>
      <c r="T482" s="167">
        <f>SUM(T483:T492)</f>
        <v>0</v>
      </c>
      <c r="AR482" s="160" t="s">
        <v>83</v>
      </c>
      <c r="AT482" s="168" t="s">
        <v>72</v>
      </c>
      <c r="AU482" s="168" t="s">
        <v>81</v>
      </c>
      <c r="AY482" s="160" t="s">
        <v>178</v>
      </c>
      <c r="BK482" s="169">
        <f>SUM(BK483:BK492)</f>
        <v>0</v>
      </c>
    </row>
    <row r="483" spans="2:65" s="1" customFormat="1" ht="25.5" customHeight="1">
      <c r="B483" s="172"/>
      <c r="C483" s="173" t="s">
        <v>1381</v>
      </c>
      <c r="D483" s="173" t="s">
        <v>180</v>
      </c>
      <c r="E483" s="174" t="s">
        <v>744</v>
      </c>
      <c r="F483" s="175" t="s">
        <v>745</v>
      </c>
      <c r="G483" s="176" t="s">
        <v>183</v>
      </c>
      <c r="H483" s="177">
        <v>116.465</v>
      </c>
      <c r="I483" s="178"/>
      <c r="J483" s="179">
        <f>ROUND(I483*H483,2)</f>
        <v>0</v>
      </c>
      <c r="K483" s="175" t="s">
        <v>191</v>
      </c>
      <c r="L483" s="39"/>
      <c r="M483" s="180" t="s">
        <v>5</v>
      </c>
      <c r="N483" s="181" t="s">
        <v>44</v>
      </c>
      <c r="O483" s="40"/>
      <c r="P483" s="182">
        <f>O483*H483</f>
        <v>0</v>
      </c>
      <c r="Q483" s="182">
        <v>0</v>
      </c>
      <c r="R483" s="182">
        <f>Q483*H483</f>
        <v>0</v>
      </c>
      <c r="S483" s="182">
        <v>0</v>
      </c>
      <c r="T483" s="183">
        <f>S483*H483</f>
        <v>0</v>
      </c>
      <c r="AR483" s="22" t="s">
        <v>218</v>
      </c>
      <c r="AT483" s="22" t="s">
        <v>180</v>
      </c>
      <c r="AU483" s="22" t="s">
        <v>83</v>
      </c>
      <c r="AY483" s="22" t="s">
        <v>178</v>
      </c>
      <c r="BE483" s="184">
        <f>IF(N483="základní",J483,0)</f>
        <v>0</v>
      </c>
      <c r="BF483" s="184">
        <f>IF(N483="snížená",J483,0)</f>
        <v>0</v>
      </c>
      <c r="BG483" s="184">
        <f>IF(N483="zákl. přenesená",J483,0)</f>
        <v>0</v>
      </c>
      <c r="BH483" s="184">
        <f>IF(N483="sníž. přenesená",J483,0)</f>
        <v>0</v>
      </c>
      <c r="BI483" s="184">
        <f>IF(N483="nulová",J483,0)</f>
        <v>0</v>
      </c>
      <c r="BJ483" s="22" t="s">
        <v>81</v>
      </c>
      <c r="BK483" s="184">
        <f>ROUND(I483*H483,2)</f>
        <v>0</v>
      </c>
      <c r="BL483" s="22" t="s">
        <v>218</v>
      </c>
      <c r="BM483" s="22" t="s">
        <v>1382</v>
      </c>
    </row>
    <row r="484" spans="2:51" s="11" customFormat="1" ht="13.5">
      <c r="B484" s="185"/>
      <c r="D484" s="186" t="s">
        <v>186</v>
      </c>
      <c r="E484" s="187" t="s">
        <v>5</v>
      </c>
      <c r="F484" s="188" t="s">
        <v>1383</v>
      </c>
      <c r="H484" s="189">
        <v>116.465</v>
      </c>
      <c r="I484" s="190"/>
      <c r="L484" s="185"/>
      <c r="M484" s="191"/>
      <c r="N484" s="192"/>
      <c r="O484" s="192"/>
      <c r="P484" s="192"/>
      <c r="Q484" s="192"/>
      <c r="R484" s="192"/>
      <c r="S484" s="192"/>
      <c r="T484" s="193"/>
      <c r="AT484" s="187" t="s">
        <v>186</v>
      </c>
      <c r="AU484" s="187" t="s">
        <v>83</v>
      </c>
      <c r="AV484" s="11" t="s">
        <v>83</v>
      </c>
      <c r="AW484" s="11" t="s">
        <v>37</v>
      </c>
      <c r="AX484" s="11" t="s">
        <v>73</v>
      </c>
      <c r="AY484" s="187" t="s">
        <v>178</v>
      </c>
    </row>
    <row r="485" spans="2:51" s="12" customFormat="1" ht="13.5">
      <c r="B485" s="194"/>
      <c r="D485" s="186" t="s">
        <v>186</v>
      </c>
      <c r="E485" s="195" t="s">
        <v>5</v>
      </c>
      <c r="F485" s="196" t="s">
        <v>188</v>
      </c>
      <c r="H485" s="197">
        <v>116.465</v>
      </c>
      <c r="I485" s="198"/>
      <c r="L485" s="194"/>
      <c r="M485" s="199"/>
      <c r="N485" s="200"/>
      <c r="O485" s="200"/>
      <c r="P485" s="200"/>
      <c r="Q485" s="200"/>
      <c r="R485" s="200"/>
      <c r="S485" s="200"/>
      <c r="T485" s="201"/>
      <c r="AT485" s="195" t="s">
        <v>186</v>
      </c>
      <c r="AU485" s="195" t="s">
        <v>83</v>
      </c>
      <c r="AV485" s="12" t="s">
        <v>185</v>
      </c>
      <c r="AW485" s="12" t="s">
        <v>37</v>
      </c>
      <c r="AX485" s="12" t="s">
        <v>81</v>
      </c>
      <c r="AY485" s="195" t="s">
        <v>178</v>
      </c>
    </row>
    <row r="486" spans="2:65" s="1" customFormat="1" ht="38.25" customHeight="1">
      <c r="B486" s="172"/>
      <c r="C486" s="202" t="s">
        <v>547</v>
      </c>
      <c r="D486" s="202" t="s">
        <v>271</v>
      </c>
      <c r="E486" s="203" t="s">
        <v>748</v>
      </c>
      <c r="F486" s="204" t="s">
        <v>749</v>
      </c>
      <c r="G486" s="205" t="s">
        <v>183</v>
      </c>
      <c r="H486" s="206">
        <v>122.288</v>
      </c>
      <c r="I486" s="207"/>
      <c r="J486" s="208">
        <f>ROUND(I486*H486,2)</f>
        <v>0</v>
      </c>
      <c r="K486" s="204" t="s">
        <v>191</v>
      </c>
      <c r="L486" s="209"/>
      <c r="M486" s="210" t="s">
        <v>5</v>
      </c>
      <c r="N486" s="211" t="s">
        <v>44</v>
      </c>
      <c r="O486" s="40"/>
      <c r="P486" s="182">
        <f>O486*H486</f>
        <v>0</v>
      </c>
      <c r="Q486" s="182">
        <v>0</v>
      </c>
      <c r="R486" s="182">
        <f>Q486*H486</f>
        <v>0</v>
      </c>
      <c r="S486" s="182">
        <v>0</v>
      </c>
      <c r="T486" s="183">
        <f>S486*H486</f>
        <v>0</v>
      </c>
      <c r="AR486" s="22" t="s">
        <v>256</v>
      </c>
      <c r="AT486" s="22" t="s">
        <v>271</v>
      </c>
      <c r="AU486" s="22" t="s">
        <v>83</v>
      </c>
      <c r="AY486" s="22" t="s">
        <v>178</v>
      </c>
      <c r="BE486" s="184">
        <f>IF(N486="základní",J486,0)</f>
        <v>0</v>
      </c>
      <c r="BF486" s="184">
        <f>IF(N486="snížená",J486,0)</f>
        <v>0</v>
      </c>
      <c r="BG486" s="184">
        <f>IF(N486="zákl. přenesená",J486,0)</f>
        <v>0</v>
      </c>
      <c r="BH486" s="184">
        <f>IF(N486="sníž. přenesená",J486,0)</f>
        <v>0</v>
      </c>
      <c r="BI486" s="184">
        <f>IF(N486="nulová",J486,0)</f>
        <v>0</v>
      </c>
      <c r="BJ486" s="22" t="s">
        <v>81</v>
      </c>
      <c r="BK486" s="184">
        <f>ROUND(I486*H486,2)</f>
        <v>0</v>
      </c>
      <c r="BL486" s="22" t="s">
        <v>218</v>
      </c>
      <c r="BM486" s="22" t="s">
        <v>1384</v>
      </c>
    </row>
    <row r="487" spans="2:51" s="11" customFormat="1" ht="13.5">
      <c r="B487" s="185"/>
      <c r="D487" s="186" t="s">
        <v>186</v>
      </c>
      <c r="E487" s="187" t="s">
        <v>5</v>
      </c>
      <c r="F487" s="188" t="s">
        <v>1385</v>
      </c>
      <c r="H487" s="189">
        <v>122.288</v>
      </c>
      <c r="I487" s="190"/>
      <c r="L487" s="185"/>
      <c r="M487" s="191"/>
      <c r="N487" s="192"/>
      <c r="O487" s="192"/>
      <c r="P487" s="192"/>
      <c r="Q487" s="192"/>
      <c r="R487" s="192"/>
      <c r="S487" s="192"/>
      <c r="T487" s="193"/>
      <c r="AT487" s="187" t="s">
        <v>186</v>
      </c>
      <c r="AU487" s="187" t="s">
        <v>83</v>
      </c>
      <c r="AV487" s="11" t="s">
        <v>83</v>
      </c>
      <c r="AW487" s="11" t="s">
        <v>37</v>
      </c>
      <c r="AX487" s="11" t="s">
        <v>73</v>
      </c>
      <c r="AY487" s="187" t="s">
        <v>178</v>
      </c>
    </row>
    <row r="488" spans="2:51" s="12" customFormat="1" ht="13.5">
      <c r="B488" s="194"/>
      <c r="D488" s="186" t="s">
        <v>186</v>
      </c>
      <c r="E488" s="195" t="s">
        <v>5</v>
      </c>
      <c r="F488" s="196" t="s">
        <v>188</v>
      </c>
      <c r="H488" s="197">
        <v>122.288</v>
      </c>
      <c r="I488" s="198"/>
      <c r="L488" s="194"/>
      <c r="M488" s="199"/>
      <c r="N488" s="200"/>
      <c r="O488" s="200"/>
      <c r="P488" s="200"/>
      <c r="Q488" s="200"/>
      <c r="R488" s="200"/>
      <c r="S488" s="200"/>
      <c r="T488" s="201"/>
      <c r="AT488" s="195" t="s">
        <v>186</v>
      </c>
      <c r="AU488" s="195" t="s">
        <v>83</v>
      </c>
      <c r="AV488" s="12" t="s">
        <v>185</v>
      </c>
      <c r="AW488" s="12" t="s">
        <v>37</v>
      </c>
      <c r="AX488" s="12" t="s">
        <v>81</v>
      </c>
      <c r="AY488" s="195" t="s">
        <v>178</v>
      </c>
    </row>
    <row r="489" spans="2:65" s="1" customFormat="1" ht="25.5" customHeight="1">
      <c r="B489" s="172"/>
      <c r="C489" s="173" t="s">
        <v>1386</v>
      </c>
      <c r="D489" s="173" t="s">
        <v>180</v>
      </c>
      <c r="E489" s="174" t="s">
        <v>752</v>
      </c>
      <c r="F489" s="175" t="s">
        <v>753</v>
      </c>
      <c r="G489" s="176" t="s">
        <v>183</v>
      </c>
      <c r="H489" s="177">
        <v>274.86</v>
      </c>
      <c r="I489" s="178"/>
      <c r="J489" s="179">
        <f>ROUND(I489*H489,2)</f>
        <v>0</v>
      </c>
      <c r="K489" s="175" t="s">
        <v>191</v>
      </c>
      <c r="L489" s="39"/>
      <c r="M489" s="180" t="s">
        <v>5</v>
      </c>
      <c r="N489" s="181" t="s">
        <v>44</v>
      </c>
      <c r="O489" s="40"/>
      <c r="P489" s="182">
        <f>O489*H489</f>
        <v>0</v>
      </c>
      <c r="Q489" s="182">
        <v>0</v>
      </c>
      <c r="R489" s="182">
        <f>Q489*H489</f>
        <v>0</v>
      </c>
      <c r="S489" s="182">
        <v>0</v>
      </c>
      <c r="T489" s="183">
        <f>S489*H489</f>
        <v>0</v>
      </c>
      <c r="AR489" s="22" t="s">
        <v>218</v>
      </c>
      <c r="AT489" s="22" t="s">
        <v>180</v>
      </c>
      <c r="AU489" s="22" t="s">
        <v>83</v>
      </c>
      <c r="AY489" s="22" t="s">
        <v>178</v>
      </c>
      <c r="BE489" s="184">
        <f>IF(N489="základní",J489,0)</f>
        <v>0</v>
      </c>
      <c r="BF489" s="184">
        <f>IF(N489="snížená",J489,0)</f>
        <v>0</v>
      </c>
      <c r="BG489" s="184">
        <f>IF(N489="zákl. přenesená",J489,0)</f>
        <v>0</v>
      </c>
      <c r="BH489" s="184">
        <f>IF(N489="sníž. přenesená",J489,0)</f>
        <v>0</v>
      </c>
      <c r="BI489" s="184">
        <f>IF(N489="nulová",J489,0)</f>
        <v>0</v>
      </c>
      <c r="BJ489" s="22" t="s">
        <v>81</v>
      </c>
      <c r="BK489" s="184">
        <f>ROUND(I489*H489,2)</f>
        <v>0</v>
      </c>
      <c r="BL489" s="22" t="s">
        <v>218</v>
      </c>
      <c r="BM489" s="22" t="s">
        <v>1387</v>
      </c>
    </row>
    <row r="490" spans="2:51" s="11" customFormat="1" ht="13.5">
      <c r="B490" s="185"/>
      <c r="D490" s="186" t="s">
        <v>186</v>
      </c>
      <c r="E490" s="187" t="s">
        <v>5</v>
      </c>
      <c r="F490" s="188" t="s">
        <v>1388</v>
      </c>
      <c r="H490" s="189">
        <v>110.16</v>
      </c>
      <c r="I490" s="190"/>
      <c r="L490" s="185"/>
      <c r="M490" s="191"/>
      <c r="N490" s="192"/>
      <c r="O490" s="192"/>
      <c r="P490" s="192"/>
      <c r="Q490" s="192"/>
      <c r="R490" s="192"/>
      <c r="S490" s="192"/>
      <c r="T490" s="193"/>
      <c r="AT490" s="187" t="s">
        <v>186</v>
      </c>
      <c r="AU490" s="187" t="s">
        <v>83</v>
      </c>
      <c r="AV490" s="11" t="s">
        <v>83</v>
      </c>
      <c r="AW490" s="11" t="s">
        <v>37</v>
      </c>
      <c r="AX490" s="11" t="s">
        <v>73</v>
      </c>
      <c r="AY490" s="187" t="s">
        <v>178</v>
      </c>
    </row>
    <row r="491" spans="2:51" s="11" customFormat="1" ht="13.5">
      <c r="B491" s="185"/>
      <c r="D491" s="186" t="s">
        <v>186</v>
      </c>
      <c r="E491" s="187" t="s">
        <v>5</v>
      </c>
      <c r="F491" s="188" t="s">
        <v>1389</v>
      </c>
      <c r="H491" s="189">
        <v>164.7</v>
      </c>
      <c r="I491" s="190"/>
      <c r="L491" s="185"/>
      <c r="M491" s="191"/>
      <c r="N491" s="192"/>
      <c r="O491" s="192"/>
      <c r="P491" s="192"/>
      <c r="Q491" s="192"/>
      <c r="R491" s="192"/>
      <c r="S491" s="192"/>
      <c r="T491" s="193"/>
      <c r="AT491" s="187" t="s">
        <v>186</v>
      </c>
      <c r="AU491" s="187" t="s">
        <v>83</v>
      </c>
      <c r="AV491" s="11" t="s">
        <v>83</v>
      </c>
      <c r="AW491" s="11" t="s">
        <v>37</v>
      </c>
      <c r="AX491" s="11" t="s">
        <v>73</v>
      </c>
      <c r="AY491" s="187" t="s">
        <v>178</v>
      </c>
    </row>
    <row r="492" spans="2:51" s="12" customFormat="1" ht="13.5">
      <c r="B492" s="194"/>
      <c r="D492" s="186" t="s">
        <v>186</v>
      </c>
      <c r="E492" s="195" t="s">
        <v>5</v>
      </c>
      <c r="F492" s="196" t="s">
        <v>188</v>
      </c>
      <c r="H492" s="197">
        <v>274.86</v>
      </c>
      <c r="I492" s="198"/>
      <c r="L492" s="194"/>
      <c r="M492" s="213"/>
      <c r="N492" s="214"/>
      <c r="O492" s="214"/>
      <c r="P492" s="214"/>
      <c r="Q492" s="214"/>
      <c r="R492" s="214"/>
      <c r="S492" s="214"/>
      <c r="T492" s="215"/>
      <c r="AT492" s="195" t="s">
        <v>186</v>
      </c>
      <c r="AU492" s="195" t="s">
        <v>83</v>
      </c>
      <c r="AV492" s="12" t="s">
        <v>185</v>
      </c>
      <c r="AW492" s="12" t="s">
        <v>37</v>
      </c>
      <c r="AX492" s="12" t="s">
        <v>81</v>
      </c>
      <c r="AY492" s="195" t="s">
        <v>178</v>
      </c>
    </row>
    <row r="493" spans="2:12" s="1" customFormat="1" ht="6.95" customHeight="1">
      <c r="B493" s="54"/>
      <c r="C493" s="55"/>
      <c r="D493" s="55"/>
      <c r="E493" s="55"/>
      <c r="F493" s="55"/>
      <c r="G493" s="55"/>
      <c r="H493" s="55"/>
      <c r="I493" s="125"/>
      <c r="J493" s="55"/>
      <c r="K493" s="55"/>
      <c r="L493" s="39"/>
    </row>
  </sheetData>
  <autoFilter ref="C99:K492"/>
  <mergeCells count="10">
    <mergeCell ref="J51:J52"/>
    <mergeCell ref="E90:H90"/>
    <mergeCell ref="E92:H9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8"/>
  <sheetViews>
    <sheetView showGridLines="0" workbookViewId="0" topLeftCell="A1">
      <pane ySplit="1" topLeftCell="A203" activePane="bottomLeft" state="frozen"/>
      <selection pane="bottomLeft" activeCell="F16" sqref="F1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131</v>
      </c>
      <c r="G1" s="343" t="s">
        <v>132</v>
      </c>
      <c r="H1" s="343"/>
      <c r="I1" s="101"/>
      <c r="J1" s="100" t="s">
        <v>133</v>
      </c>
      <c r="K1" s="99" t="s">
        <v>134</v>
      </c>
      <c r="L1" s="100" t="s">
        <v>135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29" t="s">
        <v>8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2" t="s">
        <v>104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83</v>
      </c>
    </row>
    <row r="4" spans="2:46" ht="36.95" customHeight="1">
      <c r="B4" s="26"/>
      <c r="C4" s="27"/>
      <c r="D4" s="28" t="s">
        <v>136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03"/>
      <c r="J6" s="27"/>
      <c r="K6" s="29"/>
    </row>
    <row r="7" spans="2:11" ht="16.5" customHeight="1">
      <c r="B7" s="26"/>
      <c r="C7" s="27"/>
      <c r="D7" s="27"/>
      <c r="E7" s="344" t="str">
        <f>'Rekapitulace stavby'!K6</f>
        <v>Zateplení budovy SOŠ a SOU dopravní Čáslav (3.10)</v>
      </c>
      <c r="F7" s="345"/>
      <c r="G7" s="345"/>
      <c r="H7" s="345"/>
      <c r="I7" s="103"/>
      <c r="J7" s="27"/>
      <c r="K7" s="29"/>
    </row>
    <row r="8" spans="2:11" s="1" customFormat="1" ht="15">
      <c r="B8" s="39"/>
      <c r="C8" s="40"/>
      <c r="D8" s="35" t="s">
        <v>137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46" t="s">
        <v>2800</v>
      </c>
      <c r="F9" s="347"/>
      <c r="G9" s="347"/>
      <c r="H9" s="347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5</v>
      </c>
      <c r="G11" s="40"/>
      <c r="H11" s="40"/>
      <c r="I11" s="105" t="s">
        <v>21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22</v>
      </c>
      <c r="E12" s="40"/>
      <c r="F12" s="33" t="s">
        <v>139</v>
      </c>
      <c r="G12" s="40"/>
      <c r="H12" s="40"/>
      <c r="I12" s="105" t="s">
        <v>24</v>
      </c>
      <c r="J12" s="106" t="str">
        <f>'Rekapitulace stavby'!AN8</f>
        <v>19. 9. 2018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26</v>
      </c>
      <c r="E14" s="40"/>
      <c r="F14" s="40"/>
      <c r="G14" s="40"/>
      <c r="H14" s="40"/>
      <c r="I14" s="105" t="s">
        <v>27</v>
      </c>
      <c r="J14" s="33" t="str">
        <f>IF('Rekapitulace stavby'!AN10="","",'Rekapitulace stavby'!AN10)</f>
        <v>14801973</v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>SUŠ a SOU dopravní Čáslav, Aug. Sedláčka 1145, Čás</v>
      </c>
      <c r="F15" s="40"/>
      <c r="G15" s="40"/>
      <c r="H15" s="40"/>
      <c r="I15" s="105" t="s">
        <v>30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05" t="s">
        <v>27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05" t="s">
        <v>27</v>
      </c>
      <c r="J20" s="33" t="str">
        <f>IF('Rekapitulace stavby'!AN16="","",'Rekapitulace stavby'!AN16)</f>
        <v>27210341</v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>AZ PROJECT spol. s r.o., Plynárenská 830, Kolín</v>
      </c>
      <c r="F21" s="40"/>
      <c r="G21" s="40"/>
      <c r="H21" s="40"/>
      <c r="I21" s="105" t="s">
        <v>30</v>
      </c>
      <c r="J21" s="33" t="str">
        <f>IF('Rekapitulace stavby'!AN17="","",'Rekapitulace stavby'!AN17)</f>
        <v>CZ27210341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38</v>
      </c>
      <c r="E23" s="40"/>
      <c r="F23" s="40"/>
      <c r="G23" s="40"/>
      <c r="H23" s="40"/>
      <c r="I23" s="104"/>
      <c r="J23" s="40"/>
      <c r="K23" s="43"/>
    </row>
    <row r="24" spans="2:11" s="6" customFormat="1" ht="16.5" customHeight="1">
      <c r="B24" s="107"/>
      <c r="C24" s="108"/>
      <c r="D24" s="108"/>
      <c r="E24" s="335" t="s">
        <v>5</v>
      </c>
      <c r="F24" s="335"/>
      <c r="G24" s="335"/>
      <c r="H24" s="335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39</v>
      </c>
      <c r="E27" s="40"/>
      <c r="F27" s="40"/>
      <c r="G27" s="40"/>
      <c r="H27" s="40"/>
      <c r="I27" s="104"/>
      <c r="J27" s="114">
        <f>ROUND(J88,2)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41</v>
      </c>
      <c r="G29" s="40"/>
      <c r="H29" s="40"/>
      <c r="I29" s="115" t="s">
        <v>40</v>
      </c>
      <c r="J29" s="44" t="s">
        <v>42</v>
      </c>
      <c r="K29" s="43"/>
    </row>
    <row r="30" spans="2:11" s="1" customFormat="1" ht="14.45" customHeight="1">
      <c r="B30" s="39"/>
      <c r="C30" s="40"/>
      <c r="D30" s="47" t="s">
        <v>43</v>
      </c>
      <c r="E30" s="47" t="s">
        <v>44</v>
      </c>
      <c r="F30" s="116">
        <f>ROUND(SUM(BE88:BE197),2)</f>
        <v>0</v>
      </c>
      <c r="G30" s="40"/>
      <c r="H30" s="40"/>
      <c r="I30" s="117">
        <v>0.21</v>
      </c>
      <c r="J30" s="116">
        <f>ROUND(ROUND((SUM(BE88:BE197)),2)*I30,2)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45</v>
      </c>
      <c r="F31" s="116">
        <f>ROUND(SUM(BF88:BF197),2)</f>
        <v>0</v>
      </c>
      <c r="G31" s="40"/>
      <c r="H31" s="40"/>
      <c r="I31" s="117">
        <v>0.15</v>
      </c>
      <c r="J31" s="116">
        <f>ROUND(ROUND((SUM(BF88:BF197)),2)*I31,2)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46</v>
      </c>
      <c r="F32" s="116">
        <f>ROUND(SUM(BG88:BG197),2)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47</v>
      </c>
      <c r="F33" s="116">
        <f>ROUND(SUM(BH88:BH197),2)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48</v>
      </c>
      <c r="F34" s="116">
        <f>ROUND(SUM(BI88:BI197),2)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49</v>
      </c>
      <c r="E36" s="69"/>
      <c r="F36" s="69"/>
      <c r="G36" s="120" t="s">
        <v>50</v>
      </c>
      <c r="H36" s="121" t="s">
        <v>51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140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6.5" customHeight="1">
      <c r="B45" s="39"/>
      <c r="C45" s="40"/>
      <c r="D45" s="40"/>
      <c r="E45" s="344" t="str">
        <f>E7</f>
        <v>Zateplení budovy SOŠ a SOU dopravní Čáslav (3.10)</v>
      </c>
      <c r="F45" s="345"/>
      <c r="G45" s="345"/>
      <c r="H45" s="345"/>
      <c r="I45" s="104"/>
      <c r="J45" s="40"/>
      <c r="K45" s="43"/>
    </row>
    <row r="46" spans="2:11" s="1" customFormat="1" ht="14.45" customHeight="1">
      <c r="B46" s="39"/>
      <c r="C46" s="35" t="s">
        <v>137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7.25" customHeight="1">
      <c r="B47" s="39"/>
      <c r="C47" s="40"/>
      <c r="D47" s="40"/>
      <c r="E47" s="346" t="str">
        <f>E9</f>
        <v>1715d2 - Přípomoce v - 1715d2 - Přípomoce vytápění B</v>
      </c>
      <c r="F47" s="347"/>
      <c r="G47" s="347"/>
      <c r="H47" s="347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22</v>
      </c>
      <c r="D49" s="40"/>
      <c r="E49" s="40"/>
      <c r="F49" s="33" t="str">
        <f>F12</f>
        <v xml:space="preserve"> </v>
      </c>
      <c r="G49" s="40"/>
      <c r="H49" s="40"/>
      <c r="I49" s="105" t="s">
        <v>24</v>
      </c>
      <c r="J49" s="106" t="str">
        <f>IF(J12="","",J12)</f>
        <v>19. 9. 2018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5" t="s">
        <v>26</v>
      </c>
      <c r="D51" s="40"/>
      <c r="E51" s="40"/>
      <c r="F51" s="33" t="str">
        <f>E15</f>
        <v>SUŠ a SOU dopravní Čáslav, Aug. Sedláčka 1145, Čás</v>
      </c>
      <c r="G51" s="40"/>
      <c r="H51" s="40"/>
      <c r="I51" s="105" t="s">
        <v>33</v>
      </c>
      <c r="J51" s="335" t="str">
        <f>E21</f>
        <v>AZ PROJECT spol. s r.o., Plynárenská 830, Kolín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04"/>
      <c r="J52" s="339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141</v>
      </c>
      <c r="D54" s="118"/>
      <c r="E54" s="118"/>
      <c r="F54" s="118"/>
      <c r="G54" s="118"/>
      <c r="H54" s="118"/>
      <c r="I54" s="129"/>
      <c r="J54" s="130" t="s">
        <v>142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143</v>
      </c>
      <c r="D56" s="40"/>
      <c r="E56" s="40"/>
      <c r="F56" s="40"/>
      <c r="G56" s="40"/>
      <c r="H56" s="40"/>
      <c r="I56" s="104"/>
      <c r="J56" s="114">
        <f>J88</f>
        <v>0</v>
      </c>
      <c r="K56" s="43"/>
      <c r="AU56" s="22" t="s">
        <v>144</v>
      </c>
    </row>
    <row r="57" spans="2:11" s="7" customFormat="1" ht="24.95" customHeight="1">
      <c r="B57" s="133"/>
      <c r="C57" s="134"/>
      <c r="D57" s="135" t="s">
        <v>145</v>
      </c>
      <c r="E57" s="136"/>
      <c r="F57" s="136"/>
      <c r="G57" s="136"/>
      <c r="H57" s="136"/>
      <c r="I57" s="137"/>
      <c r="J57" s="138">
        <f>J89</f>
        <v>0</v>
      </c>
      <c r="K57" s="139"/>
    </row>
    <row r="58" spans="2:11" s="8" customFormat="1" ht="19.9" customHeight="1">
      <c r="B58" s="140"/>
      <c r="C58" s="141"/>
      <c r="D58" s="142" t="s">
        <v>757</v>
      </c>
      <c r="E58" s="143"/>
      <c r="F58" s="143"/>
      <c r="G58" s="143"/>
      <c r="H58" s="143"/>
      <c r="I58" s="144"/>
      <c r="J58" s="145">
        <f>J90</f>
        <v>0</v>
      </c>
      <c r="K58" s="146"/>
    </row>
    <row r="59" spans="2:11" s="8" customFormat="1" ht="19.9" customHeight="1">
      <c r="B59" s="140"/>
      <c r="C59" s="141"/>
      <c r="D59" s="142" t="s">
        <v>897</v>
      </c>
      <c r="E59" s="143"/>
      <c r="F59" s="143"/>
      <c r="G59" s="143"/>
      <c r="H59" s="143"/>
      <c r="I59" s="144"/>
      <c r="J59" s="145">
        <f>J110</f>
        <v>0</v>
      </c>
      <c r="K59" s="146"/>
    </row>
    <row r="60" spans="2:11" s="8" customFormat="1" ht="19.9" customHeight="1">
      <c r="B60" s="140"/>
      <c r="C60" s="141"/>
      <c r="D60" s="142" t="s">
        <v>148</v>
      </c>
      <c r="E60" s="143"/>
      <c r="F60" s="143"/>
      <c r="G60" s="143"/>
      <c r="H60" s="143"/>
      <c r="I60" s="144"/>
      <c r="J60" s="145">
        <f>J116</f>
        <v>0</v>
      </c>
      <c r="K60" s="146"/>
    </row>
    <row r="61" spans="2:11" s="8" customFormat="1" ht="19.9" customHeight="1">
      <c r="B61" s="140"/>
      <c r="C61" s="141"/>
      <c r="D61" s="142" t="s">
        <v>758</v>
      </c>
      <c r="E61" s="143"/>
      <c r="F61" s="143"/>
      <c r="G61" s="143"/>
      <c r="H61" s="143"/>
      <c r="I61" s="144"/>
      <c r="J61" s="145">
        <f>J126</f>
        <v>0</v>
      </c>
      <c r="K61" s="146"/>
    </row>
    <row r="62" spans="2:11" s="8" customFormat="1" ht="19.9" customHeight="1">
      <c r="B62" s="140"/>
      <c r="C62" s="141"/>
      <c r="D62" s="142" t="s">
        <v>150</v>
      </c>
      <c r="E62" s="143"/>
      <c r="F62" s="143"/>
      <c r="G62" s="143"/>
      <c r="H62" s="143"/>
      <c r="I62" s="144"/>
      <c r="J62" s="145">
        <f>J145</f>
        <v>0</v>
      </c>
      <c r="K62" s="146"/>
    </row>
    <row r="63" spans="2:11" s="8" customFormat="1" ht="19.9" customHeight="1">
      <c r="B63" s="140"/>
      <c r="C63" s="141"/>
      <c r="D63" s="142" t="s">
        <v>151</v>
      </c>
      <c r="E63" s="143"/>
      <c r="F63" s="143"/>
      <c r="G63" s="143"/>
      <c r="H63" s="143"/>
      <c r="I63" s="144"/>
      <c r="J63" s="145">
        <f>J156</f>
        <v>0</v>
      </c>
      <c r="K63" s="146"/>
    </row>
    <row r="64" spans="2:11" s="7" customFormat="1" ht="24.95" customHeight="1">
      <c r="B64" s="133"/>
      <c r="C64" s="134"/>
      <c r="D64" s="135" t="s">
        <v>152</v>
      </c>
      <c r="E64" s="136"/>
      <c r="F64" s="136"/>
      <c r="G64" s="136"/>
      <c r="H64" s="136"/>
      <c r="I64" s="137"/>
      <c r="J64" s="138">
        <f>J158</f>
        <v>0</v>
      </c>
      <c r="K64" s="139"/>
    </row>
    <row r="65" spans="2:11" s="8" customFormat="1" ht="19.9" customHeight="1">
      <c r="B65" s="140"/>
      <c r="C65" s="141"/>
      <c r="D65" s="142" t="s">
        <v>898</v>
      </c>
      <c r="E65" s="143"/>
      <c r="F65" s="143"/>
      <c r="G65" s="143"/>
      <c r="H65" s="143"/>
      <c r="I65" s="144"/>
      <c r="J65" s="145">
        <f>J159</f>
        <v>0</v>
      </c>
      <c r="K65" s="146"/>
    </row>
    <row r="66" spans="2:11" s="8" customFormat="1" ht="19.9" customHeight="1">
      <c r="B66" s="140"/>
      <c r="C66" s="141"/>
      <c r="D66" s="142" t="s">
        <v>759</v>
      </c>
      <c r="E66" s="143"/>
      <c r="F66" s="143"/>
      <c r="G66" s="143"/>
      <c r="H66" s="143"/>
      <c r="I66" s="144"/>
      <c r="J66" s="145">
        <f>J182</f>
        <v>0</v>
      </c>
      <c r="K66" s="146"/>
    </row>
    <row r="67" spans="2:11" s="8" customFormat="1" ht="19.9" customHeight="1">
      <c r="B67" s="140"/>
      <c r="C67" s="141"/>
      <c r="D67" s="142" t="s">
        <v>159</v>
      </c>
      <c r="E67" s="143"/>
      <c r="F67" s="143"/>
      <c r="G67" s="143"/>
      <c r="H67" s="143"/>
      <c r="I67" s="144"/>
      <c r="J67" s="145">
        <f>J185</f>
        <v>0</v>
      </c>
      <c r="K67" s="146"/>
    </row>
    <row r="68" spans="2:11" s="8" customFormat="1" ht="19.9" customHeight="1">
      <c r="B68" s="140"/>
      <c r="C68" s="141"/>
      <c r="D68" s="142" t="s">
        <v>899</v>
      </c>
      <c r="E68" s="143"/>
      <c r="F68" s="143"/>
      <c r="G68" s="143"/>
      <c r="H68" s="143"/>
      <c r="I68" s="144"/>
      <c r="J68" s="145">
        <f>J192</f>
        <v>0</v>
      </c>
      <c r="K68" s="146"/>
    </row>
    <row r="69" spans="2:11" s="1" customFormat="1" ht="21.75" customHeight="1">
      <c r="B69" s="39"/>
      <c r="C69" s="40"/>
      <c r="D69" s="40"/>
      <c r="E69" s="40"/>
      <c r="F69" s="40"/>
      <c r="G69" s="40"/>
      <c r="H69" s="40"/>
      <c r="I69" s="104"/>
      <c r="J69" s="40"/>
      <c r="K69" s="43"/>
    </row>
    <row r="70" spans="2:11" s="1" customFormat="1" ht="6.95" customHeight="1">
      <c r="B70" s="54"/>
      <c r="C70" s="55"/>
      <c r="D70" s="55"/>
      <c r="E70" s="55"/>
      <c r="F70" s="55"/>
      <c r="G70" s="55"/>
      <c r="H70" s="55"/>
      <c r="I70" s="125"/>
      <c r="J70" s="55"/>
      <c r="K70" s="56"/>
    </row>
    <row r="74" spans="2:12" s="1" customFormat="1" ht="6.95" customHeight="1">
      <c r="B74" s="57"/>
      <c r="C74" s="58"/>
      <c r="D74" s="58"/>
      <c r="E74" s="58"/>
      <c r="F74" s="58"/>
      <c r="G74" s="58"/>
      <c r="H74" s="58"/>
      <c r="I74" s="126"/>
      <c r="J74" s="58"/>
      <c r="K74" s="58"/>
      <c r="L74" s="39"/>
    </row>
    <row r="75" spans="2:12" s="1" customFormat="1" ht="36.95" customHeight="1">
      <c r="B75" s="39"/>
      <c r="C75" s="59" t="s">
        <v>162</v>
      </c>
      <c r="I75" s="147"/>
      <c r="L75" s="39"/>
    </row>
    <row r="76" spans="2:12" s="1" customFormat="1" ht="6.95" customHeight="1">
      <c r="B76" s="39"/>
      <c r="I76" s="147"/>
      <c r="L76" s="39"/>
    </row>
    <row r="77" spans="2:12" s="1" customFormat="1" ht="14.45" customHeight="1">
      <c r="B77" s="39"/>
      <c r="C77" s="61" t="s">
        <v>18</v>
      </c>
      <c r="I77" s="147"/>
      <c r="L77" s="39"/>
    </row>
    <row r="78" spans="2:12" s="1" customFormat="1" ht="16.5" customHeight="1">
      <c r="B78" s="39"/>
      <c r="E78" s="340" t="str">
        <f>E7</f>
        <v>Zateplení budovy SOŠ a SOU dopravní Čáslav (3.10)</v>
      </c>
      <c r="F78" s="341"/>
      <c r="G78" s="341"/>
      <c r="H78" s="341"/>
      <c r="I78" s="147"/>
      <c r="L78" s="39"/>
    </row>
    <row r="79" spans="2:12" s="1" customFormat="1" ht="14.45" customHeight="1">
      <c r="B79" s="39"/>
      <c r="C79" s="61" t="s">
        <v>137</v>
      </c>
      <c r="I79" s="147"/>
      <c r="L79" s="39"/>
    </row>
    <row r="80" spans="2:12" s="1" customFormat="1" ht="17.25" customHeight="1">
      <c r="B80" s="39"/>
      <c r="E80" s="319" t="str">
        <f>E9</f>
        <v>1715d2 - Přípomoce v - 1715d2 - Přípomoce vytápění B</v>
      </c>
      <c r="F80" s="342"/>
      <c r="G80" s="342"/>
      <c r="H80" s="342"/>
      <c r="I80" s="147"/>
      <c r="L80" s="39"/>
    </row>
    <row r="81" spans="2:12" s="1" customFormat="1" ht="6.95" customHeight="1">
      <c r="B81" s="39"/>
      <c r="I81" s="147"/>
      <c r="L81" s="39"/>
    </row>
    <row r="82" spans="2:12" s="1" customFormat="1" ht="18" customHeight="1">
      <c r="B82" s="39"/>
      <c r="C82" s="61" t="s">
        <v>22</v>
      </c>
      <c r="F82" s="148" t="str">
        <f>F12</f>
        <v xml:space="preserve"> </v>
      </c>
      <c r="I82" s="149" t="s">
        <v>24</v>
      </c>
      <c r="J82" s="65" t="str">
        <f>IF(J12="","",J12)</f>
        <v>19. 9. 2018</v>
      </c>
      <c r="L82" s="39"/>
    </row>
    <row r="83" spans="2:12" s="1" customFormat="1" ht="6.95" customHeight="1">
      <c r="B83" s="39"/>
      <c r="I83" s="147"/>
      <c r="L83" s="39"/>
    </row>
    <row r="84" spans="2:12" s="1" customFormat="1" ht="15">
      <c r="B84" s="39"/>
      <c r="C84" s="61" t="s">
        <v>26</v>
      </c>
      <c r="F84" s="148" t="str">
        <f>E15</f>
        <v>SUŠ a SOU dopravní Čáslav, Aug. Sedláčka 1145, Čás</v>
      </c>
      <c r="I84" s="149" t="s">
        <v>33</v>
      </c>
      <c r="J84" s="148" t="str">
        <f>E21</f>
        <v>AZ PROJECT spol. s r.o., Plynárenská 830, Kolín</v>
      </c>
      <c r="L84" s="39"/>
    </row>
    <row r="85" spans="2:12" s="1" customFormat="1" ht="14.45" customHeight="1">
      <c r="B85" s="39"/>
      <c r="C85" s="61" t="s">
        <v>31</v>
      </c>
      <c r="F85" s="148" t="str">
        <f>IF(E18="","",E18)</f>
        <v/>
      </c>
      <c r="I85" s="147"/>
      <c r="L85" s="39"/>
    </row>
    <row r="86" spans="2:12" s="1" customFormat="1" ht="10.35" customHeight="1">
      <c r="B86" s="39"/>
      <c r="I86" s="147"/>
      <c r="L86" s="39"/>
    </row>
    <row r="87" spans="2:20" s="9" customFormat="1" ht="29.25" customHeight="1">
      <c r="B87" s="150"/>
      <c r="C87" s="151" t="s">
        <v>163</v>
      </c>
      <c r="D87" s="152" t="s">
        <v>58</v>
      </c>
      <c r="E87" s="152" t="s">
        <v>54</v>
      </c>
      <c r="F87" s="152" t="s">
        <v>164</v>
      </c>
      <c r="G87" s="152" t="s">
        <v>165</v>
      </c>
      <c r="H87" s="152" t="s">
        <v>166</v>
      </c>
      <c r="I87" s="153" t="s">
        <v>167</v>
      </c>
      <c r="J87" s="152" t="s">
        <v>142</v>
      </c>
      <c r="K87" s="154" t="s">
        <v>168</v>
      </c>
      <c r="L87" s="150"/>
      <c r="M87" s="71" t="s">
        <v>169</v>
      </c>
      <c r="N87" s="72" t="s">
        <v>43</v>
      </c>
      <c r="O87" s="72" t="s">
        <v>170</v>
      </c>
      <c r="P87" s="72" t="s">
        <v>171</v>
      </c>
      <c r="Q87" s="72" t="s">
        <v>172</v>
      </c>
      <c r="R87" s="72" t="s">
        <v>173</v>
      </c>
      <c r="S87" s="72" t="s">
        <v>174</v>
      </c>
      <c r="T87" s="73" t="s">
        <v>175</v>
      </c>
    </row>
    <row r="88" spans="2:63" s="1" customFormat="1" ht="29.25" customHeight="1">
      <c r="B88" s="39"/>
      <c r="C88" s="75" t="s">
        <v>143</v>
      </c>
      <c r="I88" s="147"/>
      <c r="J88" s="155">
        <f>BK88</f>
        <v>0</v>
      </c>
      <c r="L88" s="39"/>
      <c r="M88" s="74"/>
      <c r="N88" s="66"/>
      <c r="O88" s="66"/>
      <c r="P88" s="156">
        <f>P89+P158</f>
        <v>0</v>
      </c>
      <c r="Q88" s="66"/>
      <c r="R88" s="156">
        <f>R89+R158</f>
        <v>0</v>
      </c>
      <c r="S88" s="66"/>
      <c r="T88" s="157">
        <f>T89+T158</f>
        <v>0</v>
      </c>
      <c r="AT88" s="22" t="s">
        <v>72</v>
      </c>
      <c r="AU88" s="22" t="s">
        <v>144</v>
      </c>
      <c r="BK88" s="158">
        <f>BK89+BK158</f>
        <v>0</v>
      </c>
    </row>
    <row r="89" spans="2:63" s="10" customFormat="1" ht="37.35" customHeight="1">
      <c r="B89" s="159"/>
      <c r="D89" s="160" t="s">
        <v>72</v>
      </c>
      <c r="E89" s="161" t="s">
        <v>176</v>
      </c>
      <c r="F89" s="161" t="s">
        <v>177</v>
      </c>
      <c r="I89" s="162"/>
      <c r="J89" s="163">
        <f>BK89</f>
        <v>0</v>
      </c>
      <c r="L89" s="159"/>
      <c r="M89" s="164"/>
      <c r="N89" s="165"/>
      <c r="O89" s="165"/>
      <c r="P89" s="166">
        <f>P90+P110+P116+P126+P145+P156</f>
        <v>0</v>
      </c>
      <c r="Q89" s="165"/>
      <c r="R89" s="166">
        <f>R90+R110+R116+R126+R145+R156</f>
        <v>0</v>
      </c>
      <c r="S89" s="165"/>
      <c r="T89" s="167">
        <f>T90+T110+T116+T126+T145+T156</f>
        <v>0</v>
      </c>
      <c r="AR89" s="160" t="s">
        <v>81</v>
      </c>
      <c r="AT89" s="168" t="s">
        <v>72</v>
      </c>
      <c r="AU89" s="168" t="s">
        <v>73</v>
      </c>
      <c r="AY89" s="160" t="s">
        <v>178</v>
      </c>
      <c r="BK89" s="169">
        <f>BK90+BK110+BK116+BK126+BK145+BK156</f>
        <v>0</v>
      </c>
    </row>
    <row r="90" spans="2:63" s="10" customFormat="1" ht="19.9" customHeight="1">
      <c r="B90" s="159"/>
      <c r="D90" s="160" t="s">
        <v>72</v>
      </c>
      <c r="E90" s="170" t="s">
        <v>83</v>
      </c>
      <c r="F90" s="170" t="s">
        <v>760</v>
      </c>
      <c r="I90" s="162"/>
      <c r="J90" s="171">
        <f>BK90</f>
        <v>0</v>
      </c>
      <c r="L90" s="159"/>
      <c r="M90" s="164"/>
      <c r="N90" s="165"/>
      <c r="O90" s="165"/>
      <c r="P90" s="166">
        <f>SUM(P91:P109)</f>
        <v>0</v>
      </c>
      <c r="Q90" s="165"/>
      <c r="R90" s="166">
        <f>SUM(R91:R109)</f>
        <v>0</v>
      </c>
      <c r="S90" s="165"/>
      <c r="T90" s="167">
        <f>SUM(T91:T109)</f>
        <v>0</v>
      </c>
      <c r="AR90" s="160" t="s">
        <v>81</v>
      </c>
      <c r="AT90" s="168" t="s">
        <v>72</v>
      </c>
      <c r="AU90" s="168" t="s">
        <v>81</v>
      </c>
      <c r="AY90" s="160" t="s">
        <v>178</v>
      </c>
      <c r="BK90" s="169">
        <f>SUM(BK91:BK109)</f>
        <v>0</v>
      </c>
    </row>
    <row r="91" spans="2:65" s="1" customFormat="1" ht="25.5" customHeight="1">
      <c r="B91" s="172"/>
      <c r="C91" s="173" t="s">
        <v>81</v>
      </c>
      <c r="D91" s="173" t="s">
        <v>180</v>
      </c>
      <c r="E91" s="174" t="s">
        <v>900</v>
      </c>
      <c r="F91" s="175" t="s">
        <v>901</v>
      </c>
      <c r="G91" s="176" t="s">
        <v>196</v>
      </c>
      <c r="H91" s="177">
        <v>12.32</v>
      </c>
      <c r="I91" s="178"/>
      <c r="J91" s="179">
        <f>ROUND(I91*H91,2)</f>
        <v>0</v>
      </c>
      <c r="K91" s="175" t="s">
        <v>267</v>
      </c>
      <c r="L91" s="39"/>
      <c r="M91" s="180" t="s">
        <v>5</v>
      </c>
      <c r="N91" s="181" t="s">
        <v>44</v>
      </c>
      <c r="O91" s="40"/>
      <c r="P91" s="182">
        <f>O91*H91</f>
        <v>0</v>
      </c>
      <c r="Q91" s="182">
        <v>0</v>
      </c>
      <c r="R91" s="182">
        <f>Q91*H91</f>
        <v>0</v>
      </c>
      <c r="S91" s="182">
        <v>0</v>
      </c>
      <c r="T91" s="183">
        <f>S91*H91</f>
        <v>0</v>
      </c>
      <c r="AR91" s="22" t="s">
        <v>185</v>
      </c>
      <c r="AT91" s="22" t="s">
        <v>180</v>
      </c>
      <c r="AU91" s="22" t="s">
        <v>83</v>
      </c>
      <c r="AY91" s="22" t="s">
        <v>178</v>
      </c>
      <c r="BE91" s="184">
        <f>IF(N91="základní",J91,0)</f>
        <v>0</v>
      </c>
      <c r="BF91" s="184">
        <f>IF(N91="snížená",J91,0)</f>
        <v>0</v>
      </c>
      <c r="BG91" s="184">
        <f>IF(N91="zákl. přenesená",J91,0)</f>
        <v>0</v>
      </c>
      <c r="BH91" s="184">
        <f>IF(N91="sníž. přenesená",J91,0)</f>
        <v>0</v>
      </c>
      <c r="BI91" s="184">
        <f>IF(N91="nulová",J91,0)</f>
        <v>0</v>
      </c>
      <c r="BJ91" s="22" t="s">
        <v>81</v>
      </c>
      <c r="BK91" s="184">
        <f>ROUND(I91*H91,2)</f>
        <v>0</v>
      </c>
      <c r="BL91" s="22" t="s">
        <v>185</v>
      </c>
      <c r="BM91" s="22" t="s">
        <v>83</v>
      </c>
    </row>
    <row r="92" spans="2:51" s="11" customFormat="1" ht="13.5">
      <c r="B92" s="185"/>
      <c r="D92" s="186" t="s">
        <v>186</v>
      </c>
      <c r="E92" s="187" t="s">
        <v>5</v>
      </c>
      <c r="F92" s="188" t="s">
        <v>1390</v>
      </c>
      <c r="H92" s="189">
        <v>12.32</v>
      </c>
      <c r="I92" s="190"/>
      <c r="L92" s="185"/>
      <c r="M92" s="191"/>
      <c r="N92" s="192"/>
      <c r="O92" s="192"/>
      <c r="P92" s="192"/>
      <c r="Q92" s="192"/>
      <c r="R92" s="192"/>
      <c r="S92" s="192"/>
      <c r="T92" s="193"/>
      <c r="AT92" s="187" t="s">
        <v>186</v>
      </c>
      <c r="AU92" s="187" t="s">
        <v>83</v>
      </c>
      <c r="AV92" s="11" t="s">
        <v>83</v>
      </c>
      <c r="AW92" s="11" t="s">
        <v>37</v>
      </c>
      <c r="AX92" s="11" t="s">
        <v>73</v>
      </c>
      <c r="AY92" s="187" t="s">
        <v>178</v>
      </c>
    </row>
    <row r="93" spans="2:51" s="12" customFormat="1" ht="13.5">
      <c r="B93" s="194"/>
      <c r="D93" s="186" t="s">
        <v>186</v>
      </c>
      <c r="E93" s="195" t="s">
        <v>5</v>
      </c>
      <c r="F93" s="196" t="s">
        <v>188</v>
      </c>
      <c r="H93" s="197">
        <v>12.32</v>
      </c>
      <c r="I93" s="198"/>
      <c r="L93" s="194"/>
      <c r="M93" s="199"/>
      <c r="N93" s="200"/>
      <c r="O93" s="200"/>
      <c r="P93" s="200"/>
      <c r="Q93" s="200"/>
      <c r="R93" s="200"/>
      <c r="S93" s="200"/>
      <c r="T93" s="201"/>
      <c r="AT93" s="195" t="s">
        <v>186</v>
      </c>
      <c r="AU93" s="195" t="s">
        <v>83</v>
      </c>
      <c r="AV93" s="12" t="s">
        <v>185</v>
      </c>
      <c r="AW93" s="12" t="s">
        <v>37</v>
      </c>
      <c r="AX93" s="12" t="s">
        <v>81</v>
      </c>
      <c r="AY93" s="195" t="s">
        <v>178</v>
      </c>
    </row>
    <row r="94" spans="2:65" s="1" customFormat="1" ht="16.5" customHeight="1">
      <c r="B94" s="172"/>
      <c r="C94" s="173" t="s">
        <v>83</v>
      </c>
      <c r="D94" s="173" t="s">
        <v>180</v>
      </c>
      <c r="E94" s="174" t="s">
        <v>761</v>
      </c>
      <c r="F94" s="175" t="s">
        <v>903</v>
      </c>
      <c r="G94" s="176" t="s">
        <v>290</v>
      </c>
      <c r="H94" s="177">
        <v>2.2</v>
      </c>
      <c r="I94" s="178"/>
      <c r="J94" s="179">
        <f>ROUND(I94*H94,2)</f>
        <v>0</v>
      </c>
      <c r="K94" s="175" t="s">
        <v>5</v>
      </c>
      <c r="L94" s="39"/>
      <c r="M94" s="180" t="s">
        <v>5</v>
      </c>
      <c r="N94" s="181" t="s">
        <v>44</v>
      </c>
      <c r="O94" s="40"/>
      <c r="P94" s="182">
        <f>O94*H94</f>
        <v>0</v>
      </c>
      <c r="Q94" s="182">
        <v>0</v>
      </c>
      <c r="R94" s="182">
        <f>Q94*H94</f>
        <v>0</v>
      </c>
      <c r="S94" s="182">
        <v>0</v>
      </c>
      <c r="T94" s="183">
        <f>S94*H94</f>
        <v>0</v>
      </c>
      <c r="AR94" s="22" t="s">
        <v>185</v>
      </c>
      <c r="AT94" s="22" t="s">
        <v>180</v>
      </c>
      <c r="AU94" s="22" t="s">
        <v>83</v>
      </c>
      <c r="AY94" s="22" t="s">
        <v>178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22" t="s">
        <v>81</v>
      </c>
      <c r="BK94" s="184">
        <f>ROUND(I94*H94,2)</f>
        <v>0</v>
      </c>
      <c r="BL94" s="22" t="s">
        <v>185</v>
      </c>
      <c r="BM94" s="22" t="s">
        <v>185</v>
      </c>
    </row>
    <row r="95" spans="2:51" s="11" customFormat="1" ht="13.5">
      <c r="B95" s="185"/>
      <c r="D95" s="186" t="s">
        <v>186</v>
      </c>
      <c r="E95" s="187" t="s">
        <v>5</v>
      </c>
      <c r="F95" s="188" t="s">
        <v>1391</v>
      </c>
      <c r="H95" s="189">
        <v>2.2</v>
      </c>
      <c r="I95" s="190"/>
      <c r="L95" s="185"/>
      <c r="M95" s="191"/>
      <c r="N95" s="192"/>
      <c r="O95" s="192"/>
      <c r="P95" s="192"/>
      <c r="Q95" s="192"/>
      <c r="R95" s="192"/>
      <c r="S95" s="192"/>
      <c r="T95" s="193"/>
      <c r="AT95" s="187" t="s">
        <v>186</v>
      </c>
      <c r="AU95" s="187" t="s">
        <v>83</v>
      </c>
      <c r="AV95" s="11" t="s">
        <v>83</v>
      </c>
      <c r="AW95" s="11" t="s">
        <v>37</v>
      </c>
      <c r="AX95" s="11" t="s">
        <v>73</v>
      </c>
      <c r="AY95" s="187" t="s">
        <v>178</v>
      </c>
    </row>
    <row r="96" spans="2:51" s="12" customFormat="1" ht="13.5">
      <c r="B96" s="194"/>
      <c r="D96" s="186" t="s">
        <v>186</v>
      </c>
      <c r="E96" s="195" t="s">
        <v>5</v>
      </c>
      <c r="F96" s="196" t="s">
        <v>188</v>
      </c>
      <c r="H96" s="197">
        <v>2.2</v>
      </c>
      <c r="I96" s="198"/>
      <c r="L96" s="194"/>
      <c r="M96" s="199"/>
      <c r="N96" s="200"/>
      <c r="O96" s="200"/>
      <c r="P96" s="200"/>
      <c r="Q96" s="200"/>
      <c r="R96" s="200"/>
      <c r="S96" s="200"/>
      <c r="T96" s="201"/>
      <c r="AT96" s="195" t="s">
        <v>186</v>
      </c>
      <c r="AU96" s="195" t="s">
        <v>83</v>
      </c>
      <c r="AV96" s="12" t="s">
        <v>185</v>
      </c>
      <c r="AW96" s="12" t="s">
        <v>37</v>
      </c>
      <c r="AX96" s="12" t="s">
        <v>81</v>
      </c>
      <c r="AY96" s="195" t="s">
        <v>178</v>
      </c>
    </row>
    <row r="97" spans="2:65" s="1" customFormat="1" ht="25.5" customHeight="1">
      <c r="B97" s="172"/>
      <c r="C97" s="173" t="s">
        <v>193</v>
      </c>
      <c r="D97" s="173" t="s">
        <v>180</v>
      </c>
      <c r="E97" s="174" t="s">
        <v>905</v>
      </c>
      <c r="F97" s="175" t="s">
        <v>906</v>
      </c>
      <c r="G97" s="176" t="s">
        <v>196</v>
      </c>
      <c r="H97" s="177">
        <v>5.4</v>
      </c>
      <c r="I97" s="178"/>
      <c r="J97" s="179">
        <f>ROUND(I97*H97,2)</f>
        <v>0</v>
      </c>
      <c r="K97" s="175" t="s">
        <v>267</v>
      </c>
      <c r="L97" s="39"/>
      <c r="M97" s="180" t="s">
        <v>5</v>
      </c>
      <c r="N97" s="181" t="s">
        <v>44</v>
      </c>
      <c r="O97" s="40"/>
      <c r="P97" s="182">
        <f>O97*H97</f>
        <v>0</v>
      </c>
      <c r="Q97" s="182">
        <v>0</v>
      </c>
      <c r="R97" s="182">
        <f>Q97*H97</f>
        <v>0</v>
      </c>
      <c r="S97" s="182">
        <v>0</v>
      </c>
      <c r="T97" s="183">
        <f>S97*H97</f>
        <v>0</v>
      </c>
      <c r="AR97" s="22" t="s">
        <v>185</v>
      </c>
      <c r="AT97" s="22" t="s">
        <v>180</v>
      </c>
      <c r="AU97" s="22" t="s">
        <v>83</v>
      </c>
      <c r="AY97" s="22" t="s">
        <v>178</v>
      </c>
      <c r="BE97" s="184">
        <f>IF(N97="základní",J97,0)</f>
        <v>0</v>
      </c>
      <c r="BF97" s="184">
        <f>IF(N97="snížená",J97,0)</f>
        <v>0</v>
      </c>
      <c r="BG97" s="184">
        <f>IF(N97="zákl. přenesená",J97,0)</f>
        <v>0</v>
      </c>
      <c r="BH97" s="184">
        <f>IF(N97="sníž. přenesená",J97,0)</f>
        <v>0</v>
      </c>
      <c r="BI97" s="184">
        <f>IF(N97="nulová",J97,0)</f>
        <v>0</v>
      </c>
      <c r="BJ97" s="22" t="s">
        <v>81</v>
      </c>
      <c r="BK97" s="184">
        <f>ROUND(I97*H97,2)</f>
        <v>0</v>
      </c>
      <c r="BL97" s="22" t="s">
        <v>185</v>
      </c>
      <c r="BM97" s="22" t="s">
        <v>198</v>
      </c>
    </row>
    <row r="98" spans="2:51" s="11" customFormat="1" ht="13.5">
      <c r="B98" s="185"/>
      <c r="D98" s="186" t="s">
        <v>186</v>
      </c>
      <c r="E98" s="187" t="s">
        <v>5</v>
      </c>
      <c r="F98" s="188" t="s">
        <v>1392</v>
      </c>
      <c r="H98" s="189">
        <v>5.4</v>
      </c>
      <c r="I98" s="190"/>
      <c r="L98" s="185"/>
      <c r="M98" s="191"/>
      <c r="N98" s="192"/>
      <c r="O98" s="192"/>
      <c r="P98" s="192"/>
      <c r="Q98" s="192"/>
      <c r="R98" s="192"/>
      <c r="S98" s="192"/>
      <c r="T98" s="193"/>
      <c r="AT98" s="187" t="s">
        <v>186</v>
      </c>
      <c r="AU98" s="187" t="s">
        <v>83</v>
      </c>
      <c r="AV98" s="11" t="s">
        <v>83</v>
      </c>
      <c r="AW98" s="11" t="s">
        <v>37</v>
      </c>
      <c r="AX98" s="11" t="s">
        <v>73</v>
      </c>
      <c r="AY98" s="187" t="s">
        <v>178</v>
      </c>
    </row>
    <row r="99" spans="2:51" s="12" customFormat="1" ht="13.5">
      <c r="B99" s="194"/>
      <c r="D99" s="186" t="s">
        <v>186</v>
      </c>
      <c r="E99" s="195" t="s">
        <v>5</v>
      </c>
      <c r="F99" s="196" t="s">
        <v>188</v>
      </c>
      <c r="H99" s="197">
        <v>5.4</v>
      </c>
      <c r="I99" s="198"/>
      <c r="L99" s="194"/>
      <c r="M99" s="199"/>
      <c r="N99" s="200"/>
      <c r="O99" s="200"/>
      <c r="P99" s="200"/>
      <c r="Q99" s="200"/>
      <c r="R99" s="200"/>
      <c r="S99" s="200"/>
      <c r="T99" s="201"/>
      <c r="AT99" s="195" t="s">
        <v>186</v>
      </c>
      <c r="AU99" s="195" t="s">
        <v>83</v>
      </c>
      <c r="AV99" s="12" t="s">
        <v>185</v>
      </c>
      <c r="AW99" s="12" t="s">
        <v>37</v>
      </c>
      <c r="AX99" s="12" t="s">
        <v>81</v>
      </c>
      <c r="AY99" s="195" t="s">
        <v>178</v>
      </c>
    </row>
    <row r="100" spans="2:65" s="1" customFormat="1" ht="25.5" customHeight="1">
      <c r="B100" s="172"/>
      <c r="C100" s="173" t="s">
        <v>185</v>
      </c>
      <c r="D100" s="173" t="s">
        <v>180</v>
      </c>
      <c r="E100" s="174" t="s">
        <v>908</v>
      </c>
      <c r="F100" s="175" t="s">
        <v>909</v>
      </c>
      <c r="G100" s="176" t="s">
        <v>196</v>
      </c>
      <c r="H100" s="177">
        <v>11.27</v>
      </c>
      <c r="I100" s="178"/>
      <c r="J100" s="179">
        <f>ROUND(I100*H100,2)</f>
        <v>0</v>
      </c>
      <c r="K100" s="175" t="s">
        <v>910</v>
      </c>
      <c r="L100" s="39"/>
      <c r="M100" s="180" t="s">
        <v>5</v>
      </c>
      <c r="N100" s="181" t="s">
        <v>44</v>
      </c>
      <c r="O100" s="40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AR100" s="22" t="s">
        <v>185</v>
      </c>
      <c r="AT100" s="22" t="s">
        <v>180</v>
      </c>
      <c r="AU100" s="22" t="s">
        <v>83</v>
      </c>
      <c r="AY100" s="22" t="s">
        <v>178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22" t="s">
        <v>81</v>
      </c>
      <c r="BK100" s="184">
        <f>ROUND(I100*H100,2)</f>
        <v>0</v>
      </c>
      <c r="BL100" s="22" t="s">
        <v>185</v>
      </c>
      <c r="BM100" s="22" t="s">
        <v>202</v>
      </c>
    </row>
    <row r="101" spans="2:51" s="11" customFormat="1" ht="13.5">
      <c r="B101" s="185"/>
      <c r="D101" s="186" t="s">
        <v>186</v>
      </c>
      <c r="E101" s="187" t="s">
        <v>5</v>
      </c>
      <c r="F101" s="188" t="s">
        <v>1393</v>
      </c>
      <c r="H101" s="189">
        <v>11.27</v>
      </c>
      <c r="I101" s="190"/>
      <c r="L101" s="185"/>
      <c r="M101" s="191"/>
      <c r="N101" s="192"/>
      <c r="O101" s="192"/>
      <c r="P101" s="192"/>
      <c r="Q101" s="192"/>
      <c r="R101" s="192"/>
      <c r="S101" s="192"/>
      <c r="T101" s="193"/>
      <c r="AT101" s="187" t="s">
        <v>186</v>
      </c>
      <c r="AU101" s="187" t="s">
        <v>83</v>
      </c>
      <c r="AV101" s="11" t="s">
        <v>83</v>
      </c>
      <c r="AW101" s="11" t="s">
        <v>37</v>
      </c>
      <c r="AX101" s="11" t="s">
        <v>73</v>
      </c>
      <c r="AY101" s="187" t="s">
        <v>178</v>
      </c>
    </row>
    <row r="102" spans="2:51" s="12" customFormat="1" ht="13.5">
      <c r="B102" s="194"/>
      <c r="D102" s="186" t="s">
        <v>186</v>
      </c>
      <c r="E102" s="195" t="s">
        <v>5</v>
      </c>
      <c r="F102" s="196" t="s">
        <v>188</v>
      </c>
      <c r="H102" s="197">
        <v>11.27</v>
      </c>
      <c r="I102" s="198"/>
      <c r="L102" s="194"/>
      <c r="M102" s="199"/>
      <c r="N102" s="200"/>
      <c r="O102" s="200"/>
      <c r="P102" s="200"/>
      <c r="Q102" s="200"/>
      <c r="R102" s="200"/>
      <c r="S102" s="200"/>
      <c r="T102" s="201"/>
      <c r="AT102" s="195" t="s">
        <v>186</v>
      </c>
      <c r="AU102" s="195" t="s">
        <v>83</v>
      </c>
      <c r="AV102" s="12" t="s">
        <v>185</v>
      </c>
      <c r="AW102" s="12" t="s">
        <v>37</v>
      </c>
      <c r="AX102" s="12" t="s">
        <v>81</v>
      </c>
      <c r="AY102" s="195" t="s">
        <v>178</v>
      </c>
    </row>
    <row r="103" spans="2:65" s="1" customFormat="1" ht="38.25" customHeight="1">
      <c r="B103" s="172"/>
      <c r="C103" s="173" t="s">
        <v>204</v>
      </c>
      <c r="D103" s="173" t="s">
        <v>180</v>
      </c>
      <c r="E103" s="174" t="s">
        <v>912</v>
      </c>
      <c r="F103" s="175" t="s">
        <v>913</v>
      </c>
      <c r="G103" s="176" t="s">
        <v>183</v>
      </c>
      <c r="H103" s="177">
        <v>1.2</v>
      </c>
      <c r="I103" s="178"/>
      <c r="J103" s="179">
        <f>ROUND(I103*H103,2)</f>
        <v>0</v>
      </c>
      <c r="K103" s="175" t="s">
        <v>910</v>
      </c>
      <c r="L103" s="39"/>
      <c r="M103" s="180" t="s">
        <v>5</v>
      </c>
      <c r="N103" s="181" t="s">
        <v>44</v>
      </c>
      <c r="O103" s="40"/>
      <c r="P103" s="182">
        <f>O103*H103</f>
        <v>0</v>
      </c>
      <c r="Q103" s="182">
        <v>0</v>
      </c>
      <c r="R103" s="182">
        <f>Q103*H103</f>
        <v>0</v>
      </c>
      <c r="S103" s="182">
        <v>0</v>
      </c>
      <c r="T103" s="183">
        <f>S103*H103</f>
        <v>0</v>
      </c>
      <c r="AR103" s="22" t="s">
        <v>185</v>
      </c>
      <c r="AT103" s="22" t="s">
        <v>180</v>
      </c>
      <c r="AU103" s="22" t="s">
        <v>83</v>
      </c>
      <c r="AY103" s="22" t="s">
        <v>178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22" t="s">
        <v>81</v>
      </c>
      <c r="BK103" s="184">
        <f>ROUND(I103*H103,2)</f>
        <v>0</v>
      </c>
      <c r="BL103" s="22" t="s">
        <v>185</v>
      </c>
      <c r="BM103" s="22" t="s">
        <v>207</v>
      </c>
    </row>
    <row r="104" spans="2:51" s="11" customFormat="1" ht="13.5">
      <c r="B104" s="185"/>
      <c r="D104" s="186" t="s">
        <v>186</v>
      </c>
      <c r="E104" s="187" t="s">
        <v>5</v>
      </c>
      <c r="F104" s="188" t="s">
        <v>1394</v>
      </c>
      <c r="H104" s="189">
        <v>1.2</v>
      </c>
      <c r="I104" s="190"/>
      <c r="L104" s="185"/>
      <c r="M104" s="191"/>
      <c r="N104" s="192"/>
      <c r="O104" s="192"/>
      <c r="P104" s="192"/>
      <c r="Q104" s="192"/>
      <c r="R104" s="192"/>
      <c r="S104" s="192"/>
      <c r="T104" s="193"/>
      <c r="AT104" s="187" t="s">
        <v>186</v>
      </c>
      <c r="AU104" s="187" t="s">
        <v>83</v>
      </c>
      <c r="AV104" s="11" t="s">
        <v>83</v>
      </c>
      <c r="AW104" s="11" t="s">
        <v>37</v>
      </c>
      <c r="AX104" s="11" t="s">
        <v>73</v>
      </c>
      <c r="AY104" s="187" t="s">
        <v>178</v>
      </c>
    </row>
    <row r="105" spans="2:51" s="12" customFormat="1" ht="13.5">
      <c r="B105" s="194"/>
      <c r="D105" s="186" t="s">
        <v>186</v>
      </c>
      <c r="E105" s="195" t="s">
        <v>5</v>
      </c>
      <c r="F105" s="196" t="s">
        <v>188</v>
      </c>
      <c r="H105" s="197">
        <v>1.2</v>
      </c>
      <c r="I105" s="198"/>
      <c r="L105" s="194"/>
      <c r="M105" s="199"/>
      <c r="N105" s="200"/>
      <c r="O105" s="200"/>
      <c r="P105" s="200"/>
      <c r="Q105" s="200"/>
      <c r="R105" s="200"/>
      <c r="S105" s="200"/>
      <c r="T105" s="201"/>
      <c r="AT105" s="195" t="s">
        <v>186</v>
      </c>
      <c r="AU105" s="195" t="s">
        <v>83</v>
      </c>
      <c r="AV105" s="12" t="s">
        <v>185</v>
      </c>
      <c r="AW105" s="12" t="s">
        <v>37</v>
      </c>
      <c r="AX105" s="12" t="s">
        <v>81</v>
      </c>
      <c r="AY105" s="195" t="s">
        <v>178</v>
      </c>
    </row>
    <row r="106" spans="2:65" s="1" customFormat="1" ht="38.25" customHeight="1">
      <c r="B106" s="172"/>
      <c r="C106" s="173" t="s">
        <v>198</v>
      </c>
      <c r="D106" s="173" t="s">
        <v>180</v>
      </c>
      <c r="E106" s="174" t="s">
        <v>915</v>
      </c>
      <c r="F106" s="175" t="s">
        <v>916</v>
      </c>
      <c r="G106" s="176" t="s">
        <v>183</v>
      </c>
      <c r="H106" s="177">
        <v>1.2</v>
      </c>
      <c r="I106" s="178"/>
      <c r="J106" s="179">
        <f>ROUND(I106*H106,2)</f>
        <v>0</v>
      </c>
      <c r="K106" s="175" t="s">
        <v>910</v>
      </c>
      <c r="L106" s="39"/>
      <c r="M106" s="180" t="s">
        <v>5</v>
      </c>
      <c r="N106" s="181" t="s">
        <v>44</v>
      </c>
      <c r="O106" s="40"/>
      <c r="P106" s="182">
        <f>O106*H106</f>
        <v>0</v>
      </c>
      <c r="Q106" s="182">
        <v>0</v>
      </c>
      <c r="R106" s="182">
        <f>Q106*H106</f>
        <v>0</v>
      </c>
      <c r="S106" s="182">
        <v>0</v>
      </c>
      <c r="T106" s="183">
        <f>S106*H106</f>
        <v>0</v>
      </c>
      <c r="AR106" s="22" t="s">
        <v>185</v>
      </c>
      <c r="AT106" s="22" t="s">
        <v>180</v>
      </c>
      <c r="AU106" s="22" t="s">
        <v>83</v>
      </c>
      <c r="AY106" s="22" t="s">
        <v>178</v>
      </c>
      <c r="BE106" s="184">
        <f>IF(N106="základní",J106,0)</f>
        <v>0</v>
      </c>
      <c r="BF106" s="184">
        <f>IF(N106="snížená",J106,0)</f>
        <v>0</v>
      </c>
      <c r="BG106" s="184">
        <f>IF(N106="zákl. přenesená",J106,0)</f>
        <v>0</v>
      </c>
      <c r="BH106" s="184">
        <f>IF(N106="sníž. přenesená",J106,0)</f>
        <v>0</v>
      </c>
      <c r="BI106" s="184">
        <f>IF(N106="nulová",J106,0)</f>
        <v>0</v>
      </c>
      <c r="BJ106" s="22" t="s">
        <v>81</v>
      </c>
      <c r="BK106" s="184">
        <f>ROUND(I106*H106,2)</f>
        <v>0</v>
      </c>
      <c r="BL106" s="22" t="s">
        <v>185</v>
      </c>
      <c r="BM106" s="22" t="s">
        <v>210</v>
      </c>
    </row>
    <row r="107" spans="2:65" s="1" customFormat="1" ht="16.5" customHeight="1">
      <c r="B107" s="172"/>
      <c r="C107" s="173" t="s">
        <v>211</v>
      </c>
      <c r="D107" s="173" t="s">
        <v>180</v>
      </c>
      <c r="E107" s="174" t="s">
        <v>917</v>
      </c>
      <c r="F107" s="175" t="s">
        <v>918</v>
      </c>
      <c r="G107" s="176" t="s">
        <v>217</v>
      </c>
      <c r="H107" s="177">
        <v>0.357</v>
      </c>
      <c r="I107" s="178"/>
      <c r="J107" s="179">
        <f>ROUND(I107*H107,2)</f>
        <v>0</v>
      </c>
      <c r="K107" s="175" t="s">
        <v>910</v>
      </c>
      <c r="L107" s="39"/>
      <c r="M107" s="180" t="s">
        <v>5</v>
      </c>
      <c r="N107" s="181" t="s">
        <v>44</v>
      </c>
      <c r="O107" s="40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AR107" s="22" t="s">
        <v>185</v>
      </c>
      <c r="AT107" s="22" t="s">
        <v>180</v>
      </c>
      <c r="AU107" s="22" t="s">
        <v>83</v>
      </c>
      <c r="AY107" s="22" t="s">
        <v>178</v>
      </c>
      <c r="BE107" s="184">
        <f>IF(N107="základní",J107,0)</f>
        <v>0</v>
      </c>
      <c r="BF107" s="184">
        <f>IF(N107="snížená",J107,0)</f>
        <v>0</v>
      </c>
      <c r="BG107" s="184">
        <f>IF(N107="zákl. přenesená",J107,0)</f>
        <v>0</v>
      </c>
      <c r="BH107" s="184">
        <f>IF(N107="sníž. přenesená",J107,0)</f>
        <v>0</v>
      </c>
      <c r="BI107" s="184">
        <f>IF(N107="nulová",J107,0)</f>
        <v>0</v>
      </c>
      <c r="BJ107" s="22" t="s">
        <v>81</v>
      </c>
      <c r="BK107" s="184">
        <f>ROUND(I107*H107,2)</f>
        <v>0</v>
      </c>
      <c r="BL107" s="22" t="s">
        <v>185</v>
      </c>
      <c r="BM107" s="22" t="s">
        <v>214</v>
      </c>
    </row>
    <row r="108" spans="2:51" s="11" customFormat="1" ht="13.5">
      <c r="B108" s="185"/>
      <c r="D108" s="186" t="s">
        <v>186</v>
      </c>
      <c r="E108" s="187" t="s">
        <v>5</v>
      </c>
      <c r="F108" s="188" t="s">
        <v>1395</v>
      </c>
      <c r="H108" s="189">
        <v>0.357</v>
      </c>
      <c r="I108" s="190"/>
      <c r="L108" s="185"/>
      <c r="M108" s="191"/>
      <c r="N108" s="192"/>
      <c r="O108" s="192"/>
      <c r="P108" s="192"/>
      <c r="Q108" s="192"/>
      <c r="R108" s="192"/>
      <c r="S108" s="192"/>
      <c r="T108" s="193"/>
      <c r="AT108" s="187" t="s">
        <v>186</v>
      </c>
      <c r="AU108" s="187" t="s">
        <v>83</v>
      </c>
      <c r="AV108" s="11" t="s">
        <v>83</v>
      </c>
      <c r="AW108" s="11" t="s">
        <v>37</v>
      </c>
      <c r="AX108" s="11" t="s">
        <v>73</v>
      </c>
      <c r="AY108" s="187" t="s">
        <v>178</v>
      </c>
    </row>
    <row r="109" spans="2:51" s="12" customFormat="1" ht="13.5">
      <c r="B109" s="194"/>
      <c r="D109" s="186" t="s">
        <v>186</v>
      </c>
      <c r="E109" s="195" t="s">
        <v>5</v>
      </c>
      <c r="F109" s="196" t="s">
        <v>188</v>
      </c>
      <c r="H109" s="197">
        <v>0.357</v>
      </c>
      <c r="I109" s="198"/>
      <c r="L109" s="194"/>
      <c r="M109" s="199"/>
      <c r="N109" s="200"/>
      <c r="O109" s="200"/>
      <c r="P109" s="200"/>
      <c r="Q109" s="200"/>
      <c r="R109" s="200"/>
      <c r="S109" s="200"/>
      <c r="T109" s="201"/>
      <c r="AT109" s="195" t="s">
        <v>186</v>
      </c>
      <c r="AU109" s="195" t="s">
        <v>83</v>
      </c>
      <c r="AV109" s="12" t="s">
        <v>185</v>
      </c>
      <c r="AW109" s="12" t="s">
        <v>37</v>
      </c>
      <c r="AX109" s="12" t="s">
        <v>81</v>
      </c>
      <c r="AY109" s="195" t="s">
        <v>178</v>
      </c>
    </row>
    <row r="110" spans="2:63" s="10" customFormat="1" ht="29.85" customHeight="1">
      <c r="B110" s="159"/>
      <c r="D110" s="160" t="s">
        <v>72</v>
      </c>
      <c r="E110" s="170" t="s">
        <v>193</v>
      </c>
      <c r="F110" s="170" t="s">
        <v>920</v>
      </c>
      <c r="I110" s="162"/>
      <c r="J110" s="171">
        <f>BK110</f>
        <v>0</v>
      </c>
      <c r="L110" s="159"/>
      <c r="M110" s="164"/>
      <c r="N110" s="165"/>
      <c r="O110" s="165"/>
      <c r="P110" s="166">
        <f>SUM(P111:P115)</f>
        <v>0</v>
      </c>
      <c r="Q110" s="165"/>
      <c r="R110" s="166">
        <f>SUM(R111:R115)</f>
        <v>0</v>
      </c>
      <c r="S110" s="165"/>
      <c r="T110" s="167">
        <f>SUM(T111:T115)</f>
        <v>0</v>
      </c>
      <c r="AR110" s="160" t="s">
        <v>81</v>
      </c>
      <c r="AT110" s="168" t="s">
        <v>72</v>
      </c>
      <c r="AU110" s="168" t="s">
        <v>81</v>
      </c>
      <c r="AY110" s="160" t="s">
        <v>178</v>
      </c>
      <c r="BK110" s="169">
        <f>SUM(BK111:BK115)</f>
        <v>0</v>
      </c>
    </row>
    <row r="111" spans="2:65" s="1" customFormat="1" ht="25.5" customHeight="1">
      <c r="B111" s="172"/>
      <c r="C111" s="173" t="s">
        <v>202</v>
      </c>
      <c r="D111" s="173" t="s">
        <v>180</v>
      </c>
      <c r="E111" s="174" t="s">
        <v>921</v>
      </c>
      <c r="F111" s="175" t="s">
        <v>922</v>
      </c>
      <c r="G111" s="176" t="s">
        <v>299</v>
      </c>
      <c r="H111" s="177">
        <v>56</v>
      </c>
      <c r="I111" s="178"/>
      <c r="J111" s="179">
        <f>ROUND(I111*H111,2)</f>
        <v>0</v>
      </c>
      <c r="K111" s="175" t="s">
        <v>267</v>
      </c>
      <c r="L111" s="39"/>
      <c r="M111" s="180" t="s">
        <v>5</v>
      </c>
      <c r="N111" s="181" t="s">
        <v>44</v>
      </c>
      <c r="O111" s="40"/>
      <c r="P111" s="182">
        <f>O111*H111</f>
        <v>0</v>
      </c>
      <c r="Q111" s="182">
        <v>0</v>
      </c>
      <c r="R111" s="182">
        <f>Q111*H111</f>
        <v>0</v>
      </c>
      <c r="S111" s="182">
        <v>0</v>
      </c>
      <c r="T111" s="183">
        <f>S111*H111</f>
        <v>0</v>
      </c>
      <c r="AR111" s="22" t="s">
        <v>185</v>
      </c>
      <c r="AT111" s="22" t="s">
        <v>180</v>
      </c>
      <c r="AU111" s="22" t="s">
        <v>83</v>
      </c>
      <c r="AY111" s="22" t="s">
        <v>178</v>
      </c>
      <c r="BE111" s="184">
        <f>IF(N111="základní",J111,0)</f>
        <v>0</v>
      </c>
      <c r="BF111" s="184">
        <f>IF(N111="snížená",J111,0)</f>
        <v>0</v>
      </c>
      <c r="BG111" s="184">
        <f>IF(N111="zákl. přenesená",J111,0)</f>
        <v>0</v>
      </c>
      <c r="BH111" s="184">
        <f>IF(N111="sníž. přenesená",J111,0)</f>
        <v>0</v>
      </c>
      <c r="BI111" s="184">
        <f>IF(N111="nulová",J111,0)</f>
        <v>0</v>
      </c>
      <c r="BJ111" s="22" t="s">
        <v>81</v>
      </c>
      <c r="BK111" s="184">
        <f>ROUND(I111*H111,2)</f>
        <v>0</v>
      </c>
      <c r="BL111" s="22" t="s">
        <v>185</v>
      </c>
      <c r="BM111" s="22" t="s">
        <v>218</v>
      </c>
    </row>
    <row r="112" spans="2:51" s="11" customFormat="1" ht="13.5">
      <c r="B112" s="185"/>
      <c r="D112" s="186" t="s">
        <v>186</v>
      </c>
      <c r="E112" s="187" t="s">
        <v>5</v>
      </c>
      <c r="F112" s="188" t="s">
        <v>1396</v>
      </c>
      <c r="H112" s="189">
        <v>56</v>
      </c>
      <c r="I112" s="190"/>
      <c r="L112" s="185"/>
      <c r="M112" s="191"/>
      <c r="N112" s="192"/>
      <c r="O112" s="192"/>
      <c r="P112" s="192"/>
      <c r="Q112" s="192"/>
      <c r="R112" s="192"/>
      <c r="S112" s="192"/>
      <c r="T112" s="193"/>
      <c r="AT112" s="187" t="s">
        <v>186</v>
      </c>
      <c r="AU112" s="187" t="s">
        <v>83</v>
      </c>
      <c r="AV112" s="11" t="s">
        <v>83</v>
      </c>
      <c r="AW112" s="11" t="s">
        <v>37</v>
      </c>
      <c r="AX112" s="11" t="s">
        <v>73</v>
      </c>
      <c r="AY112" s="187" t="s">
        <v>178</v>
      </c>
    </row>
    <row r="113" spans="2:51" s="12" customFormat="1" ht="13.5">
      <c r="B113" s="194"/>
      <c r="D113" s="186" t="s">
        <v>186</v>
      </c>
      <c r="E113" s="195" t="s">
        <v>5</v>
      </c>
      <c r="F113" s="196" t="s">
        <v>188</v>
      </c>
      <c r="H113" s="197">
        <v>56</v>
      </c>
      <c r="I113" s="198"/>
      <c r="L113" s="194"/>
      <c r="M113" s="199"/>
      <c r="N113" s="200"/>
      <c r="O113" s="200"/>
      <c r="P113" s="200"/>
      <c r="Q113" s="200"/>
      <c r="R113" s="200"/>
      <c r="S113" s="200"/>
      <c r="T113" s="201"/>
      <c r="AT113" s="195" t="s">
        <v>186</v>
      </c>
      <c r="AU113" s="195" t="s">
        <v>83</v>
      </c>
      <c r="AV113" s="12" t="s">
        <v>185</v>
      </c>
      <c r="AW113" s="12" t="s">
        <v>37</v>
      </c>
      <c r="AX113" s="12" t="s">
        <v>81</v>
      </c>
      <c r="AY113" s="195" t="s">
        <v>178</v>
      </c>
    </row>
    <row r="114" spans="2:65" s="1" customFormat="1" ht="16.5" customHeight="1">
      <c r="B114" s="172"/>
      <c r="C114" s="202" t="s">
        <v>220</v>
      </c>
      <c r="D114" s="202" t="s">
        <v>271</v>
      </c>
      <c r="E114" s="203" t="s">
        <v>924</v>
      </c>
      <c r="F114" s="204" t="s">
        <v>925</v>
      </c>
      <c r="G114" s="205" t="s">
        <v>299</v>
      </c>
      <c r="H114" s="206">
        <v>56</v>
      </c>
      <c r="I114" s="207"/>
      <c r="J114" s="208">
        <f>ROUND(I114*H114,2)</f>
        <v>0</v>
      </c>
      <c r="K114" s="204" t="s">
        <v>267</v>
      </c>
      <c r="L114" s="209"/>
      <c r="M114" s="210" t="s">
        <v>5</v>
      </c>
      <c r="N114" s="211" t="s">
        <v>44</v>
      </c>
      <c r="O114" s="40"/>
      <c r="P114" s="182">
        <f>O114*H114</f>
        <v>0</v>
      </c>
      <c r="Q114" s="182">
        <v>0</v>
      </c>
      <c r="R114" s="182">
        <f>Q114*H114</f>
        <v>0</v>
      </c>
      <c r="S114" s="182">
        <v>0</v>
      </c>
      <c r="T114" s="183">
        <f>S114*H114</f>
        <v>0</v>
      </c>
      <c r="AR114" s="22" t="s">
        <v>202</v>
      </c>
      <c r="AT114" s="22" t="s">
        <v>271</v>
      </c>
      <c r="AU114" s="22" t="s">
        <v>83</v>
      </c>
      <c r="AY114" s="22" t="s">
        <v>178</v>
      </c>
      <c r="BE114" s="184">
        <f>IF(N114="základní",J114,0)</f>
        <v>0</v>
      </c>
      <c r="BF114" s="184">
        <f>IF(N114="snížená",J114,0)</f>
        <v>0</v>
      </c>
      <c r="BG114" s="184">
        <f>IF(N114="zákl. přenesená",J114,0)</f>
        <v>0</v>
      </c>
      <c r="BH114" s="184">
        <f>IF(N114="sníž. přenesená",J114,0)</f>
        <v>0</v>
      </c>
      <c r="BI114" s="184">
        <f>IF(N114="nulová",J114,0)</f>
        <v>0</v>
      </c>
      <c r="BJ114" s="22" t="s">
        <v>81</v>
      </c>
      <c r="BK114" s="184">
        <f>ROUND(I114*H114,2)</f>
        <v>0</v>
      </c>
      <c r="BL114" s="22" t="s">
        <v>185</v>
      </c>
      <c r="BM114" s="22" t="s">
        <v>224</v>
      </c>
    </row>
    <row r="115" spans="2:65" s="1" customFormat="1" ht="16.5" customHeight="1">
      <c r="B115" s="172"/>
      <c r="C115" s="202" t="s">
        <v>207</v>
      </c>
      <c r="D115" s="202" t="s">
        <v>271</v>
      </c>
      <c r="E115" s="203" t="s">
        <v>926</v>
      </c>
      <c r="F115" s="204" t="s">
        <v>927</v>
      </c>
      <c r="G115" s="205" t="s">
        <v>299</v>
      </c>
      <c r="H115" s="206">
        <v>56</v>
      </c>
      <c r="I115" s="207"/>
      <c r="J115" s="208">
        <f>ROUND(I115*H115,2)</f>
        <v>0</v>
      </c>
      <c r="K115" s="204" t="s">
        <v>267</v>
      </c>
      <c r="L115" s="209"/>
      <c r="M115" s="210" t="s">
        <v>5</v>
      </c>
      <c r="N115" s="211" t="s">
        <v>44</v>
      </c>
      <c r="O115" s="40"/>
      <c r="P115" s="182">
        <f>O115*H115</f>
        <v>0</v>
      </c>
      <c r="Q115" s="182">
        <v>0</v>
      </c>
      <c r="R115" s="182">
        <f>Q115*H115</f>
        <v>0</v>
      </c>
      <c r="S115" s="182">
        <v>0</v>
      </c>
      <c r="T115" s="183">
        <f>S115*H115</f>
        <v>0</v>
      </c>
      <c r="AR115" s="22" t="s">
        <v>202</v>
      </c>
      <c r="AT115" s="22" t="s">
        <v>271</v>
      </c>
      <c r="AU115" s="22" t="s">
        <v>83</v>
      </c>
      <c r="AY115" s="22" t="s">
        <v>178</v>
      </c>
      <c r="BE115" s="184">
        <f>IF(N115="základní",J115,0)</f>
        <v>0</v>
      </c>
      <c r="BF115" s="184">
        <f>IF(N115="snížená",J115,0)</f>
        <v>0</v>
      </c>
      <c r="BG115" s="184">
        <f>IF(N115="zákl. přenesená",J115,0)</f>
        <v>0</v>
      </c>
      <c r="BH115" s="184">
        <f>IF(N115="sníž. přenesená",J115,0)</f>
        <v>0</v>
      </c>
      <c r="BI115" s="184">
        <f>IF(N115="nulová",J115,0)</f>
        <v>0</v>
      </c>
      <c r="BJ115" s="22" t="s">
        <v>81</v>
      </c>
      <c r="BK115" s="184">
        <f>ROUND(I115*H115,2)</f>
        <v>0</v>
      </c>
      <c r="BL115" s="22" t="s">
        <v>185</v>
      </c>
      <c r="BM115" s="22" t="s">
        <v>228</v>
      </c>
    </row>
    <row r="116" spans="2:63" s="10" customFormat="1" ht="29.85" customHeight="1">
      <c r="B116" s="159"/>
      <c r="D116" s="160" t="s">
        <v>72</v>
      </c>
      <c r="E116" s="170" t="s">
        <v>198</v>
      </c>
      <c r="F116" s="170" t="s">
        <v>239</v>
      </c>
      <c r="I116" s="162"/>
      <c r="J116" s="171">
        <f>BK116</f>
        <v>0</v>
      </c>
      <c r="L116" s="159"/>
      <c r="M116" s="164"/>
      <c r="N116" s="165"/>
      <c r="O116" s="165"/>
      <c r="P116" s="166">
        <f>SUM(P117:P125)</f>
        <v>0</v>
      </c>
      <c r="Q116" s="165"/>
      <c r="R116" s="166">
        <f>SUM(R117:R125)</f>
        <v>0</v>
      </c>
      <c r="S116" s="165"/>
      <c r="T116" s="167">
        <f>SUM(T117:T125)</f>
        <v>0</v>
      </c>
      <c r="AR116" s="160" t="s">
        <v>81</v>
      </c>
      <c r="AT116" s="168" t="s">
        <v>72</v>
      </c>
      <c r="AU116" s="168" t="s">
        <v>81</v>
      </c>
      <c r="AY116" s="160" t="s">
        <v>178</v>
      </c>
      <c r="BK116" s="169">
        <f>SUM(BK117:BK125)</f>
        <v>0</v>
      </c>
    </row>
    <row r="117" spans="2:65" s="1" customFormat="1" ht="25.5" customHeight="1">
      <c r="B117" s="172"/>
      <c r="C117" s="173" t="s">
        <v>230</v>
      </c>
      <c r="D117" s="173" t="s">
        <v>180</v>
      </c>
      <c r="E117" s="174" t="s">
        <v>764</v>
      </c>
      <c r="F117" s="175" t="s">
        <v>765</v>
      </c>
      <c r="G117" s="176" t="s">
        <v>299</v>
      </c>
      <c r="H117" s="177">
        <v>11</v>
      </c>
      <c r="I117" s="178"/>
      <c r="J117" s="179">
        <f>ROUND(I117*H117,2)</f>
        <v>0</v>
      </c>
      <c r="K117" s="175" t="s">
        <v>267</v>
      </c>
      <c r="L117" s="39"/>
      <c r="M117" s="180" t="s">
        <v>5</v>
      </c>
      <c r="N117" s="181" t="s">
        <v>44</v>
      </c>
      <c r="O117" s="40"/>
      <c r="P117" s="182">
        <f>O117*H117</f>
        <v>0</v>
      </c>
      <c r="Q117" s="182">
        <v>0</v>
      </c>
      <c r="R117" s="182">
        <f>Q117*H117</f>
        <v>0</v>
      </c>
      <c r="S117" s="182">
        <v>0</v>
      </c>
      <c r="T117" s="183">
        <f>S117*H117</f>
        <v>0</v>
      </c>
      <c r="AR117" s="22" t="s">
        <v>185</v>
      </c>
      <c r="AT117" s="22" t="s">
        <v>180</v>
      </c>
      <c r="AU117" s="22" t="s">
        <v>83</v>
      </c>
      <c r="AY117" s="22" t="s">
        <v>178</v>
      </c>
      <c r="BE117" s="184">
        <f>IF(N117="základní",J117,0)</f>
        <v>0</v>
      </c>
      <c r="BF117" s="184">
        <f>IF(N117="snížená",J117,0)</f>
        <v>0</v>
      </c>
      <c r="BG117" s="184">
        <f>IF(N117="zákl. přenesená",J117,0)</f>
        <v>0</v>
      </c>
      <c r="BH117" s="184">
        <f>IF(N117="sníž. přenesená",J117,0)</f>
        <v>0</v>
      </c>
      <c r="BI117" s="184">
        <f>IF(N117="nulová",J117,0)</f>
        <v>0</v>
      </c>
      <c r="BJ117" s="22" t="s">
        <v>81</v>
      </c>
      <c r="BK117" s="184">
        <f>ROUND(I117*H117,2)</f>
        <v>0</v>
      </c>
      <c r="BL117" s="22" t="s">
        <v>185</v>
      </c>
      <c r="BM117" s="22" t="s">
        <v>233</v>
      </c>
    </row>
    <row r="118" spans="2:65" s="1" customFormat="1" ht="25.5" customHeight="1">
      <c r="B118" s="172"/>
      <c r="C118" s="173" t="s">
        <v>210</v>
      </c>
      <c r="D118" s="173" t="s">
        <v>180</v>
      </c>
      <c r="E118" s="174" t="s">
        <v>766</v>
      </c>
      <c r="F118" s="175" t="s">
        <v>767</v>
      </c>
      <c r="G118" s="176" t="s">
        <v>183</v>
      </c>
      <c r="H118" s="177">
        <v>2.093</v>
      </c>
      <c r="I118" s="178"/>
      <c r="J118" s="179">
        <f>ROUND(I118*H118,2)</f>
        <v>0</v>
      </c>
      <c r="K118" s="175" t="s">
        <v>267</v>
      </c>
      <c r="L118" s="39"/>
      <c r="M118" s="180" t="s">
        <v>5</v>
      </c>
      <c r="N118" s="181" t="s">
        <v>44</v>
      </c>
      <c r="O118" s="40"/>
      <c r="P118" s="182">
        <f>O118*H118</f>
        <v>0</v>
      </c>
      <c r="Q118" s="182">
        <v>0</v>
      </c>
      <c r="R118" s="182">
        <f>Q118*H118</f>
        <v>0</v>
      </c>
      <c r="S118" s="182">
        <v>0</v>
      </c>
      <c r="T118" s="183">
        <f>S118*H118</f>
        <v>0</v>
      </c>
      <c r="AR118" s="22" t="s">
        <v>185</v>
      </c>
      <c r="AT118" s="22" t="s">
        <v>180</v>
      </c>
      <c r="AU118" s="22" t="s">
        <v>83</v>
      </c>
      <c r="AY118" s="22" t="s">
        <v>178</v>
      </c>
      <c r="BE118" s="184">
        <f>IF(N118="základní",J118,0)</f>
        <v>0</v>
      </c>
      <c r="BF118" s="184">
        <f>IF(N118="snížená",J118,0)</f>
        <v>0</v>
      </c>
      <c r="BG118" s="184">
        <f>IF(N118="zákl. přenesená",J118,0)</f>
        <v>0</v>
      </c>
      <c r="BH118" s="184">
        <f>IF(N118="sníž. přenesená",J118,0)</f>
        <v>0</v>
      </c>
      <c r="BI118" s="184">
        <f>IF(N118="nulová",J118,0)</f>
        <v>0</v>
      </c>
      <c r="BJ118" s="22" t="s">
        <v>81</v>
      </c>
      <c r="BK118" s="184">
        <f>ROUND(I118*H118,2)</f>
        <v>0</v>
      </c>
      <c r="BL118" s="22" t="s">
        <v>185</v>
      </c>
      <c r="BM118" s="22" t="s">
        <v>237</v>
      </c>
    </row>
    <row r="119" spans="2:51" s="11" customFormat="1" ht="13.5">
      <c r="B119" s="185"/>
      <c r="D119" s="186" t="s">
        <v>186</v>
      </c>
      <c r="E119" s="187" t="s">
        <v>5</v>
      </c>
      <c r="F119" s="188" t="s">
        <v>1397</v>
      </c>
      <c r="H119" s="189">
        <v>2.093</v>
      </c>
      <c r="I119" s="190"/>
      <c r="L119" s="185"/>
      <c r="M119" s="191"/>
      <c r="N119" s="192"/>
      <c r="O119" s="192"/>
      <c r="P119" s="192"/>
      <c r="Q119" s="192"/>
      <c r="R119" s="192"/>
      <c r="S119" s="192"/>
      <c r="T119" s="193"/>
      <c r="AT119" s="187" t="s">
        <v>186</v>
      </c>
      <c r="AU119" s="187" t="s">
        <v>83</v>
      </c>
      <c r="AV119" s="11" t="s">
        <v>83</v>
      </c>
      <c r="AW119" s="11" t="s">
        <v>37</v>
      </c>
      <c r="AX119" s="11" t="s">
        <v>73</v>
      </c>
      <c r="AY119" s="187" t="s">
        <v>178</v>
      </c>
    </row>
    <row r="120" spans="2:51" s="12" customFormat="1" ht="13.5">
      <c r="B120" s="194"/>
      <c r="D120" s="186" t="s">
        <v>186</v>
      </c>
      <c r="E120" s="195" t="s">
        <v>5</v>
      </c>
      <c r="F120" s="196" t="s">
        <v>188</v>
      </c>
      <c r="H120" s="197">
        <v>2.093</v>
      </c>
      <c r="I120" s="198"/>
      <c r="L120" s="194"/>
      <c r="M120" s="199"/>
      <c r="N120" s="200"/>
      <c r="O120" s="200"/>
      <c r="P120" s="200"/>
      <c r="Q120" s="200"/>
      <c r="R120" s="200"/>
      <c r="S120" s="200"/>
      <c r="T120" s="201"/>
      <c r="AT120" s="195" t="s">
        <v>186</v>
      </c>
      <c r="AU120" s="195" t="s">
        <v>83</v>
      </c>
      <c r="AV120" s="12" t="s">
        <v>185</v>
      </c>
      <c r="AW120" s="12" t="s">
        <v>37</v>
      </c>
      <c r="AX120" s="12" t="s">
        <v>81</v>
      </c>
      <c r="AY120" s="195" t="s">
        <v>178</v>
      </c>
    </row>
    <row r="121" spans="2:65" s="1" customFormat="1" ht="25.5" customHeight="1">
      <c r="B121" s="172"/>
      <c r="C121" s="173" t="s">
        <v>240</v>
      </c>
      <c r="D121" s="173" t="s">
        <v>180</v>
      </c>
      <c r="E121" s="174" t="s">
        <v>929</v>
      </c>
      <c r="F121" s="175" t="s">
        <v>930</v>
      </c>
      <c r="G121" s="176" t="s">
        <v>196</v>
      </c>
      <c r="H121" s="177">
        <v>6.713</v>
      </c>
      <c r="I121" s="178"/>
      <c r="J121" s="179">
        <f>ROUND(I121*H121,2)</f>
        <v>0</v>
      </c>
      <c r="K121" s="175" t="s">
        <v>267</v>
      </c>
      <c r="L121" s="39"/>
      <c r="M121" s="180" t="s">
        <v>5</v>
      </c>
      <c r="N121" s="181" t="s">
        <v>44</v>
      </c>
      <c r="O121" s="40"/>
      <c r="P121" s="182">
        <f>O121*H121</f>
        <v>0</v>
      </c>
      <c r="Q121" s="182">
        <v>0</v>
      </c>
      <c r="R121" s="182">
        <f>Q121*H121</f>
        <v>0</v>
      </c>
      <c r="S121" s="182">
        <v>0</v>
      </c>
      <c r="T121" s="183">
        <f>S121*H121</f>
        <v>0</v>
      </c>
      <c r="AR121" s="22" t="s">
        <v>185</v>
      </c>
      <c r="AT121" s="22" t="s">
        <v>180</v>
      </c>
      <c r="AU121" s="22" t="s">
        <v>83</v>
      </c>
      <c r="AY121" s="22" t="s">
        <v>178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22" t="s">
        <v>81</v>
      </c>
      <c r="BK121" s="184">
        <f>ROUND(I121*H121,2)</f>
        <v>0</v>
      </c>
      <c r="BL121" s="22" t="s">
        <v>185</v>
      </c>
      <c r="BM121" s="22" t="s">
        <v>243</v>
      </c>
    </row>
    <row r="122" spans="2:51" s="11" customFormat="1" ht="13.5">
      <c r="B122" s="185"/>
      <c r="D122" s="186" t="s">
        <v>186</v>
      </c>
      <c r="E122" s="187" t="s">
        <v>5</v>
      </c>
      <c r="F122" s="188" t="s">
        <v>1398</v>
      </c>
      <c r="H122" s="189">
        <v>6.713</v>
      </c>
      <c r="I122" s="190"/>
      <c r="L122" s="185"/>
      <c r="M122" s="191"/>
      <c r="N122" s="192"/>
      <c r="O122" s="192"/>
      <c r="P122" s="192"/>
      <c r="Q122" s="192"/>
      <c r="R122" s="192"/>
      <c r="S122" s="192"/>
      <c r="T122" s="193"/>
      <c r="AT122" s="187" t="s">
        <v>186</v>
      </c>
      <c r="AU122" s="187" t="s">
        <v>83</v>
      </c>
      <c r="AV122" s="11" t="s">
        <v>83</v>
      </c>
      <c r="AW122" s="11" t="s">
        <v>37</v>
      </c>
      <c r="AX122" s="11" t="s">
        <v>73</v>
      </c>
      <c r="AY122" s="187" t="s">
        <v>178</v>
      </c>
    </row>
    <row r="123" spans="2:51" s="12" customFormat="1" ht="13.5">
      <c r="B123" s="194"/>
      <c r="D123" s="186" t="s">
        <v>186</v>
      </c>
      <c r="E123" s="195" t="s">
        <v>5</v>
      </c>
      <c r="F123" s="196" t="s">
        <v>188</v>
      </c>
      <c r="H123" s="197">
        <v>6.713</v>
      </c>
      <c r="I123" s="198"/>
      <c r="L123" s="194"/>
      <c r="M123" s="199"/>
      <c r="N123" s="200"/>
      <c r="O123" s="200"/>
      <c r="P123" s="200"/>
      <c r="Q123" s="200"/>
      <c r="R123" s="200"/>
      <c r="S123" s="200"/>
      <c r="T123" s="201"/>
      <c r="AT123" s="195" t="s">
        <v>186</v>
      </c>
      <c r="AU123" s="195" t="s">
        <v>83</v>
      </c>
      <c r="AV123" s="12" t="s">
        <v>185</v>
      </c>
      <c r="AW123" s="12" t="s">
        <v>37</v>
      </c>
      <c r="AX123" s="12" t="s">
        <v>81</v>
      </c>
      <c r="AY123" s="195" t="s">
        <v>178</v>
      </c>
    </row>
    <row r="124" spans="2:65" s="1" customFormat="1" ht="25.5" customHeight="1">
      <c r="B124" s="172"/>
      <c r="C124" s="173" t="s">
        <v>214</v>
      </c>
      <c r="D124" s="173" t="s">
        <v>180</v>
      </c>
      <c r="E124" s="174" t="s">
        <v>932</v>
      </c>
      <c r="F124" s="175" t="s">
        <v>933</v>
      </c>
      <c r="G124" s="176" t="s">
        <v>196</v>
      </c>
      <c r="H124" s="177">
        <v>6.713</v>
      </c>
      <c r="I124" s="178"/>
      <c r="J124" s="179">
        <f>ROUND(I124*H124,2)</f>
        <v>0</v>
      </c>
      <c r="K124" s="175" t="s">
        <v>267</v>
      </c>
      <c r="L124" s="39"/>
      <c r="M124" s="180" t="s">
        <v>5</v>
      </c>
      <c r="N124" s="181" t="s">
        <v>44</v>
      </c>
      <c r="O124" s="40"/>
      <c r="P124" s="182">
        <f>O124*H124</f>
        <v>0</v>
      </c>
      <c r="Q124" s="182">
        <v>0</v>
      </c>
      <c r="R124" s="182">
        <f>Q124*H124</f>
        <v>0</v>
      </c>
      <c r="S124" s="182">
        <v>0</v>
      </c>
      <c r="T124" s="183">
        <f>S124*H124</f>
        <v>0</v>
      </c>
      <c r="AR124" s="22" t="s">
        <v>185</v>
      </c>
      <c r="AT124" s="22" t="s">
        <v>180</v>
      </c>
      <c r="AU124" s="22" t="s">
        <v>83</v>
      </c>
      <c r="AY124" s="22" t="s">
        <v>178</v>
      </c>
      <c r="BE124" s="184">
        <f>IF(N124="základní",J124,0)</f>
        <v>0</v>
      </c>
      <c r="BF124" s="184">
        <f>IF(N124="snížená",J124,0)</f>
        <v>0</v>
      </c>
      <c r="BG124" s="184">
        <f>IF(N124="zákl. přenesená",J124,0)</f>
        <v>0</v>
      </c>
      <c r="BH124" s="184">
        <f>IF(N124="sníž. přenesená",J124,0)</f>
        <v>0</v>
      </c>
      <c r="BI124" s="184">
        <f>IF(N124="nulová",J124,0)</f>
        <v>0</v>
      </c>
      <c r="BJ124" s="22" t="s">
        <v>81</v>
      </c>
      <c r="BK124" s="184">
        <f>ROUND(I124*H124,2)</f>
        <v>0</v>
      </c>
      <c r="BL124" s="22" t="s">
        <v>185</v>
      </c>
      <c r="BM124" s="22" t="s">
        <v>247</v>
      </c>
    </row>
    <row r="125" spans="2:65" s="1" customFormat="1" ht="38.25" customHeight="1">
      <c r="B125" s="172"/>
      <c r="C125" s="173" t="s">
        <v>11</v>
      </c>
      <c r="D125" s="173" t="s">
        <v>180</v>
      </c>
      <c r="E125" s="174" t="s">
        <v>934</v>
      </c>
      <c r="F125" s="175" t="s">
        <v>935</v>
      </c>
      <c r="G125" s="176" t="s">
        <v>183</v>
      </c>
      <c r="H125" s="177">
        <v>75.133</v>
      </c>
      <c r="I125" s="178"/>
      <c r="J125" s="179">
        <f>ROUND(I125*H125,2)</f>
        <v>0</v>
      </c>
      <c r="K125" s="175" t="s">
        <v>267</v>
      </c>
      <c r="L125" s="39"/>
      <c r="M125" s="180" t="s">
        <v>5</v>
      </c>
      <c r="N125" s="181" t="s">
        <v>44</v>
      </c>
      <c r="O125" s="40"/>
      <c r="P125" s="182">
        <f>O125*H125</f>
        <v>0</v>
      </c>
      <c r="Q125" s="182">
        <v>0</v>
      </c>
      <c r="R125" s="182">
        <f>Q125*H125</f>
        <v>0</v>
      </c>
      <c r="S125" s="182">
        <v>0</v>
      </c>
      <c r="T125" s="183">
        <f>S125*H125</f>
        <v>0</v>
      </c>
      <c r="AR125" s="22" t="s">
        <v>185</v>
      </c>
      <c r="AT125" s="22" t="s">
        <v>180</v>
      </c>
      <c r="AU125" s="22" t="s">
        <v>83</v>
      </c>
      <c r="AY125" s="22" t="s">
        <v>178</v>
      </c>
      <c r="BE125" s="184">
        <f>IF(N125="základní",J125,0)</f>
        <v>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22" t="s">
        <v>81</v>
      </c>
      <c r="BK125" s="184">
        <f>ROUND(I125*H125,2)</f>
        <v>0</v>
      </c>
      <c r="BL125" s="22" t="s">
        <v>185</v>
      </c>
      <c r="BM125" s="22" t="s">
        <v>253</v>
      </c>
    </row>
    <row r="126" spans="2:63" s="10" customFormat="1" ht="29.85" customHeight="1">
      <c r="B126" s="159"/>
      <c r="D126" s="160" t="s">
        <v>72</v>
      </c>
      <c r="E126" s="170" t="s">
        <v>220</v>
      </c>
      <c r="F126" s="170" t="s">
        <v>771</v>
      </c>
      <c r="I126" s="162"/>
      <c r="J126" s="171">
        <f>BK126</f>
        <v>0</v>
      </c>
      <c r="L126" s="159"/>
      <c r="M126" s="164"/>
      <c r="N126" s="165"/>
      <c r="O126" s="165"/>
      <c r="P126" s="166">
        <f>SUM(P127:P144)</f>
        <v>0</v>
      </c>
      <c r="Q126" s="165"/>
      <c r="R126" s="166">
        <f>SUM(R127:R144)</f>
        <v>0</v>
      </c>
      <c r="S126" s="165"/>
      <c r="T126" s="167">
        <f>SUM(T127:T144)</f>
        <v>0</v>
      </c>
      <c r="AR126" s="160" t="s">
        <v>81</v>
      </c>
      <c r="AT126" s="168" t="s">
        <v>72</v>
      </c>
      <c r="AU126" s="168" t="s">
        <v>81</v>
      </c>
      <c r="AY126" s="160" t="s">
        <v>178</v>
      </c>
      <c r="BK126" s="169">
        <f>SUM(BK127:BK144)</f>
        <v>0</v>
      </c>
    </row>
    <row r="127" spans="2:65" s="1" customFormat="1" ht="25.5" customHeight="1">
      <c r="B127" s="172"/>
      <c r="C127" s="173" t="s">
        <v>218</v>
      </c>
      <c r="D127" s="173" t="s">
        <v>180</v>
      </c>
      <c r="E127" s="174" t="s">
        <v>936</v>
      </c>
      <c r="F127" s="175" t="s">
        <v>937</v>
      </c>
      <c r="G127" s="176" t="s">
        <v>290</v>
      </c>
      <c r="H127" s="177">
        <v>63.6</v>
      </c>
      <c r="I127" s="178"/>
      <c r="J127" s="179">
        <f>ROUND(I127*H127,2)</f>
        <v>0</v>
      </c>
      <c r="K127" s="175" t="s">
        <v>267</v>
      </c>
      <c r="L127" s="39"/>
      <c r="M127" s="180" t="s">
        <v>5</v>
      </c>
      <c r="N127" s="181" t="s">
        <v>44</v>
      </c>
      <c r="O127" s="40"/>
      <c r="P127" s="182">
        <f>O127*H127</f>
        <v>0</v>
      </c>
      <c r="Q127" s="182">
        <v>0</v>
      </c>
      <c r="R127" s="182">
        <f>Q127*H127</f>
        <v>0</v>
      </c>
      <c r="S127" s="182">
        <v>0</v>
      </c>
      <c r="T127" s="183">
        <f>S127*H127</f>
        <v>0</v>
      </c>
      <c r="AR127" s="22" t="s">
        <v>185</v>
      </c>
      <c r="AT127" s="22" t="s">
        <v>180</v>
      </c>
      <c r="AU127" s="22" t="s">
        <v>83</v>
      </c>
      <c r="AY127" s="22" t="s">
        <v>178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22" t="s">
        <v>81</v>
      </c>
      <c r="BK127" s="184">
        <f>ROUND(I127*H127,2)</f>
        <v>0</v>
      </c>
      <c r="BL127" s="22" t="s">
        <v>185</v>
      </c>
      <c r="BM127" s="22" t="s">
        <v>256</v>
      </c>
    </row>
    <row r="128" spans="2:51" s="11" customFormat="1" ht="13.5">
      <c r="B128" s="185"/>
      <c r="D128" s="186" t="s">
        <v>186</v>
      </c>
      <c r="E128" s="187" t="s">
        <v>5</v>
      </c>
      <c r="F128" s="188" t="s">
        <v>1399</v>
      </c>
      <c r="H128" s="189">
        <v>63.6</v>
      </c>
      <c r="I128" s="190"/>
      <c r="L128" s="185"/>
      <c r="M128" s="191"/>
      <c r="N128" s="192"/>
      <c r="O128" s="192"/>
      <c r="P128" s="192"/>
      <c r="Q128" s="192"/>
      <c r="R128" s="192"/>
      <c r="S128" s="192"/>
      <c r="T128" s="193"/>
      <c r="AT128" s="187" t="s">
        <v>186</v>
      </c>
      <c r="AU128" s="187" t="s">
        <v>83</v>
      </c>
      <c r="AV128" s="11" t="s">
        <v>83</v>
      </c>
      <c r="AW128" s="11" t="s">
        <v>37</v>
      </c>
      <c r="AX128" s="11" t="s">
        <v>73</v>
      </c>
      <c r="AY128" s="187" t="s">
        <v>178</v>
      </c>
    </row>
    <row r="129" spans="2:51" s="12" customFormat="1" ht="13.5">
      <c r="B129" s="194"/>
      <c r="D129" s="186" t="s">
        <v>186</v>
      </c>
      <c r="E129" s="195" t="s">
        <v>5</v>
      </c>
      <c r="F129" s="196" t="s">
        <v>188</v>
      </c>
      <c r="H129" s="197">
        <v>63.6</v>
      </c>
      <c r="I129" s="198"/>
      <c r="L129" s="194"/>
      <c r="M129" s="199"/>
      <c r="N129" s="200"/>
      <c r="O129" s="200"/>
      <c r="P129" s="200"/>
      <c r="Q129" s="200"/>
      <c r="R129" s="200"/>
      <c r="S129" s="200"/>
      <c r="T129" s="201"/>
      <c r="AT129" s="195" t="s">
        <v>186</v>
      </c>
      <c r="AU129" s="195" t="s">
        <v>83</v>
      </c>
      <c r="AV129" s="12" t="s">
        <v>185</v>
      </c>
      <c r="AW129" s="12" t="s">
        <v>37</v>
      </c>
      <c r="AX129" s="12" t="s">
        <v>81</v>
      </c>
      <c r="AY129" s="195" t="s">
        <v>178</v>
      </c>
    </row>
    <row r="130" spans="2:65" s="1" customFormat="1" ht="38.25" customHeight="1">
      <c r="B130" s="172"/>
      <c r="C130" s="173" t="s">
        <v>260</v>
      </c>
      <c r="D130" s="173" t="s">
        <v>180</v>
      </c>
      <c r="E130" s="174" t="s">
        <v>939</v>
      </c>
      <c r="F130" s="175" t="s">
        <v>940</v>
      </c>
      <c r="G130" s="176" t="s">
        <v>299</v>
      </c>
      <c r="H130" s="177">
        <v>4</v>
      </c>
      <c r="I130" s="178"/>
      <c r="J130" s="179">
        <f>ROUND(I130*H130,2)</f>
        <v>0</v>
      </c>
      <c r="K130" s="175" t="s">
        <v>267</v>
      </c>
      <c r="L130" s="39"/>
      <c r="M130" s="180" t="s">
        <v>5</v>
      </c>
      <c r="N130" s="181" t="s">
        <v>44</v>
      </c>
      <c r="O130" s="40"/>
      <c r="P130" s="182">
        <f>O130*H130</f>
        <v>0</v>
      </c>
      <c r="Q130" s="182">
        <v>0</v>
      </c>
      <c r="R130" s="182">
        <f>Q130*H130</f>
        <v>0</v>
      </c>
      <c r="S130" s="182">
        <v>0</v>
      </c>
      <c r="T130" s="183">
        <f>S130*H130</f>
        <v>0</v>
      </c>
      <c r="AR130" s="22" t="s">
        <v>185</v>
      </c>
      <c r="AT130" s="22" t="s">
        <v>180</v>
      </c>
      <c r="AU130" s="22" t="s">
        <v>83</v>
      </c>
      <c r="AY130" s="22" t="s">
        <v>178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22" t="s">
        <v>81</v>
      </c>
      <c r="BK130" s="184">
        <f>ROUND(I130*H130,2)</f>
        <v>0</v>
      </c>
      <c r="BL130" s="22" t="s">
        <v>185</v>
      </c>
      <c r="BM130" s="22" t="s">
        <v>263</v>
      </c>
    </row>
    <row r="131" spans="2:65" s="1" customFormat="1" ht="16.5" customHeight="1">
      <c r="B131" s="172"/>
      <c r="C131" s="202" t="s">
        <v>224</v>
      </c>
      <c r="D131" s="202" t="s">
        <v>271</v>
      </c>
      <c r="E131" s="203" t="s">
        <v>941</v>
      </c>
      <c r="F131" s="204" t="s">
        <v>1400</v>
      </c>
      <c r="G131" s="205" t="s">
        <v>299</v>
      </c>
      <c r="H131" s="206">
        <v>4</v>
      </c>
      <c r="I131" s="207"/>
      <c r="J131" s="208">
        <f>ROUND(I131*H131,2)</f>
        <v>0</v>
      </c>
      <c r="K131" s="204" t="s">
        <v>5</v>
      </c>
      <c r="L131" s="209"/>
      <c r="M131" s="210" t="s">
        <v>5</v>
      </c>
      <c r="N131" s="211" t="s">
        <v>44</v>
      </c>
      <c r="O131" s="40"/>
      <c r="P131" s="182">
        <f>O131*H131</f>
        <v>0</v>
      </c>
      <c r="Q131" s="182">
        <v>0</v>
      </c>
      <c r="R131" s="182">
        <f>Q131*H131</f>
        <v>0</v>
      </c>
      <c r="S131" s="182">
        <v>0</v>
      </c>
      <c r="T131" s="183">
        <f>S131*H131</f>
        <v>0</v>
      </c>
      <c r="AR131" s="22" t="s">
        <v>202</v>
      </c>
      <c r="AT131" s="22" t="s">
        <v>271</v>
      </c>
      <c r="AU131" s="22" t="s">
        <v>83</v>
      </c>
      <c r="AY131" s="22" t="s">
        <v>178</v>
      </c>
      <c r="BE131" s="184">
        <f>IF(N131="základní",J131,0)</f>
        <v>0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22" t="s">
        <v>81</v>
      </c>
      <c r="BK131" s="184">
        <f>ROUND(I131*H131,2)</f>
        <v>0</v>
      </c>
      <c r="BL131" s="22" t="s">
        <v>185</v>
      </c>
      <c r="BM131" s="22" t="s">
        <v>268</v>
      </c>
    </row>
    <row r="132" spans="2:65" s="1" customFormat="1" ht="25.5" customHeight="1">
      <c r="B132" s="172"/>
      <c r="C132" s="173" t="s">
        <v>270</v>
      </c>
      <c r="D132" s="173" t="s">
        <v>180</v>
      </c>
      <c r="E132" s="174" t="s">
        <v>943</v>
      </c>
      <c r="F132" s="175" t="s">
        <v>944</v>
      </c>
      <c r="G132" s="176" t="s">
        <v>196</v>
      </c>
      <c r="H132" s="177">
        <v>18.783</v>
      </c>
      <c r="I132" s="178"/>
      <c r="J132" s="179">
        <f>ROUND(I132*H132,2)</f>
        <v>0</v>
      </c>
      <c r="K132" s="175" t="s">
        <v>267</v>
      </c>
      <c r="L132" s="39"/>
      <c r="M132" s="180" t="s">
        <v>5</v>
      </c>
      <c r="N132" s="181" t="s">
        <v>44</v>
      </c>
      <c r="O132" s="40"/>
      <c r="P132" s="182">
        <f>O132*H132</f>
        <v>0</v>
      </c>
      <c r="Q132" s="182">
        <v>0</v>
      </c>
      <c r="R132" s="182">
        <f>Q132*H132</f>
        <v>0</v>
      </c>
      <c r="S132" s="182">
        <v>0</v>
      </c>
      <c r="T132" s="183">
        <f>S132*H132</f>
        <v>0</v>
      </c>
      <c r="AR132" s="22" t="s">
        <v>185</v>
      </c>
      <c r="AT132" s="22" t="s">
        <v>180</v>
      </c>
      <c r="AU132" s="22" t="s">
        <v>83</v>
      </c>
      <c r="AY132" s="22" t="s">
        <v>178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22" t="s">
        <v>81</v>
      </c>
      <c r="BK132" s="184">
        <f>ROUND(I132*H132,2)</f>
        <v>0</v>
      </c>
      <c r="BL132" s="22" t="s">
        <v>185</v>
      </c>
      <c r="BM132" s="22" t="s">
        <v>274</v>
      </c>
    </row>
    <row r="133" spans="2:51" s="11" customFormat="1" ht="13.5">
      <c r="B133" s="185"/>
      <c r="D133" s="186" t="s">
        <v>186</v>
      </c>
      <c r="E133" s="187" t="s">
        <v>5</v>
      </c>
      <c r="F133" s="188" t="s">
        <v>1401</v>
      </c>
      <c r="H133" s="189">
        <v>18.783</v>
      </c>
      <c r="I133" s="190"/>
      <c r="L133" s="185"/>
      <c r="M133" s="191"/>
      <c r="N133" s="192"/>
      <c r="O133" s="192"/>
      <c r="P133" s="192"/>
      <c r="Q133" s="192"/>
      <c r="R133" s="192"/>
      <c r="S133" s="192"/>
      <c r="T133" s="193"/>
      <c r="AT133" s="187" t="s">
        <v>186</v>
      </c>
      <c r="AU133" s="187" t="s">
        <v>83</v>
      </c>
      <c r="AV133" s="11" t="s">
        <v>83</v>
      </c>
      <c r="AW133" s="11" t="s">
        <v>37</v>
      </c>
      <c r="AX133" s="11" t="s">
        <v>73</v>
      </c>
      <c r="AY133" s="187" t="s">
        <v>178</v>
      </c>
    </row>
    <row r="134" spans="2:51" s="12" customFormat="1" ht="13.5">
      <c r="B134" s="194"/>
      <c r="D134" s="186" t="s">
        <v>186</v>
      </c>
      <c r="E134" s="195" t="s">
        <v>5</v>
      </c>
      <c r="F134" s="196" t="s">
        <v>188</v>
      </c>
      <c r="H134" s="197">
        <v>18.783</v>
      </c>
      <c r="I134" s="198"/>
      <c r="L134" s="194"/>
      <c r="M134" s="199"/>
      <c r="N134" s="200"/>
      <c r="O134" s="200"/>
      <c r="P134" s="200"/>
      <c r="Q134" s="200"/>
      <c r="R134" s="200"/>
      <c r="S134" s="200"/>
      <c r="T134" s="201"/>
      <c r="AT134" s="195" t="s">
        <v>186</v>
      </c>
      <c r="AU134" s="195" t="s">
        <v>83</v>
      </c>
      <c r="AV134" s="12" t="s">
        <v>185</v>
      </c>
      <c r="AW134" s="12" t="s">
        <v>37</v>
      </c>
      <c r="AX134" s="12" t="s">
        <v>81</v>
      </c>
      <c r="AY134" s="195" t="s">
        <v>178</v>
      </c>
    </row>
    <row r="135" spans="2:65" s="1" customFormat="1" ht="25.5" customHeight="1">
      <c r="B135" s="172"/>
      <c r="C135" s="173" t="s">
        <v>228</v>
      </c>
      <c r="D135" s="173" t="s">
        <v>180</v>
      </c>
      <c r="E135" s="174" t="s">
        <v>946</v>
      </c>
      <c r="F135" s="175" t="s">
        <v>947</v>
      </c>
      <c r="G135" s="176" t="s">
        <v>196</v>
      </c>
      <c r="H135" s="177">
        <v>18.783</v>
      </c>
      <c r="I135" s="178"/>
      <c r="J135" s="179">
        <f>ROUND(I135*H135,2)</f>
        <v>0</v>
      </c>
      <c r="K135" s="175" t="s">
        <v>267</v>
      </c>
      <c r="L135" s="39"/>
      <c r="M135" s="180" t="s">
        <v>5</v>
      </c>
      <c r="N135" s="181" t="s">
        <v>44</v>
      </c>
      <c r="O135" s="40"/>
      <c r="P135" s="182">
        <f>O135*H135</f>
        <v>0</v>
      </c>
      <c r="Q135" s="182">
        <v>0</v>
      </c>
      <c r="R135" s="182">
        <f>Q135*H135</f>
        <v>0</v>
      </c>
      <c r="S135" s="182">
        <v>0</v>
      </c>
      <c r="T135" s="183">
        <f>S135*H135</f>
        <v>0</v>
      </c>
      <c r="AR135" s="22" t="s">
        <v>185</v>
      </c>
      <c r="AT135" s="22" t="s">
        <v>180</v>
      </c>
      <c r="AU135" s="22" t="s">
        <v>83</v>
      </c>
      <c r="AY135" s="22" t="s">
        <v>178</v>
      </c>
      <c r="BE135" s="184">
        <f>IF(N135="základní",J135,0)</f>
        <v>0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22" t="s">
        <v>81</v>
      </c>
      <c r="BK135" s="184">
        <f>ROUND(I135*H135,2)</f>
        <v>0</v>
      </c>
      <c r="BL135" s="22" t="s">
        <v>185</v>
      </c>
      <c r="BM135" s="22" t="s">
        <v>278</v>
      </c>
    </row>
    <row r="136" spans="2:65" s="1" customFormat="1" ht="25.5" customHeight="1">
      <c r="B136" s="172"/>
      <c r="C136" s="173" t="s">
        <v>10</v>
      </c>
      <c r="D136" s="173" t="s">
        <v>180</v>
      </c>
      <c r="E136" s="174" t="s">
        <v>948</v>
      </c>
      <c r="F136" s="175" t="s">
        <v>949</v>
      </c>
      <c r="G136" s="176" t="s">
        <v>196</v>
      </c>
      <c r="H136" s="177">
        <v>61.133</v>
      </c>
      <c r="I136" s="178"/>
      <c r="J136" s="179">
        <f>ROUND(I136*H136,2)</f>
        <v>0</v>
      </c>
      <c r="K136" s="175" t="s">
        <v>267</v>
      </c>
      <c r="L136" s="39"/>
      <c r="M136" s="180" t="s">
        <v>5</v>
      </c>
      <c r="N136" s="181" t="s">
        <v>44</v>
      </c>
      <c r="O136" s="40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AR136" s="22" t="s">
        <v>185</v>
      </c>
      <c r="AT136" s="22" t="s">
        <v>180</v>
      </c>
      <c r="AU136" s="22" t="s">
        <v>83</v>
      </c>
      <c r="AY136" s="22" t="s">
        <v>178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22" t="s">
        <v>81</v>
      </c>
      <c r="BK136" s="184">
        <f>ROUND(I136*H136,2)</f>
        <v>0</v>
      </c>
      <c r="BL136" s="22" t="s">
        <v>185</v>
      </c>
      <c r="BM136" s="22" t="s">
        <v>282</v>
      </c>
    </row>
    <row r="137" spans="2:51" s="11" customFormat="1" ht="13.5">
      <c r="B137" s="185"/>
      <c r="D137" s="186" t="s">
        <v>186</v>
      </c>
      <c r="E137" s="187" t="s">
        <v>5</v>
      </c>
      <c r="F137" s="188" t="s">
        <v>1402</v>
      </c>
      <c r="H137" s="189">
        <v>61.133</v>
      </c>
      <c r="I137" s="190"/>
      <c r="L137" s="185"/>
      <c r="M137" s="191"/>
      <c r="N137" s="192"/>
      <c r="O137" s="192"/>
      <c r="P137" s="192"/>
      <c r="Q137" s="192"/>
      <c r="R137" s="192"/>
      <c r="S137" s="192"/>
      <c r="T137" s="193"/>
      <c r="AT137" s="187" t="s">
        <v>186</v>
      </c>
      <c r="AU137" s="187" t="s">
        <v>83</v>
      </c>
      <c r="AV137" s="11" t="s">
        <v>83</v>
      </c>
      <c r="AW137" s="11" t="s">
        <v>37</v>
      </c>
      <c r="AX137" s="11" t="s">
        <v>73</v>
      </c>
      <c r="AY137" s="187" t="s">
        <v>178</v>
      </c>
    </row>
    <row r="138" spans="2:51" s="12" customFormat="1" ht="13.5">
      <c r="B138" s="194"/>
      <c r="D138" s="186" t="s">
        <v>186</v>
      </c>
      <c r="E138" s="195" t="s">
        <v>5</v>
      </c>
      <c r="F138" s="196" t="s">
        <v>188</v>
      </c>
      <c r="H138" s="197">
        <v>61.133</v>
      </c>
      <c r="I138" s="198"/>
      <c r="L138" s="194"/>
      <c r="M138" s="199"/>
      <c r="N138" s="200"/>
      <c r="O138" s="200"/>
      <c r="P138" s="200"/>
      <c r="Q138" s="200"/>
      <c r="R138" s="200"/>
      <c r="S138" s="200"/>
      <c r="T138" s="201"/>
      <c r="AT138" s="195" t="s">
        <v>186</v>
      </c>
      <c r="AU138" s="195" t="s">
        <v>83</v>
      </c>
      <c r="AV138" s="12" t="s">
        <v>185</v>
      </c>
      <c r="AW138" s="12" t="s">
        <v>37</v>
      </c>
      <c r="AX138" s="12" t="s">
        <v>81</v>
      </c>
      <c r="AY138" s="195" t="s">
        <v>178</v>
      </c>
    </row>
    <row r="139" spans="2:65" s="1" customFormat="1" ht="25.5" customHeight="1">
      <c r="B139" s="172"/>
      <c r="C139" s="173" t="s">
        <v>233</v>
      </c>
      <c r="D139" s="173" t="s">
        <v>180</v>
      </c>
      <c r="E139" s="174" t="s">
        <v>1403</v>
      </c>
      <c r="F139" s="175" t="s">
        <v>1404</v>
      </c>
      <c r="G139" s="176" t="s">
        <v>196</v>
      </c>
      <c r="H139" s="177">
        <v>0.715</v>
      </c>
      <c r="I139" s="178"/>
      <c r="J139" s="179">
        <f>ROUND(I139*H139,2)</f>
        <v>0</v>
      </c>
      <c r="K139" s="175" t="s">
        <v>267</v>
      </c>
      <c r="L139" s="39"/>
      <c r="M139" s="180" t="s">
        <v>5</v>
      </c>
      <c r="N139" s="181" t="s">
        <v>44</v>
      </c>
      <c r="O139" s="40"/>
      <c r="P139" s="182">
        <f>O139*H139</f>
        <v>0</v>
      </c>
      <c r="Q139" s="182">
        <v>0</v>
      </c>
      <c r="R139" s="182">
        <f>Q139*H139</f>
        <v>0</v>
      </c>
      <c r="S139" s="182">
        <v>0</v>
      </c>
      <c r="T139" s="183">
        <f>S139*H139</f>
        <v>0</v>
      </c>
      <c r="AR139" s="22" t="s">
        <v>185</v>
      </c>
      <c r="AT139" s="22" t="s">
        <v>180</v>
      </c>
      <c r="AU139" s="22" t="s">
        <v>83</v>
      </c>
      <c r="AY139" s="22" t="s">
        <v>178</v>
      </c>
      <c r="BE139" s="184">
        <f>IF(N139="základní",J139,0)</f>
        <v>0</v>
      </c>
      <c r="BF139" s="184">
        <f>IF(N139="snížená",J139,0)</f>
        <v>0</v>
      </c>
      <c r="BG139" s="184">
        <f>IF(N139="zákl. přenesená",J139,0)</f>
        <v>0</v>
      </c>
      <c r="BH139" s="184">
        <f>IF(N139="sníž. přenesená",J139,0)</f>
        <v>0</v>
      </c>
      <c r="BI139" s="184">
        <f>IF(N139="nulová",J139,0)</f>
        <v>0</v>
      </c>
      <c r="BJ139" s="22" t="s">
        <v>81</v>
      </c>
      <c r="BK139" s="184">
        <f>ROUND(I139*H139,2)</f>
        <v>0</v>
      </c>
      <c r="BL139" s="22" t="s">
        <v>185</v>
      </c>
      <c r="BM139" s="22" t="s">
        <v>285</v>
      </c>
    </row>
    <row r="140" spans="2:51" s="11" customFormat="1" ht="13.5">
      <c r="B140" s="185"/>
      <c r="D140" s="186" t="s">
        <v>186</v>
      </c>
      <c r="E140" s="187" t="s">
        <v>5</v>
      </c>
      <c r="F140" s="188" t="s">
        <v>1405</v>
      </c>
      <c r="H140" s="189">
        <v>0.715</v>
      </c>
      <c r="I140" s="190"/>
      <c r="L140" s="185"/>
      <c r="M140" s="191"/>
      <c r="N140" s="192"/>
      <c r="O140" s="192"/>
      <c r="P140" s="192"/>
      <c r="Q140" s="192"/>
      <c r="R140" s="192"/>
      <c r="S140" s="192"/>
      <c r="T140" s="193"/>
      <c r="AT140" s="187" t="s">
        <v>186</v>
      </c>
      <c r="AU140" s="187" t="s">
        <v>83</v>
      </c>
      <c r="AV140" s="11" t="s">
        <v>83</v>
      </c>
      <c r="AW140" s="11" t="s">
        <v>37</v>
      </c>
      <c r="AX140" s="11" t="s">
        <v>73</v>
      </c>
      <c r="AY140" s="187" t="s">
        <v>178</v>
      </c>
    </row>
    <row r="141" spans="2:51" s="12" customFormat="1" ht="13.5">
      <c r="B141" s="194"/>
      <c r="D141" s="186" t="s">
        <v>186</v>
      </c>
      <c r="E141" s="195" t="s">
        <v>5</v>
      </c>
      <c r="F141" s="196" t="s">
        <v>188</v>
      </c>
      <c r="H141" s="197">
        <v>0.715</v>
      </c>
      <c r="I141" s="198"/>
      <c r="L141" s="194"/>
      <c r="M141" s="199"/>
      <c r="N141" s="200"/>
      <c r="O141" s="200"/>
      <c r="P141" s="200"/>
      <c r="Q141" s="200"/>
      <c r="R141" s="200"/>
      <c r="S141" s="200"/>
      <c r="T141" s="201"/>
      <c r="AT141" s="195" t="s">
        <v>186</v>
      </c>
      <c r="AU141" s="195" t="s">
        <v>83</v>
      </c>
      <c r="AV141" s="12" t="s">
        <v>185</v>
      </c>
      <c r="AW141" s="12" t="s">
        <v>37</v>
      </c>
      <c r="AX141" s="12" t="s">
        <v>81</v>
      </c>
      <c r="AY141" s="195" t="s">
        <v>178</v>
      </c>
    </row>
    <row r="142" spans="2:65" s="1" customFormat="1" ht="25.5" customHeight="1">
      <c r="B142" s="172"/>
      <c r="C142" s="173" t="s">
        <v>287</v>
      </c>
      <c r="D142" s="173" t="s">
        <v>180</v>
      </c>
      <c r="E142" s="174" t="s">
        <v>782</v>
      </c>
      <c r="F142" s="175" t="s">
        <v>783</v>
      </c>
      <c r="G142" s="176" t="s">
        <v>290</v>
      </c>
      <c r="H142" s="177">
        <v>2.093</v>
      </c>
      <c r="I142" s="178"/>
      <c r="J142" s="179">
        <f>ROUND(I142*H142,2)</f>
        <v>0</v>
      </c>
      <c r="K142" s="175" t="s">
        <v>267</v>
      </c>
      <c r="L142" s="39"/>
      <c r="M142" s="180" t="s">
        <v>5</v>
      </c>
      <c r="N142" s="181" t="s">
        <v>44</v>
      </c>
      <c r="O142" s="40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AR142" s="22" t="s">
        <v>185</v>
      </c>
      <c r="AT142" s="22" t="s">
        <v>180</v>
      </c>
      <c r="AU142" s="22" t="s">
        <v>83</v>
      </c>
      <c r="AY142" s="22" t="s">
        <v>178</v>
      </c>
      <c r="BE142" s="184">
        <f>IF(N142="základní",J142,0)</f>
        <v>0</v>
      </c>
      <c r="BF142" s="184">
        <f>IF(N142="snížená",J142,0)</f>
        <v>0</v>
      </c>
      <c r="BG142" s="184">
        <f>IF(N142="zákl. přenesená",J142,0)</f>
        <v>0</v>
      </c>
      <c r="BH142" s="184">
        <f>IF(N142="sníž. přenesená",J142,0)</f>
        <v>0</v>
      </c>
      <c r="BI142" s="184">
        <f>IF(N142="nulová",J142,0)</f>
        <v>0</v>
      </c>
      <c r="BJ142" s="22" t="s">
        <v>81</v>
      </c>
      <c r="BK142" s="184">
        <f>ROUND(I142*H142,2)</f>
        <v>0</v>
      </c>
      <c r="BL142" s="22" t="s">
        <v>185</v>
      </c>
      <c r="BM142" s="22" t="s">
        <v>291</v>
      </c>
    </row>
    <row r="143" spans="2:51" s="11" customFormat="1" ht="13.5">
      <c r="B143" s="185"/>
      <c r="D143" s="186" t="s">
        <v>186</v>
      </c>
      <c r="E143" s="187" t="s">
        <v>5</v>
      </c>
      <c r="F143" s="188" t="s">
        <v>1406</v>
      </c>
      <c r="H143" s="189">
        <v>2.093</v>
      </c>
      <c r="I143" s="190"/>
      <c r="L143" s="185"/>
      <c r="M143" s="191"/>
      <c r="N143" s="192"/>
      <c r="O143" s="192"/>
      <c r="P143" s="192"/>
      <c r="Q143" s="192"/>
      <c r="R143" s="192"/>
      <c r="S143" s="192"/>
      <c r="T143" s="193"/>
      <c r="AT143" s="187" t="s">
        <v>186</v>
      </c>
      <c r="AU143" s="187" t="s">
        <v>83</v>
      </c>
      <c r="AV143" s="11" t="s">
        <v>83</v>
      </c>
      <c r="AW143" s="11" t="s">
        <v>37</v>
      </c>
      <c r="AX143" s="11" t="s">
        <v>73</v>
      </c>
      <c r="AY143" s="187" t="s">
        <v>178</v>
      </c>
    </row>
    <row r="144" spans="2:51" s="12" customFormat="1" ht="13.5">
      <c r="B144" s="194"/>
      <c r="D144" s="186" t="s">
        <v>186</v>
      </c>
      <c r="E144" s="195" t="s">
        <v>5</v>
      </c>
      <c r="F144" s="196" t="s">
        <v>188</v>
      </c>
      <c r="H144" s="197">
        <v>2.093</v>
      </c>
      <c r="I144" s="198"/>
      <c r="L144" s="194"/>
      <c r="M144" s="199"/>
      <c r="N144" s="200"/>
      <c r="O144" s="200"/>
      <c r="P144" s="200"/>
      <c r="Q144" s="200"/>
      <c r="R144" s="200"/>
      <c r="S144" s="200"/>
      <c r="T144" s="201"/>
      <c r="AT144" s="195" t="s">
        <v>186</v>
      </c>
      <c r="AU144" s="195" t="s">
        <v>83</v>
      </c>
      <c r="AV144" s="12" t="s">
        <v>185</v>
      </c>
      <c r="AW144" s="12" t="s">
        <v>37</v>
      </c>
      <c r="AX144" s="12" t="s">
        <v>81</v>
      </c>
      <c r="AY144" s="195" t="s">
        <v>178</v>
      </c>
    </row>
    <row r="145" spans="2:63" s="10" customFormat="1" ht="29.85" customHeight="1">
      <c r="B145" s="159"/>
      <c r="D145" s="160" t="s">
        <v>72</v>
      </c>
      <c r="E145" s="170" t="s">
        <v>494</v>
      </c>
      <c r="F145" s="170" t="s">
        <v>495</v>
      </c>
      <c r="I145" s="162"/>
      <c r="J145" s="171">
        <f>BK145</f>
        <v>0</v>
      </c>
      <c r="L145" s="159"/>
      <c r="M145" s="164"/>
      <c r="N145" s="165"/>
      <c r="O145" s="165"/>
      <c r="P145" s="166">
        <f>SUM(P146:P155)</f>
        <v>0</v>
      </c>
      <c r="Q145" s="165"/>
      <c r="R145" s="166">
        <f>SUM(R146:R155)</f>
        <v>0</v>
      </c>
      <c r="S145" s="165"/>
      <c r="T145" s="167">
        <f>SUM(T146:T155)</f>
        <v>0</v>
      </c>
      <c r="AR145" s="160" t="s">
        <v>81</v>
      </c>
      <c r="AT145" s="168" t="s">
        <v>72</v>
      </c>
      <c r="AU145" s="168" t="s">
        <v>81</v>
      </c>
      <c r="AY145" s="160" t="s">
        <v>178</v>
      </c>
      <c r="BK145" s="169">
        <f>SUM(BK146:BK155)</f>
        <v>0</v>
      </c>
    </row>
    <row r="146" spans="2:65" s="1" customFormat="1" ht="25.5" customHeight="1">
      <c r="B146" s="172"/>
      <c r="C146" s="173" t="s">
        <v>237</v>
      </c>
      <c r="D146" s="173" t="s">
        <v>180</v>
      </c>
      <c r="E146" s="174" t="s">
        <v>496</v>
      </c>
      <c r="F146" s="175" t="s">
        <v>497</v>
      </c>
      <c r="G146" s="176" t="s">
        <v>217</v>
      </c>
      <c r="H146" s="177">
        <v>129.198</v>
      </c>
      <c r="I146" s="178"/>
      <c r="J146" s="179">
        <f>ROUND(I146*H146,2)</f>
        <v>0</v>
      </c>
      <c r="K146" s="175" t="s">
        <v>435</v>
      </c>
      <c r="L146" s="39"/>
      <c r="M146" s="180" t="s">
        <v>5</v>
      </c>
      <c r="N146" s="181" t="s">
        <v>44</v>
      </c>
      <c r="O146" s="40"/>
      <c r="P146" s="182">
        <f>O146*H146</f>
        <v>0</v>
      </c>
      <c r="Q146" s="182">
        <v>0</v>
      </c>
      <c r="R146" s="182">
        <f>Q146*H146</f>
        <v>0</v>
      </c>
      <c r="S146" s="182">
        <v>0</v>
      </c>
      <c r="T146" s="183">
        <f>S146*H146</f>
        <v>0</v>
      </c>
      <c r="AR146" s="22" t="s">
        <v>185</v>
      </c>
      <c r="AT146" s="22" t="s">
        <v>180</v>
      </c>
      <c r="AU146" s="22" t="s">
        <v>83</v>
      </c>
      <c r="AY146" s="22" t="s">
        <v>178</v>
      </c>
      <c r="BE146" s="184">
        <f>IF(N146="základní",J146,0)</f>
        <v>0</v>
      </c>
      <c r="BF146" s="184">
        <f>IF(N146="snížená",J146,0)</f>
        <v>0</v>
      </c>
      <c r="BG146" s="184">
        <f>IF(N146="zákl. přenesená",J146,0)</f>
        <v>0</v>
      </c>
      <c r="BH146" s="184">
        <f>IF(N146="sníž. přenesená",J146,0)</f>
        <v>0</v>
      </c>
      <c r="BI146" s="184">
        <f>IF(N146="nulová",J146,0)</f>
        <v>0</v>
      </c>
      <c r="BJ146" s="22" t="s">
        <v>81</v>
      </c>
      <c r="BK146" s="184">
        <f>ROUND(I146*H146,2)</f>
        <v>0</v>
      </c>
      <c r="BL146" s="22" t="s">
        <v>185</v>
      </c>
      <c r="BM146" s="22" t="s">
        <v>294</v>
      </c>
    </row>
    <row r="147" spans="2:51" s="11" customFormat="1" ht="13.5">
      <c r="B147" s="185"/>
      <c r="D147" s="186" t="s">
        <v>186</v>
      </c>
      <c r="E147" s="187" t="s">
        <v>5</v>
      </c>
      <c r="F147" s="188" t="s">
        <v>1407</v>
      </c>
      <c r="H147" s="189">
        <v>129.198</v>
      </c>
      <c r="I147" s="190"/>
      <c r="L147" s="185"/>
      <c r="M147" s="191"/>
      <c r="N147" s="192"/>
      <c r="O147" s="192"/>
      <c r="P147" s="192"/>
      <c r="Q147" s="192"/>
      <c r="R147" s="192"/>
      <c r="S147" s="192"/>
      <c r="T147" s="193"/>
      <c r="AT147" s="187" t="s">
        <v>186</v>
      </c>
      <c r="AU147" s="187" t="s">
        <v>83</v>
      </c>
      <c r="AV147" s="11" t="s">
        <v>83</v>
      </c>
      <c r="AW147" s="11" t="s">
        <v>37</v>
      </c>
      <c r="AX147" s="11" t="s">
        <v>73</v>
      </c>
      <c r="AY147" s="187" t="s">
        <v>178</v>
      </c>
    </row>
    <row r="148" spans="2:51" s="12" customFormat="1" ht="13.5">
      <c r="B148" s="194"/>
      <c r="D148" s="186" t="s">
        <v>186</v>
      </c>
      <c r="E148" s="195" t="s">
        <v>5</v>
      </c>
      <c r="F148" s="196" t="s">
        <v>188</v>
      </c>
      <c r="H148" s="197">
        <v>129.198</v>
      </c>
      <c r="I148" s="198"/>
      <c r="L148" s="194"/>
      <c r="M148" s="199"/>
      <c r="N148" s="200"/>
      <c r="O148" s="200"/>
      <c r="P148" s="200"/>
      <c r="Q148" s="200"/>
      <c r="R148" s="200"/>
      <c r="S148" s="200"/>
      <c r="T148" s="201"/>
      <c r="AT148" s="195" t="s">
        <v>186</v>
      </c>
      <c r="AU148" s="195" t="s">
        <v>83</v>
      </c>
      <c r="AV148" s="12" t="s">
        <v>185</v>
      </c>
      <c r="AW148" s="12" t="s">
        <v>37</v>
      </c>
      <c r="AX148" s="12" t="s">
        <v>81</v>
      </c>
      <c r="AY148" s="195" t="s">
        <v>178</v>
      </c>
    </row>
    <row r="149" spans="2:65" s="1" customFormat="1" ht="25.5" customHeight="1">
      <c r="B149" s="172"/>
      <c r="C149" s="173" t="s">
        <v>296</v>
      </c>
      <c r="D149" s="173" t="s">
        <v>180</v>
      </c>
      <c r="E149" s="174" t="s">
        <v>501</v>
      </c>
      <c r="F149" s="175" t="s">
        <v>502</v>
      </c>
      <c r="G149" s="176" t="s">
        <v>217</v>
      </c>
      <c r="H149" s="177">
        <v>129.198</v>
      </c>
      <c r="I149" s="178"/>
      <c r="J149" s="179">
        <f>ROUND(I149*H149,2)</f>
        <v>0</v>
      </c>
      <c r="K149" s="175" t="s">
        <v>435</v>
      </c>
      <c r="L149" s="39"/>
      <c r="M149" s="180" t="s">
        <v>5</v>
      </c>
      <c r="N149" s="181" t="s">
        <v>44</v>
      </c>
      <c r="O149" s="40"/>
      <c r="P149" s="182">
        <f>O149*H149</f>
        <v>0</v>
      </c>
      <c r="Q149" s="182">
        <v>0</v>
      </c>
      <c r="R149" s="182">
        <f>Q149*H149</f>
        <v>0</v>
      </c>
      <c r="S149" s="182">
        <v>0</v>
      </c>
      <c r="T149" s="183">
        <f>S149*H149</f>
        <v>0</v>
      </c>
      <c r="AR149" s="22" t="s">
        <v>185</v>
      </c>
      <c r="AT149" s="22" t="s">
        <v>180</v>
      </c>
      <c r="AU149" s="22" t="s">
        <v>83</v>
      </c>
      <c r="AY149" s="22" t="s">
        <v>178</v>
      </c>
      <c r="BE149" s="184">
        <f>IF(N149="základní",J149,0)</f>
        <v>0</v>
      </c>
      <c r="BF149" s="184">
        <f>IF(N149="snížená",J149,0)</f>
        <v>0</v>
      </c>
      <c r="BG149" s="184">
        <f>IF(N149="zákl. přenesená",J149,0)</f>
        <v>0</v>
      </c>
      <c r="BH149" s="184">
        <f>IF(N149="sníž. přenesená",J149,0)</f>
        <v>0</v>
      </c>
      <c r="BI149" s="184">
        <f>IF(N149="nulová",J149,0)</f>
        <v>0</v>
      </c>
      <c r="BJ149" s="22" t="s">
        <v>81</v>
      </c>
      <c r="BK149" s="184">
        <f>ROUND(I149*H149,2)</f>
        <v>0</v>
      </c>
      <c r="BL149" s="22" t="s">
        <v>185</v>
      </c>
      <c r="BM149" s="22" t="s">
        <v>300</v>
      </c>
    </row>
    <row r="150" spans="2:51" s="11" customFormat="1" ht="13.5">
      <c r="B150" s="185"/>
      <c r="D150" s="186" t="s">
        <v>186</v>
      </c>
      <c r="E150" s="187" t="s">
        <v>5</v>
      </c>
      <c r="F150" s="188" t="s">
        <v>1407</v>
      </c>
      <c r="H150" s="189">
        <v>129.198</v>
      </c>
      <c r="I150" s="190"/>
      <c r="L150" s="185"/>
      <c r="M150" s="191"/>
      <c r="N150" s="192"/>
      <c r="O150" s="192"/>
      <c r="P150" s="192"/>
      <c r="Q150" s="192"/>
      <c r="R150" s="192"/>
      <c r="S150" s="192"/>
      <c r="T150" s="193"/>
      <c r="AT150" s="187" t="s">
        <v>186</v>
      </c>
      <c r="AU150" s="187" t="s">
        <v>83</v>
      </c>
      <c r="AV150" s="11" t="s">
        <v>83</v>
      </c>
      <c r="AW150" s="11" t="s">
        <v>37</v>
      </c>
      <c r="AX150" s="11" t="s">
        <v>73</v>
      </c>
      <c r="AY150" s="187" t="s">
        <v>178</v>
      </c>
    </row>
    <row r="151" spans="2:51" s="12" customFormat="1" ht="13.5">
      <c r="B151" s="194"/>
      <c r="D151" s="186" t="s">
        <v>186</v>
      </c>
      <c r="E151" s="195" t="s">
        <v>5</v>
      </c>
      <c r="F151" s="196" t="s">
        <v>188</v>
      </c>
      <c r="H151" s="197">
        <v>129.198</v>
      </c>
      <c r="I151" s="198"/>
      <c r="L151" s="194"/>
      <c r="M151" s="199"/>
      <c r="N151" s="200"/>
      <c r="O151" s="200"/>
      <c r="P151" s="200"/>
      <c r="Q151" s="200"/>
      <c r="R151" s="200"/>
      <c r="S151" s="200"/>
      <c r="T151" s="201"/>
      <c r="AT151" s="195" t="s">
        <v>186</v>
      </c>
      <c r="AU151" s="195" t="s">
        <v>83</v>
      </c>
      <c r="AV151" s="12" t="s">
        <v>185</v>
      </c>
      <c r="AW151" s="12" t="s">
        <v>37</v>
      </c>
      <c r="AX151" s="12" t="s">
        <v>81</v>
      </c>
      <c r="AY151" s="195" t="s">
        <v>178</v>
      </c>
    </row>
    <row r="152" spans="2:65" s="1" customFormat="1" ht="25.5" customHeight="1">
      <c r="B152" s="172"/>
      <c r="C152" s="173" t="s">
        <v>243</v>
      </c>
      <c r="D152" s="173" t="s">
        <v>180</v>
      </c>
      <c r="E152" s="174" t="s">
        <v>504</v>
      </c>
      <c r="F152" s="175" t="s">
        <v>505</v>
      </c>
      <c r="G152" s="176" t="s">
        <v>217</v>
      </c>
      <c r="H152" s="177">
        <v>516.792</v>
      </c>
      <c r="I152" s="178"/>
      <c r="J152" s="179">
        <f>ROUND(I152*H152,2)</f>
        <v>0</v>
      </c>
      <c r="K152" s="175" t="s">
        <v>435</v>
      </c>
      <c r="L152" s="39"/>
      <c r="M152" s="180" t="s">
        <v>5</v>
      </c>
      <c r="N152" s="181" t="s">
        <v>44</v>
      </c>
      <c r="O152" s="40"/>
      <c r="P152" s="182">
        <f>O152*H152</f>
        <v>0</v>
      </c>
      <c r="Q152" s="182">
        <v>0</v>
      </c>
      <c r="R152" s="182">
        <f>Q152*H152</f>
        <v>0</v>
      </c>
      <c r="S152" s="182">
        <v>0</v>
      </c>
      <c r="T152" s="183">
        <f>S152*H152</f>
        <v>0</v>
      </c>
      <c r="AR152" s="22" t="s">
        <v>185</v>
      </c>
      <c r="AT152" s="22" t="s">
        <v>180</v>
      </c>
      <c r="AU152" s="22" t="s">
        <v>83</v>
      </c>
      <c r="AY152" s="22" t="s">
        <v>178</v>
      </c>
      <c r="BE152" s="184">
        <f>IF(N152="základní",J152,0)</f>
        <v>0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22" t="s">
        <v>81</v>
      </c>
      <c r="BK152" s="184">
        <f>ROUND(I152*H152,2)</f>
        <v>0</v>
      </c>
      <c r="BL152" s="22" t="s">
        <v>185</v>
      </c>
      <c r="BM152" s="22" t="s">
        <v>304</v>
      </c>
    </row>
    <row r="153" spans="2:51" s="11" customFormat="1" ht="13.5">
      <c r="B153" s="185"/>
      <c r="D153" s="186" t="s">
        <v>186</v>
      </c>
      <c r="E153" s="187" t="s">
        <v>5</v>
      </c>
      <c r="F153" s="188" t="s">
        <v>1408</v>
      </c>
      <c r="H153" s="189">
        <v>516.792</v>
      </c>
      <c r="I153" s="190"/>
      <c r="L153" s="185"/>
      <c r="M153" s="191"/>
      <c r="N153" s="192"/>
      <c r="O153" s="192"/>
      <c r="P153" s="192"/>
      <c r="Q153" s="192"/>
      <c r="R153" s="192"/>
      <c r="S153" s="192"/>
      <c r="T153" s="193"/>
      <c r="AT153" s="187" t="s">
        <v>186</v>
      </c>
      <c r="AU153" s="187" t="s">
        <v>83</v>
      </c>
      <c r="AV153" s="11" t="s">
        <v>83</v>
      </c>
      <c r="AW153" s="11" t="s">
        <v>37</v>
      </c>
      <c r="AX153" s="11" t="s">
        <v>73</v>
      </c>
      <c r="AY153" s="187" t="s">
        <v>178</v>
      </c>
    </row>
    <row r="154" spans="2:51" s="12" customFormat="1" ht="13.5">
      <c r="B154" s="194"/>
      <c r="D154" s="186" t="s">
        <v>186</v>
      </c>
      <c r="E154" s="195" t="s">
        <v>5</v>
      </c>
      <c r="F154" s="196" t="s">
        <v>188</v>
      </c>
      <c r="H154" s="197">
        <v>516.792</v>
      </c>
      <c r="I154" s="198"/>
      <c r="L154" s="194"/>
      <c r="M154" s="199"/>
      <c r="N154" s="200"/>
      <c r="O154" s="200"/>
      <c r="P154" s="200"/>
      <c r="Q154" s="200"/>
      <c r="R154" s="200"/>
      <c r="S154" s="200"/>
      <c r="T154" s="201"/>
      <c r="AT154" s="195" t="s">
        <v>186</v>
      </c>
      <c r="AU154" s="195" t="s">
        <v>83</v>
      </c>
      <c r="AV154" s="12" t="s">
        <v>185</v>
      </c>
      <c r="AW154" s="12" t="s">
        <v>37</v>
      </c>
      <c r="AX154" s="12" t="s">
        <v>81</v>
      </c>
      <c r="AY154" s="195" t="s">
        <v>178</v>
      </c>
    </row>
    <row r="155" spans="2:65" s="1" customFormat="1" ht="16.5" customHeight="1">
      <c r="B155" s="172"/>
      <c r="C155" s="173" t="s">
        <v>305</v>
      </c>
      <c r="D155" s="173" t="s">
        <v>180</v>
      </c>
      <c r="E155" s="174" t="s">
        <v>509</v>
      </c>
      <c r="F155" s="175" t="s">
        <v>510</v>
      </c>
      <c r="G155" s="176" t="s">
        <v>217</v>
      </c>
      <c r="H155" s="177">
        <v>129.11</v>
      </c>
      <c r="I155" s="178"/>
      <c r="J155" s="179">
        <f>ROUND(I155*H155,2)</f>
        <v>0</v>
      </c>
      <c r="K155" s="175" t="s">
        <v>197</v>
      </c>
      <c r="L155" s="39"/>
      <c r="M155" s="180" t="s">
        <v>5</v>
      </c>
      <c r="N155" s="181" t="s">
        <v>44</v>
      </c>
      <c r="O155" s="40"/>
      <c r="P155" s="182">
        <f>O155*H155</f>
        <v>0</v>
      </c>
      <c r="Q155" s="182">
        <v>0</v>
      </c>
      <c r="R155" s="182">
        <f>Q155*H155</f>
        <v>0</v>
      </c>
      <c r="S155" s="182">
        <v>0</v>
      </c>
      <c r="T155" s="183">
        <f>S155*H155</f>
        <v>0</v>
      </c>
      <c r="AR155" s="22" t="s">
        <v>185</v>
      </c>
      <c r="AT155" s="22" t="s">
        <v>180</v>
      </c>
      <c r="AU155" s="22" t="s">
        <v>83</v>
      </c>
      <c r="AY155" s="22" t="s">
        <v>178</v>
      </c>
      <c r="BE155" s="184">
        <f>IF(N155="základní",J155,0)</f>
        <v>0</v>
      </c>
      <c r="BF155" s="184">
        <f>IF(N155="snížená",J155,0)</f>
        <v>0</v>
      </c>
      <c r="BG155" s="184">
        <f>IF(N155="zákl. přenesená",J155,0)</f>
        <v>0</v>
      </c>
      <c r="BH155" s="184">
        <f>IF(N155="sníž. přenesená",J155,0)</f>
        <v>0</v>
      </c>
      <c r="BI155" s="184">
        <f>IF(N155="nulová",J155,0)</f>
        <v>0</v>
      </c>
      <c r="BJ155" s="22" t="s">
        <v>81</v>
      </c>
      <c r="BK155" s="184">
        <f>ROUND(I155*H155,2)</f>
        <v>0</v>
      </c>
      <c r="BL155" s="22" t="s">
        <v>185</v>
      </c>
      <c r="BM155" s="22" t="s">
        <v>308</v>
      </c>
    </row>
    <row r="156" spans="2:63" s="10" customFormat="1" ht="29.85" customHeight="1">
      <c r="B156" s="159"/>
      <c r="D156" s="160" t="s">
        <v>72</v>
      </c>
      <c r="E156" s="170" t="s">
        <v>512</v>
      </c>
      <c r="F156" s="170" t="s">
        <v>513</v>
      </c>
      <c r="I156" s="162"/>
      <c r="J156" s="171">
        <f>BK156</f>
        <v>0</v>
      </c>
      <c r="L156" s="159"/>
      <c r="M156" s="164"/>
      <c r="N156" s="165"/>
      <c r="O156" s="165"/>
      <c r="P156" s="166">
        <f>P157</f>
        <v>0</v>
      </c>
      <c r="Q156" s="165"/>
      <c r="R156" s="166">
        <f>R157</f>
        <v>0</v>
      </c>
      <c r="S156" s="165"/>
      <c r="T156" s="167">
        <f>T157</f>
        <v>0</v>
      </c>
      <c r="AR156" s="160" t="s">
        <v>81</v>
      </c>
      <c r="AT156" s="168" t="s">
        <v>72</v>
      </c>
      <c r="AU156" s="168" t="s">
        <v>81</v>
      </c>
      <c r="AY156" s="160" t="s">
        <v>178</v>
      </c>
      <c r="BK156" s="169">
        <f>BK157</f>
        <v>0</v>
      </c>
    </row>
    <row r="157" spans="2:65" s="1" customFormat="1" ht="38.25" customHeight="1">
      <c r="B157" s="172"/>
      <c r="C157" s="173" t="s">
        <v>247</v>
      </c>
      <c r="D157" s="173" t="s">
        <v>180</v>
      </c>
      <c r="E157" s="174" t="s">
        <v>514</v>
      </c>
      <c r="F157" s="175" t="s">
        <v>515</v>
      </c>
      <c r="G157" s="176" t="s">
        <v>217</v>
      </c>
      <c r="H157" s="177">
        <v>127.218</v>
      </c>
      <c r="I157" s="178"/>
      <c r="J157" s="179">
        <f>ROUND(I157*H157,2)</f>
        <v>0</v>
      </c>
      <c r="K157" s="175" t="s">
        <v>267</v>
      </c>
      <c r="L157" s="39"/>
      <c r="M157" s="180" t="s">
        <v>5</v>
      </c>
      <c r="N157" s="181" t="s">
        <v>44</v>
      </c>
      <c r="O157" s="40"/>
      <c r="P157" s="182">
        <f>O157*H157</f>
        <v>0</v>
      </c>
      <c r="Q157" s="182">
        <v>0</v>
      </c>
      <c r="R157" s="182">
        <f>Q157*H157</f>
        <v>0</v>
      </c>
      <c r="S157" s="182">
        <v>0</v>
      </c>
      <c r="T157" s="183">
        <f>S157*H157</f>
        <v>0</v>
      </c>
      <c r="AR157" s="22" t="s">
        <v>185</v>
      </c>
      <c r="AT157" s="22" t="s">
        <v>180</v>
      </c>
      <c r="AU157" s="22" t="s">
        <v>83</v>
      </c>
      <c r="AY157" s="22" t="s">
        <v>178</v>
      </c>
      <c r="BE157" s="184">
        <f>IF(N157="základní",J157,0)</f>
        <v>0</v>
      </c>
      <c r="BF157" s="184">
        <f>IF(N157="snížená",J157,0)</f>
        <v>0</v>
      </c>
      <c r="BG157" s="184">
        <f>IF(N157="zákl. přenesená",J157,0)</f>
        <v>0</v>
      </c>
      <c r="BH157" s="184">
        <f>IF(N157="sníž. přenesená",J157,0)</f>
        <v>0</v>
      </c>
      <c r="BI157" s="184">
        <f>IF(N157="nulová",J157,0)</f>
        <v>0</v>
      </c>
      <c r="BJ157" s="22" t="s">
        <v>81</v>
      </c>
      <c r="BK157" s="184">
        <f>ROUND(I157*H157,2)</f>
        <v>0</v>
      </c>
      <c r="BL157" s="22" t="s">
        <v>185</v>
      </c>
      <c r="BM157" s="22" t="s">
        <v>311</v>
      </c>
    </row>
    <row r="158" spans="2:63" s="10" customFormat="1" ht="37.35" customHeight="1">
      <c r="B158" s="159"/>
      <c r="D158" s="160" t="s">
        <v>72</v>
      </c>
      <c r="E158" s="161" t="s">
        <v>517</v>
      </c>
      <c r="F158" s="161" t="s">
        <v>518</v>
      </c>
      <c r="I158" s="162"/>
      <c r="J158" s="163">
        <f>BK158</f>
        <v>0</v>
      </c>
      <c r="L158" s="159"/>
      <c r="M158" s="164"/>
      <c r="N158" s="165"/>
      <c r="O158" s="165"/>
      <c r="P158" s="166">
        <f>P159+P182+P185+P192</f>
        <v>0</v>
      </c>
      <c r="Q158" s="165"/>
      <c r="R158" s="166">
        <f>R159+R182+R185+R192</f>
        <v>0</v>
      </c>
      <c r="S158" s="165"/>
      <c r="T158" s="167">
        <f>T159+T182+T185+T192</f>
        <v>0</v>
      </c>
      <c r="AR158" s="160" t="s">
        <v>83</v>
      </c>
      <c r="AT158" s="168" t="s">
        <v>72</v>
      </c>
      <c r="AU158" s="168" t="s">
        <v>73</v>
      </c>
      <c r="AY158" s="160" t="s">
        <v>178</v>
      </c>
      <c r="BK158" s="169">
        <f>BK159+BK182+BK185+BK192</f>
        <v>0</v>
      </c>
    </row>
    <row r="159" spans="2:63" s="10" customFormat="1" ht="19.9" customHeight="1">
      <c r="B159" s="159"/>
      <c r="D159" s="160" t="s">
        <v>72</v>
      </c>
      <c r="E159" s="170" t="s">
        <v>957</v>
      </c>
      <c r="F159" s="170" t="s">
        <v>958</v>
      </c>
      <c r="I159" s="162"/>
      <c r="J159" s="171">
        <f>BK159</f>
        <v>0</v>
      </c>
      <c r="L159" s="159"/>
      <c r="M159" s="164"/>
      <c r="N159" s="165"/>
      <c r="O159" s="165"/>
      <c r="P159" s="166">
        <f>SUM(P160:P181)</f>
        <v>0</v>
      </c>
      <c r="Q159" s="165"/>
      <c r="R159" s="166">
        <f>SUM(R160:R181)</f>
        <v>0</v>
      </c>
      <c r="S159" s="165"/>
      <c r="T159" s="167">
        <f>SUM(T160:T181)</f>
        <v>0</v>
      </c>
      <c r="AR159" s="160" t="s">
        <v>83</v>
      </c>
      <c r="AT159" s="168" t="s">
        <v>72</v>
      </c>
      <c r="AU159" s="168" t="s">
        <v>81</v>
      </c>
      <c r="AY159" s="160" t="s">
        <v>178</v>
      </c>
      <c r="BK159" s="169">
        <f>SUM(BK160:BK181)</f>
        <v>0</v>
      </c>
    </row>
    <row r="160" spans="2:65" s="1" customFormat="1" ht="25.5" customHeight="1">
      <c r="B160" s="172"/>
      <c r="C160" s="173" t="s">
        <v>313</v>
      </c>
      <c r="D160" s="173" t="s">
        <v>180</v>
      </c>
      <c r="E160" s="174" t="s">
        <v>959</v>
      </c>
      <c r="F160" s="175" t="s">
        <v>960</v>
      </c>
      <c r="G160" s="176" t="s">
        <v>183</v>
      </c>
      <c r="H160" s="177">
        <v>177.84</v>
      </c>
      <c r="I160" s="178"/>
      <c r="J160" s="179">
        <f>ROUND(I160*H160,2)</f>
        <v>0</v>
      </c>
      <c r="K160" s="175" t="s">
        <v>267</v>
      </c>
      <c r="L160" s="39"/>
      <c r="M160" s="180" t="s">
        <v>5</v>
      </c>
      <c r="N160" s="181" t="s">
        <v>44</v>
      </c>
      <c r="O160" s="40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AR160" s="22" t="s">
        <v>218</v>
      </c>
      <c r="AT160" s="22" t="s">
        <v>180</v>
      </c>
      <c r="AU160" s="22" t="s">
        <v>83</v>
      </c>
      <c r="AY160" s="22" t="s">
        <v>178</v>
      </c>
      <c r="BE160" s="184">
        <f>IF(N160="základní",J160,0)</f>
        <v>0</v>
      </c>
      <c r="BF160" s="184">
        <f>IF(N160="snížená",J160,0)</f>
        <v>0</v>
      </c>
      <c r="BG160" s="184">
        <f>IF(N160="zákl. přenesená",J160,0)</f>
        <v>0</v>
      </c>
      <c r="BH160" s="184">
        <f>IF(N160="sníž. přenesená",J160,0)</f>
        <v>0</v>
      </c>
      <c r="BI160" s="184">
        <f>IF(N160="nulová",J160,0)</f>
        <v>0</v>
      </c>
      <c r="BJ160" s="22" t="s">
        <v>81</v>
      </c>
      <c r="BK160" s="184">
        <f>ROUND(I160*H160,2)</f>
        <v>0</v>
      </c>
      <c r="BL160" s="22" t="s">
        <v>218</v>
      </c>
      <c r="BM160" s="22" t="s">
        <v>316</v>
      </c>
    </row>
    <row r="161" spans="2:51" s="11" customFormat="1" ht="13.5">
      <c r="B161" s="185"/>
      <c r="D161" s="186" t="s">
        <v>186</v>
      </c>
      <c r="E161" s="187" t="s">
        <v>5</v>
      </c>
      <c r="F161" s="188" t="s">
        <v>1409</v>
      </c>
      <c r="H161" s="189">
        <v>60.84</v>
      </c>
      <c r="I161" s="190"/>
      <c r="L161" s="185"/>
      <c r="M161" s="191"/>
      <c r="N161" s="192"/>
      <c r="O161" s="192"/>
      <c r="P161" s="192"/>
      <c r="Q161" s="192"/>
      <c r="R161" s="192"/>
      <c r="S161" s="192"/>
      <c r="T161" s="193"/>
      <c r="AT161" s="187" t="s">
        <v>186</v>
      </c>
      <c r="AU161" s="187" t="s">
        <v>83</v>
      </c>
      <c r="AV161" s="11" t="s">
        <v>83</v>
      </c>
      <c r="AW161" s="11" t="s">
        <v>37</v>
      </c>
      <c r="AX161" s="11" t="s">
        <v>73</v>
      </c>
      <c r="AY161" s="187" t="s">
        <v>178</v>
      </c>
    </row>
    <row r="162" spans="2:51" s="11" customFormat="1" ht="13.5">
      <c r="B162" s="185"/>
      <c r="D162" s="186" t="s">
        <v>186</v>
      </c>
      <c r="E162" s="187" t="s">
        <v>5</v>
      </c>
      <c r="F162" s="188" t="s">
        <v>1410</v>
      </c>
      <c r="H162" s="189">
        <v>117</v>
      </c>
      <c r="I162" s="190"/>
      <c r="L162" s="185"/>
      <c r="M162" s="191"/>
      <c r="N162" s="192"/>
      <c r="O162" s="192"/>
      <c r="P162" s="192"/>
      <c r="Q162" s="192"/>
      <c r="R162" s="192"/>
      <c r="S162" s="192"/>
      <c r="T162" s="193"/>
      <c r="AT162" s="187" t="s">
        <v>186</v>
      </c>
      <c r="AU162" s="187" t="s">
        <v>83</v>
      </c>
      <c r="AV162" s="11" t="s">
        <v>83</v>
      </c>
      <c r="AW162" s="11" t="s">
        <v>37</v>
      </c>
      <c r="AX162" s="11" t="s">
        <v>73</v>
      </c>
      <c r="AY162" s="187" t="s">
        <v>178</v>
      </c>
    </row>
    <row r="163" spans="2:51" s="12" customFormat="1" ht="13.5">
      <c r="B163" s="194"/>
      <c r="D163" s="186" t="s">
        <v>186</v>
      </c>
      <c r="E163" s="195" t="s">
        <v>5</v>
      </c>
      <c r="F163" s="196" t="s">
        <v>188</v>
      </c>
      <c r="H163" s="197">
        <v>177.84</v>
      </c>
      <c r="I163" s="198"/>
      <c r="L163" s="194"/>
      <c r="M163" s="199"/>
      <c r="N163" s="200"/>
      <c r="O163" s="200"/>
      <c r="P163" s="200"/>
      <c r="Q163" s="200"/>
      <c r="R163" s="200"/>
      <c r="S163" s="200"/>
      <c r="T163" s="201"/>
      <c r="AT163" s="195" t="s">
        <v>186</v>
      </c>
      <c r="AU163" s="195" t="s">
        <v>83</v>
      </c>
      <c r="AV163" s="12" t="s">
        <v>185</v>
      </c>
      <c r="AW163" s="12" t="s">
        <v>37</v>
      </c>
      <c r="AX163" s="12" t="s">
        <v>81</v>
      </c>
      <c r="AY163" s="195" t="s">
        <v>178</v>
      </c>
    </row>
    <row r="164" spans="2:65" s="1" customFormat="1" ht="16.5" customHeight="1">
      <c r="B164" s="172"/>
      <c r="C164" s="202" t="s">
        <v>253</v>
      </c>
      <c r="D164" s="202" t="s">
        <v>271</v>
      </c>
      <c r="E164" s="203" t="s">
        <v>963</v>
      </c>
      <c r="F164" s="204" t="s">
        <v>964</v>
      </c>
      <c r="G164" s="205" t="s">
        <v>217</v>
      </c>
      <c r="H164" s="206">
        <v>0.053</v>
      </c>
      <c r="I164" s="207"/>
      <c r="J164" s="208">
        <f>ROUND(I164*H164,2)</f>
        <v>0</v>
      </c>
      <c r="K164" s="204" t="s">
        <v>267</v>
      </c>
      <c r="L164" s="209"/>
      <c r="M164" s="210" t="s">
        <v>5</v>
      </c>
      <c r="N164" s="211" t="s">
        <v>44</v>
      </c>
      <c r="O164" s="40"/>
      <c r="P164" s="182">
        <f>O164*H164</f>
        <v>0</v>
      </c>
      <c r="Q164" s="182">
        <v>0</v>
      </c>
      <c r="R164" s="182">
        <f>Q164*H164</f>
        <v>0</v>
      </c>
      <c r="S164" s="182">
        <v>0</v>
      </c>
      <c r="T164" s="183">
        <f>S164*H164</f>
        <v>0</v>
      </c>
      <c r="AR164" s="22" t="s">
        <v>256</v>
      </c>
      <c r="AT164" s="22" t="s">
        <v>271</v>
      </c>
      <c r="AU164" s="22" t="s">
        <v>83</v>
      </c>
      <c r="AY164" s="22" t="s">
        <v>178</v>
      </c>
      <c r="BE164" s="184">
        <f>IF(N164="základní",J164,0)</f>
        <v>0</v>
      </c>
      <c r="BF164" s="184">
        <f>IF(N164="snížená",J164,0)</f>
        <v>0</v>
      </c>
      <c r="BG164" s="184">
        <f>IF(N164="zákl. přenesená",J164,0)</f>
        <v>0</v>
      </c>
      <c r="BH164" s="184">
        <f>IF(N164="sníž. přenesená",J164,0)</f>
        <v>0</v>
      </c>
      <c r="BI164" s="184">
        <f>IF(N164="nulová",J164,0)</f>
        <v>0</v>
      </c>
      <c r="BJ164" s="22" t="s">
        <v>81</v>
      </c>
      <c r="BK164" s="184">
        <f>ROUND(I164*H164,2)</f>
        <v>0</v>
      </c>
      <c r="BL164" s="22" t="s">
        <v>218</v>
      </c>
      <c r="BM164" s="22" t="s">
        <v>323</v>
      </c>
    </row>
    <row r="165" spans="2:51" s="11" customFormat="1" ht="13.5">
      <c r="B165" s="185"/>
      <c r="D165" s="186" t="s">
        <v>186</v>
      </c>
      <c r="E165" s="187" t="s">
        <v>5</v>
      </c>
      <c r="F165" s="188" t="s">
        <v>1411</v>
      </c>
      <c r="H165" s="189">
        <v>0.053</v>
      </c>
      <c r="I165" s="190"/>
      <c r="L165" s="185"/>
      <c r="M165" s="191"/>
      <c r="N165" s="192"/>
      <c r="O165" s="192"/>
      <c r="P165" s="192"/>
      <c r="Q165" s="192"/>
      <c r="R165" s="192"/>
      <c r="S165" s="192"/>
      <c r="T165" s="193"/>
      <c r="AT165" s="187" t="s">
        <v>186</v>
      </c>
      <c r="AU165" s="187" t="s">
        <v>83</v>
      </c>
      <c r="AV165" s="11" t="s">
        <v>83</v>
      </c>
      <c r="AW165" s="11" t="s">
        <v>37</v>
      </c>
      <c r="AX165" s="11" t="s">
        <v>73</v>
      </c>
      <c r="AY165" s="187" t="s">
        <v>178</v>
      </c>
    </row>
    <row r="166" spans="2:51" s="12" customFormat="1" ht="13.5">
      <c r="B166" s="194"/>
      <c r="D166" s="186" t="s">
        <v>186</v>
      </c>
      <c r="E166" s="195" t="s">
        <v>5</v>
      </c>
      <c r="F166" s="196" t="s">
        <v>188</v>
      </c>
      <c r="H166" s="197">
        <v>0.053</v>
      </c>
      <c r="I166" s="198"/>
      <c r="L166" s="194"/>
      <c r="M166" s="199"/>
      <c r="N166" s="200"/>
      <c r="O166" s="200"/>
      <c r="P166" s="200"/>
      <c r="Q166" s="200"/>
      <c r="R166" s="200"/>
      <c r="S166" s="200"/>
      <c r="T166" s="201"/>
      <c r="AT166" s="195" t="s">
        <v>186</v>
      </c>
      <c r="AU166" s="195" t="s">
        <v>83</v>
      </c>
      <c r="AV166" s="12" t="s">
        <v>185</v>
      </c>
      <c r="AW166" s="12" t="s">
        <v>37</v>
      </c>
      <c r="AX166" s="12" t="s">
        <v>81</v>
      </c>
      <c r="AY166" s="195" t="s">
        <v>178</v>
      </c>
    </row>
    <row r="167" spans="2:65" s="1" customFormat="1" ht="25.5" customHeight="1">
      <c r="B167" s="172"/>
      <c r="C167" s="173" t="s">
        <v>324</v>
      </c>
      <c r="D167" s="173" t="s">
        <v>180</v>
      </c>
      <c r="E167" s="174" t="s">
        <v>966</v>
      </c>
      <c r="F167" s="175" t="s">
        <v>967</v>
      </c>
      <c r="G167" s="176" t="s">
        <v>183</v>
      </c>
      <c r="H167" s="177">
        <v>115.65</v>
      </c>
      <c r="I167" s="178"/>
      <c r="J167" s="179">
        <f>ROUND(I167*H167,2)</f>
        <v>0</v>
      </c>
      <c r="K167" s="175" t="s">
        <v>267</v>
      </c>
      <c r="L167" s="39"/>
      <c r="M167" s="180" t="s">
        <v>5</v>
      </c>
      <c r="N167" s="181" t="s">
        <v>44</v>
      </c>
      <c r="O167" s="40"/>
      <c r="P167" s="182">
        <f>O167*H167</f>
        <v>0</v>
      </c>
      <c r="Q167" s="182">
        <v>0</v>
      </c>
      <c r="R167" s="182">
        <f>Q167*H167</f>
        <v>0</v>
      </c>
      <c r="S167" s="182">
        <v>0</v>
      </c>
      <c r="T167" s="183">
        <f>S167*H167</f>
        <v>0</v>
      </c>
      <c r="AR167" s="22" t="s">
        <v>218</v>
      </c>
      <c r="AT167" s="22" t="s">
        <v>180</v>
      </c>
      <c r="AU167" s="22" t="s">
        <v>83</v>
      </c>
      <c r="AY167" s="22" t="s">
        <v>178</v>
      </c>
      <c r="BE167" s="184">
        <f>IF(N167="základní",J167,0)</f>
        <v>0</v>
      </c>
      <c r="BF167" s="184">
        <f>IF(N167="snížená",J167,0)</f>
        <v>0</v>
      </c>
      <c r="BG167" s="184">
        <f>IF(N167="zákl. přenesená",J167,0)</f>
        <v>0</v>
      </c>
      <c r="BH167" s="184">
        <f>IF(N167="sníž. přenesená",J167,0)</f>
        <v>0</v>
      </c>
      <c r="BI167" s="184">
        <f>IF(N167="nulová",J167,0)</f>
        <v>0</v>
      </c>
      <c r="BJ167" s="22" t="s">
        <v>81</v>
      </c>
      <c r="BK167" s="184">
        <f>ROUND(I167*H167,2)</f>
        <v>0</v>
      </c>
      <c r="BL167" s="22" t="s">
        <v>218</v>
      </c>
      <c r="BM167" s="22" t="s">
        <v>327</v>
      </c>
    </row>
    <row r="168" spans="2:51" s="11" customFormat="1" ht="13.5">
      <c r="B168" s="185"/>
      <c r="D168" s="186" t="s">
        <v>186</v>
      </c>
      <c r="E168" s="187" t="s">
        <v>5</v>
      </c>
      <c r="F168" s="188" t="s">
        <v>1412</v>
      </c>
      <c r="H168" s="189">
        <v>115.65</v>
      </c>
      <c r="I168" s="190"/>
      <c r="L168" s="185"/>
      <c r="M168" s="191"/>
      <c r="N168" s="192"/>
      <c r="O168" s="192"/>
      <c r="P168" s="192"/>
      <c r="Q168" s="192"/>
      <c r="R168" s="192"/>
      <c r="S168" s="192"/>
      <c r="T168" s="193"/>
      <c r="AT168" s="187" t="s">
        <v>186</v>
      </c>
      <c r="AU168" s="187" t="s">
        <v>83</v>
      </c>
      <c r="AV168" s="11" t="s">
        <v>83</v>
      </c>
      <c r="AW168" s="11" t="s">
        <v>37</v>
      </c>
      <c r="AX168" s="11" t="s">
        <v>73</v>
      </c>
      <c r="AY168" s="187" t="s">
        <v>178</v>
      </c>
    </row>
    <row r="169" spans="2:51" s="12" customFormat="1" ht="13.5">
      <c r="B169" s="194"/>
      <c r="D169" s="186" t="s">
        <v>186</v>
      </c>
      <c r="E169" s="195" t="s">
        <v>5</v>
      </c>
      <c r="F169" s="196" t="s">
        <v>188</v>
      </c>
      <c r="H169" s="197">
        <v>115.65</v>
      </c>
      <c r="I169" s="198"/>
      <c r="L169" s="194"/>
      <c r="M169" s="199"/>
      <c r="N169" s="200"/>
      <c r="O169" s="200"/>
      <c r="P169" s="200"/>
      <c r="Q169" s="200"/>
      <c r="R169" s="200"/>
      <c r="S169" s="200"/>
      <c r="T169" s="201"/>
      <c r="AT169" s="195" t="s">
        <v>186</v>
      </c>
      <c r="AU169" s="195" t="s">
        <v>83</v>
      </c>
      <c r="AV169" s="12" t="s">
        <v>185</v>
      </c>
      <c r="AW169" s="12" t="s">
        <v>37</v>
      </c>
      <c r="AX169" s="12" t="s">
        <v>81</v>
      </c>
      <c r="AY169" s="195" t="s">
        <v>178</v>
      </c>
    </row>
    <row r="170" spans="2:65" s="1" customFormat="1" ht="16.5" customHeight="1">
      <c r="B170" s="172"/>
      <c r="C170" s="202" t="s">
        <v>256</v>
      </c>
      <c r="D170" s="202" t="s">
        <v>271</v>
      </c>
      <c r="E170" s="203" t="s">
        <v>963</v>
      </c>
      <c r="F170" s="204" t="s">
        <v>964</v>
      </c>
      <c r="G170" s="205" t="s">
        <v>217</v>
      </c>
      <c r="H170" s="206">
        <v>0.04</v>
      </c>
      <c r="I170" s="207"/>
      <c r="J170" s="208">
        <f>ROUND(I170*H170,2)</f>
        <v>0</v>
      </c>
      <c r="K170" s="204" t="s">
        <v>267</v>
      </c>
      <c r="L170" s="209"/>
      <c r="M170" s="210" t="s">
        <v>5</v>
      </c>
      <c r="N170" s="211" t="s">
        <v>44</v>
      </c>
      <c r="O170" s="40"/>
      <c r="P170" s="182">
        <f>O170*H170</f>
        <v>0</v>
      </c>
      <c r="Q170" s="182">
        <v>0</v>
      </c>
      <c r="R170" s="182">
        <f>Q170*H170</f>
        <v>0</v>
      </c>
      <c r="S170" s="182">
        <v>0</v>
      </c>
      <c r="T170" s="183">
        <f>S170*H170</f>
        <v>0</v>
      </c>
      <c r="AR170" s="22" t="s">
        <v>256</v>
      </c>
      <c r="AT170" s="22" t="s">
        <v>271</v>
      </c>
      <c r="AU170" s="22" t="s">
        <v>83</v>
      </c>
      <c r="AY170" s="22" t="s">
        <v>178</v>
      </c>
      <c r="BE170" s="184">
        <f>IF(N170="základní",J170,0)</f>
        <v>0</v>
      </c>
      <c r="BF170" s="184">
        <f>IF(N170="snížená",J170,0)</f>
        <v>0</v>
      </c>
      <c r="BG170" s="184">
        <f>IF(N170="zákl. přenesená",J170,0)</f>
        <v>0</v>
      </c>
      <c r="BH170" s="184">
        <f>IF(N170="sníž. přenesená",J170,0)</f>
        <v>0</v>
      </c>
      <c r="BI170" s="184">
        <f>IF(N170="nulová",J170,0)</f>
        <v>0</v>
      </c>
      <c r="BJ170" s="22" t="s">
        <v>81</v>
      </c>
      <c r="BK170" s="184">
        <f>ROUND(I170*H170,2)</f>
        <v>0</v>
      </c>
      <c r="BL170" s="22" t="s">
        <v>218</v>
      </c>
      <c r="BM170" s="22" t="s">
        <v>330</v>
      </c>
    </row>
    <row r="171" spans="2:51" s="11" customFormat="1" ht="13.5">
      <c r="B171" s="185"/>
      <c r="D171" s="186" t="s">
        <v>186</v>
      </c>
      <c r="E171" s="187" t="s">
        <v>5</v>
      </c>
      <c r="F171" s="188" t="s">
        <v>1413</v>
      </c>
      <c r="H171" s="189">
        <v>0.04</v>
      </c>
      <c r="I171" s="190"/>
      <c r="L171" s="185"/>
      <c r="M171" s="191"/>
      <c r="N171" s="192"/>
      <c r="O171" s="192"/>
      <c r="P171" s="192"/>
      <c r="Q171" s="192"/>
      <c r="R171" s="192"/>
      <c r="S171" s="192"/>
      <c r="T171" s="193"/>
      <c r="AT171" s="187" t="s">
        <v>186</v>
      </c>
      <c r="AU171" s="187" t="s">
        <v>83</v>
      </c>
      <c r="AV171" s="11" t="s">
        <v>83</v>
      </c>
      <c r="AW171" s="11" t="s">
        <v>37</v>
      </c>
      <c r="AX171" s="11" t="s">
        <v>73</v>
      </c>
      <c r="AY171" s="187" t="s">
        <v>178</v>
      </c>
    </row>
    <row r="172" spans="2:51" s="12" customFormat="1" ht="13.5">
      <c r="B172" s="194"/>
      <c r="D172" s="186" t="s">
        <v>186</v>
      </c>
      <c r="E172" s="195" t="s">
        <v>5</v>
      </c>
      <c r="F172" s="196" t="s">
        <v>188</v>
      </c>
      <c r="H172" s="197">
        <v>0.04</v>
      </c>
      <c r="I172" s="198"/>
      <c r="L172" s="194"/>
      <c r="M172" s="199"/>
      <c r="N172" s="200"/>
      <c r="O172" s="200"/>
      <c r="P172" s="200"/>
      <c r="Q172" s="200"/>
      <c r="R172" s="200"/>
      <c r="S172" s="200"/>
      <c r="T172" s="201"/>
      <c r="AT172" s="195" t="s">
        <v>186</v>
      </c>
      <c r="AU172" s="195" t="s">
        <v>83</v>
      </c>
      <c r="AV172" s="12" t="s">
        <v>185</v>
      </c>
      <c r="AW172" s="12" t="s">
        <v>37</v>
      </c>
      <c r="AX172" s="12" t="s">
        <v>81</v>
      </c>
      <c r="AY172" s="195" t="s">
        <v>178</v>
      </c>
    </row>
    <row r="173" spans="2:65" s="1" customFormat="1" ht="25.5" customHeight="1">
      <c r="B173" s="172"/>
      <c r="C173" s="173" t="s">
        <v>332</v>
      </c>
      <c r="D173" s="173" t="s">
        <v>180</v>
      </c>
      <c r="E173" s="174" t="s">
        <v>970</v>
      </c>
      <c r="F173" s="175" t="s">
        <v>971</v>
      </c>
      <c r="G173" s="176" t="s">
        <v>183</v>
      </c>
      <c r="H173" s="177">
        <v>355.68</v>
      </c>
      <c r="I173" s="178"/>
      <c r="J173" s="179">
        <f>ROUND(I173*H173,2)</f>
        <v>0</v>
      </c>
      <c r="K173" s="175" t="s">
        <v>267</v>
      </c>
      <c r="L173" s="39"/>
      <c r="M173" s="180" t="s">
        <v>5</v>
      </c>
      <c r="N173" s="181" t="s">
        <v>44</v>
      </c>
      <c r="O173" s="40"/>
      <c r="P173" s="182">
        <f>O173*H173</f>
        <v>0</v>
      </c>
      <c r="Q173" s="182">
        <v>0</v>
      </c>
      <c r="R173" s="182">
        <f>Q173*H173</f>
        <v>0</v>
      </c>
      <c r="S173" s="182">
        <v>0</v>
      </c>
      <c r="T173" s="183">
        <f>S173*H173</f>
        <v>0</v>
      </c>
      <c r="AR173" s="22" t="s">
        <v>218</v>
      </c>
      <c r="AT173" s="22" t="s">
        <v>180</v>
      </c>
      <c r="AU173" s="22" t="s">
        <v>83</v>
      </c>
      <c r="AY173" s="22" t="s">
        <v>178</v>
      </c>
      <c r="BE173" s="184">
        <f>IF(N173="základní",J173,0)</f>
        <v>0</v>
      </c>
      <c r="BF173" s="184">
        <f>IF(N173="snížená",J173,0)</f>
        <v>0</v>
      </c>
      <c r="BG173" s="184">
        <f>IF(N173="zákl. přenesená",J173,0)</f>
        <v>0</v>
      </c>
      <c r="BH173" s="184">
        <f>IF(N173="sníž. přenesená",J173,0)</f>
        <v>0</v>
      </c>
      <c r="BI173" s="184">
        <f>IF(N173="nulová",J173,0)</f>
        <v>0</v>
      </c>
      <c r="BJ173" s="22" t="s">
        <v>81</v>
      </c>
      <c r="BK173" s="184">
        <f>ROUND(I173*H173,2)</f>
        <v>0</v>
      </c>
      <c r="BL173" s="22" t="s">
        <v>218</v>
      </c>
      <c r="BM173" s="22" t="s">
        <v>335</v>
      </c>
    </row>
    <row r="174" spans="2:51" s="11" customFormat="1" ht="13.5">
      <c r="B174" s="185"/>
      <c r="D174" s="186" t="s">
        <v>186</v>
      </c>
      <c r="E174" s="187" t="s">
        <v>5</v>
      </c>
      <c r="F174" s="188" t="s">
        <v>1414</v>
      </c>
      <c r="H174" s="189">
        <v>355.68</v>
      </c>
      <c r="I174" s="190"/>
      <c r="L174" s="185"/>
      <c r="M174" s="191"/>
      <c r="N174" s="192"/>
      <c r="O174" s="192"/>
      <c r="P174" s="192"/>
      <c r="Q174" s="192"/>
      <c r="R174" s="192"/>
      <c r="S174" s="192"/>
      <c r="T174" s="193"/>
      <c r="AT174" s="187" t="s">
        <v>186</v>
      </c>
      <c r="AU174" s="187" t="s">
        <v>83</v>
      </c>
      <c r="AV174" s="11" t="s">
        <v>83</v>
      </c>
      <c r="AW174" s="11" t="s">
        <v>37</v>
      </c>
      <c r="AX174" s="11" t="s">
        <v>73</v>
      </c>
      <c r="AY174" s="187" t="s">
        <v>178</v>
      </c>
    </row>
    <row r="175" spans="2:51" s="12" customFormat="1" ht="13.5">
      <c r="B175" s="194"/>
      <c r="D175" s="186" t="s">
        <v>186</v>
      </c>
      <c r="E175" s="195" t="s">
        <v>5</v>
      </c>
      <c r="F175" s="196" t="s">
        <v>188</v>
      </c>
      <c r="H175" s="197">
        <v>355.68</v>
      </c>
      <c r="I175" s="198"/>
      <c r="L175" s="194"/>
      <c r="M175" s="199"/>
      <c r="N175" s="200"/>
      <c r="O175" s="200"/>
      <c r="P175" s="200"/>
      <c r="Q175" s="200"/>
      <c r="R175" s="200"/>
      <c r="S175" s="200"/>
      <c r="T175" s="201"/>
      <c r="AT175" s="195" t="s">
        <v>186</v>
      </c>
      <c r="AU175" s="195" t="s">
        <v>83</v>
      </c>
      <c r="AV175" s="12" t="s">
        <v>185</v>
      </c>
      <c r="AW175" s="12" t="s">
        <v>37</v>
      </c>
      <c r="AX175" s="12" t="s">
        <v>81</v>
      </c>
      <c r="AY175" s="195" t="s">
        <v>178</v>
      </c>
    </row>
    <row r="176" spans="2:65" s="1" customFormat="1" ht="16.5" customHeight="1">
      <c r="B176" s="172"/>
      <c r="C176" s="202" t="s">
        <v>263</v>
      </c>
      <c r="D176" s="202" t="s">
        <v>271</v>
      </c>
      <c r="E176" s="203" t="s">
        <v>973</v>
      </c>
      <c r="F176" s="204" t="s">
        <v>1415</v>
      </c>
      <c r="G176" s="205" t="s">
        <v>183</v>
      </c>
      <c r="H176" s="206">
        <v>354.326</v>
      </c>
      <c r="I176" s="207"/>
      <c r="J176" s="208">
        <f>ROUND(I176*H176,2)</f>
        <v>0</v>
      </c>
      <c r="K176" s="204" t="s">
        <v>5</v>
      </c>
      <c r="L176" s="209"/>
      <c r="M176" s="210" t="s">
        <v>5</v>
      </c>
      <c r="N176" s="211" t="s">
        <v>44</v>
      </c>
      <c r="O176" s="40"/>
      <c r="P176" s="182">
        <f>O176*H176</f>
        <v>0</v>
      </c>
      <c r="Q176" s="182">
        <v>0</v>
      </c>
      <c r="R176" s="182">
        <f>Q176*H176</f>
        <v>0</v>
      </c>
      <c r="S176" s="182">
        <v>0</v>
      </c>
      <c r="T176" s="183">
        <f>S176*H176</f>
        <v>0</v>
      </c>
      <c r="AR176" s="22" t="s">
        <v>256</v>
      </c>
      <c r="AT176" s="22" t="s">
        <v>271</v>
      </c>
      <c r="AU176" s="22" t="s">
        <v>83</v>
      </c>
      <c r="AY176" s="22" t="s">
        <v>178</v>
      </c>
      <c r="BE176" s="184">
        <f>IF(N176="základní",J176,0)</f>
        <v>0</v>
      </c>
      <c r="BF176" s="184">
        <f>IF(N176="snížená",J176,0)</f>
        <v>0</v>
      </c>
      <c r="BG176" s="184">
        <f>IF(N176="zákl. přenesená",J176,0)</f>
        <v>0</v>
      </c>
      <c r="BH176" s="184">
        <f>IF(N176="sníž. přenesená",J176,0)</f>
        <v>0</v>
      </c>
      <c r="BI176" s="184">
        <f>IF(N176="nulová",J176,0)</f>
        <v>0</v>
      </c>
      <c r="BJ176" s="22" t="s">
        <v>81</v>
      </c>
      <c r="BK176" s="184">
        <f>ROUND(I176*H176,2)</f>
        <v>0</v>
      </c>
      <c r="BL176" s="22" t="s">
        <v>218</v>
      </c>
      <c r="BM176" s="22" t="s">
        <v>339</v>
      </c>
    </row>
    <row r="177" spans="2:65" s="1" customFormat="1" ht="25.5" customHeight="1">
      <c r="B177" s="172"/>
      <c r="C177" s="173" t="s">
        <v>341</v>
      </c>
      <c r="D177" s="173" t="s">
        <v>180</v>
      </c>
      <c r="E177" s="174" t="s">
        <v>975</v>
      </c>
      <c r="F177" s="175" t="s">
        <v>976</v>
      </c>
      <c r="G177" s="176" t="s">
        <v>183</v>
      </c>
      <c r="H177" s="177">
        <v>231.3</v>
      </c>
      <c r="I177" s="178"/>
      <c r="J177" s="179">
        <f>ROUND(I177*H177,2)</f>
        <v>0</v>
      </c>
      <c r="K177" s="175" t="s">
        <v>267</v>
      </c>
      <c r="L177" s="39"/>
      <c r="M177" s="180" t="s">
        <v>5</v>
      </c>
      <c r="N177" s="181" t="s">
        <v>44</v>
      </c>
      <c r="O177" s="40"/>
      <c r="P177" s="182">
        <f>O177*H177</f>
        <v>0</v>
      </c>
      <c r="Q177" s="182">
        <v>0</v>
      </c>
      <c r="R177" s="182">
        <f>Q177*H177</f>
        <v>0</v>
      </c>
      <c r="S177" s="182">
        <v>0</v>
      </c>
      <c r="T177" s="183">
        <f>S177*H177</f>
        <v>0</v>
      </c>
      <c r="AR177" s="22" t="s">
        <v>218</v>
      </c>
      <c r="AT177" s="22" t="s">
        <v>180</v>
      </c>
      <c r="AU177" s="22" t="s">
        <v>83</v>
      </c>
      <c r="AY177" s="22" t="s">
        <v>178</v>
      </c>
      <c r="BE177" s="184">
        <f>IF(N177="základní",J177,0)</f>
        <v>0</v>
      </c>
      <c r="BF177" s="184">
        <f>IF(N177="snížená",J177,0)</f>
        <v>0</v>
      </c>
      <c r="BG177" s="184">
        <f>IF(N177="zákl. přenesená",J177,0)</f>
        <v>0</v>
      </c>
      <c r="BH177" s="184">
        <f>IF(N177="sníž. přenesená",J177,0)</f>
        <v>0</v>
      </c>
      <c r="BI177" s="184">
        <f>IF(N177="nulová",J177,0)</f>
        <v>0</v>
      </c>
      <c r="BJ177" s="22" t="s">
        <v>81</v>
      </c>
      <c r="BK177" s="184">
        <f>ROUND(I177*H177,2)</f>
        <v>0</v>
      </c>
      <c r="BL177" s="22" t="s">
        <v>218</v>
      </c>
      <c r="BM177" s="22" t="s">
        <v>345</v>
      </c>
    </row>
    <row r="178" spans="2:51" s="11" customFormat="1" ht="13.5">
      <c r="B178" s="185"/>
      <c r="D178" s="186" t="s">
        <v>186</v>
      </c>
      <c r="E178" s="187" t="s">
        <v>5</v>
      </c>
      <c r="F178" s="188" t="s">
        <v>1416</v>
      </c>
      <c r="H178" s="189">
        <v>231.3</v>
      </c>
      <c r="I178" s="190"/>
      <c r="L178" s="185"/>
      <c r="M178" s="191"/>
      <c r="N178" s="192"/>
      <c r="O178" s="192"/>
      <c r="P178" s="192"/>
      <c r="Q178" s="192"/>
      <c r="R178" s="192"/>
      <c r="S178" s="192"/>
      <c r="T178" s="193"/>
      <c r="AT178" s="187" t="s">
        <v>186</v>
      </c>
      <c r="AU178" s="187" t="s">
        <v>83</v>
      </c>
      <c r="AV178" s="11" t="s">
        <v>83</v>
      </c>
      <c r="AW178" s="11" t="s">
        <v>37</v>
      </c>
      <c r="AX178" s="11" t="s">
        <v>73</v>
      </c>
      <c r="AY178" s="187" t="s">
        <v>178</v>
      </c>
    </row>
    <row r="179" spans="2:51" s="12" customFormat="1" ht="13.5">
      <c r="B179" s="194"/>
      <c r="D179" s="186" t="s">
        <v>186</v>
      </c>
      <c r="E179" s="195" t="s">
        <v>5</v>
      </c>
      <c r="F179" s="196" t="s">
        <v>188</v>
      </c>
      <c r="H179" s="197">
        <v>231.3</v>
      </c>
      <c r="I179" s="198"/>
      <c r="L179" s="194"/>
      <c r="M179" s="199"/>
      <c r="N179" s="200"/>
      <c r="O179" s="200"/>
      <c r="P179" s="200"/>
      <c r="Q179" s="200"/>
      <c r="R179" s="200"/>
      <c r="S179" s="200"/>
      <c r="T179" s="201"/>
      <c r="AT179" s="195" t="s">
        <v>186</v>
      </c>
      <c r="AU179" s="195" t="s">
        <v>83</v>
      </c>
      <c r="AV179" s="12" t="s">
        <v>185</v>
      </c>
      <c r="AW179" s="12" t="s">
        <v>37</v>
      </c>
      <c r="AX179" s="12" t="s">
        <v>81</v>
      </c>
      <c r="AY179" s="195" t="s">
        <v>178</v>
      </c>
    </row>
    <row r="180" spans="2:65" s="1" customFormat="1" ht="16.5" customHeight="1">
      <c r="B180" s="172"/>
      <c r="C180" s="202" t="s">
        <v>268</v>
      </c>
      <c r="D180" s="202" t="s">
        <v>271</v>
      </c>
      <c r="E180" s="203" t="s">
        <v>973</v>
      </c>
      <c r="F180" s="204" t="s">
        <v>1415</v>
      </c>
      <c r="G180" s="205" t="s">
        <v>183</v>
      </c>
      <c r="H180" s="206">
        <v>354.326</v>
      </c>
      <c r="I180" s="207"/>
      <c r="J180" s="208">
        <f>ROUND(I180*H180,2)</f>
        <v>0</v>
      </c>
      <c r="K180" s="204" t="s">
        <v>5</v>
      </c>
      <c r="L180" s="209"/>
      <c r="M180" s="210" t="s">
        <v>5</v>
      </c>
      <c r="N180" s="211" t="s">
        <v>44</v>
      </c>
      <c r="O180" s="40"/>
      <c r="P180" s="182">
        <f>O180*H180</f>
        <v>0</v>
      </c>
      <c r="Q180" s="182">
        <v>0</v>
      </c>
      <c r="R180" s="182">
        <f>Q180*H180</f>
        <v>0</v>
      </c>
      <c r="S180" s="182">
        <v>0</v>
      </c>
      <c r="T180" s="183">
        <f>S180*H180</f>
        <v>0</v>
      </c>
      <c r="AR180" s="22" t="s">
        <v>256</v>
      </c>
      <c r="AT180" s="22" t="s">
        <v>271</v>
      </c>
      <c r="AU180" s="22" t="s">
        <v>83</v>
      </c>
      <c r="AY180" s="22" t="s">
        <v>178</v>
      </c>
      <c r="BE180" s="184">
        <f>IF(N180="základní",J180,0)</f>
        <v>0</v>
      </c>
      <c r="BF180" s="184">
        <f>IF(N180="snížená",J180,0)</f>
        <v>0</v>
      </c>
      <c r="BG180" s="184">
        <f>IF(N180="zákl. přenesená",J180,0)</f>
        <v>0</v>
      </c>
      <c r="BH180" s="184">
        <f>IF(N180="sníž. přenesená",J180,0)</f>
        <v>0</v>
      </c>
      <c r="BI180" s="184">
        <f>IF(N180="nulová",J180,0)</f>
        <v>0</v>
      </c>
      <c r="BJ180" s="22" t="s">
        <v>81</v>
      </c>
      <c r="BK180" s="184">
        <f>ROUND(I180*H180,2)</f>
        <v>0</v>
      </c>
      <c r="BL180" s="22" t="s">
        <v>218</v>
      </c>
      <c r="BM180" s="22" t="s">
        <v>349</v>
      </c>
    </row>
    <row r="181" spans="2:65" s="1" customFormat="1" ht="38.25" customHeight="1">
      <c r="B181" s="172"/>
      <c r="C181" s="173" t="s">
        <v>350</v>
      </c>
      <c r="D181" s="173" t="s">
        <v>180</v>
      </c>
      <c r="E181" s="174" t="s">
        <v>978</v>
      </c>
      <c r="F181" s="175" t="s">
        <v>979</v>
      </c>
      <c r="G181" s="176" t="s">
        <v>560</v>
      </c>
      <c r="H181" s="212"/>
      <c r="I181" s="178"/>
      <c r="J181" s="179">
        <f>ROUND(I181*H181,2)</f>
        <v>0</v>
      </c>
      <c r="K181" s="175" t="s">
        <v>267</v>
      </c>
      <c r="L181" s="39"/>
      <c r="M181" s="180" t="s">
        <v>5</v>
      </c>
      <c r="N181" s="181" t="s">
        <v>44</v>
      </c>
      <c r="O181" s="40"/>
      <c r="P181" s="182">
        <f>O181*H181</f>
        <v>0</v>
      </c>
      <c r="Q181" s="182">
        <v>0</v>
      </c>
      <c r="R181" s="182">
        <f>Q181*H181</f>
        <v>0</v>
      </c>
      <c r="S181" s="182">
        <v>0</v>
      </c>
      <c r="T181" s="183">
        <f>S181*H181</f>
        <v>0</v>
      </c>
      <c r="AR181" s="22" t="s">
        <v>218</v>
      </c>
      <c r="AT181" s="22" t="s">
        <v>180</v>
      </c>
      <c r="AU181" s="22" t="s">
        <v>83</v>
      </c>
      <c r="AY181" s="22" t="s">
        <v>178</v>
      </c>
      <c r="BE181" s="184">
        <f>IF(N181="základní",J181,0)</f>
        <v>0</v>
      </c>
      <c r="BF181" s="184">
        <f>IF(N181="snížená",J181,0)</f>
        <v>0</v>
      </c>
      <c r="BG181" s="184">
        <f>IF(N181="zákl. přenesená",J181,0)</f>
        <v>0</v>
      </c>
      <c r="BH181" s="184">
        <f>IF(N181="sníž. přenesená",J181,0)</f>
        <v>0</v>
      </c>
      <c r="BI181" s="184">
        <f>IF(N181="nulová",J181,0)</f>
        <v>0</v>
      </c>
      <c r="BJ181" s="22" t="s">
        <v>81</v>
      </c>
      <c r="BK181" s="184">
        <f>ROUND(I181*H181,2)</f>
        <v>0</v>
      </c>
      <c r="BL181" s="22" t="s">
        <v>218</v>
      </c>
      <c r="BM181" s="22" t="s">
        <v>353</v>
      </c>
    </row>
    <row r="182" spans="2:63" s="10" customFormat="1" ht="29.85" customHeight="1">
      <c r="B182" s="159"/>
      <c r="D182" s="160" t="s">
        <v>72</v>
      </c>
      <c r="E182" s="170" t="s">
        <v>786</v>
      </c>
      <c r="F182" s="170" t="s">
        <v>787</v>
      </c>
      <c r="I182" s="162"/>
      <c r="J182" s="171">
        <f>BK182</f>
        <v>0</v>
      </c>
      <c r="L182" s="159"/>
      <c r="M182" s="164"/>
      <c r="N182" s="165"/>
      <c r="O182" s="165"/>
      <c r="P182" s="166">
        <f>SUM(P183:P184)</f>
        <v>0</v>
      </c>
      <c r="Q182" s="165"/>
      <c r="R182" s="166">
        <f>SUM(R183:R184)</f>
        <v>0</v>
      </c>
      <c r="S182" s="165"/>
      <c r="T182" s="167">
        <f>SUM(T183:T184)</f>
        <v>0</v>
      </c>
      <c r="AR182" s="160" t="s">
        <v>83</v>
      </c>
      <c r="AT182" s="168" t="s">
        <v>72</v>
      </c>
      <c r="AU182" s="168" t="s">
        <v>81</v>
      </c>
      <c r="AY182" s="160" t="s">
        <v>178</v>
      </c>
      <c r="BK182" s="169">
        <f>SUM(BK183:BK184)</f>
        <v>0</v>
      </c>
    </row>
    <row r="183" spans="2:65" s="1" customFormat="1" ht="25.5" customHeight="1">
      <c r="B183" s="172"/>
      <c r="C183" s="173" t="s">
        <v>274</v>
      </c>
      <c r="D183" s="173" t="s">
        <v>180</v>
      </c>
      <c r="E183" s="174" t="s">
        <v>788</v>
      </c>
      <c r="F183" s="175" t="s">
        <v>980</v>
      </c>
      <c r="G183" s="176" t="s">
        <v>299</v>
      </c>
      <c r="H183" s="177">
        <v>5</v>
      </c>
      <c r="I183" s="178"/>
      <c r="J183" s="179">
        <f>ROUND(I183*H183,2)</f>
        <v>0</v>
      </c>
      <c r="K183" s="175" t="s">
        <v>267</v>
      </c>
      <c r="L183" s="39"/>
      <c r="M183" s="180" t="s">
        <v>5</v>
      </c>
      <c r="N183" s="181" t="s">
        <v>44</v>
      </c>
      <c r="O183" s="40"/>
      <c r="P183" s="182">
        <f>O183*H183</f>
        <v>0</v>
      </c>
      <c r="Q183" s="182">
        <v>0</v>
      </c>
      <c r="R183" s="182">
        <f>Q183*H183</f>
        <v>0</v>
      </c>
      <c r="S183" s="182">
        <v>0</v>
      </c>
      <c r="T183" s="183">
        <f>S183*H183</f>
        <v>0</v>
      </c>
      <c r="AR183" s="22" t="s">
        <v>218</v>
      </c>
      <c r="AT183" s="22" t="s">
        <v>180</v>
      </c>
      <c r="AU183" s="22" t="s">
        <v>83</v>
      </c>
      <c r="AY183" s="22" t="s">
        <v>178</v>
      </c>
      <c r="BE183" s="184">
        <f>IF(N183="základní",J183,0)</f>
        <v>0</v>
      </c>
      <c r="BF183" s="184">
        <f>IF(N183="snížená",J183,0)</f>
        <v>0</v>
      </c>
      <c r="BG183" s="184">
        <f>IF(N183="zákl. přenesená",J183,0)</f>
        <v>0</v>
      </c>
      <c r="BH183" s="184">
        <f>IF(N183="sníž. přenesená",J183,0)</f>
        <v>0</v>
      </c>
      <c r="BI183" s="184">
        <f>IF(N183="nulová",J183,0)</f>
        <v>0</v>
      </c>
      <c r="BJ183" s="22" t="s">
        <v>81</v>
      </c>
      <c r="BK183" s="184">
        <f>ROUND(I183*H183,2)</f>
        <v>0</v>
      </c>
      <c r="BL183" s="22" t="s">
        <v>218</v>
      </c>
      <c r="BM183" s="22" t="s">
        <v>357</v>
      </c>
    </row>
    <row r="184" spans="2:65" s="1" customFormat="1" ht="25.5" customHeight="1">
      <c r="B184" s="172"/>
      <c r="C184" s="173" t="s">
        <v>358</v>
      </c>
      <c r="D184" s="173" t="s">
        <v>180</v>
      </c>
      <c r="E184" s="174" t="s">
        <v>790</v>
      </c>
      <c r="F184" s="175" t="s">
        <v>791</v>
      </c>
      <c r="G184" s="176" t="s">
        <v>299</v>
      </c>
      <c r="H184" s="177">
        <v>6</v>
      </c>
      <c r="I184" s="178"/>
      <c r="J184" s="179">
        <f>ROUND(I184*H184,2)</f>
        <v>0</v>
      </c>
      <c r="K184" s="175" t="s">
        <v>267</v>
      </c>
      <c r="L184" s="39"/>
      <c r="M184" s="180" t="s">
        <v>5</v>
      </c>
      <c r="N184" s="181" t="s">
        <v>44</v>
      </c>
      <c r="O184" s="40"/>
      <c r="P184" s="182">
        <f>O184*H184</f>
        <v>0</v>
      </c>
      <c r="Q184" s="182">
        <v>0</v>
      </c>
      <c r="R184" s="182">
        <f>Q184*H184</f>
        <v>0</v>
      </c>
      <c r="S184" s="182">
        <v>0</v>
      </c>
      <c r="T184" s="183">
        <f>S184*H184</f>
        <v>0</v>
      </c>
      <c r="AR184" s="22" t="s">
        <v>218</v>
      </c>
      <c r="AT184" s="22" t="s">
        <v>180</v>
      </c>
      <c r="AU184" s="22" t="s">
        <v>83</v>
      </c>
      <c r="AY184" s="22" t="s">
        <v>178</v>
      </c>
      <c r="BE184" s="184">
        <f>IF(N184="základní",J184,0)</f>
        <v>0</v>
      </c>
      <c r="BF184" s="184">
        <f>IF(N184="snížená",J184,0)</f>
        <v>0</v>
      </c>
      <c r="BG184" s="184">
        <f>IF(N184="zákl. přenesená",J184,0)</f>
        <v>0</v>
      </c>
      <c r="BH184" s="184">
        <f>IF(N184="sníž. přenesená",J184,0)</f>
        <v>0</v>
      </c>
      <c r="BI184" s="184">
        <f>IF(N184="nulová",J184,0)</f>
        <v>0</v>
      </c>
      <c r="BJ184" s="22" t="s">
        <v>81</v>
      </c>
      <c r="BK184" s="184">
        <f>ROUND(I184*H184,2)</f>
        <v>0</v>
      </c>
      <c r="BL184" s="22" t="s">
        <v>218</v>
      </c>
      <c r="BM184" s="22" t="s">
        <v>359</v>
      </c>
    </row>
    <row r="185" spans="2:63" s="10" customFormat="1" ht="29.85" customHeight="1">
      <c r="B185" s="159"/>
      <c r="D185" s="160" t="s">
        <v>72</v>
      </c>
      <c r="E185" s="170" t="s">
        <v>707</v>
      </c>
      <c r="F185" s="170" t="s">
        <v>708</v>
      </c>
      <c r="I185" s="162"/>
      <c r="J185" s="171">
        <f>BK185</f>
        <v>0</v>
      </c>
      <c r="L185" s="159"/>
      <c r="M185" s="164"/>
      <c r="N185" s="165"/>
      <c r="O185" s="165"/>
      <c r="P185" s="166">
        <f>SUM(P186:P191)</f>
        <v>0</v>
      </c>
      <c r="Q185" s="165"/>
      <c r="R185" s="166">
        <f>SUM(R186:R191)</f>
        <v>0</v>
      </c>
      <c r="S185" s="165"/>
      <c r="T185" s="167">
        <f>SUM(T186:T191)</f>
        <v>0</v>
      </c>
      <c r="AR185" s="160" t="s">
        <v>83</v>
      </c>
      <c r="AT185" s="168" t="s">
        <v>72</v>
      </c>
      <c r="AU185" s="168" t="s">
        <v>81</v>
      </c>
      <c r="AY185" s="160" t="s">
        <v>178</v>
      </c>
      <c r="BK185" s="169">
        <f>SUM(BK186:BK191)</f>
        <v>0</v>
      </c>
    </row>
    <row r="186" spans="2:65" s="1" customFormat="1" ht="25.5" customHeight="1">
      <c r="B186" s="172"/>
      <c r="C186" s="173" t="s">
        <v>278</v>
      </c>
      <c r="D186" s="173" t="s">
        <v>180</v>
      </c>
      <c r="E186" s="174" t="s">
        <v>981</v>
      </c>
      <c r="F186" s="175" t="s">
        <v>982</v>
      </c>
      <c r="G186" s="176" t="s">
        <v>722</v>
      </c>
      <c r="H186" s="177">
        <v>252.11</v>
      </c>
      <c r="I186" s="178"/>
      <c r="J186" s="179">
        <f>ROUND(I186*H186,2)</f>
        <v>0</v>
      </c>
      <c r="K186" s="175" t="s">
        <v>267</v>
      </c>
      <c r="L186" s="39"/>
      <c r="M186" s="180" t="s">
        <v>5</v>
      </c>
      <c r="N186" s="181" t="s">
        <v>44</v>
      </c>
      <c r="O186" s="40"/>
      <c r="P186" s="182">
        <f>O186*H186</f>
        <v>0</v>
      </c>
      <c r="Q186" s="182">
        <v>0</v>
      </c>
      <c r="R186" s="182">
        <f>Q186*H186</f>
        <v>0</v>
      </c>
      <c r="S186" s="182">
        <v>0</v>
      </c>
      <c r="T186" s="183">
        <f>S186*H186</f>
        <v>0</v>
      </c>
      <c r="AR186" s="22" t="s">
        <v>218</v>
      </c>
      <c r="AT186" s="22" t="s">
        <v>180</v>
      </c>
      <c r="AU186" s="22" t="s">
        <v>83</v>
      </c>
      <c r="AY186" s="22" t="s">
        <v>178</v>
      </c>
      <c r="BE186" s="184">
        <f>IF(N186="základní",J186,0)</f>
        <v>0</v>
      </c>
      <c r="BF186" s="184">
        <f>IF(N186="snížená",J186,0)</f>
        <v>0</v>
      </c>
      <c r="BG186" s="184">
        <f>IF(N186="zákl. přenesená",J186,0)</f>
        <v>0</v>
      </c>
      <c r="BH186" s="184">
        <f>IF(N186="sníž. přenesená",J186,0)</f>
        <v>0</v>
      </c>
      <c r="BI186" s="184">
        <f>IF(N186="nulová",J186,0)</f>
        <v>0</v>
      </c>
      <c r="BJ186" s="22" t="s">
        <v>81</v>
      </c>
      <c r="BK186" s="184">
        <f>ROUND(I186*H186,2)</f>
        <v>0</v>
      </c>
      <c r="BL186" s="22" t="s">
        <v>218</v>
      </c>
      <c r="BM186" s="22" t="s">
        <v>364</v>
      </c>
    </row>
    <row r="187" spans="2:51" s="11" customFormat="1" ht="13.5">
      <c r="B187" s="185"/>
      <c r="D187" s="186" t="s">
        <v>186</v>
      </c>
      <c r="E187" s="187" t="s">
        <v>5</v>
      </c>
      <c r="F187" s="188" t="s">
        <v>1417</v>
      </c>
      <c r="H187" s="189">
        <v>252.11</v>
      </c>
      <c r="I187" s="190"/>
      <c r="L187" s="185"/>
      <c r="M187" s="191"/>
      <c r="N187" s="192"/>
      <c r="O187" s="192"/>
      <c r="P187" s="192"/>
      <c r="Q187" s="192"/>
      <c r="R187" s="192"/>
      <c r="S187" s="192"/>
      <c r="T187" s="193"/>
      <c r="AT187" s="187" t="s">
        <v>186</v>
      </c>
      <c r="AU187" s="187" t="s">
        <v>83</v>
      </c>
      <c r="AV187" s="11" t="s">
        <v>83</v>
      </c>
      <c r="AW187" s="11" t="s">
        <v>37</v>
      </c>
      <c r="AX187" s="11" t="s">
        <v>73</v>
      </c>
      <c r="AY187" s="187" t="s">
        <v>178</v>
      </c>
    </row>
    <row r="188" spans="2:51" s="12" customFormat="1" ht="13.5">
      <c r="B188" s="194"/>
      <c r="D188" s="186" t="s">
        <v>186</v>
      </c>
      <c r="E188" s="195" t="s">
        <v>5</v>
      </c>
      <c r="F188" s="196" t="s">
        <v>188</v>
      </c>
      <c r="H188" s="197">
        <v>252.11</v>
      </c>
      <c r="I188" s="198"/>
      <c r="L188" s="194"/>
      <c r="M188" s="199"/>
      <c r="N188" s="200"/>
      <c r="O188" s="200"/>
      <c r="P188" s="200"/>
      <c r="Q188" s="200"/>
      <c r="R188" s="200"/>
      <c r="S188" s="200"/>
      <c r="T188" s="201"/>
      <c r="AT188" s="195" t="s">
        <v>186</v>
      </c>
      <c r="AU188" s="195" t="s">
        <v>83</v>
      </c>
      <c r="AV188" s="12" t="s">
        <v>185</v>
      </c>
      <c r="AW188" s="12" t="s">
        <v>37</v>
      </c>
      <c r="AX188" s="12" t="s">
        <v>81</v>
      </c>
      <c r="AY188" s="195" t="s">
        <v>178</v>
      </c>
    </row>
    <row r="189" spans="2:65" s="1" customFormat="1" ht="16.5" customHeight="1">
      <c r="B189" s="172"/>
      <c r="C189" s="202" t="s">
        <v>366</v>
      </c>
      <c r="D189" s="202" t="s">
        <v>271</v>
      </c>
      <c r="E189" s="203" t="s">
        <v>1418</v>
      </c>
      <c r="F189" s="204" t="s">
        <v>1419</v>
      </c>
      <c r="G189" s="205" t="s">
        <v>290</v>
      </c>
      <c r="H189" s="206">
        <v>2</v>
      </c>
      <c r="I189" s="207"/>
      <c r="J189" s="208">
        <f>ROUND(I189*H189,2)</f>
        <v>0</v>
      </c>
      <c r="K189" s="204" t="s">
        <v>5</v>
      </c>
      <c r="L189" s="209"/>
      <c r="M189" s="210" t="s">
        <v>5</v>
      </c>
      <c r="N189" s="211" t="s">
        <v>44</v>
      </c>
      <c r="O189" s="40"/>
      <c r="P189" s="182">
        <f>O189*H189</f>
        <v>0</v>
      </c>
      <c r="Q189" s="182">
        <v>0</v>
      </c>
      <c r="R189" s="182">
        <f>Q189*H189</f>
        <v>0</v>
      </c>
      <c r="S189" s="182">
        <v>0</v>
      </c>
      <c r="T189" s="183">
        <f>S189*H189</f>
        <v>0</v>
      </c>
      <c r="AR189" s="22" t="s">
        <v>256</v>
      </c>
      <c r="AT189" s="22" t="s">
        <v>271</v>
      </c>
      <c r="AU189" s="22" t="s">
        <v>83</v>
      </c>
      <c r="AY189" s="22" t="s">
        <v>178</v>
      </c>
      <c r="BE189" s="184">
        <f>IF(N189="základní",J189,0)</f>
        <v>0</v>
      </c>
      <c r="BF189" s="184">
        <f>IF(N189="snížená",J189,0)</f>
        <v>0</v>
      </c>
      <c r="BG189" s="184">
        <f>IF(N189="zákl. přenesená",J189,0)</f>
        <v>0</v>
      </c>
      <c r="BH189" s="184">
        <f>IF(N189="sníž. přenesená",J189,0)</f>
        <v>0</v>
      </c>
      <c r="BI189" s="184">
        <f>IF(N189="nulová",J189,0)</f>
        <v>0</v>
      </c>
      <c r="BJ189" s="22" t="s">
        <v>81</v>
      </c>
      <c r="BK189" s="184">
        <f>ROUND(I189*H189,2)</f>
        <v>0</v>
      </c>
      <c r="BL189" s="22" t="s">
        <v>218</v>
      </c>
      <c r="BM189" s="22" t="s">
        <v>369</v>
      </c>
    </row>
    <row r="190" spans="2:65" s="1" customFormat="1" ht="16.5" customHeight="1">
      <c r="B190" s="172"/>
      <c r="C190" s="202" t="s">
        <v>282</v>
      </c>
      <c r="D190" s="202" t="s">
        <v>271</v>
      </c>
      <c r="E190" s="203" t="s">
        <v>984</v>
      </c>
      <c r="F190" s="204" t="s">
        <v>985</v>
      </c>
      <c r="G190" s="205" t="s">
        <v>290</v>
      </c>
      <c r="H190" s="206">
        <v>6.1</v>
      </c>
      <c r="I190" s="207"/>
      <c r="J190" s="208">
        <f>ROUND(I190*H190,2)</f>
        <v>0</v>
      </c>
      <c r="K190" s="204" t="s">
        <v>267</v>
      </c>
      <c r="L190" s="209"/>
      <c r="M190" s="210" t="s">
        <v>5</v>
      </c>
      <c r="N190" s="211" t="s">
        <v>44</v>
      </c>
      <c r="O190" s="40"/>
      <c r="P190" s="182">
        <f>O190*H190</f>
        <v>0</v>
      </c>
      <c r="Q190" s="182">
        <v>0</v>
      </c>
      <c r="R190" s="182">
        <f>Q190*H190</f>
        <v>0</v>
      </c>
      <c r="S190" s="182">
        <v>0</v>
      </c>
      <c r="T190" s="183">
        <f>S190*H190</f>
        <v>0</v>
      </c>
      <c r="AR190" s="22" t="s">
        <v>256</v>
      </c>
      <c r="AT190" s="22" t="s">
        <v>271</v>
      </c>
      <c r="AU190" s="22" t="s">
        <v>83</v>
      </c>
      <c r="AY190" s="22" t="s">
        <v>178</v>
      </c>
      <c r="BE190" s="184">
        <f>IF(N190="základní",J190,0)</f>
        <v>0</v>
      </c>
      <c r="BF190" s="184">
        <f>IF(N190="snížená",J190,0)</f>
        <v>0</v>
      </c>
      <c r="BG190" s="184">
        <f>IF(N190="zákl. přenesená",J190,0)</f>
        <v>0</v>
      </c>
      <c r="BH190" s="184">
        <f>IF(N190="sníž. přenesená",J190,0)</f>
        <v>0</v>
      </c>
      <c r="BI190" s="184">
        <f>IF(N190="nulová",J190,0)</f>
        <v>0</v>
      </c>
      <c r="BJ190" s="22" t="s">
        <v>81</v>
      </c>
      <c r="BK190" s="184">
        <f>ROUND(I190*H190,2)</f>
        <v>0</v>
      </c>
      <c r="BL190" s="22" t="s">
        <v>218</v>
      </c>
      <c r="BM190" s="22" t="s">
        <v>373</v>
      </c>
    </row>
    <row r="191" spans="2:65" s="1" customFormat="1" ht="38.25" customHeight="1">
      <c r="B191" s="172"/>
      <c r="C191" s="173" t="s">
        <v>374</v>
      </c>
      <c r="D191" s="173" t="s">
        <v>180</v>
      </c>
      <c r="E191" s="174" t="s">
        <v>724</v>
      </c>
      <c r="F191" s="175" t="s">
        <v>725</v>
      </c>
      <c r="G191" s="176" t="s">
        <v>560</v>
      </c>
      <c r="H191" s="212"/>
      <c r="I191" s="178"/>
      <c r="J191" s="179">
        <f>ROUND(I191*H191,2)</f>
        <v>0</v>
      </c>
      <c r="K191" s="175" t="s">
        <v>267</v>
      </c>
      <c r="L191" s="39"/>
      <c r="M191" s="180" t="s">
        <v>5</v>
      </c>
      <c r="N191" s="181" t="s">
        <v>44</v>
      </c>
      <c r="O191" s="40"/>
      <c r="P191" s="182">
        <f>O191*H191</f>
        <v>0</v>
      </c>
      <c r="Q191" s="182">
        <v>0</v>
      </c>
      <c r="R191" s="182">
        <f>Q191*H191</f>
        <v>0</v>
      </c>
      <c r="S191" s="182">
        <v>0</v>
      </c>
      <c r="T191" s="183">
        <f>S191*H191</f>
        <v>0</v>
      </c>
      <c r="AR191" s="22" t="s">
        <v>218</v>
      </c>
      <c r="AT191" s="22" t="s">
        <v>180</v>
      </c>
      <c r="AU191" s="22" t="s">
        <v>83</v>
      </c>
      <c r="AY191" s="22" t="s">
        <v>178</v>
      </c>
      <c r="BE191" s="184">
        <f>IF(N191="základní",J191,0)</f>
        <v>0</v>
      </c>
      <c r="BF191" s="184">
        <f>IF(N191="snížená",J191,0)</f>
        <v>0</v>
      </c>
      <c r="BG191" s="184">
        <f>IF(N191="zákl. přenesená",J191,0)</f>
        <v>0</v>
      </c>
      <c r="BH191" s="184">
        <f>IF(N191="sníž. přenesená",J191,0)</f>
        <v>0</v>
      </c>
      <c r="BI191" s="184">
        <f>IF(N191="nulová",J191,0)</f>
        <v>0</v>
      </c>
      <c r="BJ191" s="22" t="s">
        <v>81</v>
      </c>
      <c r="BK191" s="184">
        <f>ROUND(I191*H191,2)</f>
        <v>0</v>
      </c>
      <c r="BL191" s="22" t="s">
        <v>218</v>
      </c>
      <c r="BM191" s="22" t="s">
        <v>377</v>
      </c>
    </row>
    <row r="192" spans="2:63" s="10" customFormat="1" ht="29.85" customHeight="1">
      <c r="B192" s="159"/>
      <c r="D192" s="160" t="s">
        <v>72</v>
      </c>
      <c r="E192" s="170" t="s">
        <v>987</v>
      </c>
      <c r="F192" s="170" t="s">
        <v>988</v>
      </c>
      <c r="I192" s="162"/>
      <c r="J192" s="171">
        <f>BK192</f>
        <v>0</v>
      </c>
      <c r="L192" s="159"/>
      <c r="M192" s="164"/>
      <c r="N192" s="165"/>
      <c r="O192" s="165"/>
      <c r="P192" s="166">
        <f>SUM(P193:P197)</f>
        <v>0</v>
      </c>
      <c r="Q192" s="165"/>
      <c r="R192" s="166">
        <f>SUM(R193:R197)</f>
        <v>0</v>
      </c>
      <c r="S192" s="165"/>
      <c r="T192" s="167">
        <f>SUM(T193:T197)</f>
        <v>0</v>
      </c>
      <c r="AR192" s="160" t="s">
        <v>83</v>
      </c>
      <c r="AT192" s="168" t="s">
        <v>72</v>
      </c>
      <c r="AU192" s="168" t="s">
        <v>81</v>
      </c>
      <c r="AY192" s="160" t="s">
        <v>178</v>
      </c>
      <c r="BK192" s="169">
        <f>SUM(BK193:BK197)</f>
        <v>0</v>
      </c>
    </row>
    <row r="193" spans="2:65" s="1" customFormat="1" ht="16.5" customHeight="1">
      <c r="B193" s="172"/>
      <c r="C193" s="173" t="s">
        <v>285</v>
      </c>
      <c r="D193" s="173" t="s">
        <v>180</v>
      </c>
      <c r="E193" s="174" t="s">
        <v>989</v>
      </c>
      <c r="F193" s="175" t="s">
        <v>990</v>
      </c>
      <c r="G193" s="176" t="s">
        <v>183</v>
      </c>
      <c r="H193" s="177">
        <v>75.133</v>
      </c>
      <c r="I193" s="178"/>
      <c r="J193" s="179">
        <f>ROUND(I193*H193,2)</f>
        <v>0</v>
      </c>
      <c r="K193" s="175" t="s">
        <v>267</v>
      </c>
      <c r="L193" s="39"/>
      <c r="M193" s="180" t="s">
        <v>5</v>
      </c>
      <c r="N193" s="181" t="s">
        <v>44</v>
      </c>
      <c r="O193" s="40"/>
      <c r="P193" s="182">
        <f>O193*H193</f>
        <v>0</v>
      </c>
      <c r="Q193" s="182">
        <v>0</v>
      </c>
      <c r="R193" s="182">
        <f>Q193*H193</f>
        <v>0</v>
      </c>
      <c r="S193" s="182">
        <v>0</v>
      </c>
      <c r="T193" s="183">
        <f>S193*H193</f>
        <v>0</v>
      </c>
      <c r="AR193" s="22" t="s">
        <v>218</v>
      </c>
      <c r="AT193" s="22" t="s">
        <v>180</v>
      </c>
      <c r="AU193" s="22" t="s">
        <v>83</v>
      </c>
      <c r="AY193" s="22" t="s">
        <v>178</v>
      </c>
      <c r="BE193" s="184">
        <f>IF(N193="základní",J193,0)</f>
        <v>0</v>
      </c>
      <c r="BF193" s="184">
        <f>IF(N193="snížená",J193,0)</f>
        <v>0</v>
      </c>
      <c r="BG193" s="184">
        <f>IF(N193="zákl. přenesená",J193,0)</f>
        <v>0</v>
      </c>
      <c r="BH193" s="184">
        <f>IF(N193="sníž. přenesená",J193,0)</f>
        <v>0</v>
      </c>
      <c r="BI193" s="184">
        <f>IF(N193="nulová",J193,0)</f>
        <v>0</v>
      </c>
      <c r="BJ193" s="22" t="s">
        <v>81</v>
      </c>
      <c r="BK193" s="184">
        <f>ROUND(I193*H193,2)</f>
        <v>0</v>
      </c>
      <c r="BL193" s="22" t="s">
        <v>218</v>
      </c>
      <c r="BM193" s="22" t="s">
        <v>381</v>
      </c>
    </row>
    <row r="194" spans="2:65" s="1" customFormat="1" ht="16.5" customHeight="1">
      <c r="B194" s="172"/>
      <c r="C194" s="202" t="s">
        <v>384</v>
      </c>
      <c r="D194" s="202" t="s">
        <v>271</v>
      </c>
      <c r="E194" s="203" t="s">
        <v>991</v>
      </c>
      <c r="F194" s="204" t="s">
        <v>992</v>
      </c>
      <c r="G194" s="205" t="s">
        <v>183</v>
      </c>
      <c r="H194" s="206">
        <v>82.646</v>
      </c>
      <c r="I194" s="207"/>
      <c r="J194" s="208">
        <f>ROUND(I194*H194,2)</f>
        <v>0</v>
      </c>
      <c r="K194" s="204" t="s">
        <v>267</v>
      </c>
      <c r="L194" s="209"/>
      <c r="M194" s="210" t="s">
        <v>5</v>
      </c>
      <c r="N194" s="211" t="s">
        <v>44</v>
      </c>
      <c r="O194" s="40"/>
      <c r="P194" s="182">
        <f>O194*H194</f>
        <v>0</v>
      </c>
      <c r="Q194" s="182">
        <v>0</v>
      </c>
      <c r="R194" s="182">
        <f>Q194*H194</f>
        <v>0</v>
      </c>
      <c r="S194" s="182">
        <v>0</v>
      </c>
      <c r="T194" s="183">
        <f>S194*H194</f>
        <v>0</v>
      </c>
      <c r="AR194" s="22" t="s">
        <v>256</v>
      </c>
      <c r="AT194" s="22" t="s">
        <v>271</v>
      </c>
      <c r="AU194" s="22" t="s">
        <v>83</v>
      </c>
      <c r="AY194" s="22" t="s">
        <v>178</v>
      </c>
      <c r="BE194" s="184">
        <f>IF(N194="základní",J194,0)</f>
        <v>0</v>
      </c>
      <c r="BF194" s="184">
        <f>IF(N194="snížená",J194,0)</f>
        <v>0</v>
      </c>
      <c r="BG194" s="184">
        <f>IF(N194="zákl. přenesená",J194,0)</f>
        <v>0</v>
      </c>
      <c r="BH194" s="184">
        <f>IF(N194="sníž. přenesená",J194,0)</f>
        <v>0</v>
      </c>
      <c r="BI194" s="184">
        <f>IF(N194="nulová",J194,0)</f>
        <v>0</v>
      </c>
      <c r="BJ194" s="22" t="s">
        <v>81</v>
      </c>
      <c r="BK194" s="184">
        <f>ROUND(I194*H194,2)</f>
        <v>0</v>
      </c>
      <c r="BL194" s="22" t="s">
        <v>218</v>
      </c>
      <c r="BM194" s="22" t="s">
        <v>387</v>
      </c>
    </row>
    <row r="195" spans="2:51" s="11" customFormat="1" ht="13.5">
      <c r="B195" s="185"/>
      <c r="D195" s="186" t="s">
        <v>186</v>
      </c>
      <c r="E195" s="187" t="s">
        <v>5</v>
      </c>
      <c r="F195" s="188" t="s">
        <v>1420</v>
      </c>
      <c r="H195" s="189">
        <v>82.646</v>
      </c>
      <c r="I195" s="190"/>
      <c r="L195" s="185"/>
      <c r="M195" s="191"/>
      <c r="N195" s="192"/>
      <c r="O195" s="192"/>
      <c r="P195" s="192"/>
      <c r="Q195" s="192"/>
      <c r="R195" s="192"/>
      <c r="S195" s="192"/>
      <c r="T195" s="193"/>
      <c r="AT195" s="187" t="s">
        <v>186</v>
      </c>
      <c r="AU195" s="187" t="s">
        <v>83</v>
      </c>
      <c r="AV195" s="11" t="s">
        <v>83</v>
      </c>
      <c r="AW195" s="11" t="s">
        <v>37</v>
      </c>
      <c r="AX195" s="11" t="s">
        <v>73</v>
      </c>
      <c r="AY195" s="187" t="s">
        <v>178</v>
      </c>
    </row>
    <row r="196" spans="2:51" s="12" customFormat="1" ht="13.5">
      <c r="B196" s="194"/>
      <c r="D196" s="186" t="s">
        <v>186</v>
      </c>
      <c r="E196" s="195" t="s">
        <v>5</v>
      </c>
      <c r="F196" s="196" t="s">
        <v>188</v>
      </c>
      <c r="H196" s="197">
        <v>82.646</v>
      </c>
      <c r="I196" s="198"/>
      <c r="L196" s="194"/>
      <c r="M196" s="199"/>
      <c r="N196" s="200"/>
      <c r="O196" s="200"/>
      <c r="P196" s="200"/>
      <c r="Q196" s="200"/>
      <c r="R196" s="200"/>
      <c r="S196" s="200"/>
      <c r="T196" s="201"/>
      <c r="AT196" s="195" t="s">
        <v>186</v>
      </c>
      <c r="AU196" s="195" t="s">
        <v>83</v>
      </c>
      <c r="AV196" s="12" t="s">
        <v>185</v>
      </c>
      <c r="AW196" s="12" t="s">
        <v>37</v>
      </c>
      <c r="AX196" s="12" t="s">
        <v>81</v>
      </c>
      <c r="AY196" s="195" t="s">
        <v>178</v>
      </c>
    </row>
    <row r="197" spans="2:65" s="1" customFormat="1" ht="38.25" customHeight="1">
      <c r="B197" s="172"/>
      <c r="C197" s="173" t="s">
        <v>291</v>
      </c>
      <c r="D197" s="173" t="s">
        <v>180</v>
      </c>
      <c r="E197" s="174" t="s">
        <v>994</v>
      </c>
      <c r="F197" s="175" t="s">
        <v>995</v>
      </c>
      <c r="G197" s="176" t="s">
        <v>560</v>
      </c>
      <c r="H197" s="212"/>
      <c r="I197" s="178"/>
      <c r="J197" s="179">
        <f>ROUND(I197*H197,2)</f>
        <v>0</v>
      </c>
      <c r="K197" s="175" t="s">
        <v>267</v>
      </c>
      <c r="L197" s="39"/>
      <c r="M197" s="180" t="s">
        <v>5</v>
      </c>
      <c r="N197" s="216" t="s">
        <v>44</v>
      </c>
      <c r="O197" s="217"/>
      <c r="P197" s="218">
        <f>O197*H197</f>
        <v>0</v>
      </c>
      <c r="Q197" s="218">
        <v>0</v>
      </c>
      <c r="R197" s="218">
        <f>Q197*H197</f>
        <v>0</v>
      </c>
      <c r="S197" s="218">
        <v>0</v>
      </c>
      <c r="T197" s="219">
        <f>S197*H197</f>
        <v>0</v>
      </c>
      <c r="AR197" s="22" t="s">
        <v>218</v>
      </c>
      <c r="AT197" s="22" t="s">
        <v>180</v>
      </c>
      <c r="AU197" s="22" t="s">
        <v>83</v>
      </c>
      <c r="AY197" s="22" t="s">
        <v>178</v>
      </c>
      <c r="BE197" s="184">
        <f>IF(N197="základní",J197,0)</f>
        <v>0</v>
      </c>
      <c r="BF197" s="184">
        <f>IF(N197="snížená",J197,0)</f>
        <v>0</v>
      </c>
      <c r="BG197" s="184">
        <f>IF(N197="zákl. přenesená",J197,0)</f>
        <v>0</v>
      </c>
      <c r="BH197" s="184">
        <f>IF(N197="sníž. přenesená",J197,0)</f>
        <v>0</v>
      </c>
      <c r="BI197" s="184">
        <f>IF(N197="nulová",J197,0)</f>
        <v>0</v>
      </c>
      <c r="BJ197" s="22" t="s">
        <v>81</v>
      </c>
      <c r="BK197" s="184">
        <f>ROUND(I197*H197,2)</f>
        <v>0</v>
      </c>
      <c r="BL197" s="22" t="s">
        <v>218</v>
      </c>
      <c r="BM197" s="22" t="s">
        <v>390</v>
      </c>
    </row>
    <row r="198" spans="2:12" s="1" customFormat="1" ht="6.95" customHeight="1">
      <c r="B198" s="54"/>
      <c r="C198" s="55"/>
      <c r="D198" s="55"/>
      <c r="E198" s="55"/>
      <c r="F198" s="55"/>
      <c r="G198" s="55"/>
      <c r="H198" s="55"/>
      <c r="I198" s="125"/>
      <c r="J198" s="55"/>
      <c r="K198" s="55"/>
      <c r="L198" s="39"/>
    </row>
  </sheetData>
  <autoFilter ref="C87:K197"/>
  <mergeCells count="10">
    <mergeCell ref="J51:J52"/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ALENAPC\alena_vratna</dc:creator>
  <cp:keywords/>
  <dc:description/>
  <cp:lastModifiedBy>Kadleček</cp:lastModifiedBy>
  <dcterms:created xsi:type="dcterms:W3CDTF">2018-10-05T09:19:33Z</dcterms:created>
  <dcterms:modified xsi:type="dcterms:W3CDTF">2018-10-05T11:57:58Z</dcterms:modified>
  <cp:category/>
  <cp:version/>
  <cp:contentType/>
  <cp:contentStatus/>
</cp:coreProperties>
</file>