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eva.pirklova\Documents\Kros\"/>
    </mc:Choice>
  </mc:AlternateContent>
  <bookViews>
    <workbookView xWindow="0" yWindow="0" windowWidth="0" windowHeight="0"/>
  </bookViews>
  <sheets>
    <sheet name="Rekapitulace stavby" sheetId="1" r:id="rId1"/>
    <sheet name="2025-175_3 - Zázemí cestá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'2025-175_3 - Zázemí cestá...'!$C$133:$K$546</definedName>
    <definedName name="_xlnm.Print_Area" localSheetId="1">'2025-175_3 - Zázemí cestá...'!$C$123:$K$546</definedName>
    <definedName name="_xlnm.Print_Titles" localSheetId="1">'2025-175_3 - Zázemí cestá...'!$133:$133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544"/>
  <c r="BH544"/>
  <c r="BG544"/>
  <c r="BF544"/>
  <c r="T544"/>
  <c r="T543"/>
  <c r="R544"/>
  <c r="R543"/>
  <c r="P544"/>
  <c r="P543"/>
  <c r="BI540"/>
  <c r="BH540"/>
  <c r="BG540"/>
  <c r="BF540"/>
  <c r="T540"/>
  <c r="R540"/>
  <c r="P540"/>
  <c r="BI537"/>
  <c r="BH537"/>
  <c r="BG537"/>
  <c r="BF537"/>
  <c r="T537"/>
  <c r="R537"/>
  <c r="P537"/>
  <c r="BI533"/>
  <c r="BH533"/>
  <c r="BG533"/>
  <c r="BF533"/>
  <c r="T533"/>
  <c r="T532"/>
  <c r="R533"/>
  <c r="R532"/>
  <c r="P533"/>
  <c r="P532"/>
  <c r="BI530"/>
  <c r="BH530"/>
  <c r="BG530"/>
  <c r="BF530"/>
  <c r="T530"/>
  <c r="T529"/>
  <c r="R530"/>
  <c r="R529"/>
  <c r="P530"/>
  <c r="P529"/>
  <c r="BI526"/>
  <c r="BH526"/>
  <c r="BG526"/>
  <c r="BF526"/>
  <c r="T526"/>
  <c r="R526"/>
  <c r="P526"/>
  <c r="BI524"/>
  <c r="BH524"/>
  <c r="BG524"/>
  <c r="BF524"/>
  <c r="T524"/>
  <c r="R524"/>
  <c r="P524"/>
  <c r="BI521"/>
  <c r="BH521"/>
  <c r="BG521"/>
  <c r="BF521"/>
  <c r="T521"/>
  <c r="R521"/>
  <c r="P521"/>
  <c r="BI518"/>
  <c r="BH518"/>
  <c r="BG518"/>
  <c r="BF518"/>
  <c r="T518"/>
  <c r="R518"/>
  <c r="P518"/>
  <c r="BI515"/>
  <c r="BH515"/>
  <c r="BG515"/>
  <c r="BF515"/>
  <c r="T515"/>
  <c r="R515"/>
  <c r="P515"/>
  <c r="BI512"/>
  <c r="BH512"/>
  <c r="BG512"/>
  <c r="BF512"/>
  <c r="T512"/>
  <c r="R512"/>
  <c r="P512"/>
  <c r="BI510"/>
  <c r="BH510"/>
  <c r="BG510"/>
  <c r="BF510"/>
  <c r="T510"/>
  <c r="R510"/>
  <c r="P510"/>
  <c r="BI507"/>
  <c r="BH507"/>
  <c r="BG507"/>
  <c r="BF507"/>
  <c r="T507"/>
  <c r="R507"/>
  <c r="P507"/>
  <c r="BI504"/>
  <c r="BH504"/>
  <c r="BG504"/>
  <c r="BF504"/>
  <c r="T504"/>
  <c r="R504"/>
  <c r="P504"/>
  <c r="BI500"/>
  <c r="BH500"/>
  <c r="BG500"/>
  <c r="BF500"/>
  <c r="T500"/>
  <c r="R500"/>
  <c r="P500"/>
  <c r="BI497"/>
  <c r="BH497"/>
  <c r="BG497"/>
  <c r="BF497"/>
  <c r="T497"/>
  <c r="T496"/>
  <c r="R497"/>
  <c r="R496"/>
  <c r="P497"/>
  <c r="P496"/>
  <c r="BI494"/>
  <c r="BH494"/>
  <c r="BG494"/>
  <c r="BF494"/>
  <c r="T494"/>
  <c r="R494"/>
  <c r="P494"/>
  <c r="BI492"/>
  <c r="BH492"/>
  <c r="BG492"/>
  <c r="BF492"/>
  <c r="T492"/>
  <c r="R492"/>
  <c r="P492"/>
  <c r="BI490"/>
  <c r="BH490"/>
  <c r="BG490"/>
  <c r="BF490"/>
  <c r="T490"/>
  <c r="R490"/>
  <c r="P490"/>
  <c r="BI488"/>
  <c r="BH488"/>
  <c r="BG488"/>
  <c r="BF488"/>
  <c r="T488"/>
  <c r="R488"/>
  <c r="P488"/>
  <c r="BI485"/>
  <c r="BH485"/>
  <c r="BG485"/>
  <c r="BF485"/>
  <c r="T485"/>
  <c r="R485"/>
  <c r="P485"/>
  <c r="BI483"/>
  <c r="BH483"/>
  <c r="BG483"/>
  <c r="BF483"/>
  <c r="T483"/>
  <c r="R483"/>
  <c r="P483"/>
  <c r="BI480"/>
  <c r="BH480"/>
  <c r="BG480"/>
  <c r="BF480"/>
  <c r="T480"/>
  <c r="R480"/>
  <c r="P480"/>
  <c r="BI478"/>
  <c r="BH478"/>
  <c r="BG478"/>
  <c r="BF478"/>
  <c r="T478"/>
  <c r="R478"/>
  <c r="P478"/>
  <c r="BI475"/>
  <c r="BH475"/>
  <c r="BG475"/>
  <c r="BF475"/>
  <c r="T475"/>
  <c r="R475"/>
  <c r="P475"/>
  <c r="BI473"/>
  <c r="BH473"/>
  <c r="BG473"/>
  <c r="BF473"/>
  <c r="T473"/>
  <c r="R473"/>
  <c r="P473"/>
  <c r="BI470"/>
  <c r="BH470"/>
  <c r="BG470"/>
  <c r="BF470"/>
  <c r="T470"/>
  <c r="R470"/>
  <c r="P470"/>
  <c r="BI467"/>
  <c r="BH467"/>
  <c r="BG467"/>
  <c r="BF467"/>
  <c r="T467"/>
  <c r="R467"/>
  <c r="P467"/>
  <c r="BI463"/>
  <c r="BH463"/>
  <c r="BG463"/>
  <c r="BF463"/>
  <c r="T463"/>
  <c r="R463"/>
  <c r="P463"/>
  <c r="BI461"/>
  <c r="BH461"/>
  <c r="BG461"/>
  <c r="BF461"/>
  <c r="T461"/>
  <c r="R461"/>
  <c r="P461"/>
  <c r="BI458"/>
  <c r="BH458"/>
  <c r="BG458"/>
  <c r="BF458"/>
  <c r="T458"/>
  <c r="R458"/>
  <c r="P458"/>
  <c r="BI454"/>
  <c r="BH454"/>
  <c r="BG454"/>
  <c r="BF454"/>
  <c r="T454"/>
  <c r="T453"/>
  <c r="R454"/>
  <c r="R453"/>
  <c r="P454"/>
  <c r="P453"/>
  <c r="BI450"/>
  <c r="BH450"/>
  <c r="BG450"/>
  <c r="BF450"/>
  <c r="T450"/>
  <c r="R450"/>
  <c r="P450"/>
  <c r="BI448"/>
  <c r="BH448"/>
  <c r="BG448"/>
  <c r="BF448"/>
  <c r="T448"/>
  <c r="R448"/>
  <c r="P448"/>
  <c r="BI445"/>
  <c r="BH445"/>
  <c r="BG445"/>
  <c r="BF445"/>
  <c r="T445"/>
  <c r="R445"/>
  <c r="P445"/>
  <c r="BI443"/>
  <c r="BH443"/>
  <c r="BG443"/>
  <c r="BF443"/>
  <c r="T443"/>
  <c r="R443"/>
  <c r="P443"/>
  <c r="BI440"/>
  <c r="BH440"/>
  <c r="BG440"/>
  <c r="BF440"/>
  <c r="T440"/>
  <c r="R440"/>
  <c r="P440"/>
  <c r="BI435"/>
  <c r="BH435"/>
  <c r="BG435"/>
  <c r="BF435"/>
  <c r="T435"/>
  <c r="R435"/>
  <c r="P435"/>
  <c r="BI432"/>
  <c r="BH432"/>
  <c r="BG432"/>
  <c r="BF432"/>
  <c r="T432"/>
  <c r="R432"/>
  <c r="P432"/>
  <c r="BI429"/>
  <c r="BH429"/>
  <c r="BG429"/>
  <c r="BF429"/>
  <c r="T429"/>
  <c r="R429"/>
  <c r="P429"/>
  <c r="BI425"/>
  <c r="BH425"/>
  <c r="BG425"/>
  <c r="BF425"/>
  <c r="T425"/>
  <c r="R425"/>
  <c r="P425"/>
  <c r="BI423"/>
  <c r="BH423"/>
  <c r="BG423"/>
  <c r="BF423"/>
  <c r="T423"/>
  <c r="R423"/>
  <c r="P423"/>
  <c r="BI420"/>
  <c r="BH420"/>
  <c r="BG420"/>
  <c r="BF420"/>
  <c r="T420"/>
  <c r="R420"/>
  <c r="P420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2"/>
  <c r="BH402"/>
  <c r="BG402"/>
  <c r="BF402"/>
  <c r="T402"/>
  <c r="R402"/>
  <c r="P402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2"/>
  <c r="BH392"/>
  <c r="BG392"/>
  <c r="BF392"/>
  <c r="T392"/>
  <c r="R392"/>
  <c r="P392"/>
  <c r="BI390"/>
  <c r="BH390"/>
  <c r="BG390"/>
  <c r="BF390"/>
  <c r="T390"/>
  <c r="R390"/>
  <c r="P390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0"/>
  <c r="BH380"/>
  <c r="BG380"/>
  <c r="BF380"/>
  <c r="T380"/>
  <c r="R380"/>
  <c r="P380"/>
  <c r="BI378"/>
  <c r="BH378"/>
  <c r="BG378"/>
  <c r="BF378"/>
  <c r="T378"/>
  <c r="R378"/>
  <c r="P378"/>
  <c r="BI375"/>
  <c r="BH375"/>
  <c r="BG375"/>
  <c r="BF375"/>
  <c r="T375"/>
  <c r="R375"/>
  <c r="P375"/>
  <c r="BI373"/>
  <c r="BH373"/>
  <c r="BG373"/>
  <c r="BF373"/>
  <c r="T373"/>
  <c r="R373"/>
  <c r="P373"/>
  <c r="BI370"/>
  <c r="BH370"/>
  <c r="BG370"/>
  <c r="BF370"/>
  <c r="T370"/>
  <c r="R370"/>
  <c r="P370"/>
  <c r="BI368"/>
  <c r="BH368"/>
  <c r="BG368"/>
  <c r="BF368"/>
  <c r="T368"/>
  <c r="R368"/>
  <c r="P368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R360"/>
  <c r="P360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0"/>
  <c r="BH350"/>
  <c r="BG350"/>
  <c r="BF350"/>
  <c r="T350"/>
  <c r="R350"/>
  <c r="P350"/>
  <c r="BI348"/>
  <c r="BH348"/>
  <c r="BG348"/>
  <c r="BF348"/>
  <c r="T348"/>
  <c r="R348"/>
  <c r="P348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T326"/>
  <c r="R327"/>
  <c r="R326"/>
  <c r="P327"/>
  <c r="P326"/>
  <c r="BI323"/>
  <c r="BH323"/>
  <c r="BG323"/>
  <c r="BF323"/>
  <c r="T323"/>
  <c r="R323"/>
  <c r="P323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0"/>
  <c r="BH220"/>
  <c r="BG220"/>
  <c r="BF220"/>
  <c r="T220"/>
  <c r="T219"/>
  <c r="R220"/>
  <c r="R219"/>
  <c r="P220"/>
  <c r="P219"/>
  <c r="BI217"/>
  <c r="BH217"/>
  <c r="BG217"/>
  <c r="BF217"/>
  <c r="T217"/>
  <c r="T216"/>
  <c r="R217"/>
  <c r="R216"/>
  <c r="P217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J131"/>
  <c r="J130"/>
  <c r="F130"/>
  <c r="F128"/>
  <c r="E126"/>
  <c r="J90"/>
  <c r="J89"/>
  <c r="F89"/>
  <c r="F87"/>
  <c r="E85"/>
  <c r="J16"/>
  <c r="E16"/>
  <c r="F90"/>
  <c r="J15"/>
  <c r="J10"/>
  <c r="J87"/>
  <c i="1" r="L90"/>
  <c r="AM90"/>
  <c r="AM89"/>
  <c r="L89"/>
  <c r="AM87"/>
  <c r="L87"/>
  <c r="L85"/>
  <c r="L84"/>
  <c i="2" r="J544"/>
  <c r="J540"/>
  <c r="BK537"/>
  <c r="BK533"/>
  <c r="J530"/>
  <c r="J526"/>
  <c r="BK515"/>
  <c r="BK512"/>
  <c r="BK504"/>
  <c r="J494"/>
  <c r="J490"/>
  <c r="J485"/>
  <c r="BK483"/>
  <c r="J478"/>
  <c r="BK463"/>
  <c r="J435"/>
  <c r="J432"/>
  <c r="BK416"/>
  <c r="BK413"/>
  <c r="J410"/>
  <c r="J363"/>
  <c r="BK358"/>
  <c r="J355"/>
  <c r="J353"/>
  <c r="J350"/>
  <c r="BK316"/>
  <c r="J313"/>
  <c r="J289"/>
  <c r="J283"/>
  <c r="BK264"/>
  <c r="J246"/>
  <c r="J238"/>
  <c r="BK233"/>
  <c r="J230"/>
  <c r="BK220"/>
  <c r="J217"/>
  <c r="J213"/>
  <c r="J210"/>
  <c r="BK155"/>
  <c r="J149"/>
  <c i="1" r="AS94"/>
  <c i="2" r="BK507"/>
  <c r="BK404"/>
  <c r="J399"/>
  <c r="BK395"/>
  <c r="BK373"/>
  <c r="BK368"/>
  <c r="BK365"/>
  <c r="BK363"/>
  <c r="BK348"/>
  <c r="J316"/>
  <c r="BK304"/>
  <c r="J270"/>
  <c r="BK262"/>
  <c r="J255"/>
  <c r="J207"/>
  <c r="BK204"/>
  <c r="J186"/>
  <c r="BK169"/>
  <c r="BK143"/>
  <c r="J140"/>
  <c r="BK448"/>
  <c r="J425"/>
  <c r="BK343"/>
  <c r="BK330"/>
  <c r="J292"/>
  <c r="J281"/>
  <c r="BK217"/>
  <c r="BK184"/>
  <c r="J177"/>
  <c r="BK146"/>
  <c r="BK544"/>
  <c r="BK540"/>
  <c r="J537"/>
  <c r="J518"/>
  <c r="BK510"/>
  <c r="BK500"/>
  <c r="BK470"/>
  <c r="J461"/>
  <c r="J458"/>
  <c r="J450"/>
  <c r="BK445"/>
  <c r="J443"/>
  <c r="J407"/>
  <c r="J387"/>
  <c r="BK383"/>
  <c r="BK380"/>
  <c r="BK375"/>
  <c r="J370"/>
  <c r="J368"/>
  <c r="J343"/>
  <c r="J340"/>
  <c r="BK295"/>
  <c r="BK267"/>
  <c r="BK258"/>
  <c r="BK238"/>
  <c r="J236"/>
  <c r="J233"/>
  <c r="BK224"/>
  <c r="BK201"/>
  <c r="J198"/>
  <c r="J195"/>
  <c r="BK192"/>
  <c r="J153"/>
  <c r="J146"/>
  <c r="J137"/>
  <c r="J488"/>
  <c r="J475"/>
  <c r="J448"/>
  <c r="J445"/>
  <c r="J429"/>
  <c r="J402"/>
  <c r="BK399"/>
  <c r="BK360"/>
  <c r="J307"/>
  <c r="BK301"/>
  <c r="BK298"/>
  <c r="BK279"/>
  <c r="J277"/>
  <c r="BK274"/>
  <c r="BK243"/>
  <c r="BK241"/>
  <c r="BK210"/>
  <c r="J204"/>
  <c r="J184"/>
  <c r="BK181"/>
  <c r="BK174"/>
  <c r="J172"/>
  <c r="J161"/>
  <c r="BK137"/>
  <c r="J497"/>
  <c r="BK494"/>
  <c r="BK475"/>
  <c r="BK450"/>
  <c r="J392"/>
  <c r="BK385"/>
  <c r="BK355"/>
  <c r="BK323"/>
  <c r="BK319"/>
  <c r="J295"/>
  <c r="BK289"/>
  <c r="BK286"/>
  <c r="BK272"/>
  <c r="J267"/>
  <c r="J224"/>
  <c r="J201"/>
  <c r="J169"/>
  <c r="BK167"/>
  <c r="BK161"/>
  <c r="BK485"/>
  <c r="BK480"/>
  <c r="BK435"/>
  <c r="BK429"/>
  <c r="J423"/>
  <c r="J420"/>
  <c r="BK387"/>
  <c r="J378"/>
  <c r="BK350"/>
  <c r="BK345"/>
  <c r="J333"/>
  <c r="J323"/>
  <c r="J507"/>
  <c r="BK497"/>
  <c r="BK492"/>
  <c r="BK478"/>
  <c r="BK473"/>
  <c r="J467"/>
  <c r="J454"/>
  <c r="J440"/>
  <c r="BK432"/>
  <c r="BK423"/>
  <c r="J416"/>
  <c r="J413"/>
  <c r="BK402"/>
  <c r="J397"/>
  <c r="J390"/>
  <c r="J385"/>
  <c r="J383"/>
  <c r="J375"/>
  <c r="BK338"/>
  <c r="BK335"/>
  <c r="BK333"/>
  <c r="BK327"/>
  <c r="BK283"/>
  <c r="BK255"/>
  <c r="BK252"/>
  <c r="BK230"/>
  <c r="J227"/>
  <c r="BK189"/>
  <c r="BK186"/>
  <c r="J164"/>
  <c r="BK158"/>
  <c r="J155"/>
  <c r="J533"/>
  <c r="BK530"/>
  <c r="BK526"/>
  <c r="BK524"/>
  <c r="J524"/>
  <c r="BK521"/>
  <c r="J521"/>
  <c r="BK518"/>
  <c r="J515"/>
  <c r="J512"/>
  <c r="J510"/>
  <c r="J504"/>
  <c r="J500"/>
  <c r="J492"/>
  <c r="BK490"/>
  <c r="BK488"/>
  <c r="J483"/>
  <c r="J480"/>
  <c r="J473"/>
  <c r="J470"/>
  <c r="BK467"/>
  <c r="J463"/>
  <c r="BK461"/>
  <c r="BK458"/>
  <c r="BK454"/>
  <c r="BK443"/>
  <c r="BK440"/>
  <c r="BK425"/>
  <c r="BK420"/>
  <c r="BK410"/>
  <c r="BK407"/>
  <c r="J404"/>
  <c r="BK397"/>
  <c r="J395"/>
  <c r="BK392"/>
  <c r="BK390"/>
  <c r="J380"/>
  <c r="BK378"/>
  <c r="J373"/>
  <c r="BK370"/>
  <c r="J365"/>
  <c r="J360"/>
  <c r="J358"/>
  <c r="BK353"/>
  <c r="J348"/>
  <c r="J345"/>
  <c r="BK340"/>
  <c r="J338"/>
  <c r="J335"/>
  <c r="J330"/>
  <c r="J327"/>
  <c r="J319"/>
  <c r="BK313"/>
  <c r="BK310"/>
  <c r="BK307"/>
  <c r="J301"/>
  <c r="J298"/>
  <c r="BK292"/>
  <c r="J286"/>
  <c r="BK281"/>
  <c r="J279"/>
  <c r="BK277"/>
  <c r="J274"/>
  <c r="J272"/>
  <c r="BK270"/>
  <c r="J264"/>
  <c r="J262"/>
  <c r="J252"/>
  <c r="BK249"/>
  <c r="J243"/>
  <c r="J241"/>
  <c r="BK236"/>
  <c r="J220"/>
  <c r="BK213"/>
  <c r="BK207"/>
  <c r="BK198"/>
  <c r="BK195"/>
  <c r="J192"/>
  <c r="J189"/>
  <c r="J181"/>
  <c r="BK177"/>
  <c r="J174"/>
  <c r="BK172"/>
  <c r="J167"/>
  <c r="BK164"/>
  <c r="BK153"/>
  <c r="BK149"/>
  <c r="J143"/>
  <c r="BK140"/>
  <c r="J310"/>
  <c r="J304"/>
  <c r="J258"/>
  <c r="J249"/>
  <c r="BK246"/>
  <c r="BK227"/>
  <c r="J158"/>
  <c l="1" r="T136"/>
  <c r="T180"/>
  <c r="P223"/>
  <c r="R245"/>
  <c r="P329"/>
  <c r="R329"/>
  <c r="T329"/>
  <c r="BK419"/>
  <c r="J419"/>
  <c r="J104"/>
  <c r="P419"/>
  <c r="R419"/>
  <c r="T419"/>
  <c r="BK428"/>
  <c r="J428"/>
  <c r="J105"/>
  <c r="P428"/>
  <c r="R428"/>
  <c r="T428"/>
  <c r="BK439"/>
  <c r="J439"/>
  <c r="J107"/>
  <c r="P439"/>
  <c r="R439"/>
  <c r="T439"/>
  <c r="BK457"/>
  <c r="J457"/>
  <c r="J109"/>
  <c r="P457"/>
  <c r="R457"/>
  <c r="T457"/>
  <c r="BK466"/>
  <c r="J466"/>
  <c r="J110"/>
  <c r="P466"/>
  <c r="R466"/>
  <c r="T466"/>
  <c r="BK499"/>
  <c r="J499"/>
  <c r="J112"/>
  <c r="P499"/>
  <c r="R499"/>
  <c r="T499"/>
  <c r="BK536"/>
  <c r="J536"/>
  <c r="J115"/>
  <c r="BK180"/>
  <c r="J180"/>
  <c r="J97"/>
  <c r="R180"/>
  <c r="T223"/>
  <c r="R536"/>
  <c r="P136"/>
  <c r="R223"/>
  <c r="T536"/>
  <c r="P180"/>
  <c r="BK329"/>
  <c r="J329"/>
  <c r="J103"/>
  <c r="P536"/>
  <c r="BK136"/>
  <c r="J136"/>
  <c r="J96"/>
  <c r="T245"/>
  <c r="R136"/>
  <c r="R135"/>
  <c r="P245"/>
  <c r="BK245"/>
  <c r="J245"/>
  <c r="J101"/>
  <c r="BK223"/>
  <c r="J223"/>
  <c r="J100"/>
  <c r="BE189"/>
  <c r="BE195"/>
  <c r="BE201"/>
  <c r="BE236"/>
  <c r="BE238"/>
  <c r="BE267"/>
  <c r="BE286"/>
  <c r="BE298"/>
  <c r="BE323"/>
  <c r="F131"/>
  <c r="BE143"/>
  <c r="BE161"/>
  <c r="BE164"/>
  <c r="BE172"/>
  <c r="BE174"/>
  <c r="BE184"/>
  <c r="BE204"/>
  <c r="BE220"/>
  <c r="BE255"/>
  <c r="BE264"/>
  <c r="BE279"/>
  <c r="BE281"/>
  <c r="BE289"/>
  <c r="BE295"/>
  <c r="BE301"/>
  <c r="BE304"/>
  <c r="BE310"/>
  <c r="BE360"/>
  <c r="BE363"/>
  <c r="BE385"/>
  <c r="BE387"/>
  <c r="BE397"/>
  <c r="BE413"/>
  <c r="BE416"/>
  <c r="BE423"/>
  <c r="BE467"/>
  <c r="BE483"/>
  <c r="BE485"/>
  <c r="BE510"/>
  <c r="BE512"/>
  <c r="BE518"/>
  <c r="BE524"/>
  <c r="BE526"/>
  <c r="BK326"/>
  <c r="J326"/>
  <c r="J102"/>
  <c r="BK453"/>
  <c r="J453"/>
  <c r="J108"/>
  <c r="BK496"/>
  <c r="J496"/>
  <c r="J111"/>
  <c r="BK529"/>
  <c r="J529"/>
  <c r="J113"/>
  <c r="BK532"/>
  <c r="J532"/>
  <c r="J114"/>
  <c r="J128"/>
  <c r="BE169"/>
  <c r="BE181"/>
  <c r="BE243"/>
  <c r="BE246"/>
  <c r="BE258"/>
  <c r="BE277"/>
  <c r="BE313"/>
  <c r="BE458"/>
  <c r="BE480"/>
  <c r="BE494"/>
  <c r="BK216"/>
  <c r="J216"/>
  <c r="J98"/>
  <c r="BE316"/>
  <c r="BE340"/>
  <c r="BE353"/>
  <c r="BE461"/>
  <c r="BE470"/>
  <c r="BE492"/>
  <c r="BK219"/>
  <c r="J219"/>
  <c r="J99"/>
  <c r="BE137"/>
  <c r="BE146"/>
  <c r="BE149"/>
  <c r="BE155"/>
  <c r="BE230"/>
  <c r="BE233"/>
  <c r="BE348"/>
  <c r="BE365"/>
  <c r="BE368"/>
  <c r="BE370"/>
  <c r="BE378"/>
  <c r="BE410"/>
  <c r="BE440"/>
  <c r="BE463"/>
  <c r="BE500"/>
  <c r="BE507"/>
  <c r="BE140"/>
  <c r="BE153"/>
  <c r="BE186"/>
  <c r="BE207"/>
  <c r="BE249"/>
  <c r="BE252"/>
  <c r="BE283"/>
  <c r="BE292"/>
  <c r="BE319"/>
  <c r="BE335"/>
  <c r="BE338"/>
  <c r="BE350"/>
  <c r="BE355"/>
  <c r="BE407"/>
  <c r="BE432"/>
  <c r="BE443"/>
  <c r="BE454"/>
  <c r="BE490"/>
  <c r="BE497"/>
  <c r="BE504"/>
  <c r="BE217"/>
  <c r="BE227"/>
  <c r="BE262"/>
  <c r="BE270"/>
  <c r="BE307"/>
  <c r="BE327"/>
  <c r="BE333"/>
  <c r="BE392"/>
  <c r="BE420"/>
  <c r="BE435"/>
  <c r="BE448"/>
  <c r="BE475"/>
  <c r="BE478"/>
  <c r="BE488"/>
  <c r="BE515"/>
  <c r="BE530"/>
  <c r="BE533"/>
  <c r="BE537"/>
  <c r="BE167"/>
  <c r="BE198"/>
  <c r="BE210"/>
  <c r="BE345"/>
  <c r="BE395"/>
  <c r="BE399"/>
  <c r="BE404"/>
  <c r="BE473"/>
  <c r="BK543"/>
  <c r="J543"/>
  <c r="J116"/>
  <c r="BE177"/>
  <c r="BE192"/>
  <c r="BE213"/>
  <c r="BE272"/>
  <c r="BE330"/>
  <c r="BE343"/>
  <c r="BE358"/>
  <c r="BE390"/>
  <c r="BE158"/>
  <c r="BE224"/>
  <c r="BE241"/>
  <c r="BE274"/>
  <c r="BE373"/>
  <c r="BE375"/>
  <c r="BE380"/>
  <c r="BE383"/>
  <c r="BE402"/>
  <c r="BE425"/>
  <c r="BE429"/>
  <c r="BE445"/>
  <c r="BE450"/>
  <c r="BE521"/>
  <c r="BE540"/>
  <c r="BE544"/>
  <c r="F34"/>
  <c i="1" r="BC95"/>
  <c r="BC94"/>
  <c r="W32"/>
  <c i="2" r="F32"/>
  <c i="1" r="BA95"/>
  <c r="BA94"/>
  <c r="W30"/>
  <c i="2" r="J32"/>
  <c i="1" r="AW95"/>
  <c i="2" r="F35"/>
  <c i="1" r="BD95"/>
  <c r="BD94"/>
  <c r="W33"/>
  <c i="2" r="F33"/>
  <c i="1" r="BB95"/>
  <c r="BB94"/>
  <c r="W31"/>
  <c i="2" l="1" r="P135"/>
  <c r="P134"/>
  <c i="1" r="AU95"/>
  <c i="2" r="T438"/>
  <c r="R438"/>
  <c r="R134"/>
  <c r="P438"/>
  <c r="T135"/>
  <c r="T134"/>
  <c r="BK135"/>
  <c r="J135"/>
  <c r="J95"/>
  <c r="BK438"/>
  <c r="J438"/>
  <c r="J106"/>
  <c i="1" r="AU94"/>
  <c r="AW94"/>
  <c r="AK30"/>
  <c r="AY94"/>
  <c i="2" r="F31"/>
  <c i="1" r="AZ95"/>
  <c r="AZ94"/>
  <c r="W29"/>
  <c r="AX94"/>
  <c i="2" r="J31"/>
  <c i="1" r="AV95"/>
  <c r="AT95"/>
  <c i="2" l="1" r="BK134"/>
  <c r="J134"/>
  <c r="J28"/>
  <c i="1" r="AG95"/>
  <c r="AG94"/>
  <c r="AV94"/>
  <c r="AK29"/>
  <c l="1" r="AN95"/>
  <c i="2" r="J94"/>
  <c r="J37"/>
  <c i="1" r="AT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<sst xmlns="http://schemas.openxmlformats.org/spreadsheetml/2006/main">
  <si>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</si>
  <si>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</si>
  <si>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</si>
  <si>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</si>
  <si>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</si>
  <si>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{541074fb-b448-4622-92dd-abd3b9c06c6b}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</si>
  <si>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</si>
  <si>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</si>
  <si>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</si>
  <si>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</si>
  <si>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</si>
  <si>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</si>
  <si>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</si>
  <si>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</si>
  <si>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2025/175_3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</si>
  <si>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</si>
  <si>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</si>
  <si>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Zázemí cestářství Nové Strašecí</t>
  </si>
  <si>
    <t>KSO:</t>
  </si>
  <si>
    <t>CC-CZ:</t>
  </si>
  <si>
    <t>Místo:</t>
  </si>
  <si>
    <t xml:space="preserve">p.č. 1315/5 a  p.č. 3216, k.ú. Nové Strašecí</t>
  </si>
  <si>
    <t>Datum:</t>
  </si>
  <si>
    <t>7.4.2026</t>
  </si>
  <si>
    <t>Zadavatel:</t>
  </si>
  <si>
    <t>IČ:</t>
  </si>
  <si>
    <t>Středočeský kraj, Zborovská 81/11</t>
  </si>
  <si>
    <t>DIČ:</t>
  </si>
  <si>
    <t>Uchazeč:</t>
  </si>
  <si>
    <t>Vyplň údaj</t>
  </si>
  <si>
    <t>Projektant:</t>
  </si>
  <si>
    <t>KFJ project s.r.o. - Ing.arch.Marta Frgalová</t>
  </si>
  <si>
    <t>True</t>
  </si>
  <si>
    <t>Zpracovatel:</t>
  </si>
  <si>
    <t>KFJ project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</si>
  <si>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</si>
  <si>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</si>
  <si>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</si>
  <si>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</si>
  <si>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</si>
  <si>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</si>
  <si>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</si>
  <si>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</si>
  <si>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</si>
  <si>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</si>
  <si>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</si>
  <si>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</si>
  <si>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</si>
  <si>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</si>
  <si>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</si>
  <si>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</si>
  <si>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</si>
  <si>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</si>
  <si>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</si>
  <si>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</si>
  <si>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</si>
  <si>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</si>
  <si>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</si>
  <si>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</si>
  <si>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</si>
  <si>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</si>
  <si>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</si>
  <si>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</si>
  <si>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</si>
  <si>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</si>
  <si>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</si>
  <si>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</si>
  <si>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</si>
  <si>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</si>
  <si>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</si>
  <si>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</si>
  <si>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</si>
  <si>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</si>
  <si>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</si>
  <si>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</si>
  <si>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</si>
  <si>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</si>
  <si>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</si>
  <si>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</si>
  <si>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</si>
  <si>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</si>
  <si>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</si>
  <si>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</si>
  <si>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</si>
  <si>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</si>
  <si>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</si>
  <si>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</si>
  <si>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</si>
  <si>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</si>
  <si>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</si>
  <si>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</si>
  <si>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</si>
  <si>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</si>
  <si>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</si>
  <si>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</si>
  <si>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</si>
  <si>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</si>
  <si>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61 - Úprava povrchů vnitřních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</si>
  <si>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</si>
  <si>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</si>
  <si>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</si>
  <si>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</si>
  <si>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</si>
  <si>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712R00 - Sekundární střecha</t>
  </si>
  <si>
    <t xml:space="preserve">    713 - Izolace tepelné</t>
  </si>
  <si>
    <t xml:space="preserve">    725 - Zdravotechnika - zařizovací předměty</t>
  </si>
  <si>
    <t xml:space="preserve">    766 - Konstrukce truhlářské</t>
  </si>
  <si>
    <t xml:space="preserve">    767 - Konstrukce zámečnické</t>
  </si>
  <si>
    <t xml:space="preserve">    21-M - Elektromontáže</t>
  </si>
  <si>
    <t xml:space="preserve">    VRN3 - Zařízení staveniště</t>
  </si>
  <si>
    <t>VRN1 - Průzkumné, zeměměřičské a projektové práce</t>
  </si>
  <si>
    <t>VRN4 - Doklady k předání dokončené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</si>
  <si>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</si>
  <si>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</si>
  <si>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</si>
  <si>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</si>
  <si>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</si>
  <si>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</si>
  <si>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</si>
  <si>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</si>
  <si>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</si>
  <si>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</si>
  <si>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</si>
  <si>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</si>
  <si>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</si>
  <si>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</si>
  <si>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</si>
  <si>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</si>
  <si>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</si>
  <si>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</si>
  <si>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122251101</t>
  </si>
  <si>
    <t>Odkopávky a prokopávky nezapažené v hornině třídy těžitelnosti I skupiny 3 objem do 20 m3 strojně</t>
  </si>
  <si>
    <t>m3</t>
  </si>
  <si>
    <t>CS ÚRS 2026 01</t>
  </si>
  <si>
    <t>4</t>
  </si>
  <si>
    <t>-1426093158</t>
  </si>
  <si>
    <t>PP</t>
  </si>
  <si>
    <t>Online PSC</t>
  </si>
  <si>
    <t>https://podminky.urs.cz/item/CS_URS_2026_01/122251101</t>
  </si>
  <si>
    <t>131251100</t>
  </si>
  <si>
    <t>Hloubení jam nezapažených v hornině třídy těžitelnosti I skupiny 3 objem do 20 m3 strojně</t>
  </si>
  <si>
    <t>-1465310</t>
  </si>
  <si>
    <t>https://podminky.urs.cz/item/CS_URS_2026_01/131251100</t>
  </si>
  <si>
    <t>3</t>
  </si>
  <si>
    <t>131251103</t>
  </si>
  <si>
    <t>Hloubení jam nezapažených v hornině třídy těžitelnosti I skupiny 3 objem do 100 m3 strojně</t>
  </si>
  <si>
    <t>714240846</t>
  </si>
  <si>
    <t>https://podminky.urs.cz/item/CS_URS_2026_01/131251103</t>
  </si>
  <si>
    <t>132251102</t>
  </si>
  <si>
    <t>Hloubení rýh nezapažených š do 800 mm v hornině třídy těžitelnosti I skupiny 3 objem do 50 m3 strojně</t>
  </si>
  <si>
    <t>-1467362896</t>
  </si>
  <si>
    <t>https://podminky.urs.cz/item/CS_URS_2026_01/132251102</t>
  </si>
  <si>
    <t>5</t>
  </si>
  <si>
    <t>139951121</t>
  </si>
  <si>
    <t>Bourání kcí v hloubených vykopávkách ze zdiva z betonu prostého strojně</t>
  </si>
  <si>
    <t>1091491758</t>
  </si>
  <si>
    <t>https://podminky.urs.cz/item/CS_URS_2026_01/139951121</t>
  </si>
  <si>
    <t>P</t>
  </si>
  <si>
    <t>Poznámka k položce:_x000d_
předpoklad stávajících základových konstrukcí v místě vykopávek</t>
  </si>
  <si>
    <t>6</t>
  </si>
  <si>
    <t>162751117R00</t>
  </si>
  <si>
    <t>Vodorovné přemístění výkopku/sypaniny z horniny třídy těžitelnosti I skupiny 1 až 3 vč.dopravy na skládku či recyklační středisko</t>
  </si>
  <si>
    <t>1533492333</t>
  </si>
  <si>
    <t>7</t>
  </si>
  <si>
    <t>167151101</t>
  </si>
  <si>
    <t>Nakládání výkopku z hornin třídy těžitelnosti I skupiny 1 až 3 do 100 m3</t>
  </si>
  <si>
    <t>1914818700</t>
  </si>
  <si>
    <t>https://podminky.urs.cz/item/CS_URS_2026_01/167151101</t>
  </si>
  <si>
    <t>8</t>
  </si>
  <si>
    <t>171201231</t>
  </si>
  <si>
    <t>Poplatek za uložení zeminy a kamení na recyklační skládce (skládkovné) kód odpadu 17 05 04</t>
  </si>
  <si>
    <t>t</t>
  </si>
  <si>
    <t>-346315139</t>
  </si>
  <si>
    <t>https://podminky.urs.cz/item/CS_URS_2026_01/171201231</t>
  </si>
  <si>
    <t>9</t>
  </si>
  <si>
    <t>171251201</t>
  </si>
  <si>
    <t>Uložení sypaniny na skládky nebo meziskládky</t>
  </si>
  <si>
    <t>-1259066700</t>
  </si>
  <si>
    <t>https://podminky.urs.cz/item/CS_URS_2026_01/171251201</t>
  </si>
  <si>
    <t>10</t>
  </si>
  <si>
    <t>174151101</t>
  </si>
  <si>
    <t>Zásyp jam, šachet rýh nebo kolem objektů sypaninou se zhutněním</t>
  </si>
  <si>
    <t>-1709237379</t>
  </si>
  <si>
    <t>https://podminky.urs.cz/item/CS_URS_2026_01/174151101</t>
  </si>
  <si>
    <t>11</t>
  </si>
  <si>
    <t>M</t>
  </si>
  <si>
    <t>58343920</t>
  </si>
  <si>
    <t>kamenivo drcené hrubé frakce 16/22</t>
  </si>
  <si>
    <t>306611696</t>
  </si>
  <si>
    <t>175151101</t>
  </si>
  <si>
    <t>Obsypání potrubí strojně sypaninou bez prohození, uloženou do 3 m</t>
  </si>
  <si>
    <t>-779979009</t>
  </si>
  <si>
    <t>https://podminky.urs.cz/item/CS_URS_2026_01/175151101</t>
  </si>
  <si>
    <t>13</t>
  </si>
  <si>
    <t>58341334</t>
  </si>
  <si>
    <t>kamenivo drcené drobné frakce 0/2</t>
  </si>
  <si>
    <t>-1850413783</t>
  </si>
  <si>
    <t>14</t>
  </si>
  <si>
    <t>181111111</t>
  </si>
  <si>
    <t>Plošná úprava terénu do 500 m2 zemina skupiny 1 až 4 nerovnosti přes 50 do 100 mm v rovinně a svahu do 1:5</t>
  </si>
  <si>
    <t>m2</t>
  </si>
  <si>
    <t>-1080898933</t>
  </si>
  <si>
    <t>https://podminky.urs.cz/item/CS_URS_2026_01/181111111</t>
  </si>
  <si>
    <t>15</t>
  </si>
  <si>
    <t>997013861</t>
  </si>
  <si>
    <t>Poplatek za uložení stavebního odpadu na recyklační skládce (skládkovné) z prostého betonu kód odpadu 17 01 01</t>
  </si>
  <si>
    <t>-1146709771</t>
  </si>
  <si>
    <t>https://podminky.urs.cz/item/CS_URS_2026_01/997013861</t>
  </si>
  <si>
    <t>Zakládání</t>
  </si>
  <si>
    <t>16</t>
  </si>
  <si>
    <t>270001121</t>
  </si>
  <si>
    <t>Vytvoření prostupu průřezu přes 0,05 do 0,1 m2 v monolitických betonových základech tl do 0,5 m osazením vložek z trub, dílců, tvarovek do bednění</t>
  </si>
  <si>
    <t>kus</t>
  </si>
  <si>
    <t>-238966994</t>
  </si>
  <si>
    <t>https://podminky.urs.cz/item/CS_URS_2026_01/270001121</t>
  </si>
  <si>
    <t>17</t>
  </si>
  <si>
    <t>RMAT0001</t>
  </si>
  <si>
    <t>Tvarovka pro vytvoření prostupů pro odvětrání základů</t>
  </si>
  <si>
    <t>ks</t>
  </si>
  <si>
    <t>1853491205</t>
  </si>
  <si>
    <t>18</t>
  </si>
  <si>
    <t>271542211</t>
  </si>
  <si>
    <t>Podsyp pod základové konstrukce se zhutněním z netříděné štěrkodrtě</t>
  </si>
  <si>
    <t>-381379067</t>
  </si>
  <si>
    <t>https://podminky.urs.cz/item/CS_URS_2026_01/271542211</t>
  </si>
  <si>
    <t>19</t>
  </si>
  <si>
    <t>271572211</t>
  </si>
  <si>
    <t>Podsyp pod základové konstrukce se zhutněním z netříděného štěrkopísku</t>
  </si>
  <si>
    <t>525436074</t>
  </si>
  <si>
    <t>https://podminky.urs.cz/item/CS_URS_2026_01/271572211</t>
  </si>
  <si>
    <t>20</t>
  </si>
  <si>
    <t>273321311</t>
  </si>
  <si>
    <t>Základové desky ze ŽB bez zvýšených nároků na prostředí tř. C 16/20</t>
  </si>
  <si>
    <t>1898596881</t>
  </si>
  <si>
    <t>https://podminky.urs.cz/item/CS_URS_2026_01/273321311</t>
  </si>
  <si>
    <t>273351121</t>
  </si>
  <si>
    <t>Zřízení bednění základových desek</t>
  </si>
  <si>
    <t>-1819257832</t>
  </si>
  <si>
    <t>https://podminky.urs.cz/item/CS_URS_2026_01/273351121</t>
  </si>
  <si>
    <t>22</t>
  </si>
  <si>
    <t>273351122</t>
  </si>
  <si>
    <t>Odstranění bednění základových desek</t>
  </si>
  <si>
    <t>1050319084</t>
  </si>
  <si>
    <t>https://podminky.urs.cz/item/CS_URS_2026_01/273351122</t>
  </si>
  <si>
    <t>23</t>
  </si>
  <si>
    <t>273362021</t>
  </si>
  <si>
    <t>Výztuž základových desek svařovanými sítěmi Kari</t>
  </si>
  <si>
    <t>286179551</t>
  </si>
  <si>
    <t>https://podminky.urs.cz/item/CS_URS_2026_01/273362021</t>
  </si>
  <si>
    <t>24</t>
  </si>
  <si>
    <t>274313611</t>
  </si>
  <si>
    <t>Základové pasy z betonu tř. C 16/20</t>
  </si>
  <si>
    <t>1855025083</t>
  </si>
  <si>
    <t>https://podminky.urs.cz/item/CS_URS_2026_01/274313611</t>
  </si>
  <si>
    <t>25</t>
  </si>
  <si>
    <t>279113131</t>
  </si>
  <si>
    <t>Základová zeď tl přes 100 do 150 mm z tvárnic ztraceného bednění včetně výplně z betonu tř. C 16/20</t>
  </si>
  <si>
    <t>1774164232</t>
  </si>
  <si>
    <t>https://podminky.urs.cz/item/CS_URS_2026_01/279113131</t>
  </si>
  <si>
    <t>26</t>
  </si>
  <si>
    <t>279113134</t>
  </si>
  <si>
    <t>Základová zeď tl přes 250 do 300 mm z tvárnic ztraceného bednění včetně výplně z betonu tř. C 16/20</t>
  </si>
  <si>
    <t>1674720942</t>
  </si>
  <si>
    <t>https://podminky.urs.cz/item/CS_URS_2026_01/279113134</t>
  </si>
  <si>
    <t>27</t>
  </si>
  <si>
    <t>279361821</t>
  </si>
  <si>
    <t>Výztuž základových zdí nosných betonářskou ocelí 10 505</t>
  </si>
  <si>
    <t>1232092864</t>
  </si>
  <si>
    <t>https://podminky.urs.cz/item/CS_URS_2026_01/279361821</t>
  </si>
  <si>
    <t>Svislé a kompletní konstrukce</t>
  </si>
  <si>
    <t>28</t>
  </si>
  <si>
    <t>R-801-01</t>
  </si>
  <si>
    <t xml:space="preserve">Dodávka a montáž kompletního a plně funkčního modulárního objektu zázemí o celk. ploše cca 210 m², tvořeného sestavou 11 prostorových modulů (6 ks 9x3 m a 5 ks 6x3 m). </t>
  </si>
  <si>
    <t>soubor</t>
  </si>
  <si>
    <t>-1789374327</t>
  </si>
  <si>
    <t xml:space="preserve">Poznámka k položce:_x000d_
Technická specifikace:_x000d_
1. Tepelná technika a požární bezpečnost dle PD:_x000d_
Izolace stěn: minerální vata tl. 140 mm (=0,035 W/mK), vnitřní parozábrana._x000d_
Izolace střechy: minerální vata tl. 220 mm._x000d_
Izolace podlahy: tl. 100 mm + XPS tl. 40 mm (součinitel prostupu tepla)._x000d_
Požární odolnost: stěny a nosný rám REI 30 DP3, strop REI 15 DP3._x000d_
Dodávky a montáže prvků a zařízení požadovaných PBŘ stavby vč. provedení požárního zatěsnění prostupů technologií a stěn vč. dodání knihy požárních ucpávek._x000d_
2. Systém vytápění a ohřevu TV dle PD:_x000d_
Zdroj tepla: Kondenzační plynový kotel s plynulou modulací výkonu._x000d_
Příprava TV: Externí nepřímotopný zásobník teplé vody o objemu 180 l._x000d_
Rozvody: Teplovodní systém s deskovými otopnými tělesy a cirkulačním čerpadlem._x000d_
3. Výplně otvorů - dle tabulek prvků viz PD:_x000d_
4. Povrchy:_x000d_
Podlahy: Zátěžové PVC tl. 2,5 mm vč.soklů,, v sanitárních místnostech keramická protiskluzná dlažba R10+sokl, přechodové lišty, prahy, podlahové vpusti, podlahové kryté prostupy pro technologické rozvody ze spodní stavby._x000d_
Vnitřní obklady: Laminovaná dřevotříska tl. 10 mm (bílá), v mokrých provozech voděodolné cementotřískové/sádrovláknité desky._x000d_
Podhledy - dle PD_x000d_
5. Ostatní instalace dle PD:_x000d_
Kompletní vnitřní rozvody ZTI (voda/odpady/vpusti/zařizovací předměty, dešťové svody, cirkulační čerpadla, vodoměrné sestavy, ventily, ovtor s průchodkou v RAL - ochrana instalací proti zamrznutí mezi kontejnery),_x000d_
6. Elektroinstalace silno+slabo  (LED svítidla, nouzové osvětlení, hromosvod vč. uzemnění, příprava pro STA – dodávka a protažení kabelu na střechu, výložníky pro osvětlení včetně kabeláže a světla, datové dvojzásuvky zásuvky a RACK, vypínače, rozvaděče, revize ._x000d_
7.Plynovodní přípojka včetně souvisejících zemních prací. Nucené větrání (VZT) s ventilátory s doběhem._x000d_
8. Přístřešek nad vchodové dveře. Dodávka, osazení veškerých koncových prvků. _x000d_
Zprovoznění budovy včetně provedení souvisejících zkoušek, revizí, zkušebního provozu a předání příslušných výstupů.  Informační systém, evakuační plán, piktogramy na dveře, označení budovy cedulí objednatele, systém generálního klíče. _x000d_
V ceně je zahrnuta doprava na místo, jeřábové práce a montáž na připravenou spodní stavbu._x000d_
Technická specifikace vychází z projektové dokumentace pro provedení stavby zpracovaná KFJ project s.r.o. z 01/2025.Pro předejití pochybností, je PD pro provedení stavby  nadřazená tomuto výkazu výměr. _x000d_
</t>
  </si>
  <si>
    <t>Vodorovné konstrukce</t>
  </si>
  <si>
    <t>29</t>
  </si>
  <si>
    <t>451573111</t>
  </si>
  <si>
    <t>Lože pod potrubí otevřený výkop ze štěrkopísku</t>
  </si>
  <si>
    <t>1149535422</t>
  </si>
  <si>
    <t>https://podminky.urs.cz/item/CS_URS_2026_01/451573111</t>
  </si>
  <si>
    <t>Komunikace pozemní</t>
  </si>
  <si>
    <t>30</t>
  </si>
  <si>
    <t>564231011</t>
  </si>
  <si>
    <t>Podklad nebo podsyp ze štěrkopísku ŠP plochy do 100 m2 tl 100 mm</t>
  </si>
  <si>
    <t>-1745135527</t>
  </si>
  <si>
    <t>https://podminky.urs.cz/item/CS_URS_2026_01/564231011</t>
  </si>
  <si>
    <t>31</t>
  </si>
  <si>
    <t>564730001</t>
  </si>
  <si>
    <t>Podklad nebo kryt z kameniva hrubého drceného vel. 8-16 mm plochy do 100 m2 tl 100 mm</t>
  </si>
  <si>
    <t>1573202841</t>
  </si>
  <si>
    <t>https://podminky.urs.cz/item/CS_URS_2026_01/564730001</t>
  </si>
  <si>
    <t>32</t>
  </si>
  <si>
    <t>564760101</t>
  </si>
  <si>
    <t>Podklad nebo kryt z kameniva hrubého drceného vel. 16-32 mm plochy do 100 m2 tl 200 mm</t>
  </si>
  <si>
    <t>458771643</t>
  </si>
  <si>
    <t>https://podminky.urs.cz/item/CS_URS_2026_01/564760101</t>
  </si>
  <si>
    <t>33</t>
  </si>
  <si>
    <t>596211110</t>
  </si>
  <si>
    <t>Kladení zámkové dlažby komunikací pro pěší ručně tl 60 mm skupiny A pl do 50 m2</t>
  </si>
  <si>
    <t>-285874824</t>
  </si>
  <si>
    <t>https://podminky.urs.cz/item/CS_URS_2026_01/596211110</t>
  </si>
  <si>
    <t>34</t>
  </si>
  <si>
    <t>59245018</t>
  </si>
  <si>
    <t>dlažba skladebná betonová 200x100mm tl 60mm přírodní</t>
  </si>
  <si>
    <t>57107893</t>
  </si>
  <si>
    <t>35</t>
  </si>
  <si>
    <t>596841220</t>
  </si>
  <si>
    <t>Kladení betonové dlažby komunikací pro pěší do lože z cement malty velikosti přes 0,09 do 0,25 m2 pl do 50 m2</t>
  </si>
  <si>
    <t>-2031313747</t>
  </si>
  <si>
    <t>lepená cementovým flexibilním lepidlem, spáry vyplněné pružným tmelem.
podesta a schod. stupně komplet, úprava dlaždic pro odtok vody.</t>
  </si>
  <si>
    <t>https://podminky.urs.cz/item/CS_URS_2026_01/596841220</t>
  </si>
  <si>
    <t>36</t>
  </si>
  <si>
    <t>59246005</t>
  </si>
  <si>
    <t>dlažba plošná terasová betonová 400x400mm tl 50mm reliefní povrch</t>
  </si>
  <si>
    <t>-1857656042</t>
  </si>
  <si>
    <t>dlažba plošná terasová betonová 400x400mm tl 50mm reliefní povrch
podesta schodiště</t>
  </si>
  <si>
    <t>37</t>
  </si>
  <si>
    <t>MAT001</t>
  </si>
  <si>
    <t>Schodišťový prvek - univerzální betonový schod vhodný pro venkovní i technické plochy</t>
  </si>
  <si>
    <t>-1549897963</t>
  </si>
  <si>
    <t>Úpravy povrchů, podlahy a osazování výplní</t>
  </si>
  <si>
    <t>38</t>
  </si>
  <si>
    <t>622131111</t>
  </si>
  <si>
    <t>Polymercementový spojovací můstek vnějších stěn nanášený ručně</t>
  </si>
  <si>
    <t>221446825</t>
  </si>
  <si>
    <t>https://podminky.urs.cz/item/CS_URS_2026_01/622131111</t>
  </si>
  <si>
    <t>39</t>
  </si>
  <si>
    <t>622142001</t>
  </si>
  <si>
    <t>Sklovláknité pletivo vnějších stěn vtlačené do tmelu</t>
  </si>
  <si>
    <t>374435456</t>
  </si>
  <si>
    <t>https://podminky.urs.cz/item/CS_URS_2026_01/622142001</t>
  </si>
  <si>
    <t>40</t>
  </si>
  <si>
    <t>622151011</t>
  </si>
  <si>
    <t>Penetrační silikátový nátěr vnějších pastovitých tenkovrstvých omítek stěn</t>
  </si>
  <si>
    <t>CS ÚRS 2025 01</t>
  </si>
  <si>
    <t>-602485897</t>
  </si>
  <si>
    <t>https://podminky.urs.cz/item/CS_URS_2025_01/622151011</t>
  </si>
  <si>
    <t>41</t>
  </si>
  <si>
    <t>622151021</t>
  </si>
  <si>
    <t>Penetrační akrylátový nátěr vnějších mozaikových tenkovrstvých omítek stěn (sokl)</t>
  </si>
  <si>
    <t>CS ÚRS 2025 02</t>
  </si>
  <si>
    <t>592641827</t>
  </si>
  <si>
    <t>https://podminky.urs.cz/item/CS_URS_2025_02/622151021</t>
  </si>
  <si>
    <t>42</t>
  </si>
  <si>
    <t>622211023</t>
  </si>
  <si>
    <t>Montáž kontaktního zateplení vnějších stěn lepením a mechanickým kotvením polystyrénových desek do dřeva tl přes 80 do 120 mm</t>
  </si>
  <si>
    <t>-1419376615</t>
  </si>
  <si>
    <t>https://podminky.urs.cz/item/CS_URS_2026_01/622211023</t>
  </si>
  <si>
    <t>Poznámka k položce:_x000d_
obecně dodávka a montáž veškerých průchodek, krycí prvky, funkční vyřešení detailů napojení</t>
  </si>
  <si>
    <t>43</t>
  </si>
  <si>
    <t>28375950</t>
  </si>
  <si>
    <t>deska EPS 100 fasádní λ=0,037 tl 100mm</t>
  </si>
  <si>
    <t>1826792096</t>
  </si>
  <si>
    <t>44</t>
  </si>
  <si>
    <t>622251101</t>
  </si>
  <si>
    <t>Příplatek k cenám kontaktního zateplení vnějších stěn za zápustnou montáž a použití tepelněizolačních zátek z polystyrenu</t>
  </si>
  <si>
    <t>-893097324</t>
  </si>
  <si>
    <t>https://podminky.urs.cz/item/CS_URS_2026_01/622251101</t>
  </si>
  <si>
    <t>45</t>
  </si>
  <si>
    <t>622252001</t>
  </si>
  <si>
    <t>Montáž profilů kontaktního zateplení připevněných mechanicky</t>
  </si>
  <si>
    <t>m</t>
  </si>
  <si>
    <t>-415456990</t>
  </si>
  <si>
    <t>https://podminky.urs.cz/item/CS_URS_2026_01/622252001</t>
  </si>
  <si>
    <t>46</t>
  </si>
  <si>
    <t>28341040</t>
  </si>
  <si>
    <t>profil soklový PVC š 100mm</t>
  </si>
  <si>
    <t>-2134616622</t>
  </si>
  <si>
    <t>47</t>
  </si>
  <si>
    <t>28341037</t>
  </si>
  <si>
    <t>profil přechodový PVC s okapnicí pod omítku a výztužnou tkaninou pro zpevnění okapové hrany</t>
  </si>
  <si>
    <t>2046722165</t>
  </si>
  <si>
    <t>48</t>
  </si>
  <si>
    <t>622252002</t>
  </si>
  <si>
    <t>Montáž profilů kontaktního zateplení lepených</t>
  </si>
  <si>
    <t>1308545965</t>
  </si>
  <si>
    <t>https://podminky.urs.cz/item/CS_URS_2026_01/622252002</t>
  </si>
  <si>
    <t>49</t>
  </si>
  <si>
    <t>63127464</t>
  </si>
  <si>
    <t>profil rohový Al s výztužnou tkaninou š 100/100mm</t>
  </si>
  <si>
    <t>523430821</t>
  </si>
  <si>
    <t>50</t>
  </si>
  <si>
    <t>28342205</t>
  </si>
  <si>
    <t>profil napojovací okenní PVC s výztužnou tkaninou 6mm</t>
  </si>
  <si>
    <t>-1595642254</t>
  </si>
  <si>
    <t>51</t>
  </si>
  <si>
    <t>28341022</t>
  </si>
  <si>
    <t>profil napojovací parapetní PVC s výztužnou tkaninou</t>
  </si>
  <si>
    <t>-1990166239</t>
  </si>
  <si>
    <t>52</t>
  </si>
  <si>
    <t>622521012</t>
  </si>
  <si>
    <t>Tenkovrstvá silikátová zatíraná omítka zrnitost 1,5 mm vnějších stěn</t>
  </si>
  <si>
    <t>394455707</t>
  </si>
  <si>
    <t>https://podminky.urs.cz/item/CS_URS_2026_01/622521012</t>
  </si>
  <si>
    <t>53</t>
  </si>
  <si>
    <t>622511112</t>
  </si>
  <si>
    <t>Tenkovrstvá akrylátová mozaiková střednězrnná omítka vnějších stěn</t>
  </si>
  <si>
    <t>-1843089816</t>
  </si>
  <si>
    <t>https://podminky.urs.cz/item/CS_URS_2025_02/622511112</t>
  </si>
  <si>
    <t>54</t>
  </si>
  <si>
    <t>629991011</t>
  </si>
  <si>
    <t>Zakrytí výplní otvorů a svislých ploch fólií přilepenou lepící páskou</t>
  </si>
  <si>
    <t>854021722</t>
  </si>
  <si>
    <t>https://podminky.urs.cz/item/CS_URS_2026_01/629991011</t>
  </si>
  <si>
    <t>55</t>
  </si>
  <si>
    <t>629999011</t>
  </si>
  <si>
    <t>Příplatek k úpravám povrchů za provádění styku dvou barev nebo struktur na fasádě</t>
  </si>
  <si>
    <t>-2090405796</t>
  </si>
  <si>
    <t>https://podminky.urs.cz/item/CS_URS_2026_01/629999011</t>
  </si>
  <si>
    <t>56</t>
  </si>
  <si>
    <t>631311114</t>
  </si>
  <si>
    <t>Mazanina tl přes 50 do 80 mm z betonu prostého bez zvýšených nároků na prostředí tř. C 16/20</t>
  </si>
  <si>
    <t>1250858535</t>
  </si>
  <si>
    <t>https://podminky.urs.cz/item/CS_URS_2026_01/631311114</t>
  </si>
  <si>
    <t>57</t>
  </si>
  <si>
    <t>631319171</t>
  </si>
  <si>
    <t>Příplatek k mazanině tl přes 50 do 80 mm za stržení povrchu spodní vrstvy před vložením výztuže</t>
  </si>
  <si>
    <t>1750293746</t>
  </si>
  <si>
    <t>https://podminky.urs.cz/item/CS_URS_2026_01/631319171</t>
  </si>
  <si>
    <t>58</t>
  </si>
  <si>
    <t>631351101</t>
  </si>
  <si>
    <t>Zřízení bednění rýh a hran v podlahách</t>
  </si>
  <si>
    <t>212827801</t>
  </si>
  <si>
    <t>https://podminky.urs.cz/item/CS_URS_2026_01/631351101</t>
  </si>
  <si>
    <t>59</t>
  </si>
  <si>
    <t>631351102</t>
  </si>
  <si>
    <t>Odstranění bednění rýh a hran v podlahách</t>
  </si>
  <si>
    <t>1282788804</t>
  </si>
  <si>
    <t>https://podminky.urs.cz/item/CS_URS_2026_01/631351102</t>
  </si>
  <si>
    <t>60</t>
  </si>
  <si>
    <t>631362021</t>
  </si>
  <si>
    <t>Výztuž mazanin svařovanými sítěmi Kari</t>
  </si>
  <si>
    <t>36985775</t>
  </si>
  <si>
    <t>https://podminky.urs.cz/item/CS_URS_2026_01/631362021</t>
  </si>
  <si>
    <t>61</t>
  </si>
  <si>
    <t>637111111</t>
  </si>
  <si>
    <t>Okapový chodník ze štěrkopísku tl 100 mm s udusáním</t>
  </si>
  <si>
    <t>1840042562</t>
  </si>
  <si>
    <t>https://podminky.urs.cz/item/CS_URS_2026_01/637111111</t>
  </si>
  <si>
    <t>62</t>
  </si>
  <si>
    <t>637211131</t>
  </si>
  <si>
    <t>Okapový chodník z betonových dlaždic tl 40 mm do kameniva</t>
  </si>
  <si>
    <t>-291802455</t>
  </si>
  <si>
    <t>https://podminky.urs.cz/item/CS_URS_2026_01/637211131</t>
  </si>
  <si>
    <t>63</t>
  </si>
  <si>
    <t>637311131</t>
  </si>
  <si>
    <t>Okapový chodník z betonových záhonových obrubníků lože beton</t>
  </si>
  <si>
    <t>-108809602</t>
  </si>
  <si>
    <t>https://podminky.urs.cz/item/CS_URS_2026_01/637311131</t>
  </si>
  <si>
    <t>64</t>
  </si>
  <si>
    <t>644941112</t>
  </si>
  <si>
    <t>Osazování ventilačních mřížek velikosti přes 150 x 200 do 300 x 300 mm</t>
  </si>
  <si>
    <t>-1624351871</t>
  </si>
  <si>
    <t>https://podminky.urs.cz/item/CS_URS_2026_01/644941112</t>
  </si>
  <si>
    <t>Poznámka k položce:_x000d_
viz tabulka Zámečnické výrobky, OZN Z3</t>
  </si>
  <si>
    <t>65</t>
  </si>
  <si>
    <t>RMAT0002</t>
  </si>
  <si>
    <t>průvětrník mřížový s klapkami 250x250mm</t>
  </si>
  <si>
    <t>954321283</t>
  </si>
  <si>
    <t>Úprava povrchů vnitřních</t>
  </si>
  <si>
    <t>66</t>
  </si>
  <si>
    <t>Pol239</t>
  </si>
  <si>
    <t>Obdélníkové zrcadlo s fazetou o rozměru 60x80 cm, D+M, lepené na stěnu, v.1200mm od podlahy</t>
  </si>
  <si>
    <t>1712396893</t>
  </si>
  <si>
    <t>Poznámka k položce:_x000d_
součást dodávky modulárních staveb</t>
  </si>
  <si>
    <t>Vedení trubní dálková a přípojná</t>
  </si>
  <si>
    <t>67</t>
  </si>
  <si>
    <t>871181141</t>
  </si>
  <si>
    <t>Montáž potrubí z PE100 RC SDR 11 otevřený výkop svařovaných na tupo d 50 x 4,6 mm</t>
  </si>
  <si>
    <t>265891752</t>
  </si>
  <si>
    <t>https://podminky.urs.cz/item/CS_URS_2026_01/871181141</t>
  </si>
  <si>
    <t>68</t>
  </si>
  <si>
    <t>28613502</t>
  </si>
  <si>
    <t>potrubí vodovodní dvouvrstvé PE100 RC SDR11 50x4,6mm</t>
  </si>
  <si>
    <t>-836631856</t>
  </si>
  <si>
    <t>69</t>
  </si>
  <si>
    <t>871263120</t>
  </si>
  <si>
    <t>Montáž kanalizačního potrubí hladkého plnostěnného SN 4 z PVC-U DN 110</t>
  </si>
  <si>
    <t>1135417924</t>
  </si>
  <si>
    <t>https://podminky.urs.cz/item/CS_URS_2026_01/871263120</t>
  </si>
  <si>
    <t>70</t>
  </si>
  <si>
    <t>28611113</t>
  </si>
  <si>
    <t>trubka kanalizační PVC DN 110x1000mm SN4</t>
  </si>
  <si>
    <t>-563378984</t>
  </si>
  <si>
    <t>71</t>
  </si>
  <si>
    <t>871273120</t>
  </si>
  <si>
    <t>Montáž kanalizačního potrubí hladkého plnostěnného SN 4 z PVC-U DN 125</t>
  </si>
  <si>
    <t>-1655028309</t>
  </si>
  <si>
    <t>https://podminky.urs.cz/item/CS_URS_2026_01/871273120</t>
  </si>
  <si>
    <t>72</t>
  </si>
  <si>
    <t>28611126</t>
  </si>
  <si>
    <t>trubka kanalizační PVC DN 125x1000mm SN4</t>
  </si>
  <si>
    <t>-2056483313</t>
  </si>
  <si>
    <t>73</t>
  </si>
  <si>
    <t>871313120</t>
  </si>
  <si>
    <t>Montáž kanalizačního potrubí hladkého plnostěnného SN 4 z PVC-U DN 160</t>
  </si>
  <si>
    <t>-1684088480</t>
  </si>
  <si>
    <t>https://podminky.urs.cz/item/CS_URS_2026_01/871313120</t>
  </si>
  <si>
    <t>74</t>
  </si>
  <si>
    <t>28611131</t>
  </si>
  <si>
    <t>trubka kanalizační PVC DN 160x1000mm SN4</t>
  </si>
  <si>
    <t>-1533074682</t>
  </si>
  <si>
    <t>75</t>
  </si>
  <si>
    <t>877181101</t>
  </si>
  <si>
    <t>Montáž elektrospojek na vodovodním potrubí z PE trub d 50</t>
  </si>
  <si>
    <t>1169920615</t>
  </si>
  <si>
    <t>https://podminky.urs.cz/item/CS_URS_2026_01/877181101</t>
  </si>
  <si>
    <t>76</t>
  </si>
  <si>
    <t>28615971</t>
  </si>
  <si>
    <t>elektrospojka SDR11 PE 100 PN16 D 50mm</t>
  </si>
  <si>
    <t>-2026604523</t>
  </si>
  <si>
    <t>77</t>
  </si>
  <si>
    <t>877181112</t>
  </si>
  <si>
    <t>Montáž elektrokolen 90° na vodovodním potrubí z PE trub d 50</t>
  </si>
  <si>
    <t>-1031129234</t>
  </si>
  <si>
    <t>https://podminky.urs.cz/item/CS_URS_2026_01/877181112</t>
  </si>
  <si>
    <t>78</t>
  </si>
  <si>
    <t>28653054</t>
  </si>
  <si>
    <t>elektrokoleno 90° PE 100 D 50mm</t>
  </si>
  <si>
    <t>978151413</t>
  </si>
  <si>
    <t>79</t>
  </si>
  <si>
    <t>877181118</t>
  </si>
  <si>
    <t>Montáž elektrozáslepek na vodovodním potrubí z PE trub d 50</t>
  </si>
  <si>
    <t>-37673453</t>
  </si>
  <si>
    <t>https://podminky.urs.cz/item/CS_URS_2026_01/877181118</t>
  </si>
  <si>
    <t>80</t>
  </si>
  <si>
    <t>28615022</t>
  </si>
  <si>
    <t>elektrozáslepka SDR11 PE 100 PN16 D 50mm</t>
  </si>
  <si>
    <t>-435509064</t>
  </si>
  <si>
    <t>81</t>
  </si>
  <si>
    <t>877260310</t>
  </si>
  <si>
    <t>Montáž kolen na kanalizačním potrubí z PP nebo tvrdého PVC-U trub hladkých plnostěnných DN 100</t>
  </si>
  <si>
    <t>568448536</t>
  </si>
  <si>
    <t>https://podminky.urs.cz/item/CS_URS_2026_01/877260310</t>
  </si>
  <si>
    <t>82</t>
  </si>
  <si>
    <t>28611351</t>
  </si>
  <si>
    <t>koleno kanalizační PVC KG 110x45°</t>
  </si>
  <si>
    <t>133079768</t>
  </si>
  <si>
    <t>83</t>
  </si>
  <si>
    <t>877260320</t>
  </si>
  <si>
    <t>Montáž odboček na kanalizačním potrubí z PP nebo tvrdého PVC-U trub hladkých plnostěnných DN 100</t>
  </si>
  <si>
    <t>-338686381</t>
  </si>
  <si>
    <t>https://podminky.urs.cz/item/CS_URS_2026_01/877260320</t>
  </si>
  <si>
    <t>84</t>
  </si>
  <si>
    <t>28611387</t>
  </si>
  <si>
    <t>odbočka kanalizační plastová s hrdlem KG 110/110/45°</t>
  </si>
  <si>
    <t>552391328</t>
  </si>
  <si>
    <t>85</t>
  </si>
  <si>
    <t>877270310</t>
  </si>
  <si>
    <t>Montáž kolen na kanalizačním potrubí z PP nebo tvrdého PVC-U trub hladkých plnostěnných DN 125</t>
  </si>
  <si>
    <t>227806008</t>
  </si>
  <si>
    <t>https://podminky.urs.cz/item/CS_URS_2026_01/877270310</t>
  </si>
  <si>
    <t>86</t>
  </si>
  <si>
    <t>28611356</t>
  </si>
  <si>
    <t>koleno kanalizační PVC KG 125x45°</t>
  </si>
  <si>
    <t>256826012</t>
  </si>
  <si>
    <t>87</t>
  </si>
  <si>
    <t>877270320</t>
  </si>
  <si>
    <t>Montáž odboček na kanalizačním potrubí z PP nebo tvrdého PVC-U trub hladkých plnostěnných DN 125</t>
  </si>
  <si>
    <t>-221623000</t>
  </si>
  <si>
    <t>https://podminky.urs.cz/item/CS_URS_2026_01/877270320</t>
  </si>
  <si>
    <t>88</t>
  </si>
  <si>
    <t>28611388</t>
  </si>
  <si>
    <t>odbočka kanalizační plastová s hrdlem KG 125/110/45°</t>
  </si>
  <si>
    <t>1482380404</t>
  </si>
  <si>
    <t>89</t>
  </si>
  <si>
    <t>28611389</t>
  </si>
  <si>
    <t>odbočka kanalizační plastová s hrdlem KG 125/125/45°</t>
  </si>
  <si>
    <t>-2120363982</t>
  </si>
  <si>
    <t>90</t>
  </si>
  <si>
    <t>877270330</t>
  </si>
  <si>
    <t>Montáž spojek na kanalizačním potrubí z PP nebo tvrdého PVC-U trub hladkých plnostěnných DN 125</t>
  </si>
  <si>
    <t>1479895929</t>
  </si>
  <si>
    <t>https://podminky.urs.cz/item/CS_URS_2026_01/877270330</t>
  </si>
  <si>
    <t>91</t>
  </si>
  <si>
    <t>28611502</t>
  </si>
  <si>
    <t>redukce kanalizační PVC 125/110</t>
  </si>
  <si>
    <t>-1563461683</t>
  </si>
  <si>
    <t>92</t>
  </si>
  <si>
    <t>877310320</t>
  </si>
  <si>
    <t>Montáž odboček na kanalizačním potrubí z PP nebo tvrdého PVC-U trub hladkých plnostěnných DN 150</t>
  </si>
  <si>
    <t>719775205</t>
  </si>
  <si>
    <t>https://podminky.urs.cz/item/CS_URS_2026_01/877310320</t>
  </si>
  <si>
    <t>93</t>
  </si>
  <si>
    <t>28611912</t>
  </si>
  <si>
    <t>odbočka kanalizační plastová s hrdlem KG 160/110/45°</t>
  </si>
  <si>
    <t>-1391863870</t>
  </si>
  <si>
    <t>94</t>
  </si>
  <si>
    <t>28611914</t>
  </si>
  <si>
    <t>odbočka kanalizační plastová s hrdlem KG 160/125/45°</t>
  </si>
  <si>
    <t>-2135997519</t>
  </si>
  <si>
    <t>95</t>
  </si>
  <si>
    <t>877310330</t>
  </si>
  <si>
    <t>Montáž spojek na kanalizačním potrubí z PP nebo tvrdého PVC-U trub hladkých plnostěnných DN 150</t>
  </si>
  <si>
    <t>-2109199101</t>
  </si>
  <si>
    <t>https://podminky.urs.cz/item/CS_URS_2026_01/877310330</t>
  </si>
  <si>
    <t>96</t>
  </si>
  <si>
    <t>28611506</t>
  </si>
  <si>
    <t>redukce kanalizační PVC 160/125</t>
  </si>
  <si>
    <t>-468194606</t>
  </si>
  <si>
    <t>97</t>
  </si>
  <si>
    <t>879211111</t>
  </si>
  <si>
    <t>Montáž vodovodní přípojky na potrubí DN 50</t>
  </si>
  <si>
    <t>2053732186</t>
  </si>
  <si>
    <t>https://podminky.urs.cz/item/CS_URS_2026_01/879211111</t>
  </si>
  <si>
    <t>98</t>
  </si>
  <si>
    <t>892233122</t>
  </si>
  <si>
    <t>Proplach a dezinfekce vodovodního potrubí DN od 40 do 70</t>
  </si>
  <si>
    <t>640434711</t>
  </si>
  <si>
    <t>https://podminky.urs.cz/item/CS_URS_2026_01/892233122</t>
  </si>
  <si>
    <t>99</t>
  </si>
  <si>
    <t>892271111</t>
  </si>
  <si>
    <t>Tlaková zkouška vodou potrubí DN 100 nebo 125</t>
  </si>
  <si>
    <t>1074695368</t>
  </si>
  <si>
    <t>https://podminky.urs.cz/item/CS_URS_2026_01/892271111</t>
  </si>
  <si>
    <t>100</t>
  </si>
  <si>
    <t>892351111</t>
  </si>
  <si>
    <t>Tlaková zkouška vodou potrubí DN 150 nebo 200</t>
  </si>
  <si>
    <t>1511191208</t>
  </si>
  <si>
    <t>https://podminky.urs.cz/item/CS_URS_2026_01/892351111</t>
  </si>
  <si>
    <t>101</t>
  </si>
  <si>
    <t>899722111</t>
  </si>
  <si>
    <t>Krytí potrubí z plastů výstražnou fólií z PVC do 20 cm</t>
  </si>
  <si>
    <t>-382787291</t>
  </si>
  <si>
    <t>https://podminky.urs.cz/item/CS_URS_2026_01/899722111</t>
  </si>
  <si>
    <t>Ostatní konstrukce a práce, bourání</t>
  </si>
  <si>
    <t>102</t>
  </si>
  <si>
    <t>916331112</t>
  </si>
  <si>
    <t>Osazení zahradního obrubníku betonového do lože z betonu s boční opěrou</t>
  </si>
  <si>
    <t>-2123411843</t>
  </si>
  <si>
    <t>https://podminky.urs.cz/item/CS_URS_2026_01/916331112</t>
  </si>
  <si>
    <t>103</t>
  </si>
  <si>
    <t>59217001</t>
  </si>
  <si>
    <t>obrubník zahradní betonový 1000x50x250mm</t>
  </si>
  <si>
    <t>308683413</t>
  </si>
  <si>
    <t>104</t>
  </si>
  <si>
    <t>919735111</t>
  </si>
  <si>
    <t>Řezání stávajícího živičného krytu hl do 50 mm</t>
  </si>
  <si>
    <t>1345891221</t>
  </si>
  <si>
    <t>https://podminky.urs.cz/item/CS_URS_2026_01/919735111</t>
  </si>
  <si>
    <t>998</t>
  </si>
  <si>
    <t>Přesun hmot</t>
  </si>
  <si>
    <t>105</t>
  </si>
  <si>
    <t>998014211</t>
  </si>
  <si>
    <t>Přesun hmot pro budovy jednopodlažní z kovových dílců</t>
  </si>
  <si>
    <t>-325184431</t>
  </si>
  <si>
    <t>https://podminky.urs.cz/item/CS_URS_2026_01/998014211</t>
  </si>
  <si>
    <t>106</t>
  </si>
  <si>
    <t>998223011</t>
  </si>
  <si>
    <t>Přesun hmot pro pozemní komunikace s krytem dlážděným</t>
  </si>
  <si>
    <t>-793647264</t>
  </si>
  <si>
    <t>https://podminky.urs.cz/item/CS_URS_2026_01/998223011</t>
  </si>
  <si>
    <t>107</t>
  </si>
  <si>
    <t>998276101</t>
  </si>
  <si>
    <t>Přesun hmot pro trubní vedení z trub z plastických hmot otevřený výkop</t>
  </si>
  <si>
    <t>664388101</t>
  </si>
  <si>
    <t>https://podminky.urs.cz/item/CS_URS_2026_01/998276101</t>
  </si>
  <si>
    <t>PSV</t>
  </si>
  <si>
    <t>Práce a dodávky PSV</t>
  </si>
  <si>
    <t>711</t>
  </si>
  <si>
    <t>Izolace proti vodě, vlhkosti a plynům</t>
  </si>
  <si>
    <t>108</t>
  </si>
  <si>
    <t>711111001</t>
  </si>
  <si>
    <t>Provedení izolace proti zemní vlhkosti vodorovné za studena nátěrem penetračním</t>
  </si>
  <si>
    <t>170650324</t>
  </si>
  <si>
    <t>https://podminky.urs.cz/item/CS_URS_2026_01/711111001</t>
  </si>
  <si>
    <t>109</t>
  </si>
  <si>
    <t>11163150</t>
  </si>
  <si>
    <t>lak penetrační asfaltový</t>
  </si>
  <si>
    <t>311477084</t>
  </si>
  <si>
    <t>110</t>
  </si>
  <si>
    <t>711141559</t>
  </si>
  <si>
    <t>Provedení izolace proti zemní vlhkosti pásy přitavením vodorovné NAIP</t>
  </si>
  <si>
    <t>-1789107445</t>
  </si>
  <si>
    <t>https://podminky.urs.cz/item/CS_URS_2026_01/711141559</t>
  </si>
  <si>
    <t>111</t>
  </si>
  <si>
    <t>62853004</t>
  </si>
  <si>
    <t>pás asfaltový natavitelný modifikovaný SBS s vložkou ze skleněné tkaniny a spalitelnou PE fólií nebo jemnozrnným minerálním posypem na horním povrchu tl 4,0mm</t>
  </si>
  <si>
    <t>-204471283</t>
  </si>
  <si>
    <t>112</t>
  </si>
  <si>
    <t>998711101</t>
  </si>
  <si>
    <t>Přesun hmot tonážní pro izolace proti vodě, vlhkosti a plynům v objektech v do 6 m</t>
  </si>
  <si>
    <t>1943819078</t>
  </si>
  <si>
    <t>https://podminky.urs.cz/item/CS_URS_2026_01/998711101</t>
  </si>
  <si>
    <t>712R00</t>
  </si>
  <si>
    <t>Sekundární střecha</t>
  </si>
  <si>
    <t>113</t>
  </si>
  <si>
    <t>R001</t>
  </si>
  <si>
    <t>-1823655060</t>
  </si>
  <si>
    <t xml:space="preserve">Položka zahrnuje kompletní provedení skladby dle PD skladba St1, St2. D+M TI střechy, spádování, vypracování kladečského plánu, střešní vpustě vč.funkčního napojení a koše na zachytávání nečistot, opracování veškerých prostupů, nástaveb, D+M střešní folie dle PD, vytvoření atiky její obednění, zateplení a oplechování . Provedení provizorních chrličů. Zátopová zkouška. Napojení na dešťovou kanalizaci. Funkční vyřešení detailů.
</t>
  </si>
  <si>
    <t xml:space="preserve">Poznámka k položce:_x000d_
Položka zahrnuje kompletní provedení skladby dle PD skladba St1, St2. D+M TI střechy, spádování, vypracování kladečského plánu, střešní vpustě vč.funkčního napojení a koše na zachytávání nečistot, opracování veškerých prostupů, nástaveb, D+M střešní folie dle PD, vytvoření atiky její obednění, zateplení a oplechování . Provedení provizorních chrličů. Zátopová zkouška. Napojení na dešťovou kanalizaci. Funkční vyřešení detailů._x000d_
</t>
  </si>
  <si>
    <t>713</t>
  </si>
  <si>
    <t>Izolace tepelné</t>
  </si>
  <si>
    <t>114</t>
  </si>
  <si>
    <t>713131341</t>
  </si>
  <si>
    <t>Montáž izolace tepelné stěn lepením bodově nízkoexpanzní (PUR) pěnou s mechanickým kotvením rohoží, pásů, dílců, desek tl do 100mm</t>
  </si>
  <si>
    <t>-518711493</t>
  </si>
  <si>
    <t>https://podminky.urs.cz/item/CS_URS_2026_01/713131341</t>
  </si>
  <si>
    <t>115</t>
  </si>
  <si>
    <t>28376417</t>
  </si>
  <si>
    <t>deska XPS hrana polodrážková a hladký povrch 300kPA λ=0,035 tl 50mm</t>
  </si>
  <si>
    <t>-1305216044</t>
  </si>
  <si>
    <t>116</t>
  </si>
  <si>
    <t>998713101</t>
  </si>
  <si>
    <t>Přesun hmot tonážní pro izolace tepelné v objektech v do 6 m</t>
  </si>
  <si>
    <t>2031364931</t>
  </si>
  <si>
    <t>https://podminky.urs.cz/item/CS_URS_2026_01/998713101</t>
  </si>
  <si>
    <t>725</t>
  </si>
  <si>
    <t>Zdravotechnika - zařizovací předměty</t>
  </si>
  <si>
    <t>117</t>
  </si>
  <si>
    <t>725212111VL01</t>
  </si>
  <si>
    <t>Umyvadlo keramické bílé nábytkové šířky 500 mm včetně skříňky s jednou zásuvkou, vč. háčku a baterie</t>
  </si>
  <si>
    <t>1799932861</t>
  </si>
  <si>
    <t>Poznámka k položce:_x000d_
součástí kuchyňské linky</t>
  </si>
  <si>
    <t>118</t>
  </si>
  <si>
    <t>725291652</t>
  </si>
  <si>
    <t>Montáž dávkovače tekutého mýdla</t>
  </si>
  <si>
    <t>381163732</t>
  </si>
  <si>
    <t>https://podminky.urs.cz/item/CS_URS_2026_01/725291652</t>
  </si>
  <si>
    <t>119</t>
  </si>
  <si>
    <t>55431098</t>
  </si>
  <si>
    <t>dávkovač tekutého mýdla bílý 0,8L</t>
  </si>
  <si>
    <t>-396833298</t>
  </si>
  <si>
    <t>120</t>
  </si>
  <si>
    <t>725291653</t>
  </si>
  <si>
    <t>Montáž zásobníku toaletních papírů</t>
  </si>
  <si>
    <t>-2106300386</t>
  </si>
  <si>
    <t>https://podminky.urs.cz/item/CS_URS_2026_01/725291653</t>
  </si>
  <si>
    <t>121</t>
  </si>
  <si>
    <t>55431086</t>
  </si>
  <si>
    <t>zásobník papírových ručníků skládaných komaxit bílý</t>
  </si>
  <si>
    <t>71500765</t>
  </si>
  <si>
    <t>122</t>
  </si>
  <si>
    <t>725291665</t>
  </si>
  <si>
    <t>Montáž police</t>
  </si>
  <si>
    <t>1239964000</t>
  </si>
  <si>
    <t>https://podminky.urs.cz/item/CS_URS_2026_01/725291665</t>
  </si>
  <si>
    <t>123</t>
  </si>
  <si>
    <t>55779010</t>
  </si>
  <si>
    <t>police 80 cm, bílá</t>
  </si>
  <si>
    <t>CS ÚRS 2024 02</t>
  </si>
  <si>
    <t>-590244327</t>
  </si>
  <si>
    <t>124</t>
  </si>
  <si>
    <t>725291666</t>
  </si>
  <si>
    <t>Montáž háčku</t>
  </si>
  <si>
    <t>-74404323</t>
  </si>
  <si>
    <t>https://podminky.urs.cz/item/CS_URS_2026_01/725291666</t>
  </si>
  <si>
    <t>125</t>
  </si>
  <si>
    <t>55441011</t>
  </si>
  <si>
    <t>háček koupelnový</t>
  </si>
  <si>
    <t>-1543730341</t>
  </si>
  <si>
    <t>126</t>
  </si>
  <si>
    <t>Pol233</t>
  </si>
  <si>
    <t>ostydová stěna u pisoáru; *</t>
  </si>
  <si>
    <t>-591408639</t>
  </si>
  <si>
    <t>127</t>
  </si>
  <si>
    <t>Pol340</t>
  </si>
  <si>
    <t>Odpadkový koš</t>
  </si>
  <si>
    <t>-1011688211</t>
  </si>
  <si>
    <t>128</t>
  </si>
  <si>
    <t>55431079VL01</t>
  </si>
  <si>
    <t>koš odpadkový nášlapný nerezový 6L</t>
  </si>
  <si>
    <t>1515162369</t>
  </si>
  <si>
    <t>766</t>
  </si>
  <si>
    <t>Konstrukce truhlářské</t>
  </si>
  <si>
    <t>129</t>
  </si>
  <si>
    <t>Pol102</t>
  </si>
  <si>
    <t>D+M horních a spodních skříní kuchyně vč. vestavěných spotřebičů (sklokeramická deska, digestoř s ext.odtahem, dřez, baterie, přípojné sady), lišty a pracovní deska</t>
  </si>
  <si>
    <t>-1410616235</t>
  </si>
  <si>
    <t>767</t>
  </si>
  <si>
    <t>Konstrukce zámečnické</t>
  </si>
  <si>
    <t>130</t>
  </si>
  <si>
    <t>767223222</t>
  </si>
  <si>
    <t>Montáž přímého kovového zábradlí do betonu konstrukce na schodišti v exteriéru</t>
  </si>
  <si>
    <t>-847870763</t>
  </si>
  <si>
    <t>https://podminky.urs.cz/item/CS_URS_2026_01/767223222</t>
  </si>
  <si>
    <t>Poznámka k položce:_x000d_
viz tabulka Zámečnické výrobky, OZN Z2</t>
  </si>
  <si>
    <t>131</t>
  </si>
  <si>
    <t>55342291VL01</t>
  </si>
  <si>
    <t>zábradlí hliníkové s horizontální výplní schodišťové kotvení vrchní v 1100mm s povrchovou úpravou antracit</t>
  </si>
  <si>
    <t>-2024270262</t>
  </si>
  <si>
    <t>132</t>
  </si>
  <si>
    <t>767531121</t>
  </si>
  <si>
    <t>Osazení zapuštěného rámu z L profilů k čisticím rohožím</t>
  </si>
  <si>
    <t>918900221</t>
  </si>
  <si>
    <t>https://podminky.urs.cz/item/CS_URS_2026_01/767531121</t>
  </si>
  <si>
    <t>133</t>
  </si>
  <si>
    <t>69752160</t>
  </si>
  <si>
    <t>rám pro zapuštění profil L-30/30 25/25 20/30 15/30-Al</t>
  </si>
  <si>
    <t>1353963825</t>
  </si>
  <si>
    <t>134</t>
  </si>
  <si>
    <t>767531212</t>
  </si>
  <si>
    <t>Montáž vstupních kovových nebo plastových rohoží čisticích zón plochy přes 0,5 do 1 m2</t>
  </si>
  <si>
    <t>-1912054460</t>
  </si>
  <si>
    <t>https://podminky.urs.cz/item/CS_URS_2026_01/767531212</t>
  </si>
  <si>
    <t>135</t>
  </si>
  <si>
    <t>69752065</t>
  </si>
  <si>
    <t>rohož vstupní provedení rýhované hliníkové profily</t>
  </si>
  <si>
    <t>1954911366</t>
  </si>
  <si>
    <t>Poznámka k položce:_x000d_
vniějšíí čistící zóna</t>
  </si>
  <si>
    <t>136</t>
  </si>
  <si>
    <t>69752070</t>
  </si>
  <si>
    <t>rohož vstupní provedení umělohmotné profily se silon. Kartáčky</t>
  </si>
  <si>
    <t>-45194695</t>
  </si>
  <si>
    <t>Poznámka k položce:_x000d_
vnitřní čistící zóna</t>
  </si>
  <si>
    <t>137</t>
  </si>
  <si>
    <t>767531232</t>
  </si>
  <si>
    <t>Osazení záchytné vany pod vstupní rohož čisticích zón plochy přes 0,5 do 1 m2</t>
  </si>
  <si>
    <t>1198569493</t>
  </si>
  <si>
    <t>https://podminky.urs.cz/item/CS_URS_2026_01/767531232</t>
  </si>
  <si>
    <t>138</t>
  </si>
  <si>
    <t>69752164</t>
  </si>
  <si>
    <t>vana záchytná čistících zón z nerezového plechu včetně rámu přes 0,5 do 1,0m2</t>
  </si>
  <si>
    <t>-715021954</t>
  </si>
  <si>
    <t>139</t>
  </si>
  <si>
    <t>998767101</t>
  </si>
  <si>
    <t>Přesun hmot tonážní pro zámečnické konstrukce v objektech v do 6 m</t>
  </si>
  <si>
    <t>1099604439</t>
  </si>
  <si>
    <t>https://podminky.urs.cz/item/CS_URS_2026_01/998767101</t>
  </si>
  <si>
    <t>21-M</t>
  </si>
  <si>
    <t>Elektromontáže</t>
  </si>
  <si>
    <t>145</t>
  </si>
  <si>
    <t>702212</t>
  </si>
  <si>
    <t>KABELOVÁ CHRÁNIČKA ZEMNÍ DN PŘES 100 DO 200 MM 
pro možné napojení el.pro dobíjecí sloupky, vyvedené nad terén před objekt</t>
  </si>
  <si>
    <t>916091127</t>
  </si>
  <si>
    <t>KABELOVÁ CHRÁNIČKA ZEMNÍ DN PŘES 100 DO 200 MM 
pro možné napojení el.pro dobíjecí sloupky, vyvedené nad terén před objekt, označené, ochráněné proti vodě,vč.terenních úprav.</t>
  </si>
  <si>
    <t>VRN3</t>
  </si>
  <si>
    <t>Zařízení staveniště</t>
  </si>
  <si>
    <t>140</t>
  </si>
  <si>
    <t>030001000</t>
  </si>
  <si>
    <t>komplet</t>
  </si>
  <si>
    <t>1024</t>
  </si>
  <si>
    <t>1859391015</t>
  </si>
  <si>
    <t xml:space="preserve">- náklad na zajištění ohlášení všech staveb ZS dle §104 odst. (2) zákona č. 183/2006 Sb.  
- příprava a oplocení území staveniště
- vlastní vybudování objektů ZS (sociální zázemí, šatny atd.)   
- náklady na energie spotřebované během realizace stavby
- zřízení dočasných komunikací, sjezdů a nájezdů 
- zajištění ochrany zeleně v prostoru staveniště dle přísl. normy  
- provedení takových opatření, aby nebyly překročeny limity prašnosti a hlučnosti dané vyhláškou  
- náklady na zajištění opatření BOZP 
- náklad na zajištění havarijní sady na stavbách, které ji případně mohou vyžadovat
- náklad na průběžný denní úklid stavby zahrnující i případné zkrápění vozovek/staveniště proti zamezení prašnosti či pro odstranění nečistot i z návozních tras
- náklad na označení stavby - informační cedule
- geodet v průběhu stavby</t>
  </si>
  <si>
    <t>https://podminky.urs.cz/item/CS_URS_2024_02/030001000</t>
  </si>
  <si>
    <t>VRN1</t>
  </si>
  <si>
    <t>Průzkumné, zeměměřičské a projektové práce</t>
  </si>
  <si>
    <t>141</t>
  </si>
  <si>
    <t>012414000</t>
  </si>
  <si>
    <t>Geometrický plán</t>
  </si>
  <si>
    <t>kpl</t>
  </si>
  <si>
    <t>-1247788072</t>
  </si>
  <si>
    <t xml:space="preserve"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
</t>
  </si>
  <si>
    <t>https://podminky.urs.cz/item/CS_URS_2026_01/012414000</t>
  </si>
  <si>
    <t>142</t>
  </si>
  <si>
    <t>013254000</t>
  </si>
  <si>
    <t>Dokumentace skutečného provedení stavby</t>
  </si>
  <si>
    <t>-1982906266</t>
  </si>
  <si>
    <t xml:space="preserve">"Položka zahrnuje:  
-vypracování dokumentace skutečného provedení 
- součástí je předání dokumentace v tištěné podobě v počtu 4 paré a předání v elektonické podobě (rozsah a uspořádání odpovídající podobě tištěné) v uzavřeném (PDF) a otevřeném formátu (DWG, XLS, DOC, apod.). "
</t>
  </si>
  <si>
    <t>https://podminky.urs.cz/item/CS_URS_2026_01/013254000</t>
  </si>
  <si>
    <t>VRN4</t>
  </si>
  <si>
    <t>Doklady k předání dokončené stavby</t>
  </si>
  <si>
    <t>144</t>
  </si>
  <si>
    <t>049303000</t>
  </si>
  <si>
    <t>Náklady vzniklé v souvislosti s předáním stavby</t>
  </si>
  <si>
    <t>1388263739</t>
  </si>
  <si>
    <t>Náklady vzniklé v souvislosti s předáním stavby 
- doklady k předání
- uživatelská příručka, provozní řády, návody k obsluze, zaškolení obsluhy</t>
  </si>
  <si>
    <t>https://podminky.urs.cz/item/CS_URS_2026_01/049303000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</si>
</sst>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34" fillId="0" borderId="0" xfId="0" applyFont="1" applyAlignment="1" applyProtection="1">
      <alignment vertical="center" wrapText="1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22251101" TargetMode="External" /><Relationship Id="rId2" Type="http://schemas.openxmlformats.org/officeDocument/2006/relationships/hyperlink" Target="https://podminky.urs.cz/item/CS_URS_2026_01/131251100" TargetMode="External" /><Relationship Id="rId3" Type="http://schemas.openxmlformats.org/officeDocument/2006/relationships/hyperlink" Target="https://podminky.urs.cz/item/CS_URS_2026_01/131251103" TargetMode="External" /><Relationship Id="rId4" Type="http://schemas.openxmlformats.org/officeDocument/2006/relationships/hyperlink" Target="https://podminky.urs.cz/item/CS_URS_2026_01/132251102" TargetMode="External" /><Relationship Id="rId5" Type="http://schemas.openxmlformats.org/officeDocument/2006/relationships/hyperlink" Target="https://podminky.urs.cz/item/CS_URS_2026_01/139951121" TargetMode="External" /><Relationship Id="rId6" Type="http://schemas.openxmlformats.org/officeDocument/2006/relationships/hyperlink" Target="https://podminky.urs.cz/item/CS_URS_2026_01/167151101" TargetMode="External" /><Relationship Id="rId7" Type="http://schemas.openxmlformats.org/officeDocument/2006/relationships/hyperlink" Target="https://podminky.urs.cz/item/CS_URS_2026_01/171201231" TargetMode="External" /><Relationship Id="rId8" Type="http://schemas.openxmlformats.org/officeDocument/2006/relationships/hyperlink" Target="https://podminky.urs.cz/item/CS_URS_2026_01/171251201" TargetMode="External" /><Relationship Id="rId9" Type="http://schemas.openxmlformats.org/officeDocument/2006/relationships/hyperlink" Target="https://podminky.urs.cz/item/CS_URS_2026_01/174151101" TargetMode="External" /><Relationship Id="rId10" Type="http://schemas.openxmlformats.org/officeDocument/2006/relationships/hyperlink" Target="https://podminky.urs.cz/item/CS_URS_2026_01/175151101" TargetMode="External" /><Relationship Id="rId11" Type="http://schemas.openxmlformats.org/officeDocument/2006/relationships/hyperlink" Target="https://podminky.urs.cz/item/CS_URS_2026_01/181111111" TargetMode="External" /><Relationship Id="rId12" Type="http://schemas.openxmlformats.org/officeDocument/2006/relationships/hyperlink" Target="https://podminky.urs.cz/item/CS_URS_2026_01/997013861" TargetMode="External" /><Relationship Id="rId13" Type="http://schemas.openxmlformats.org/officeDocument/2006/relationships/hyperlink" Target="https://podminky.urs.cz/item/CS_URS_2026_01/270001121" TargetMode="External" /><Relationship Id="rId14" Type="http://schemas.openxmlformats.org/officeDocument/2006/relationships/hyperlink" Target="https://podminky.urs.cz/item/CS_URS_2026_01/271542211" TargetMode="External" /><Relationship Id="rId15" Type="http://schemas.openxmlformats.org/officeDocument/2006/relationships/hyperlink" Target="https://podminky.urs.cz/item/CS_URS_2026_01/271572211" TargetMode="External" /><Relationship Id="rId16" Type="http://schemas.openxmlformats.org/officeDocument/2006/relationships/hyperlink" Target="https://podminky.urs.cz/item/CS_URS_2026_01/273321311" TargetMode="External" /><Relationship Id="rId17" Type="http://schemas.openxmlformats.org/officeDocument/2006/relationships/hyperlink" Target="https://podminky.urs.cz/item/CS_URS_2026_01/273351121" TargetMode="External" /><Relationship Id="rId18" Type="http://schemas.openxmlformats.org/officeDocument/2006/relationships/hyperlink" Target="https://podminky.urs.cz/item/CS_URS_2026_01/273351122" TargetMode="External" /><Relationship Id="rId19" Type="http://schemas.openxmlformats.org/officeDocument/2006/relationships/hyperlink" Target="https://podminky.urs.cz/item/CS_URS_2026_01/273362021" TargetMode="External" /><Relationship Id="rId20" Type="http://schemas.openxmlformats.org/officeDocument/2006/relationships/hyperlink" Target="https://podminky.urs.cz/item/CS_URS_2026_01/274313611" TargetMode="External" /><Relationship Id="rId21" Type="http://schemas.openxmlformats.org/officeDocument/2006/relationships/hyperlink" Target="https://podminky.urs.cz/item/CS_URS_2026_01/279113131" TargetMode="External" /><Relationship Id="rId22" Type="http://schemas.openxmlformats.org/officeDocument/2006/relationships/hyperlink" Target="https://podminky.urs.cz/item/CS_URS_2026_01/279113134" TargetMode="External" /><Relationship Id="rId23" Type="http://schemas.openxmlformats.org/officeDocument/2006/relationships/hyperlink" Target="https://podminky.urs.cz/item/CS_URS_2026_01/279361821" TargetMode="External" /><Relationship Id="rId24" Type="http://schemas.openxmlformats.org/officeDocument/2006/relationships/hyperlink" Target="https://podminky.urs.cz/item/CS_URS_2026_01/451573111" TargetMode="External" /><Relationship Id="rId25" Type="http://schemas.openxmlformats.org/officeDocument/2006/relationships/hyperlink" Target="https://podminky.urs.cz/item/CS_URS_2026_01/564231011" TargetMode="External" /><Relationship Id="rId26" Type="http://schemas.openxmlformats.org/officeDocument/2006/relationships/hyperlink" Target="https://podminky.urs.cz/item/CS_URS_2026_01/564730001" TargetMode="External" /><Relationship Id="rId27" Type="http://schemas.openxmlformats.org/officeDocument/2006/relationships/hyperlink" Target="https://podminky.urs.cz/item/CS_URS_2026_01/564760101" TargetMode="External" /><Relationship Id="rId28" Type="http://schemas.openxmlformats.org/officeDocument/2006/relationships/hyperlink" Target="https://podminky.urs.cz/item/CS_URS_2026_01/596211110" TargetMode="External" /><Relationship Id="rId29" Type="http://schemas.openxmlformats.org/officeDocument/2006/relationships/hyperlink" Target="https://podminky.urs.cz/item/CS_URS_2026_01/596841220" TargetMode="External" /><Relationship Id="rId30" Type="http://schemas.openxmlformats.org/officeDocument/2006/relationships/hyperlink" Target="https://podminky.urs.cz/item/CS_URS_2026_01/622131111" TargetMode="External" /><Relationship Id="rId31" Type="http://schemas.openxmlformats.org/officeDocument/2006/relationships/hyperlink" Target="https://podminky.urs.cz/item/CS_URS_2026_01/622142001" TargetMode="External" /><Relationship Id="rId32" Type="http://schemas.openxmlformats.org/officeDocument/2006/relationships/hyperlink" Target="https://podminky.urs.cz/item/CS_URS_2025_01/622151011" TargetMode="External" /><Relationship Id="rId33" Type="http://schemas.openxmlformats.org/officeDocument/2006/relationships/hyperlink" Target="https://podminky.urs.cz/item/CS_URS_2025_02/622151021" TargetMode="External" /><Relationship Id="rId34" Type="http://schemas.openxmlformats.org/officeDocument/2006/relationships/hyperlink" Target="https://podminky.urs.cz/item/CS_URS_2026_01/622211023" TargetMode="External" /><Relationship Id="rId35" Type="http://schemas.openxmlformats.org/officeDocument/2006/relationships/hyperlink" Target="https://podminky.urs.cz/item/CS_URS_2026_01/622251101" TargetMode="External" /><Relationship Id="rId36" Type="http://schemas.openxmlformats.org/officeDocument/2006/relationships/hyperlink" Target="https://podminky.urs.cz/item/CS_URS_2026_01/622252001" TargetMode="External" /><Relationship Id="rId37" Type="http://schemas.openxmlformats.org/officeDocument/2006/relationships/hyperlink" Target="https://podminky.urs.cz/item/CS_URS_2026_01/622252002" TargetMode="External" /><Relationship Id="rId38" Type="http://schemas.openxmlformats.org/officeDocument/2006/relationships/hyperlink" Target="https://podminky.urs.cz/item/CS_URS_2026_01/622521012" TargetMode="External" /><Relationship Id="rId39" Type="http://schemas.openxmlformats.org/officeDocument/2006/relationships/hyperlink" Target="https://podminky.urs.cz/item/CS_URS_2025_02/622511112" TargetMode="External" /><Relationship Id="rId40" Type="http://schemas.openxmlformats.org/officeDocument/2006/relationships/hyperlink" Target="https://podminky.urs.cz/item/CS_URS_2026_01/629991011" TargetMode="External" /><Relationship Id="rId41" Type="http://schemas.openxmlformats.org/officeDocument/2006/relationships/hyperlink" Target="https://podminky.urs.cz/item/CS_URS_2026_01/629999011" TargetMode="External" /><Relationship Id="rId42" Type="http://schemas.openxmlformats.org/officeDocument/2006/relationships/hyperlink" Target="https://podminky.urs.cz/item/CS_URS_2026_01/631311114" TargetMode="External" /><Relationship Id="rId43" Type="http://schemas.openxmlformats.org/officeDocument/2006/relationships/hyperlink" Target="https://podminky.urs.cz/item/CS_URS_2026_01/631319171" TargetMode="External" /><Relationship Id="rId44" Type="http://schemas.openxmlformats.org/officeDocument/2006/relationships/hyperlink" Target="https://podminky.urs.cz/item/CS_URS_2026_01/631351101" TargetMode="External" /><Relationship Id="rId45" Type="http://schemas.openxmlformats.org/officeDocument/2006/relationships/hyperlink" Target="https://podminky.urs.cz/item/CS_URS_2026_01/631351102" TargetMode="External" /><Relationship Id="rId46" Type="http://schemas.openxmlformats.org/officeDocument/2006/relationships/hyperlink" Target="https://podminky.urs.cz/item/CS_URS_2026_01/631362021" TargetMode="External" /><Relationship Id="rId47" Type="http://schemas.openxmlformats.org/officeDocument/2006/relationships/hyperlink" Target="https://podminky.urs.cz/item/CS_URS_2026_01/637111111" TargetMode="External" /><Relationship Id="rId48" Type="http://schemas.openxmlformats.org/officeDocument/2006/relationships/hyperlink" Target="https://podminky.urs.cz/item/CS_URS_2026_01/637211131" TargetMode="External" /><Relationship Id="rId49" Type="http://schemas.openxmlformats.org/officeDocument/2006/relationships/hyperlink" Target="https://podminky.urs.cz/item/CS_URS_2026_01/637311131" TargetMode="External" /><Relationship Id="rId50" Type="http://schemas.openxmlformats.org/officeDocument/2006/relationships/hyperlink" Target="https://podminky.urs.cz/item/CS_URS_2026_01/644941112" TargetMode="External" /><Relationship Id="rId51" Type="http://schemas.openxmlformats.org/officeDocument/2006/relationships/hyperlink" Target="https://podminky.urs.cz/item/CS_URS_2026_01/871181141" TargetMode="External" /><Relationship Id="rId52" Type="http://schemas.openxmlformats.org/officeDocument/2006/relationships/hyperlink" Target="https://podminky.urs.cz/item/CS_URS_2026_01/871263120" TargetMode="External" /><Relationship Id="rId53" Type="http://schemas.openxmlformats.org/officeDocument/2006/relationships/hyperlink" Target="https://podminky.urs.cz/item/CS_URS_2026_01/871273120" TargetMode="External" /><Relationship Id="rId54" Type="http://schemas.openxmlformats.org/officeDocument/2006/relationships/hyperlink" Target="https://podminky.urs.cz/item/CS_URS_2026_01/871313120" TargetMode="External" /><Relationship Id="rId55" Type="http://schemas.openxmlformats.org/officeDocument/2006/relationships/hyperlink" Target="https://podminky.urs.cz/item/CS_URS_2026_01/877181101" TargetMode="External" /><Relationship Id="rId56" Type="http://schemas.openxmlformats.org/officeDocument/2006/relationships/hyperlink" Target="https://podminky.urs.cz/item/CS_URS_2026_01/877181112" TargetMode="External" /><Relationship Id="rId57" Type="http://schemas.openxmlformats.org/officeDocument/2006/relationships/hyperlink" Target="https://podminky.urs.cz/item/CS_URS_2026_01/877181118" TargetMode="External" /><Relationship Id="rId58" Type="http://schemas.openxmlformats.org/officeDocument/2006/relationships/hyperlink" Target="https://podminky.urs.cz/item/CS_URS_2026_01/877260310" TargetMode="External" /><Relationship Id="rId59" Type="http://schemas.openxmlformats.org/officeDocument/2006/relationships/hyperlink" Target="https://podminky.urs.cz/item/CS_URS_2026_01/877260320" TargetMode="External" /><Relationship Id="rId60" Type="http://schemas.openxmlformats.org/officeDocument/2006/relationships/hyperlink" Target="https://podminky.urs.cz/item/CS_URS_2026_01/877270310" TargetMode="External" /><Relationship Id="rId61" Type="http://schemas.openxmlformats.org/officeDocument/2006/relationships/hyperlink" Target="https://podminky.urs.cz/item/CS_URS_2026_01/877270320" TargetMode="External" /><Relationship Id="rId62" Type="http://schemas.openxmlformats.org/officeDocument/2006/relationships/hyperlink" Target="https://podminky.urs.cz/item/CS_URS_2026_01/877270330" TargetMode="External" /><Relationship Id="rId63" Type="http://schemas.openxmlformats.org/officeDocument/2006/relationships/hyperlink" Target="https://podminky.urs.cz/item/CS_URS_2026_01/877310320" TargetMode="External" /><Relationship Id="rId64" Type="http://schemas.openxmlformats.org/officeDocument/2006/relationships/hyperlink" Target="https://podminky.urs.cz/item/CS_URS_2026_01/877310330" TargetMode="External" /><Relationship Id="rId65" Type="http://schemas.openxmlformats.org/officeDocument/2006/relationships/hyperlink" Target="https://podminky.urs.cz/item/CS_URS_2026_01/879211111" TargetMode="External" /><Relationship Id="rId66" Type="http://schemas.openxmlformats.org/officeDocument/2006/relationships/hyperlink" Target="https://podminky.urs.cz/item/CS_URS_2026_01/892233122" TargetMode="External" /><Relationship Id="rId67" Type="http://schemas.openxmlformats.org/officeDocument/2006/relationships/hyperlink" Target="https://podminky.urs.cz/item/CS_URS_2026_01/892271111" TargetMode="External" /><Relationship Id="rId68" Type="http://schemas.openxmlformats.org/officeDocument/2006/relationships/hyperlink" Target="https://podminky.urs.cz/item/CS_URS_2026_01/892351111" TargetMode="External" /><Relationship Id="rId69" Type="http://schemas.openxmlformats.org/officeDocument/2006/relationships/hyperlink" Target="https://podminky.urs.cz/item/CS_URS_2026_01/899722111" TargetMode="External" /><Relationship Id="rId70" Type="http://schemas.openxmlformats.org/officeDocument/2006/relationships/hyperlink" Target="https://podminky.urs.cz/item/CS_URS_2026_01/916331112" TargetMode="External" /><Relationship Id="rId71" Type="http://schemas.openxmlformats.org/officeDocument/2006/relationships/hyperlink" Target="https://podminky.urs.cz/item/CS_URS_2026_01/919735111" TargetMode="External" /><Relationship Id="rId72" Type="http://schemas.openxmlformats.org/officeDocument/2006/relationships/hyperlink" Target="https://podminky.urs.cz/item/CS_URS_2026_01/998014211" TargetMode="External" /><Relationship Id="rId73" Type="http://schemas.openxmlformats.org/officeDocument/2006/relationships/hyperlink" Target="https://podminky.urs.cz/item/CS_URS_2026_01/998223011" TargetMode="External" /><Relationship Id="rId74" Type="http://schemas.openxmlformats.org/officeDocument/2006/relationships/hyperlink" Target="https://podminky.urs.cz/item/CS_URS_2026_01/998276101" TargetMode="External" /><Relationship Id="rId75" Type="http://schemas.openxmlformats.org/officeDocument/2006/relationships/hyperlink" Target="https://podminky.urs.cz/item/CS_URS_2026_01/711111001" TargetMode="External" /><Relationship Id="rId76" Type="http://schemas.openxmlformats.org/officeDocument/2006/relationships/hyperlink" Target="https://podminky.urs.cz/item/CS_URS_2026_01/711141559" TargetMode="External" /><Relationship Id="rId77" Type="http://schemas.openxmlformats.org/officeDocument/2006/relationships/hyperlink" Target="https://podminky.urs.cz/item/CS_URS_2026_01/998711101" TargetMode="External" /><Relationship Id="rId78" Type="http://schemas.openxmlformats.org/officeDocument/2006/relationships/hyperlink" Target="https://podminky.urs.cz/item/CS_URS_2026_01/713131341" TargetMode="External" /><Relationship Id="rId79" Type="http://schemas.openxmlformats.org/officeDocument/2006/relationships/hyperlink" Target="https://podminky.urs.cz/item/CS_URS_2026_01/998713101" TargetMode="External" /><Relationship Id="rId80" Type="http://schemas.openxmlformats.org/officeDocument/2006/relationships/hyperlink" Target="https://podminky.urs.cz/item/CS_URS_2026_01/725291652" TargetMode="External" /><Relationship Id="rId81" Type="http://schemas.openxmlformats.org/officeDocument/2006/relationships/hyperlink" Target="https://podminky.urs.cz/item/CS_URS_2026_01/725291653" TargetMode="External" /><Relationship Id="rId82" Type="http://schemas.openxmlformats.org/officeDocument/2006/relationships/hyperlink" Target="https://podminky.urs.cz/item/CS_URS_2026_01/725291665" TargetMode="External" /><Relationship Id="rId83" Type="http://schemas.openxmlformats.org/officeDocument/2006/relationships/hyperlink" Target="https://podminky.urs.cz/item/CS_URS_2026_01/725291666" TargetMode="External" /><Relationship Id="rId84" Type="http://schemas.openxmlformats.org/officeDocument/2006/relationships/hyperlink" Target="https://podminky.urs.cz/item/CS_URS_2026_01/767223222" TargetMode="External" /><Relationship Id="rId85" Type="http://schemas.openxmlformats.org/officeDocument/2006/relationships/hyperlink" Target="https://podminky.urs.cz/item/CS_URS_2026_01/767531121" TargetMode="External" /><Relationship Id="rId86" Type="http://schemas.openxmlformats.org/officeDocument/2006/relationships/hyperlink" Target="https://podminky.urs.cz/item/CS_URS_2026_01/767531212" TargetMode="External" /><Relationship Id="rId87" Type="http://schemas.openxmlformats.org/officeDocument/2006/relationships/hyperlink" Target="https://podminky.urs.cz/item/CS_URS_2026_01/767531232" TargetMode="External" /><Relationship Id="rId88" Type="http://schemas.openxmlformats.org/officeDocument/2006/relationships/hyperlink" Target="https://podminky.urs.cz/item/CS_URS_2026_01/998767101" TargetMode="External" /><Relationship Id="rId89" Type="http://schemas.openxmlformats.org/officeDocument/2006/relationships/hyperlink" Target="https://podminky.urs.cz/item/CS_URS_2024_02/030001000" TargetMode="External" /><Relationship Id="rId90" Type="http://schemas.openxmlformats.org/officeDocument/2006/relationships/hyperlink" Target="https://podminky.urs.cz/item/CS_URS_2026_01/012414000" TargetMode="External" /><Relationship Id="rId91" Type="http://schemas.openxmlformats.org/officeDocument/2006/relationships/hyperlink" Target="https://podminky.urs.cz/item/CS_URS_2026_01/013254000" TargetMode="External" /><Relationship Id="rId92" Type="http://schemas.openxmlformats.org/officeDocument/2006/relationships/hyperlink" Target="https://podminky.urs.cz/item/CS_URS_2026_01/049303000" TargetMode="External" /><Relationship Id="rId93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2025/175_3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Zázemí cestářství Nové Strašecí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p.č. 1315/5 a  p.č. 3216, k.ú. Nové Strašecí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7.4.2026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25.6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Středočeský kraj, Zborovská 81/11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KFJ project s.r.o. - Ing.arch.Marta Frgalová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KFJ project s.r.o.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'2025-175_3 - Zázemí cestá...'!J28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'2025-175_3 - Zázemí cestá...'!P134</f>
        <v>0</v>
      </c>
      <c r="AV95" s="124">
        <f>'2025-175_3 - Zázemí cestá...'!J31</f>
        <v>0</v>
      </c>
      <c r="AW95" s="124">
        <f>'2025-175_3 - Zázemí cestá...'!J32</f>
        <v>0</v>
      </c>
      <c r="AX95" s="124">
        <f>'2025-175_3 - Zázemí cestá...'!J33</f>
        <v>0</v>
      </c>
      <c r="AY95" s="124">
        <f>'2025-175_3 - Zázemí cestá...'!J34</f>
        <v>0</v>
      </c>
      <c r="AZ95" s="124">
        <f>'2025-175_3 - Zázemí cestá...'!F31</f>
        <v>0</v>
      </c>
      <c r="BA95" s="124">
        <f>'2025-175_3 - Zázemí cestá...'!F32</f>
        <v>0</v>
      </c>
      <c r="BB95" s="124">
        <f>'2025-175_3 - Zázemí cestá...'!F33</f>
        <v>0</v>
      </c>
      <c r="BC95" s="124">
        <f>'2025-175_3 - Zázemí cestá...'!F34</f>
        <v>0</v>
      </c>
      <c r="BD95" s="126">
        <f>'2025-175_3 - Zázemí cestá...'!F35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dlhBTURmVItrPiFy17w2cw5lHkrwV7hwglZJHIXSnLkLKiBECJfN98O+qoLIcz2vkxe0W8KSf0Hxg8VsNte3cw==" hashValue="fb3XmaBFK+68qv9EKJuOwfiBiO6e2oXGncRQHhqVOSRNPQGnusJ0czVvNmfOmHbSUyhez5yCGMJp09szdgxHd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-175_3 - Zázemí cest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hidden="1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83</v>
      </c>
    </row>
    <row r="4" hidden="1" s="1" customFormat="1" ht="24.96" customHeight="1">
      <c r="B4" s="17"/>
      <c r="D4" s="130" t="s">
        <v>84</v>
      </c>
      <c r="L4" s="17"/>
      <c r="M4" s="131" t="s">
        <v>10</v>
      </c>
      <c r="AT4" s="14" t="s">
        <v>4</v>
      </c>
    </row>
    <row r="5" hidden="1" s="1" customFormat="1" ht="6.96" customHeight="1">
      <c r="B5" s="17"/>
      <c r="L5" s="17"/>
    </row>
    <row r="6" hidden="1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hidden="1" s="2" customFormat="1" ht="16.5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hidden="1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7.4.2026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">
        <v>1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8" customHeight="1">
      <c r="A13" s="35"/>
      <c r="B13" s="41"/>
      <c r="C13" s="35"/>
      <c r="D13" s="35"/>
      <c r="E13" s="134" t="s">
        <v>26</v>
      </c>
      <c r="F13" s="35"/>
      <c r="G13" s="35"/>
      <c r="H13" s="35"/>
      <c r="I13" s="132" t="s">
        <v>27</v>
      </c>
      <c r="J13" s="134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2" customHeight="1">
      <c r="A15" s="35"/>
      <c r="B15" s="41"/>
      <c r="C15" s="35"/>
      <c r="D15" s="132" t="s">
        <v>28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27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2" customHeight="1">
      <c r="A18" s="35"/>
      <c r="B18" s="41"/>
      <c r="C18" s="35"/>
      <c r="D18" s="132" t="s">
        <v>30</v>
      </c>
      <c r="E18" s="35"/>
      <c r="F18" s="35"/>
      <c r="G18" s="35"/>
      <c r="H18" s="35"/>
      <c r="I18" s="132" t="s">
        <v>25</v>
      </c>
      <c r="J18" s="134" t="s">
        <v>1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8" customHeight="1">
      <c r="A19" s="35"/>
      <c r="B19" s="41"/>
      <c r="C19" s="35"/>
      <c r="D19" s="35"/>
      <c r="E19" s="134" t="s">
        <v>31</v>
      </c>
      <c r="F19" s="35"/>
      <c r="G19" s="35"/>
      <c r="H19" s="35"/>
      <c r="I19" s="132" t="s">
        <v>27</v>
      </c>
      <c r="J19" s="134" t="s">
        <v>1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2" customHeight="1">
      <c r="A21" s="35"/>
      <c r="B21" s="41"/>
      <c r="C21" s="35"/>
      <c r="D21" s="132" t="s">
        <v>33</v>
      </c>
      <c r="E21" s="35"/>
      <c r="F21" s="35"/>
      <c r="G21" s="35"/>
      <c r="H21" s="35"/>
      <c r="I21" s="132" t="s">
        <v>25</v>
      </c>
      <c r="J21" s="134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8" customHeight="1">
      <c r="A22" s="35"/>
      <c r="B22" s="41"/>
      <c r="C22" s="35"/>
      <c r="D22" s="35"/>
      <c r="E22" s="134" t="s">
        <v>34</v>
      </c>
      <c r="F22" s="35"/>
      <c r="G22" s="35"/>
      <c r="H22" s="35"/>
      <c r="I22" s="132" t="s">
        <v>27</v>
      </c>
      <c r="J22" s="134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2" customHeight="1">
      <c r="A24" s="35"/>
      <c r="B24" s="41"/>
      <c r="C24" s="35"/>
      <c r="D24" s="132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hidden="1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25.44" customHeight="1">
      <c r="A28" s="35"/>
      <c r="B28" s="41"/>
      <c r="C28" s="35"/>
      <c r="D28" s="141" t="s">
        <v>36</v>
      </c>
      <c r="E28" s="35"/>
      <c r="F28" s="35"/>
      <c r="G28" s="35"/>
      <c r="H28" s="35"/>
      <c r="I28" s="35"/>
      <c r="J28" s="142">
        <f>ROUND(J134,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14.4" customHeight="1">
      <c r="A30" s="35"/>
      <c r="B30" s="41"/>
      <c r="C30" s="35"/>
      <c r="D30" s="35"/>
      <c r="E30" s="35"/>
      <c r="F30" s="143" t="s">
        <v>38</v>
      </c>
      <c r="G30" s="35"/>
      <c r="H30" s="35"/>
      <c r="I30" s="143" t="s">
        <v>37</v>
      </c>
      <c r="J30" s="143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14.4" customHeight="1">
      <c r="A31" s="35"/>
      <c r="B31" s="41"/>
      <c r="C31" s="35"/>
      <c r="D31" s="144" t="s">
        <v>40</v>
      </c>
      <c r="E31" s="132" t="s">
        <v>41</v>
      </c>
      <c r="F31" s="145">
        <f>ROUND((SUM(BE134:BE546)),  2)</f>
        <v>0</v>
      </c>
      <c r="G31" s="35"/>
      <c r="H31" s="35"/>
      <c r="I31" s="146">
        <v>0.20999999999999999</v>
      </c>
      <c r="J31" s="145">
        <f>ROUND(((SUM(BE134:BE546))*I31),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132" t="s">
        <v>42</v>
      </c>
      <c r="F32" s="145">
        <f>ROUND((SUM(BF134:BF546)),  2)</f>
        <v>0</v>
      </c>
      <c r="G32" s="35"/>
      <c r="H32" s="35"/>
      <c r="I32" s="146">
        <v>0.12</v>
      </c>
      <c r="J32" s="145">
        <f>ROUND(((SUM(BF134:BF546))*I32),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43</v>
      </c>
      <c r="F33" s="145">
        <f>ROUND((SUM(BG134:BG546)),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44</v>
      </c>
      <c r="F34" s="145">
        <f>ROUND((SUM(BH134:BH546)),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45</v>
      </c>
      <c r="F35" s="145">
        <f>ROUND((SUM(BI134:BI546)),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25.44" customHeight="1">
      <c r="A37" s="35"/>
      <c r="B37" s="41"/>
      <c r="C37" s="147"/>
      <c r="D37" s="148" t="s">
        <v>46</v>
      </c>
      <c r="E37" s="149"/>
      <c r="F37" s="149"/>
      <c r="G37" s="150" t="s">
        <v>47</v>
      </c>
      <c r="H37" s="151" t="s">
        <v>48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1" customFormat="1" ht="14.4" customHeight="1">
      <c r="B39" s="17"/>
      <c r="L39" s="17"/>
    </row>
    <row r="40" hidden="1" s="1" customFormat="1" ht="14.4" customHeight="1">
      <c r="B40" s="17"/>
      <c r="L40" s="17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0"/>
      <c r="D50" s="154" t="s">
        <v>49</v>
      </c>
      <c r="E50" s="155"/>
      <c r="F50" s="155"/>
      <c r="G50" s="154" t="s">
        <v>50</v>
      </c>
      <c r="H50" s="155"/>
      <c r="I50" s="155"/>
      <c r="J50" s="155"/>
      <c r="K50" s="155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56" t="s">
        <v>51</v>
      </c>
      <c r="E61" s="157"/>
      <c r="F61" s="158" t="s">
        <v>52</v>
      </c>
      <c r="G61" s="156" t="s">
        <v>51</v>
      </c>
      <c r="H61" s="157"/>
      <c r="I61" s="157"/>
      <c r="J61" s="159" t="s">
        <v>52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54" t="s">
        <v>53</v>
      </c>
      <c r="E65" s="160"/>
      <c r="F65" s="160"/>
      <c r="G65" s="154" t="s">
        <v>54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56" t="s">
        <v>51</v>
      </c>
      <c r="E76" s="157"/>
      <c r="F76" s="158" t="s">
        <v>52</v>
      </c>
      <c r="G76" s="156" t="s">
        <v>51</v>
      </c>
      <c r="H76" s="157"/>
      <c r="I76" s="157"/>
      <c r="J76" s="159" t="s">
        <v>52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3" t="str">
        <f>E7</f>
        <v>Zázemí cestářství Nové Strašecí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20</v>
      </c>
      <c r="D87" s="37"/>
      <c r="E87" s="37"/>
      <c r="F87" s="24" t="str">
        <f>F10</f>
        <v xml:space="preserve">p.č. 1315/5 a  p.č. 3216, k.ú. Nové Strašecí</v>
      </c>
      <c r="G87" s="37"/>
      <c r="H87" s="37"/>
      <c r="I87" s="29" t="s">
        <v>22</v>
      </c>
      <c r="J87" s="76" t="str">
        <f>IF(J10="","",J10)</f>
        <v>7.4.2026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40.05" customHeight="1">
      <c r="A89" s="35"/>
      <c r="B89" s="36"/>
      <c r="C89" s="29" t="s">
        <v>24</v>
      </c>
      <c r="D89" s="37"/>
      <c r="E89" s="37"/>
      <c r="F89" s="24" t="str">
        <f>E13</f>
        <v>Středočeský kraj, Zborovská 81/11</v>
      </c>
      <c r="G89" s="37"/>
      <c r="H89" s="37"/>
      <c r="I89" s="29" t="s">
        <v>30</v>
      </c>
      <c r="J89" s="33" t="str">
        <f>E19</f>
        <v>KFJ project s.r.o. - Ing.arch.Marta Frgalová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28</v>
      </c>
      <c r="D90" s="37"/>
      <c r="E90" s="37"/>
      <c r="F90" s="24" t="str">
        <f>IF(E16="","",E16)</f>
        <v>Vyplň údaj</v>
      </c>
      <c r="G90" s="37"/>
      <c r="H90" s="37"/>
      <c r="I90" s="29" t="s">
        <v>33</v>
      </c>
      <c r="J90" s="33" t="str">
        <f>E22</f>
        <v>KFJ project s.r.o.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65" t="s">
        <v>86</v>
      </c>
      <c r="D92" s="166"/>
      <c r="E92" s="166"/>
      <c r="F92" s="166"/>
      <c r="G92" s="166"/>
      <c r="H92" s="166"/>
      <c r="I92" s="166"/>
      <c r="J92" s="167" t="s">
        <v>87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68" t="s">
        <v>88</v>
      </c>
      <c r="D94" s="37"/>
      <c r="E94" s="37"/>
      <c r="F94" s="37"/>
      <c r="G94" s="37"/>
      <c r="H94" s="37"/>
      <c r="I94" s="37"/>
      <c r="J94" s="107">
        <f>J134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hidden="1" s="9" customFormat="1" ht="24.96" customHeight="1">
      <c r="A95" s="9"/>
      <c r="B95" s="169"/>
      <c r="C95" s="170"/>
      <c r="D95" s="171" t="s">
        <v>90</v>
      </c>
      <c r="E95" s="172"/>
      <c r="F95" s="172"/>
      <c r="G95" s="172"/>
      <c r="H95" s="172"/>
      <c r="I95" s="172"/>
      <c r="J95" s="173">
        <f>J135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5"/>
      <c r="C96" s="176"/>
      <c r="D96" s="177" t="s">
        <v>91</v>
      </c>
      <c r="E96" s="178"/>
      <c r="F96" s="178"/>
      <c r="G96" s="178"/>
      <c r="H96" s="178"/>
      <c r="I96" s="178"/>
      <c r="J96" s="179">
        <f>J136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J180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5"/>
      <c r="C98" s="176"/>
      <c r="D98" s="177" t="s">
        <v>93</v>
      </c>
      <c r="E98" s="178"/>
      <c r="F98" s="178"/>
      <c r="G98" s="178"/>
      <c r="H98" s="178"/>
      <c r="I98" s="178"/>
      <c r="J98" s="179">
        <f>J216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5"/>
      <c r="C99" s="176"/>
      <c r="D99" s="177" t="s">
        <v>94</v>
      </c>
      <c r="E99" s="178"/>
      <c r="F99" s="178"/>
      <c r="G99" s="178"/>
      <c r="H99" s="178"/>
      <c r="I99" s="178"/>
      <c r="J99" s="179">
        <f>J219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5"/>
      <c r="C100" s="176"/>
      <c r="D100" s="177" t="s">
        <v>95</v>
      </c>
      <c r="E100" s="178"/>
      <c r="F100" s="178"/>
      <c r="G100" s="178"/>
      <c r="H100" s="178"/>
      <c r="I100" s="178"/>
      <c r="J100" s="179">
        <f>J223</f>
        <v>0</v>
      </c>
      <c r="K100" s="176"/>
      <c r="L100" s="18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5"/>
      <c r="C101" s="176"/>
      <c r="D101" s="177" t="s">
        <v>96</v>
      </c>
      <c r="E101" s="178"/>
      <c r="F101" s="178"/>
      <c r="G101" s="178"/>
      <c r="H101" s="178"/>
      <c r="I101" s="178"/>
      <c r="J101" s="179">
        <f>J245</f>
        <v>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J326</f>
        <v>0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5"/>
      <c r="C103" s="176"/>
      <c r="D103" s="177" t="s">
        <v>98</v>
      </c>
      <c r="E103" s="178"/>
      <c r="F103" s="178"/>
      <c r="G103" s="178"/>
      <c r="H103" s="178"/>
      <c r="I103" s="178"/>
      <c r="J103" s="179">
        <f>J329</f>
        <v>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5"/>
      <c r="C104" s="176"/>
      <c r="D104" s="177" t="s">
        <v>99</v>
      </c>
      <c r="E104" s="178"/>
      <c r="F104" s="178"/>
      <c r="G104" s="178"/>
      <c r="H104" s="178"/>
      <c r="I104" s="178"/>
      <c r="J104" s="179">
        <f>J419</f>
        <v>0</v>
      </c>
      <c r="K104" s="176"/>
      <c r="L104" s="18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5"/>
      <c r="C105" s="176"/>
      <c r="D105" s="177" t="s">
        <v>100</v>
      </c>
      <c r="E105" s="178"/>
      <c r="F105" s="178"/>
      <c r="G105" s="178"/>
      <c r="H105" s="178"/>
      <c r="I105" s="178"/>
      <c r="J105" s="179">
        <f>J428</f>
        <v>0</v>
      </c>
      <c r="K105" s="176"/>
      <c r="L105" s="18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69"/>
      <c r="C106" s="170"/>
      <c r="D106" s="171" t="s">
        <v>101</v>
      </c>
      <c r="E106" s="172"/>
      <c r="F106" s="172"/>
      <c r="G106" s="172"/>
      <c r="H106" s="172"/>
      <c r="I106" s="172"/>
      <c r="J106" s="173">
        <f>J438</f>
        <v>0</v>
      </c>
      <c r="K106" s="170"/>
      <c r="L106" s="17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75"/>
      <c r="C107" s="176"/>
      <c r="D107" s="177" t="s">
        <v>102</v>
      </c>
      <c r="E107" s="178"/>
      <c r="F107" s="178"/>
      <c r="G107" s="178"/>
      <c r="H107" s="178"/>
      <c r="I107" s="178"/>
      <c r="J107" s="179">
        <f>J439</f>
        <v>0</v>
      </c>
      <c r="K107" s="176"/>
      <c r="L107" s="18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75"/>
      <c r="C108" s="176"/>
      <c r="D108" s="177" t="s">
        <v>103</v>
      </c>
      <c r="E108" s="178"/>
      <c r="F108" s="178"/>
      <c r="G108" s="178"/>
      <c r="H108" s="178"/>
      <c r="I108" s="178"/>
      <c r="J108" s="179">
        <f>J453</f>
        <v>0</v>
      </c>
      <c r="K108" s="176"/>
      <c r="L108" s="18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75"/>
      <c r="C109" s="176"/>
      <c r="D109" s="177" t="s">
        <v>104</v>
      </c>
      <c r="E109" s="178"/>
      <c r="F109" s="178"/>
      <c r="G109" s="178"/>
      <c r="H109" s="178"/>
      <c r="I109" s="178"/>
      <c r="J109" s="179">
        <f>J457</f>
        <v>0</v>
      </c>
      <c r="K109" s="176"/>
      <c r="L109" s="18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75"/>
      <c r="C110" s="176"/>
      <c r="D110" s="177" t="s">
        <v>105</v>
      </c>
      <c r="E110" s="178"/>
      <c r="F110" s="178"/>
      <c r="G110" s="178"/>
      <c r="H110" s="178"/>
      <c r="I110" s="178"/>
      <c r="J110" s="179">
        <f>J466</f>
        <v>0</v>
      </c>
      <c r="K110" s="176"/>
      <c r="L110" s="18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75"/>
      <c r="C111" s="176"/>
      <c r="D111" s="177" t="s">
        <v>106</v>
      </c>
      <c r="E111" s="178"/>
      <c r="F111" s="178"/>
      <c r="G111" s="178"/>
      <c r="H111" s="178"/>
      <c r="I111" s="178"/>
      <c r="J111" s="179">
        <f>J496</f>
        <v>0</v>
      </c>
      <c r="K111" s="176"/>
      <c r="L111" s="18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75"/>
      <c r="C112" s="176"/>
      <c r="D112" s="177" t="s">
        <v>107</v>
      </c>
      <c r="E112" s="178"/>
      <c r="F112" s="178"/>
      <c r="G112" s="178"/>
      <c r="H112" s="178"/>
      <c r="I112" s="178"/>
      <c r="J112" s="179">
        <f>J499</f>
        <v>0</v>
      </c>
      <c r="K112" s="176"/>
      <c r="L112" s="18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75"/>
      <c r="C113" s="176"/>
      <c r="D113" s="177" t="s">
        <v>108</v>
      </c>
      <c r="E113" s="178"/>
      <c r="F113" s="178"/>
      <c r="G113" s="178"/>
      <c r="H113" s="178"/>
      <c r="I113" s="178"/>
      <c r="J113" s="179">
        <f>J529</f>
        <v>0</v>
      </c>
      <c r="K113" s="176"/>
      <c r="L113" s="18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75"/>
      <c r="C114" s="176"/>
      <c r="D114" s="177" t="s">
        <v>109</v>
      </c>
      <c r="E114" s="178"/>
      <c r="F114" s="178"/>
      <c r="G114" s="178"/>
      <c r="H114" s="178"/>
      <c r="I114" s="178"/>
      <c r="J114" s="179">
        <f>J532</f>
        <v>0</v>
      </c>
      <c r="K114" s="176"/>
      <c r="L114" s="18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9" customFormat="1" ht="24.96" customHeight="1">
      <c r="A115" s="9"/>
      <c r="B115" s="169"/>
      <c r="C115" s="170"/>
      <c r="D115" s="171" t="s">
        <v>110</v>
      </c>
      <c r="E115" s="172"/>
      <c r="F115" s="172"/>
      <c r="G115" s="172"/>
      <c r="H115" s="172"/>
      <c r="I115" s="172"/>
      <c r="J115" s="173">
        <f>J536</f>
        <v>0</v>
      </c>
      <c r="K115" s="170"/>
      <c r="L115" s="174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hidden="1" s="9" customFormat="1" ht="24.96" customHeight="1">
      <c r="A116" s="9"/>
      <c r="B116" s="169"/>
      <c r="C116" s="170"/>
      <c r="D116" s="171" t="s">
        <v>111</v>
      </c>
      <c r="E116" s="172"/>
      <c r="F116" s="172"/>
      <c r="G116" s="172"/>
      <c r="H116" s="172"/>
      <c r="I116" s="172"/>
      <c r="J116" s="173">
        <f>J543</f>
        <v>0</v>
      </c>
      <c r="K116" s="170"/>
      <c r="L116" s="174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hidden="1" s="2" customFormat="1" ht="21.84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hidden="1" s="2" customFormat="1" ht="6.96" customHeight="1">
      <c r="A118" s="35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hidden="1"/>
    <row r="120" hidden="1"/>
    <row r="121" hidden="1"/>
    <row r="122" s="2" customFormat="1" ht="6.96" customHeight="1">
      <c r="A122" s="35"/>
      <c r="B122" s="65"/>
      <c r="C122" s="66"/>
      <c r="D122" s="66"/>
      <c r="E122" s="66"/>
      <c r="F122" s="66"/>
      <c r="G122" s="66"/>
      <c r="H122" s="66"/>
      <c r="I122" s="66"/>
      <c r="J122" s="66"/>
      <c r="K122" s="66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24.96" customHeight="1">
      <c r="A123" s="35"/>
      <c r="B123" s="36"/>
      <c r="C123" s="20" t="s">
        <v>112</v>
      </c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16</v>
      </c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6.5" customHeight="1">
      <c r="A126" s="35"/>
      <c r="B126" s="36"/>
      <c r="C126" s="37"/>
      <c r="D126" s="37"/>
      <c r="E126" s="73" t="str">
        <f>E7</f>
        <v>Zázemí cestářství Nové Strašecí</v>
      </c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20</v>
      </c>
      <c r="D128" s="37"/>
      <c r="E128" s="37"/>
      <c r="F128" s="24" t="str">
        <f>F10</f>
        <v xml:space="preserve">p.č. 1315/5 a  p.č. 3216, k.ú. Nové Strašecí</v>
      </c>
      <c r="G128" s="37"/>
      <c r="H128" s="37"/>
      <c r="I128" s="29" t="s">
        <v>22</v>
      </c>
      <c r="J128" s="76" t="str">
        <f>IF(J10="","",J10)</f>
        <v>7.4.2026</v>
      </c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6.96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40.05" customHeight="1">
      <c r="A130" s="35"/>
      <c r="B130" s="36"/>
      <c r="C130" s="29" t="s">
        <v>24</v>
      </c>
      <c r="D130" s="37"/>
      <c r="E130" s="37"/>
      <c r="F130" s="24" t="str">
        <f>E13</f>
        <v>Středočeský kraj, Zborovská 81/11</v>
      </c>
      <c r="G130" s="37"/>
      <c r="H130" s="37"/>
      <c r="I130" s="29" t="s">
        <v>30</v>
      </c>
      <c r="J130" s="33" t="str">
        <f>E19</f>
        <v>KFJ project s.r.o. - Ing.arch.Marta Frgalová</v>
      </c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5.15" customHeight="1">
      <c r="A131" s="35"/>
      <c r="B131" s="36"/>
      <c r="C131" s="29" t="s">
        <v>28</v>
      </c>
      <c r="D131" s="37"/>
      <c r="E131" s="37"/>
      <c r="F131" s="24" t="str">
        <f>IF(E16="","",E16)</f>
        <v>Vyplň údaj</v>
      </c>
      <c r="G131" s="37"/>
      <c r="H131" s="37"/>
      <c r="I131" s="29" t="s">
        <v>33</v>
      </c>
      <c r="J131" s="33" t="str">
        <f>E22</f>
        <v>KFJ project s.r.o.</v>
      </c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0.32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11" customFormat="1" ht="29.28" customHeight="1">
      <c r="A133" s="181"/>
      <c r="B133" s="182"/>
      <c r="C133" s="183" t="s">
        <v>113</v>
      </c>
      <c r="D133" s="184" t="s">
        <v>61</v>
      </c>
      <c r="E133" s="184" t="s">
        <v>57</v>
      </c>
      <c r="F133" s="184" t="s">
        <v>58</v>
      </c>
      <c r="G133" s="184" t="s">
        <v>114</v>
      </c>
      <c r="H133" s="184" t="s">
        <v>115</v>
      </c>
      <c r="I133" s="184" t="s">
        <v>116</v>
      </c>
      <c r="J133" s="184" t="s">
        <v>87</v>
      </c>
      <c r="K133" s="185" t="s">
        <v>117</v>
      </c>
      <c r="L133" s="186"/>
      <c r="M133" s="97" t="s">
        <v>1</v>
      </c>
      <c r="N133" s="98" t="s">
        <v>40</v>
      </c>
      <c r="O133" s="98" t="s">
        <v>118</v>
      </c>
      <c r="P133" s="98" t="s">
        <v>119</v>
      </c>
      <c r="Q133" s="98" t="s">
        <v>120</v>
      </c>
      <c r="R133" s="98" t="s">
        <v>121</v>
      </c>
      <c r="S133" s="98" t="s">
        <v>122</v>
      </c>
      <c r="T133" s="99" t="s">
        <v>123</v>
      </c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</row>
    <row r="134" s="2" customFormat="1" ht="22.8" customHeight="1">
      <c r="A134" s="35"/>
      <c r="B134" s="36"/>
      <c r="C134" s="104" t="s">
        <v>124</v>
      </c>
      <c r="D134" s="37"/>
      <c r="E134" s="37"/>
      <c r="F134" s="37"/>
      <c r="G134" s="37"/>
      <c r="H134" s="37"/>
      <c r="I134" s="37"/>
      <c r="J134" s="187">
        <f>BK134</f>
        <v>0</v>
      </c>
      <c r="K134" s="37"/>
      <c r="L134" s="41"/>
      <c r="M134" s="100"/>
      <c r="N134" s="188"/>
      <c r="O134" s="101"/>
      <c r="P134" s="189">
        <f>P135+P438+P536+P543</f>
        <v>0</v>
      </c>
      <c r="Q134" s="101"/>
      <c r="R134" s="189">
        <f>R135+R438+R536+R543</f>
        <v>317.50094661532313</v>
      </c>
      <c r="S134" s="101"/>
      <c r="T134" s="190">
        <f>T135+T438+T536+T543</f>
        <v>0.00046300000000000003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75</v>
      </c>
      <c r="AU134" s="14" t="s">
        <v>89</v>
      </c>
      <c r="BK134" s="191">
        <f>BK135+BK438+BK536+BK543</f>
        <v>0</v>
      </c>
    </row>
    <row r="135" s="12" customFormat="1" ht="25.92" customHeight="1">
      <c r="A135" s="12"/>
      <c r="B135" s="192"/>
      <c r="C135" s="193"/>
      <c r="D135" s="194" t="s">
        <v>75</v>
      </c>
      <c r="E135" s="195" t="s">
        <v>125</v>
      </c>
      <c r="F135" s="195" t="s">
        <v>126</v>
      </c>
      <c r="G135" s="193"/>
      <c r="H135" s="193"/>
      <c r="I135" s="196"/>
      <c r="J135" s="197">
        <f>BK135</f>
        <v>0</v>
      </c>
      <c r="K135" s="193"/>
      <c r="L135" s="198"/>
      <c r="M135" s="199"/>
      <c r="N135" s="200"/>
      <c r="O135" s="200"/>
      <c r="P135" s="201">
        <f>P136+P180+P216+P219+P223+P245+P326+P329+P419+P428</f>
        <v>0</v>
      </c>
      <c r="Q135" s="200"/>
      <c r="R135" s="201">
        <f>R136+R180+R216+R219+R223+R245+R326+R329+R419+R428</f>
        <v>316.93848398607315</v>
      </c>
      <c r="S135" s="200"/>
      <c r="T135" s="202">
        <f>T136+T180+T216+T219+T223+T245+T326+T329+T419+T428</f>
        <v>0.00046300000000000003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3" t="s">
        <v>81</v>
      </c>
      <c r="AT135" s="204" t="s">
        <v>75</v>
      </c>
      <c r="AU135" s="204" t="s">
        <v>76</v>
      </c>
      <c r="AY135" s="203" t="s">
        <v>127</v>
      </c>
      <c r="BK135" s="205">
        <f>BK136+BK180+BK216+BK219+BK223+BK245+BK326+BK329+BK419+BK428</f>
        <v>0</v>
      </c>
    </row>
    <row r="136" s="12" customFormat="1" ht="22.8" customHeight="1">
      <c r="A136" s="12"/>
      <c r="B136" s="192"/>
      <c r="C136" s="193"/>
      <c r="D136" s="194" t="s">
        <v>75</v>
      </c>
      <c r="E136" s="206" t="s">
        <v>81</v>
      </c>
      <c r="F136" s="206" t="s">
        <v>128</v>
      </c>
      <c r="G136" s="193"/>
      <c r="H136" s="193"/>
      <c r="I136" s="196"/>
      <c r="J136" s="207">
        <f>BK136</f>
        <v>0</v>
      </c>
      <c r="K136" s="193"/>
      <c r="L136" s="198"/>
      <c r="M136" s="199"/>
      <c r="N136" s="200"/>
      <c r="O136" s="200"/>
      <c r="P136" s="201">
        <f>SUM(P137:P179)</f>
        <v>0</v>
      </c>
      <c r="Q136" s="200"/>
      <c r="R136" s="201">
        <f>SUM(R137:R179)</f>
        <v>36.084000000000003</v>
      </c>
      <c r="S136" s="200"/>
      <c r="T136" s="202">
        <f>SUM(T137:T179)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3" t="s">
        <v>81</v>
      </c>
      <c r="AT136" s="204" t="s">
        <v>75</v>
      </c>
      <c r="AU136" s="204" t="s">
        <v>81</v>
      </c>
      <c r="AY136" s="203" t="s">
        <v>127</v>
      </c>
      <c r="BK136" s="205">
        <f>SUM(BK137:BK179)</f>
        <v>0</v>
      </c>
    </row>
    <row r="137" s="2" customFormat="1" ht="33" customHeight="1">
      <c r="A137" s="35"/>
      <c r="B137" s="36"/>
      <c r="C137" s="208" t="s">
        <v>81</v>
      </c>
      <c r="D137" s="208" t="s">
        <v>129</v>
      </c>
      <c r="E137" s="209" t="s">
        <v>130</v>
      </c>
      <c r="F137" s="210" t="s">
        <v>131</v>
      </c>
      <c r="G137" s="211" t="s">
        <v>132</v>
      </c>
      <c r="H137" s="212">
        <v>9.2300000000000004</v>
      </c>
      <c r="I137" s="213"/>
      <c r="J137" s="214">
        <f>ROUND(I137*H137,2)</f>
        <v>0</v>
      </c>
      <c r="K137" s="210" t="s">
        <v>133</v>
      </c>
      <c r="L137" s="41"/>
      <c r="M137" s="215" t="s">
        <v>1</v>
      </c>
      <c r="N137" s="216" t="s">
        <v>41</v>
      </c>
      <c r="O137" s="88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9" t="s">
        <v>134</v>
      </c>
      <c r="AT137" s="219" t="s">
        <v>129</v>
      </c>
      <c r="AU137" s="219" t="s">
        <v>83</v>
      </c>
      <c r="AY137" s="14" t="s">
        <v>127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14" t="s">
        <v>81</v>
      </c>
      <c r="BK137" s="220">
        <f>ROUND(I137*H137,2)</f>
        <v>0</v>
      </c>
      <c r="BL137" s="14" t="s">
        <v>134</v>
      </c>
      <c r="BM137" s="219" t="s">
        <v>135</v>
      </c>
    </row>
    <row r="138" s="2" customFormat="1">
      <c r="A138" s="35"/>
      <c r="B138" s="36"/>
      <c r="C138" s="37"/>
      <c r="D138" s="221" t="s">
        <v>136</v>
      </c>
      <c r="E138" s="37"/>
      <c r="F138" s="222" t="s">
        <v>131</v>
      </c>
      <c r="G138" s="37"/>
      <c r="H138" s="37"/>
      <c r="I138" s="223"/>
      <c r="J138" s="37"/>
      <c r="K138" s="37"/>
      <c r="L138" s="41"/>
      <c r="M138" s="224"/>
      <c r="N138" s="225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136</v>
      </c>
      <c r="AU138" s="14" t="s">
        <v>83</v>
      </c>
    </row>
    <row r="139" s="2" customFormat="1">
      <c r="A139" s="35"/>
      <c r="B139" s="36"/>
      <c r="C139" s="37"/>
      <c r="D139" s="226" t="s">
        <v>137</v>
      </c>
      <c r="E139" s="37"/>
      <c r="F139" s="227" t="s">
        <v>138</v>
      </c>
      <c r="G139" s="37"/>
      <c r="H139" s="37"/>
      <c r="I139" s="223"/>
      <c r="J139" s="37"/>
      <c r="K139" s="37"/>
      <c r="L139" s="41"/>
      <c r="M139" s="224"/>
      <c r="N139" s="225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137</v>
      </c>
      <c r="AU139" s="14" t="s">
        <v>83</v>
      </c>
    </row>
    <row r="140" s="2" customFormat="1" ht="24.15" customHeight="1">
      <c r="A140" s="35"/>
      <c r="B140" s="36"/>
      <c r="C140" s="208" t="s">
        <v>83</v>
      </c>
      <c r="D140" s="208" t="s">
        <v>129</v>
      </c>
      <c r="E140" s="209" t="s">
        <v>139</v>
      </c>
      <c r="F140" s="210" t="s">
        <v>140</v>
      </c>
      <c r="G140" s="211" t="s">
        <v>132</v>
      </c>
      <c r="H140" s="212">
        <v>5.7000000000000002</v>
      </c>
      <c r="I140" s="213"/>
      <c r="J140" s="214">
        <f>ROUND(I140*H140,2)</f>
        <v>0</v>
      </c>
      <c r="K140" s="210" t="s">
        <v>133</v>
      </c>
      <c r="L140" s="41"/>
      <c r="M140" s="215" t="s">
        <v>1</v>
      </c>
      <c r="N140" s="216" t="s">
        <v>41</v>
      </c>
      <c r="O140" s="88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9" t="s">
        <v>134</v>
      </c>
      <c r="AT140" s="219" t="s">
        <v>129</v>
      </c>
      <c r="AU140" s="219" t="s">
        <v>83</v>
      </c>
      <c r="AY140" s="14" t="s">
        <v>127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14" t="s">
        <v>81</v>
      </c>
      <c r="BK140" s="220">
        <f>ROUND(I140*H140,2)</f>
        <v>0</v>
      </c>
      <c r="BL140" s="14" t="s">
        <v>134</v>
      </c>
      <c r="BM140" s="219" t="s">
        <v>141</v>
      </c>
    </row>
    <row r="141" s="2" customFormat="1">
      <c r="A141" s="35"/>
      <c r="B141" s="36"/>
      <c r="C141" s="37"/>
      <c r="D141" s="221" t="s">
        <v>136</v>
      </c>
      <c r="E141" s="37"/>
      <c r="F141" s="222" t="s">
        <v>140</v>
      </c>
      <c r="G141" s="37"/>
      <c r="H141" s="37"/>
      <c r="I141" s="223"/>
      <c r="J141" s="37"/>
      <c r="K141" s="37"/>
      <c r="L141" s="41"/>
      <c r="M141" s="224"/>
      <c r="N141" s="225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136</v>
      </c>
      <c r="AU141" s="14" t="s">
        <v>83</v>
      </c>
    </row>
    <row r="142" s="2" customFormat="1">
      <c r="A142" s="35"/>
      <c r="B142" s="36"/>
      <c r="C142" s="37"/>
      <c r="D142" s="226" t="s">
        <v>137</v>
      </c>
      <c r="E142" s="37"/>
      <c r="F142" s="227" t="s">
        <v>142</v>
      </c>
      <c r="G142" s="37"/>
      <c r="H142" s="37"/>
      <c r="I142" s="223"/>
      <c r="J142" s="37"/>
      <c r="K142" s="37"/>
      <c r="L142" s="41"/>
      <c r="M142" s="224"/>
      <c r="N142" s="225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137</v>
      </c>
      <c r="AU142" s="14" t="s">
        <v>83</v>
      </c>
    </row>
    <row r="143" s="2" customFormat="1" ht="33" customHeight="1">
      <c r="A143" s="35"/>
      <c r="B143" s="36"/>
      <c r="C143" s="208" t="s">
        <v>143</v>
      </c>
      <c r="D143" s="208" t="s">
        <v>129</v>
      </c>
      <c r="E143" s="209" t="s">
        <v>144</v>
      </c>
      <c r="F143" s="210" t="s">
        <v>145</v>
      </c>
      <c r="G143" s="211" t="s">
        <v>132</v>
      </c>
      <c r="H143" s="212">
        <v>59.427</v>
      </c>
      <c r="I143" s="213"/>
      <c r="J143" s="214">
        <f>ROUND(I143*H143,2)</f>
        <v>0</v>
      </c>
      <c r="K143" s="210" t="s">
        <v>133</v>
      </c>
      <c r="L143" s="41"/>
      <c r="M143" s="215" t="s">
        <v>1</v>
      </c>
      <c r="N143" s="216" t="s">
        <v>41</v>
      </c>
      <c r="O143" s="88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9" t="s">
        <v>134</v>
      </c>
      <c r="AT143" s="219" t="s">
        <v>129</v>
      </c>
      <c r="AU143" s="219" t="s">
        <v>83</v>
      </c>
      <c r="AY143" s="14" t="s">
        <v>127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14" t="s">
        <v>81</v>
      </c>
      <c r="BK143" s="220">
        <f>ROUND(I143*H143,2)</f>
        <v>0</v>
      </c>
      <c r="BL143" s="14" t="s">
        <v>134</v>
      </c>
      <c r="BM143" s="219" t="s">
        <v>146</v>
      </c>
    </row>
    <row r="144" s="2" customFormat="1">
      <c r="A144" s="35"/>
      <c r="B144" s="36"/>
      <c r="C144" s="37"/>
      <c r="D144" s="221" t="s">
        <v>136</v>
      </c>
      <c r="E144" s="37"/>
      <c r="F144" s="222" t="s">
        <v>145</v>
      </c>
      <c r="G144" s="37"/>
      <c r="H144" s="37"/>
      <c r="I144" s="223"/>
      <c r="J144" s="37"/>
      <c r="K144" s="37"/>
      <c r="L144" s="41"/>
      <c r="M144" s="224"/>
      <c r="N144" s="225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136</v>
      </c>
      <c r="AU144" s="14" t="s">
        <v>83</v>
      </c>
    </row>
    <row r="145" s="2" customFormat="1">
      <c r="A145" s="35"/>
      <c r="B145" s="36"/>
      <c r="C145" s="37"/>
      <c r="D145" s="226" t="s">
        <v>137</v>
      </c>
      <c r="E145" s="37"/>
      <c r="F145" s="227" t="s">
        <v>147</v>
      </c>
      <c r="G145" s="37"/>
      <c r="H145" s="37"/>
      <c r="I145" s="223"/>
      <c r="J145" s="37"/>
      <c r="K145" s="37"/>
      <c r="L145" s="41"/>
      <c r="M145" s="224"/>
      <c r="N145" s="225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137</v>
      </c>
      <c r="AU145" s="14" t="s">
        <v>83</v>
      </c>
    </row>
    <row r="146" s="2" customFormat="1" ht="33" customHeight="1">
      <c r="A146" s="35"/>
      <c r="B146" s="36"/>
      <c r="C146" s="208" t="s">
        <v>134</v>
      </c>
      <c r="D146" s="208" t="s">
        <v>129</v>
      </c>
      <c r="E146" s="209" t="s">
        <v>148</v>
      </c>
      <c r="F146" s="210" t="s">
        <v>149</v>
      </c>
      <c r="G146" s="211" t="s">
        <v>132</v>
      </c>
      <c r="H146" s="212">
        <v>59.165999999999997</v>
      </c>
      <c r="I146" s="213"/>
      <c r="J146" s="214">
        <f>ROUND(I146*H146,2)</f>
        <v>0</v>
      </c>
      <c r="K146" s="210" t="s">
        <v>133</v>
      </c>
      <c r="L146" s="41"/>
      <c r="M146" s="215" t="s">
        <v>1</v>
      </c>
      <c r="N146" s="216" t="s">
        <v>41</v>
      </c>
      <c r="O146" s="88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9" t="s">
        <v>134</v>
      </c>
      <c r="AT146" s="219" t="s">
        <v>129</v>
      </c>
      <c r="AU146" s="219" t="s">
        <v>83</v>
      </c>
      <c r="AY146" s="14" t="s">
        <v>127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14" t="s">
        <v>81</v>
      </c>
      <c r="BK146" s="220">
        <f>ROUND(I146*H146,2)</f>
        <v>0</v>
      </c>
      <c r="BL146" s="14" t="s">
        <v>134</v>
      </c>
      <c r="BM146" s="219" t="s">
        <v>150</v>
      </c>
    </row>
    <row r="147" s="2" customFormat="1">
      <c r="A147" s="35"/>
      <c r="B147" s="36"/>
      <c r="C147" s="37"/>
      <c r="D147" s="221" t="s">
        <v>136</v>
      </c>
      <c r="E147" s="37"/>
      <c r="F147" s="222" t="s">
        <v>149</v>
      </c>
      <c r="G147" s="37"/>
      <c r="H147" s="37"/>
      <c r="I147" s="223"/>
      <c r="J147" s="37"/>
      <c r="K147" s="37"/>
      <c r="L147" s="41"/>
      <c r="M147" s="224"/>
      <c r="N147" s="225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136</v>
      </c>
      <c r="AU147" s="14" t="s">
        <v>83</v>
      </c>
    </row>
    <row r="148" s="2" customFormat="1">
      <c r="A148" s="35"/>
      <c r="B148" s="36"/>
      <c r="C148" s="37"/>
      <c r="D148" s="226" t="s">
        <v>137</v>
      </c>
      <c r="E148" s="37"/>
      <c r="F148" s="227" t="s">
        <v>151</v>
      </c>
      <c r="G148" s="37"/>
      <c r="H148" s="37"/>
      <c r="I148" s="223"/>
      <c r="J148" s="37"/>
      <c r="K148" s="37"/>
      <c r="L148" s="41"/>
      <c r="M148" s="224"/>
      <c r="N148" s="225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137</v>
      </c>
      <c r="AU148" s="14" t="s">
        <v>83</v>
      </c>
    </row>
    <row r="149" s="2" customFormat="1" ht="24.15" customHeight="1">
      <c r="A149" s="35"/>
      <c r="B149" s="36"/>
      <c r="C149" s="208" t="s">
        <v>152</v>
      </c>
      <c r="D149" s="208" t="s">
        <v>129</v>
      </c>
      <c r="E149" s="209" t="s">
        <v>153</v>
      </c>
      <c r="F149" s="210" t="s">
        <v>154</v>
      </c>
      <c r="G149" s="211" t="s">
        <v>132</v>
      </c>
      <c r="H149" s="212">
        <v>13.177</v>
      </c>
      <c r="I149" s="213"/>
      <c r="J149" s="214">
        <f>ROUND(I149*H149,2)</f>
        <v>0</v>
      </c>
      <c r="K149" s="210" t="s">
        <v>133</v>
      </c>
      <c r="L149" s="41"/>
      <c r="M149" s="215" t="s">
        <v>1</v>
      </c>
      <c r="N149" s="216" t="s">
        <v>41</v>
      </c>
      <c r="O149" s="88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9" t="s">
        <v>134</v>
      </c>
      <c r="AT149" s="219" t="s">
        <v>129</v>
      </c>
      <c r="AU149" s="219" t="s">
        <v>83</v>
      </c>
      <c r="AY149" s="14" t="s">
        <v>127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4" t="s">
        <v>81</v>
      </c>
      <c r="BK149" s="220">
        <f>ROUND(I149*H149,2)</f>
        <v>0</v>
      </c>
      <c r="BL149" s="14" t="s">
        <v>134</v>
      </c>
      <c r="BM149" s="219" t="s">
        <v>155</v>
      </c>
    </row>
    <row r="150" s="2" customFormat="1">
      <c r="A150" s="35"/>
      <c r="B150" s="36"/>
      <c r="C150" s="37"/>
      <c r="D150" s="221" t="s">
        <v>136</v>
      </c>
      <c r="E150" s="37"/>
      <c r="F150" s="222" t="s">
        <v>154</v>
      </c>
      <c r="G150" s="37"/>
      <c r="H150" s="37"/>
      <c r="I150" s="223"/>
      <c r="J150" s="37"/>
      <c r="K150" s="37"/>
      <c r="L150" s="41"/>
      <c r="M150" s="224"/>
      <c r="N150" s="225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136</v>
      </c>
      <c r="AU150" s="14" t="s">
        <v>83</v>
      </c>
    </row>
    <row r="151" s="2" customFormat="1">
      <c r="A151" s="35"/>
      <c r="B151" s="36"/>
      <c r="C151" s="37"/>
      <c r="D151" s="226" t="s">
        <v>137</v>
      </c>
      <c r="E151" s="37"/>
      <c r="F151" s="227" t="s">
        <v>156</v>
      </c>
      <c r="G151" s="37"/>
      <c r="H151" s="37"/>
      <c r="I151" s="223"/>
      <c r="J151" s="37"/>
      <c r="K151" s="37"/>
      <c r="L151" s="41"/>
      <c r="M151" s="224"/>
      <c r="N151" s="225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137</v>
      </c>
      <c r="AU151" s="14" t="s">
        <v>83</v>
      </c>
    </row>
    <row r="152" s="2" customFormat="1">
      <c r="A152" s="35"/>
      <c r="B152" s="36"/>
      <c r="C152" s="37"/>
      <c r="D152" s="221" t="s">
        <v>157</v>
      </c>
      <c r="E152" s="37"/>
      <c r="F152" s="228" t="s">
        <v>158</v>
      </c>
      <c r="G152" s="37"/>
      <c r="H152" s="37"/>
      <c r="I152" s="223"/>
      <c r="J152" s="37"/>
      <c r="K152" s="37"/>
      <c r="L152" s="41"/>
      <c r="M152" s="224"/>
      <c r="N152" s="225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157</v>
      </c>
      <c r="AU152" s="14" t="s">
        <v>83</v>
      </c>
    </row>
    <row r="153" s="2" customFormat="1" ht="37.8" customHeight="1">
      <c r="A153" s="35"/>
      <c r="B153" s="36"/>
      <c r="C153" s="208" t="s">
        <v>159</v>
      </c>
      <c r="D153" s="208" t="s">
        <v>129</v>
      </c>
      <c r="E153" s="209" t="s">
        <v>160</v>
      </c>
      <c r="F153" s="210" t="s">
        <v>161</v>
      </c>
      <c r="G153" s="211" t="s">
        <v>132</v>
      </c>
      <c r="H153" s="212">
        <v>125.492</v>
      </c>
      <c r="I153" s="213"/>
      <c r="J153" s="214">
        <f>ROUND(I153*H153,2)</f>
        <v>0</v>
      </c>
      <c r="K153" s="210" t="s">
        <v>1</v>
      </c>
      <c r="L153" s="41"/>
      <c r="M153" s="215" t="s">
        <v>1</v>
      </c>
      <c r="N153" s="216" t="s">
        <v>41</v>
      </c>
      <c r="O153" s="88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9" t="s">
        <v>134</v>
      </c>
      <c r="AT153" s="219" t="s">
        <v>129</v>
      </c>
      <c r="AU153" s="219" t="s">
        <v>83</v>
      </c>
      <c r="AY153" s="14" t="s">
        <v>127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14" t="s">
        <v>81</v>
      </c>
      <c r="BK153" s="220">
        <f>ROUND(I153*H153,2)</f>
        <v>0</v>
      </c>
      <c r="BL153" s="14" t="s">
        <v>134</v>
      </c>
      <c r="BM153" s="219" t="s">
        <v>162</v>
      </c>
    </row>
    <row r="154" s="2" customFormat="1">
      <c r="A154" s="35"/>
      <c r="B154" s="36"/>
      <c r="C154" s="37"/>
      <c r="D154" s="221" t="s">
        <v>136</v>
      </c>
      <c r="E154" s="37"/>
      <c r="F154" s="222" t="s">
        <v>161</v>
      </c>
      <c r="G154" s="37"/>
      <c r="H154" s="37"/>
      <c r="I154" s="223"/>
      <c r="J154" s="37"/>
      <c r="K154" s="37"/>
      <c r="L154" s="41"/>
      <c r="M154" s="224"/>
      <c r="N154" s="225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136</v>
      </c>
      <c r="AU154" s="14" t="s">
        <v>83</v>
      </c>
    </row>
    <row r="155" s="2" customFormat="1" ht="24.15" customHeight="1">
      <c r="A155" s="35"/>
      <c r="B155" s="36"/>
      <c r="C155" s="208" t="s">
        <v>163</v>
      </c>
      <c r="D155" s="208" t="s">
        <v>129</v>
      </c>
      <c r="E155" s="209" t="s">
        <v>164</v>
      </c>
      <c r="F155" s="210" t="s">
        <v>165</v>
      </c>
      <c r="G155" s="211" t="s">
        <v>132</v>
      </c>
      <c r="H155" s="212">
        <v>125.492</v>
      </c>
      <c r="I155" s="213"/>
      <c r="J155" s="214">
        <f>ROUND(I155*H155,2)</f>
        <v>0</v>
      </c>
      <c r="K155" s="210" t="s">
        <v>133</v>
      </c>
      <c r="L155" s="41"/>
      <c r="M155" s="215" t="s">
        <v>1</v>
      </c>
      <c r="N155" s="216" t="s">
        <v>41</v>
      </c>
      <c r="O155" s="88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9" t="s">
        <v>134</v>
      </c>
      <c r="AT155" s="219" t="s">
        <v>129</v>
      </c>
      <c r="AU155" s="219" t="s">
        <v>83</v>
      </c>
      <c r="AY155" s="14" t="s">
        <v>127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14" t="s">
        <v>81</v>
      </c>
      <c r="BK155" s="220">
        <f>ROUND(I155*H155,2)</f>
        <v>0</v>
      </c>
      <c r="BL155" s="14" t="s">
        <v>134</v>
      </c>
      <c r="BM155" s="219" t="s">
        <v>166</v>
      </c>
    </row>
    <row r="156" s="2" customFormat="1">
      <c r="A156" s="35"/>
      <c r="B156" s="36"/>
      <c r="C156" s="37"/>
      <c r="D156" s="221" t="s">
        <v>136</v>
      </c>
      <c r="E156" s="37"/>
      <c r="F156" s="222" t="s">
        <v>165</v>
      </c>
      <c r="G156" s="37"/>
      <c r="H156" s="37"/>
      <c r="I156" s="223"/>
      <c r="J156" s="37"/>
      <c r="K156" s="37"/>
      <c r="L156" s="41"/>
      <c r="M156" s="224"/>
      <c r="N156" s="225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136</v>
      </c>
      <c r="AU156" s="14" t="s">
        <v>83</v>
      </c>
    </row>
    <row r="157" s="2" customFormat="1">
      <c r="A157" s="35"/>
      <c r="B157" s="36"/>
      <c r="C157" s="37"/>
      <c r="D157" s="226" t="s">
        <v>137</v>
      </c>
      <c r="E157" s="37"/>
      <c r="F157" s="227" t="s">
        <v>167</v>
      </c>
      <c r="G157" s="37"/>
      <c r="H157" s="37"/>
      <c r="I157" s="223"/>
      <c r="J157" s="37"/>
      <c r="K157" s="37"/>
      <c r="L157" s="41"/>
      <c r="M157" s="224"/>
      <c r="N157" s="225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137</v>
      </c>
      <c r="AU157" s="14" t="s">
        <v>83</v>
      </c>
    </row>
    <row r="158" s="2" customFormat="1" ht="33" customHeight="1">
      <c r="A158" s="35"/>
      <c r="B158" s="36"/>
      <c r="C158" s="208" t="s">
        <v>168</v>
      </c>
      <c r="D158" s="208" t="s">
        <v>129</v>
      </c>
      <c r="E158" s="209" t="s">
        <v>169</v>
      </c>
      <c r="F158" s="210" t="s">
        <v>170</v>
      </c>
      <c r="G158" s="211" t="s">
        <v>171</v>
      </c>
      <c r="H158" s="212">
        <v>202.167</v>
      </c>
      <c r="I158" s="213"/>
      <c r="J158" s="214">
        <f>ROUND(I158*H158,2)</f>
        <v>0</v>
      </c>
      <c r="K158" s="210" t="s">
        <v>133</v>
      </c>
      <c r="L158" s="41"/>
      <c r="M158" s="215" t="s">
        <v>1</v>
      </c>
      <c r="N158" s="216" t="s">
        <v>41</v>
      </c>
      <c r="O158" s="88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9" t="s">
        <v>134</v>
      </c>
      <c r="AT158" s="219" t="s">
        <v>129</v>
      </c>
      <c r="AU158" s="219" t="s">
        <v>83</v>
      </c>
      <c r="AY158" s="14" t="s">
        <v>127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14" t="s">
        <v>81</v>
      </c>
      <c r="BK158" s="220">
        <f>ROUND(I158*H158,2)</f>
        <v>0</v>
      </c>
      <c r="BL158" s="14" t="s">
        <v>134</v>
      </c>
      <c r="BM158" s="219" t="s">
        <v>172</v>
      </c>
    </row>
    <row r="159" s="2" customFormat="1">
      <c r="A159" s="35"/>
      <c r="B159" s="36"/>
      <c r="C159" s="37"/>
      <c r="D159" s="221" t="s">
        <v>136</v>
      </c>
      <c r="E159" s="37"/>
      <c r="F159" s="222" t="s">
        <v>170</v>
      </c>
      <c r="G159" s="37"/>
      <c r="H159" s="37"/>
      <c r="I159" s="223"/>
      <c r="J159" s="37"/>
      <c r="K159" s="37"/>
      <c r="L159" s="41"/>
      <c r="M159" s="224"/>
      <c r="N159" s="225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136</v>
      </c>
      <c r="AU159" s="14" t="s">
        <v>83</v>
      </c>
    </row>
    <row r="160" s="2" customFormat="1">
      <c r="A160" s="35"/>
      <c r="B160" s="36"/>
      <c r="C160" s="37"/>
      <c r="D160" s="226" t="s">
        <v>137</v>
      </c>
      <c r="E160" s="37"/>
      <c r="F160" s="227" t="s">
        <v>173</v>
      </c>
      <c r="G160" s="37"/>
      <c r="H160" s="37"/>
      <c r="I160" s="223"/>
      <c r="J160" s="37"/>
      <c r="K160" s="37"/>
      <c r="L160" s="41"/>
      <c r="M160" s="224"/>
      <c r="N160" s="225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137</v>
      </c>
      <c r="AU160" s="14" t="s">
        <v>83</v>
      </c>
    </row>
    <row r="161" s="2" customFormat="1" ht="16.5" customHeight="1">
      <c r="A161" s="35"/>
      <c r="B161" s="36"/>
      <c r="C161" s="208" t="s">
        <v>174</v>
      </c>
      <c r="D161" s="208" t="s">
        <v>129</v>
      </c>
      <c r="E161" s="209" t="s">
        <v>175</v>
      </c>
      <c r="F161" s="210" t="s">
        <v>176</v>
      </c>
      <c r="G161" s="211" t="s">
        <v>132</v>
      </c>
      <c r="H161" s="212">
        <v>125.492</v>
      </c>
      <c r="I161" s="213"/>
      <c r="J161" s="214">
        <f>ROUND(I161*H161,2)</f>
        <v>0</v>
      </c>
      <c r="K161" s="210" t="s">
        <v>133</v>
      </c>
      <c r="L161" s="41"/>
      <c r="M161" s="215" t="s">
        <v>1</v>
      </c>
      <c r="N161" s="216" t="s">
        <v>41</v>
      </c>
      <c r="O161" s="88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9" t="s">
        <v>134</v>
      </c>
      <c r="AT161" s="219" t="s">
        <v>129</v>
      </c>
      <c r="AU161" s="219" t="s">
        <v>83</v>
      </c>
      <c r="AY161" s="14" t="s">
        <v>127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14" t="s">
        <v>81</v>
      </c>
      <c r="BK161" s="220">
        <f>ROUND(I161*H161,2)</f>
        <v>0</v>
      </c>
      <c r="BL161" s="14" t="s">
        <v>134</v>
      </c>
      <c r="BM161" s="219" t="s">
        <v>177</v>
      </c>
    </row>
    <row r="162" s="2" customFormat="1">
      <c r="A162" s="35"/>
      <c r="B162" s="36"/>
      <c r="C162" s="37"/>
      <c r="D162" s="221" t="s">
        <v>136</v>
      </c>
      <c r="E162" s="37"/>
      <c r="F162" s="222" t="s">
        <v>176</v>
      </c>
      <c r="G162" s="37"/>
      <c r="H162" s="37"/>
      <c r="I162" s="223"/>
      <c r="J162" s="37"/>
      <c r="K162" s="37"/>
      <c r="L162" s="41"/>
      <c r="M162" s="224"/>
      <c r="N162" s="225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136</v>
      </c>
      <c r="AU162" s="14" t="s">
        <v>83</v>
      </c>
    </row>
    <row r="163" s="2" customFormat="1">
      <c r="A163" s="35"/>
      <c r="B163" s="36"/>
      <c r="C163" s="37"/>
      <c r="D163" s="226" t="s">
        <v>137</v>
      </c>
      <c r="E163" s="37"/>
      <c r="F163" s="227" t="s">
        <v>178</v>
      </c>
      <c r="G163" s="37"/>
      <c r="H163" s="37"/>
      <c r="I163" s="223"/>
      <c r="J163" s="37"/>
      <c r="K163" s="37"/>
      <c r="L163" s="41"/>
      <c r="M163" s="224"/>
      <c r="N163" s="225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137</v>
      </c>
      <c r="AU163" s="14" t="s">
        <v>83</v>
      </c>
    </row>
    <row r="164" s="2" customFormat="1" ht="24.15" customHeight="1">
      <c r="A164" s="35"/>
      <c r="B164" s="36"/>
      <c r="C164" s="208" t="s">
        <v>179</v>
      </c>
      <c r="D164" s="208" t="s">
        <v>129</v>
      </c>
      <c r="E164" s="209" t="s">
        <v>180</v>
      </c>
      <c r="F164" s="210" t="s">
        <v>181</v>
      </c>
      <c r="G164" s="211" t="s">
        <v>132</v>
      </c>
      <c r="H164" s="212">
        <v>21.207999999999998</v>
      </c>
      <c r="I164" s="213"/>
      <c r="J164" s="214">
        <f>ROUND(I164*H164,2)</f>
        <v>0</v>
      </c>
      <c r="K164" s="210" t="s">
        <v>133</v>
      </c>
      <c r="L164" s="41"/>
      <c r="M164" s="215" t="s">
        <v>1</v>
      </c>
      <c r="N164" s="216" t="s">
        <v>41</v>
      </c>
      <c r="O164" s="88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9" t="s">
        <v>134</v>
      </c>
      <c r="AT164" s="219" t="s">
        <v>129</v>
      </c>
      <c r="AU164" s="219" t="s">
        <v>83</v>
      </c>
      <c r="AY164" s="14" t="s">
        <v>127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14" t="s">
        <v>81</v>
      </c>
      <c r="BK164" s="220">
        <f>ROUND(I164*H164,2)</f>
        <v>0</v>
      </c>
      <c r="BL164" s="14" t="s">
        <v>134</v>
      </c>
      <c r="BM164" s="219" t="s">
        <v>182</v>
      </c>
    </row>
    <row r="165" s="2" customFormat="1">
      <c r="A165" s="35"/>
      <c r="B165" s="36"/>
      <c r="C165" s="37"/>
      <c r="D165" s="221" t="s">
        <v>136</v>
      </c>
      <c r="E165" s="37"/>
      <c r="F165" s="222" t="s">
        <v>181</v>
      </c>
      <c r="G165" s="37"/>
      <c r="H165" s="37"/>
      <c r="I165" s="223"/>
      <c r="J165" s="37"/>
      <c r="K165" s="37"/>
      <c r="L165" s="41"/>
      <c r="M165" s="224"/>
      <c r="N165" s="225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136</v>
      </c>
      <c r="AU165" s="14" t="s">
        <v>83</v>
      </c>
    </row>
    <row r="166" s="2" customFormat="1">
      <c r="A166" s="35"/>
      <c r="B166" s="36"/>
      <c r="C166" s="37"/>
      <c r="D166" s="226" t="s">
        <v>137</v>
      </c>
      <c r="E166" s="37"/>
      <c r="F166" s="227" t="s">
        <v>183</v>
      </c>
      <c r="G166" s="37"/>
      <c r="H166" s="37"/>
      <c r="I166" s="223"/>
      <c r="J166" s="37"/>
      <c r="K166" s="37"/>
      <c r="L166" s="41"/>
      <c r="M166" s="224"/>
      <c r="N166" s="225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137</v>
      </c>
      <c r="AU166" s="14" t="s">
        <v>83</v>
      </c>
    </row>
    <row r="167" s="2" customFormat="1" ht="16.5" customHeight="1">
      <c r="A167" s="35"/>
      <c r="B167" s="36"/>
      <c r="C167" s="229" t="s">
        <v>184</v>
      </c>
      <c r="D167" s="229" t="s">
        <v>185</v>
      </c>
      <c r="E167" s="230" t="s">
        <v>186</v>
      </c>
      <c r="F167" s="231" t="s">
        <v>187</v>
      </c>
      <c r="G167" s="232" t="s">
        <v>171</v>
      </c>
      <c r="H167" s="233">
        <v>11.4</v>
      </c>
      <c r="I167" s="234"/>
      <c r="J167" s="235">
        <f>ROUND(I167*H167,2)</f>
        <v>0</v>
      </c>
      <c r="K167" s="231" t="s">
        <v>133</v>
      </c>
      <c r="L167" s="236"/>
      <c r="M167" s="237" t="s">
        <v>1</v>
      </c>
      <c r="N167" s="238" t="s">
        <v>41</v>
      </c>
      <c r="O167" s="88"/>
      <c r="P167" s="217">
        <f>O167*H167</f>
        <v>0</v>
      </c>
      <c r="Q167" s="217">
        <v>1</v>
      </c>
      <c r="R167" s="217">
        <f>Q167*H167</f>
        <v>11.4</v>
      </c>
      <c r="S167" s="217">
        <v>0</v>
      </c>
      <c r="T167" s="21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9" t="s">
        <v>168</v>
      </c>
      <c r="AT167" s="219" t="s">
        <v>185</v>
      </c>
      <c r="AU167" s="219" t="s">
        <v>83</v>
      </c>
      <c r="AY167" s="14" t="s">
        <v>127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14" t="s">
        <v>81</v>
      </c>
      <c r="BK167" s="220">
        <f>ROUND(I167*H167,2)</f>
        <v>0</v>
      </c>
      <c r="BL167" s="14" t="s">
        <v>134</v>
      </c>
      <c r="BM167" s="219" t="s">
        <v>188</v>
      </c>
    </row>
    <row r="168" s="2" customFormat="1">
      <c r="A168" s="35"/>
      <c r="B168" s="36"/>
      <c r="C168" s="37"/>
      <c r="D168" s="221" t="s">
        <v>136</v>
      </c>
      <c r="E168" s="37"/>
      <c r="F168" s="222" t="s">
        <v>187</v>
      </c>
      <c r="G168" s="37"/>
      <c r="H168" s="37"/>
      <c r="I168" s="223"/>
      <c r="J168" s="37"/>
      <c r="K168" s="37"/>
      <c r="L168" s="41"/>
      <c r="M168" s="224"/>
      <c r="N168" s="225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136</v>
      </c>
      <c r="AU168" s="14" t="s">
        <v>83</v>
      </c>
    </row>
    <row r="169" s="2" customFormat="1" ht="24.15" customHeight="1">
      <c r="A169" s="35"/>
      <c r="B169" s="36"/>
      <c r="C169" s="208" t="s">
        <v>8</v>
      </c>
      <c r="D169" s="208" t="s">
        <v>129</v>
      </c>
      <c r="E169" s="209" t="s">
        <v>189</v>
      </c>
      <c r="F169" s="210" t="s">
        <v>190</v>
      </c>
      <c r="G169" s="211" t="s">
        <v>132</v>
      </c>
      <c r="H169" s="212">
        <v>12.342000000000001</v>
      </c>
      <c r="I169" s="213"/>
      <c r="J169" s="214">
        <f>ROUND(I169*H169,2)</f>
        <v>0</v>
      </c>
      <c r="K169" s="210" t="s">
        <v>133</v>
      </c>
      <c r="L169" s="41"/>
      <c r="M169" s="215" t="s">
        <v>1</v>
      </c>
      <c r="N169" s="216" t="s">
        <v>41</v>
      </c>
      <c r="O169" s="88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9" t="s">
        <v>134</v>
      </c>
      <c r="AT169" s="219" t="s">
        <v>129</v>
      </c>
      <c r="AU169" s="219" t="s">
        <v>83</v>
      </c>
      <c r="AY169" s="14" t="s">
        <v>127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14" t="s">
        <v>81</v>
      </c>
      <c r="BK169" s="220">
        <f>ROUND(I169*H169,2)</f>
        <v>0</v>
      </c>
      <c r="BL169" s="14" t="s">
        <v>134</v>
      </c>
      <c r="BM169" s="219" t="s">
        <v>191</v>
      </c>
    </row>
    <row r="170" s="2" customFormat="1">
      <c r="A170" s="35"/>
      <c r="B170" s="36"/>
      <c r="C170" s="37"/>
      <c r="D170" s="221" t="s">
        <v>136</v>
      </c>
      <c r="E170" s="37"/>
      <c r="F170" s="222" t="s">
        <v>190</v>
      </c>
      <c r="G170" s="37"/>
      <c r="H170" s="37"/>
      <c r="I170" s="223"/>
      <c r="J170" s="37"/>
      <c r="K170" s="37"/>
      <c r="L170" s="41"/>
      <c r="M170" s="224"/>
      <c r="N170" s="225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136</v>
      </c>
      <c r="AU170" s="14" t="s">
        <v>83</v>
      </c>
    </row>
    <row r="171" s="2" customFormat="1">
      <c r="A171" s="35"/>
      <c r="B171" s="36"/>
      <c r="C171" s="37"/>
      <c r="D171" s="226" t="s">
        <v>137</v>
      </c>
      <c r="E171" s="37"/>
      <c r="F171" s="227" t="s">
        <v>192</v>
      </c>
      <c r="G171" s="37"/>
      <c r="H171" s="37"/>
      <c r="I171" s="223"/>
      <c r="J171" s="37"/>
      <c r="K171" s="37"/>
      <c r="L171" s="41"/>
      <c r="M171" s="224"/>
      <c r="N171" s="225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137</v>
      </c>
      <c r="AU171" s="14" t="s">
        <v>83</v>
      </c>
    </row>
    <row r="172" s="2" customFormat="1" ht="16.5" customHeight="1">
      <c r="A172" s="35"/>
      <c r="B172" s="36"/>
      <c r="C172" s="229" t="s">
        <v>193</v>
      </c>
      <c r="D172" s="229" t="s">
        <v>185</v>
      </c>
      <c r="E172" s="230" t="s">
        <v>194</v>
      </c>
      <c r="F172" s="231" t="s">
        <v>195</v>
      </c>
      <c r="G172" s="232" t="s">
        <v>171</v>
      </c>
      <c r="H172" s="233">
        <v>24.684000000000001</v>
      </c>
      <c r="I172" s="234"/>
      <c r="J172" s="235">
        <f>ROUND(I172*H172,2)</f>
        <v>0</v>
      </c>
      <c r="K172" s="231" t="s">
        <v>133</v>
      </c>
      <c r="L172" s="236"/>
      <c r="M172" s="237" t="s">
        <v>1</v>
      </c>
      <c r="N172" s="238" t="s">
        <v>41</v>
      </c>
      <c r="O172" s="88"/>
      <c r="P172" s="217">
        <f>O172*H172</f>
        <v>0</v>
      </c>
      <c r="Q172" s="217">
        <v>1</v>
      </c>
      <c r="R172" s="217">
        <f>Q172*H172</f>
        <v>24.684000000000001</v>
      </c>
      <c r="S172" s="217">
        <v>0</v>
      </c>
      <c r="T172" s="218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9" t="s">
        <v>168</v>
      </c>
      <c r="AT172" s="219" t="s">
        <v>185</v>
      </c>
      <c r="AU172" s="219" t="s">
        <v>83</v>
      </c>
      <c r="AY172" s="14" t="s">
        <v>127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14" t="s">
        <v>81</v>
      </c>
      <c r="BK172" s="220">
        <f>ROUND(I172*H172,2)</f>
        <v>0</v>
      </c>
      <c r="BL172" s="14" t="s">
        <v>134</v>
      </c>
      <c r="BM172" s="219" t="s">
        <v>196</v>
      </c>
    </row>
    <row r="173" s="2" customFormat="1">
      <c r="A173" s="35"/>
      <c r="B173" s="36"/>
      <c r="C173" s="37"/>
      <c r="D173" s="221" t="s">
        <v>136</v>
      </c>
      <c r="E173" s="37"/>
      <c r="F173" s="222" t="s">
        <v>195</v>
      </c>
      <c r="G173" s="37"/>
      <c r="H173" s="37"/>
      <c r="I173" s="223"/>
      <c r="J173" s="37"/>
      <c r="K173" s="37"/>
      <c r="L173" s="41"/>
      <c r="M173" s="224"/>
      <c r="N173" s="225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136</v>
      </c>
      <c r="AU173" s="14" t="s">
        <v>83</v>
      </c>
    </row>
    <row r="174" s="2" customFormat="1" ht="37.8" customHeight="1">
      <c r="A174" s="35"/>
      <c r="B174" s="36"/>
      <c r="C174" s="208" t="s">
        <v>197</v>
      </c>
      <c r="D174" s="208" t="s">
        <v>129</v>
      </c>
      <c r="E174" s="209" t="s">
        <v>198</v>
      </c>
      <c r="F174" s="210" t="s">
        <v>199</v>
      </c>
      <c r="G174" s="211" t="s">
        <v>200</v>
      </c>
      <c r="H174" s="212">
        <v>52.75</v>
      </c>
      <c r="I174" s="213"/>
      <c r="J174" s="214">
        <f>ROUND(I174*H174,2)</f>
        <v>0</v>
      </c>
      <c r="K174" s="210" t="s">
        <v>133</v>
      </c>
      <c r="L174" s="41"/>
      <c r="M174" s="215" t="s">
        <v>1</v>
      </c>
      <c r="N174" s="216" t="s">
        <v>41</v>
      </c>
      <c r="O174" s="88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9" t="s">
        <v>134</v>
      </c>
      <c r="AT174" s="219" t="s">
        <v>129</v>
      </c>
      <c r="AU174" s="219" t="s">
        <v>83</v>
      </c>
      <c r="AY174" s="14" t="s">
        <v>127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14" t="s">
        <v>81</v>
      </c>
      <c r="BK174" s="220">
        <f>ROUND(I174*H174,2)</f>
        <v>0</v>
      </c>
      <c r="BL174" s="14" t="s">
        <v>134</v>
      </c>
      <c r="BM174" s="219" t="s">
        <v>201</v>
      </c>
    </row>
    <row r="175" s="2" customFormat="1">
      <c r="A175" s="35"/>
      <c r="B175" s="36"/>
      <c r="C175" s="37"/>
      <c r="D175" s="221" t="s">
        <v>136</v>
      </c>
      <c r="E175" s="37"/>
      <c r="F175" s="222" t="s">
        <v>199</v>
      </c>
      <c r="G175" s="37"/>
      <c r="H175" s="37"/>
      <c r="I175" s="223"/>
      <c r="J175" s="37"/>
      <c r="K175" s="37"/>
      <c r="L175" s="41"/>
      <c r="M175" s="224"/>
      <c r="N175" s="225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136</v>
      </c>
      <c r="AU175" s="14" t="s">
        <v>83</v>
      </c>
    </row>
    <row r="176" s="2" customFormat="1">
      <c r="A176" s="35"/>
      <c r="B176" s="36"/>
      <c r="C176" s="37"/>
      <c r="D176" s="226" t="s">
        <v>137</v>
      </c>
      <c r="E176" s="37"/>
      <c r="F176" s="227" t="s">
        <v>202</v>
      </c>
      <c r="G176" s="37"/>
      <c r="H176" s="37"/>
      <c r="I176" s="223"/>
      <c r="J176" s="37"/>
      <c r="K176" s="37"/>
      <c r="L176" s="41"/>
      <c r="M176" s="224"/>
      <c r="N176" s="225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137</v>
      </c>
      <c r="AU176" s="14" t="s">
        <v>83</v>
      </c>
    </row>
    <row r="177" s="2" customFormat="1" ht="37.8" customHeight="1">
      <c r="A177" s="35"/>
      <c r="B177" s="36"/>
      <c r="C177" s="208" t="s">
        <v>203</v>
      </c>
      <c r="D177" s="208" t="s">
        <v>129</v>
      </c>
      <c r="E177" s="209" t="s">
        <v>204</v>
      </c>
      <c r="F177" s="210" t="s">
        <v>205</v>
      </c>
      <c r="G177" s="211" t="s">
        <v>171</v>
      </c>
      <c r="H177" s="212">
        <v>30.306999999999999</v>
      </c>
      <c r="I177" s="213"/>
      <c r="J177" s="214">
        <f>ROUND(I177*H177,2)</f>
        <v>0</v>
      </c>
      <c r="K177" s="210" t="s">
        <v>133</v>
      </c>
      <c r="L177" s="41"/>
      <c r="M177" s="215" t="s">
        <v>1</v>
      </c>
      <c r="N177" s="216" t="s">
        <v>41</v>
      </c>
      <c r="O177" s="88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9" t="s">
        <v>134</v>
      </c>
      <c r="AT177" s="219" t="s">
        <v>129</v>
      </c>
      <c r="AU177" s="219" t="s">
        <v>83</v>
      </c>
      <c r="AY177" s="14" t="s">
        <v>127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14" t="s">
        <v>81</v>
      </c>
      <c r="BK177" s="220">
        <f>ROUND(I177*H177,2)</f>
        <v>0</v>
      </c>
      <c r="BL177" s="14" t="s">
        <v>134</v>
      </c>
      <c r="BM177" s="219" t="s">
        <v>206</v>
      </c>
    </row>
    <row r="178" s="2" customFormat="1">
      <c r="A178" s="35"/>
      <c r="B178" s="36"/>
      <c r="C178" s="37"/>
      <c r="D178" s="221" t="s">
        <v>136</v>
      </c>
      <c r="E178" s="37"/>
      <c r="F178" s="222" t="s">
        <v>205</v>
      </c>
      <c r="G178" s="37"/>
      <c r="H178" s="37"/>
      <c r="I178" s="223"/>
      <c r="J178" s="37"/>
      <c r="K178" s="37"/>
      <c r="L178" s="41"/>
      <c r="M178" s="224"/>
      <c r="N178" s="225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136</v>
      </c>
      <c r="AU178" s="14" t="s">
        <v>83</v>
      </c>
    </row>
    <row r="179" s="2" customFormat="1">
      <c r="A179" s="35"/>
      <c r="B179" s="36"/>
      <c r="C179" s="37"/>
      <c r="D179" s="226" t="s">
        <v>137</v>
      </c>
      <c r="E179" s="37"/>
      <c r="F179" s="227" t="s">
        <v>207</v>
      </c>
      <c r="G179" s="37"/>
      <c r="H179" s="37"/>
      <c r="I179" s="223"/>
      <c r="J179" s="37"/>
      <c r="K179" s="37"/>
      <c r="L179" s="41"/>
      <c r="M179" s="224"/>
      <c r="N179" s="225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137</v>
      </c>
      <c r="AU179" s="14" t="s">
        <v>83</v>
      </c>
    </row>
    <row r="180" s="12" customFormat="1" ht="22.8" customHeight="1">
      <c r="A180" s="12"/>
      <c r="B180" s="192"/>
      <c r="C180" s="193"/>
      <c r="D180" s="194" t="s">
        <v>75</v>
      </c>
      <c r="E180" s="206" t="s">
        <v>83</v>
      </c>
      <c r="F180" s="206" t="s">
        <v>208</v>
      </c>
      <c r="G180" s="193"/>
      <c r="H180" s="193"/>
      <c r="I180" s="196"/>
      <c r="J180" s="207">
        <f>BK180</f>
        <v>0</v>
      </c>
      <c r="K180" s="193"/>
      <c r="L180" s="198"/>
      <c r="M180" s="199"/>
      <c r="N180" s="200"/>
      <c r="O180" s="200"/>
      <c r="P180" s="201">
        <f>SUM(P181:P215)</f>
        <v>0</v>
      </c>
      <c r="Q180" s="200"/>
      <c r="R180" s="201">
        <f>SUM(R181:R215)</f>
        <v>253.94192249989493</v>
      </c>
      <c r="S180" s="200"/>
      <c r="T180" s="202">
        <f>SUM(T181:T215)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3" t="s">
        <v>81</v>
      </c>
      <c r="AT180" s="204" t="s">
        <v>75</v>
      </c>
      <c r="AU180" s="204" t="s">
        <v>81</v>
      </c>
      <c r="AY180" s="203" t="s">
        <v>127</v>
      </c>
      <c r="BK180" s="205">
        <f>SUM(BK181:BK215)</f>
        <v>0</v>
      </c>
    </row>
    <row r="181" s="2" customFormat="1" ht="44.25" customHeight="1">
      <c r="A181" s="35"/>
      <c r="B181" s="36"/>
      <c r="C181" s="208" t="s">
        <v>209</v>
      </c>
      <c r="D181" s="208" t="s">
        <v>129</v>
      </c>
      <c r="E181" s="209" t="s">
        <v>210</v>
      </c>
      <c r="F181" s="210" t="s">
        <v>211</v>
      </c>
      <c r="G181" s="211" t="s">
        <v>212</v>
      </c>
      <c r="H181" s="212">
        <v>32</v>
      </c>
      <c r="I181" s="213"/>
      <c r="J181" s="214">
        <f>ROUND(I181*H181,2)</f>
        <v>0</v>
      </c>
      <c r="K181" s="210" t="s">
        <v>133</v>
      </c>
      <c r="L181" s="41"/>
      <c r="M181" s="215" t="s">
        <v>1</v>
      </c>
      <c r="N181" s="216" t="s">
        <v>41</v>
      </c>
      <c r="O181" s="88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9" t="s">
        <v>134</v>
      </c>
      <c r="AT181" s="219" t="s">
        <v>129</v>
      </c>
      <c r="AU181" s="219" t="s">
        <v>83</v>
      </c>
      <c r="AY181" s="14" t="s">
        <v>127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14" t="s">
        <v>81</v>
      </c>
      <c r="BK181" s="220">
        <f>ROUND(I181*H181,2)</f>
        <v>0</v>
      </c>
      <c r="BL181" s="14" t="s">
        <v>134</v>
      </c>
      <c r="BM181" s="219" t="s">
        <v>213</v>
      </c>
    </row>
    <row r="182" s="2" customFormat="1">
      <c r="A182" s="35"/>
      <c r="B182" s="36"/>
      <c r="C182" s="37"/>
      <c r="D182" s="221" t="s">
        <v>136</v>
      </c>
      <c r="E182" s="37"/>
      <c r="F182" s="222" t="s">
        <v>211</v>
      </c>
      <c r="G182" s="37"/>
      <c r="H182" s="37"/>
      <c r="I182" s="223"/>
      <c r="J182" s="37"/>
      <c r="K182" s="37"/>
      <c r="L182" s="41"/>
      <c r="M182" s="224"/>
      <c r="N182" s="225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136</v>
      </c>
      <c r="AU182" s="14" t="s">
        <v>83</v>
      </c>
    </row>
    <row r="183" s="2" customFormat="1">
      <c r="A183" s="35"/>
      <c r="B183" s="36"/>
      <c r="C183" s="37"/>
      <c r="D183" s="226" t="s">
        <v>137</v>
      </c>
      <c r="E183" s="37"/>
      <c r="F183" s="227" t="s">
        <v>214</v>
      </c>
      <c r="G183" s="37"/>
      <c r="H183" s="37"/>
      <c r="I183" s="223"/>
      <c r="J183" s="37"/>
      <c r="K183" s="37"/>
      <c r="L183" s="41"/>
      <c r="M183" s="224"/>
      <c r="N183" s="225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137</v>
      </c>
      <c r="AU183" s="14" t="s">
        <v>83</v>
      </c>
    </row>
    <row r="184" s="2" customFormat="1" ht="21.75" customHeight="1">
      <c r="A184" s="35"/>
      <c r="B184" s="36"/>
      <c r="C184" s="229" t="s">
        <v>215</v>
      </c>
      <c r="D184" s="229" t="s">
        <v>185</v>
      </c>
      <c r="E184" s="230" t="s">
        <v>216</v>
      </c>
      <c r="F184" s="231" t="s">
        <v>217</v>
      </c>
      <c r="G184" s="232" t="s">
        <v>218</v>
      </c>
      <c r="H184" s="233">
        <v>32</v>
      </c>
      <c r="I184" s="234"/>
      <c r="J184" s="235">
        <f>ROUND(I184*H184,2)</f>
        <v>0</v>
      </c>
      <c r="K184" s="231" t="s">
        <v>1</v>
      </c>
      <c r="L184" s="236"/>
      <c r="M184" s="237" t="s">
        <v>1</v>
      </c>
      <c r="N184" s="238" t="s">
        <v>41</v>
      </c>
      <c r="O184" s="88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9" t="s">
        <v>168</v>
      </c>
      <c r="AT184" s="219" t="s">
        <v>185</v>
      </c>
      <c r="AU184" s="219" t="s">
        <v>83</v>
      </c>
      <c r="AY184" s="14" t="s">
        <v>127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14" t="s">
        <v>81</v>
      </c>
      <c r="BK184" s="220">
        <f>ROUND(I184*H184,2)</f>
        <v>0</v>
      </c>
      <c r="BL184" s="14" t="s">
        <v>134</v>
      </c>
      <c r="BM184" s="219" t="s">
        <v>219</v>
      </c>
    </row>
    <row r="185" s="2" customFormat="1">
      <c r="A185" s="35"/>
      <c r="B185" s="36"/>
      <c r="C185" s="37"/>
      <c r="D185" s="221" t="s">
        <v>136</v>
      </c>
      <c r="E185" s="37"/>
      <c r="F185" s="222" t="s">
        <v>217</v>
      </c>
      <c r="G185" s="37"/>
      <c r="H185" s="37"/>
      <c r="I185" s="223"/>
      <c r="J185" s="37"/>
      <c r="K185" s="37"/>
      <c r="L185" s="41"/>
      <c r="M185" s="224"/>
      <c r="N185" s="225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136</v>
      </c>
      <c r="AU185" s="14" t="s">
        <v>83</v>
      </c>
    </row>
    <row r="186" s="2" customFormat="1" ht="24.15" customHeight="1">
      <c r="A186" s="35"/>
      <c r="B186" s="36"/>
      <c r="C186" s="208" t="s">
        <v>220</v>
      </c>
      <c r="D186" s="208" t="s">
        <v>129</v>
      </c>
      <c r="E186" s="209" t="s">
        <v>221</v>
      </c>
      <c r="F186" s="210" t="s">
        <v>222</v>
      </c>
      <c r="G186" s="211" t="s">
        <v>132</v>
      </c>
      <c r="H186" s="212">
        <v>9.1660000000000004</v>
      </c>
      <c r="I186" s="213"/>
      <c r="J186" s="214">
        <f>ROUND(I186*H186,2)</f>
        <v>0</v>
      </c>
      <c r="K186" s="210" t="s">
        <v>133</v>
      </c>
      <c r="L186" s="41"/>
      <c r="M186" s="215" t="s">
        <v>1</v>
      </c>
      <c r="N186" s="216" t="s">
        <v>41</v>
      </c>
      <c r="O186" s="88"/>
      <c r="P186" s="217">
        <f>O186*H186</f>
        <v>0</v>
      </c>
      <c r="Q186" s="217">
        <v>2.1600000000000001</v>
      </c>
      <c r="R186" s="217">
        <f>Q186*H186</f>
        <v>19.798560000000002</v>
      </c>
      <c r="S186" s="217">
        <v>0</v>
      </c>
      <c r="T186" s="218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9" t="s">
        <v>134</v>
      </c>
      <c r="AT186" s="219" t="s">
        <v>129</v>
      </c>
      <c r="AU186" s="219" t="s">
        <v>83</v>
      </c>
      <c r="AY186" s="14" t="s">
        <v>127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14" t="s">
        <v>81</v>
      </c>
      <c r="BK186" s="220">
        <f>ROUND(I186*H186,2)</f>
        <v>0</v>
      </c>
      <c r="BL186" s="14" t="s">
        <v>134</v>
      </c>
      <c r="BM186" s="219" t="s">
        <v>223</v>
      </c>
    </row>
    <row r="187" s="2" customFormat="1">
      <c r="A187" s="35"/>
      <c r="B187" s="36"/>
      <c r="C187" s="37"/>
      <c r="D187" s="221" t="s">
        <v>136</v>
      </c>
      <c r="E187" s="37"/>
      <c r="F187" s="222" t="s">
        <v>222</v>
      </c>
      <c r="G187" s="37"/>
      <c r="H187" s="37"/>
      <c r="I187" s="223"/>
      <c r="J187" s="37"/>
      <c r="K187" s="37"/>
      <c r="L187" s="41"/>
      <c r="M187" s="224"/>
      <c r="N187" s="225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136</v>
      </c>
      <c r="AU187" s="14" t="s">
        <v>83</v>
      </c>
    </row>
    <row r="188" s="2" customFormat="1">
      <c r="A188" s="35"/>
      <c r="B188" s="36"/>
      <c r="C188" s="37"/>
      <c r="D188" s="226" t="s">
        <v>137</v>
      </c>
      <c r="E188" s="37"/>
      <c r="F188" s="227" t="s">
        <v>224</v>
      </c>
      <c r="G188" s="37"/>
      <c r="H188" s="37"/>
      <c r="I188" s="223"/>
      <c r="J188" s="37"/>
      <c r="K188" s="37"/>
      <c r="L188" s="41"/>
      <c r="M188" s="224"/>
      <c r="N188" s="225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137</v>
      </c>
      <c r="AU188" s="14" t="s">
        <v>83</v>
      </c>
    </row>
    <row r="189" s="2" customFormat="1" ht="24.15" customHeight="1">
      <c r="A189" s="35"/>
      <c r="B189" s="36"/>
      <c r="C189" s="208" t="s">
        <v>225</v>
      </c>
      <c r="D189" s="208" t="s">
        <v>129</v>
      </c>
      <c r="E189" s="209" t="s">
        <v>226</v>
      </c>
      <c r="F189" s="210" t="s">
        <v>227</v>
      </c>
      <c r="G189" s="211" t="s">
        <v>132</v>
      </c>
      <c r="H189" s="212">
        <v>33.357999999999997</v>
      </c>
      <c r="I189" s="213"/>
      <c r="J189" s="214">
        <f>ROUND(I189*H189,2)</f>
        <v>0</v>
      </c>
      <c r="K189" s="210" t="s">
        <v>133</v>
      </c>
      <c r="L189" s="41"/>
      <c r="M189" s="215" t="s">
        <v>1</v>
      </c>
      <c r="N189" s="216" t="s">
        <v>41</v>
      </c>
      <c r="O189" s="88"/>
      <c r="P189" s="217">
        <f>O189*H189</f>
        <v>0</v>
      </c>
      <c r="Q189" s="217">
        <v>1.98</v>
      </c>
      <c r="R189" s="217">
        <f>Q189*H189</f>
        <v>66.048839999999998</v>
      </c>
      <c r="S189" s="217">
        <v>0</v>
      </c>
      <c r="T189" s="218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9" t="s">
        <v>134</v>
      </c>
      <c r="AT189" s="219" t="s">
        <v>129</v>
      </c>
      <c r="AU189" s="219" t="s">
        <v>83</v>
      </c>
      <c r="AY189" s="14" t="s">
        <v>127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14" t="s">
        <v>81</v>
      </c>
      <c r="BK189" s="220">
        <f>ROUND(I189*H189,2)</f>
        <v>0</v>
      </c>
      <c r="BL189" s="14" t="s">
        <v>134</v>
      </c>
      <c r="BM189" s="219" t="s">
        <v>228</v>
      </c>
    </row>
    <row r="190" s="2" customFormat="1">
      <c r="A190" s="35"/>
      <c r="B190" s="36"/>
      <c r="C190" s="37"/>
      <c r="D190" s="221" t="s">
        <v>136</v>
      </c>
      <c r="E190" s="37"/>
      <c r="F190" s="222" t="s">
        <v>227</v>
      </c>
      <c r="G190" s="37"/>
      <c r="H190" s="37"/>
      <c r="I190" s="223"/>
      <c r="J190" s="37"/>
      <c r="K190" s="37"/>
      <c r="L190" s="41"/>
      <c r="M190" s="224"/>
      <c r="N190" s="225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136</v>
      </c>
      <c r="AU190" s="14" t="s">
        <v>83</v>
      </c>
    </row>
    <row r="191" s="2" customFormat="1">
      <c r="A191" s="35"/>
      <c r="B191" s="36"/>
      <c r="C191" s="37"/>
      <c r="D191" s="226" t="s">
        <v>137</v>
      </c>
      <c r="E191" s="37"/>
      <c r="F191" s="227" t="s">
        <v>229</v>
      </c>
      <c r="G191" s="37"/>
      <c r="H191" s="37"/>
      <c r="I191" s="223"/>
      <c r="J191" s="37"/>
      <c r="K191" s="37"/>
      <c r="L191" s="41"/>
      <c r="M191" s="224"/>
      <c r="N191" s="225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137</v>
      </c>
      <c r="AU191" s="14" t="s">
        <v>83</v>
      </c>
    </row>
    <row r="192" s="2" customFormat="1" ht="24.15" customHeight="1">
      <c r="A192" s="35"/>
      <c r="B192" s="36"/>
      <c r="C192" s="208" t="s">
        <v>230</v>
      </c>
      <c r="D192" s="208" t="s">
        <v>129</v>
      </c>
      <c r="E192" s="209" t="s">
        <v>231</v>
      </c>
      <c r="F192" s="210" t="s">
        <v>232</v>
      </c>
      <c r="G192" s="211" t="s">
        <v>132</v>
      </c>
      <c r="H192" s="212">
        <v>0.314</v>
      </c>
      <c r="I192" s="213"/>
      <c r="J192" s="214">
        <f>ROUND(I192*H192,2)</f>
        <v>0</v>
      </c>
      <c r="K192" s="210" t="s">
        <v>133</v>
      </c>
      <c r="L192" s="41"/>
      <c r="M192" s="215" t="s">
        <v>1</v>
      </c>
      <c r="N192" s="216" t="s">
        <v>41</v>
      </c>
      <c r="O192" s="88"/>
      <c r="P192" s="217">
        <f>O192*H192</f>
        <v>0</v>
      </c>
      <c r="Q192" s="217">
        <v>2.3010222040000001</v>
      </c>
      <c r="R192" s="217">
        <f>Q192*H192</f>
        <v>0.72252097205600008</v>
      </c>
      <c r="S192" s="217">
        <v>0</v>
      </c>
      <c r="T192" s="218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9" t="s">
        <v>134</v>
      </c>
      <c r="AT192" s="219" t="s">
        <v>129</v>
      </c>
      <c r="AU192" s="219" t="s">
        <v>83</v>
      </c>
      <c r="AY192" s="14" t="s">
        <v>127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14" t="s">
        <v>81</v>
      </c>
      <c r="BK192" s="220">
        <f>ROUND(I192*H192,2)</f>
        <v>0</v>
      </c>
      <c r="BL192" s="14" t="s">
        <v>134</v>
      </c>
      <c r="BM192" s="219" t="s">
        <v>233</v>
      </c>
    </row>
    <row r="193" s="2" customFormat="1">
      <c r="A193" s="35"/>
      <c r="B193" s="36"/>
      <c r="C193" s="37"/>
      <c r="D193" s="221" t="s">
        <v>136</v>
      </c>
      <c r="E193" s="37"/>
      <c r="F193" s="222" t="s">
        <v>232</v>
      </c>
      <c r="G193" s="37"/>
      <c r="H193" s="37"/>
      <c r="I193" s="223"/>
      <c r="J193" s="37"/>
      <c r="K193" s="37"/>
      <c r="L193" s="41"/>
      <c r="M193" s="224"/>
      <c r="N193" s="225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136</v>
      </c>
      <c r="AU193" s="14" t="s">
        <v>83</v>
      </c>
    </row>
    <row r="194" s="2" customFormat="1">
      <c r="A194" s="35"/>
      <c r="B194" s="36"/>
      <c r="C194" s="37"/>
      <c r="D194" s="226" t="s">
        <v>137</v>
      </c>
      <c r="E194" s="37"/>
      <c r="F194" s="227" t="s">
        <v>234</v>
      </c>
      <c r="G194" s="37"/>
      <c r="H194" s="37"/>
      <c r="I194" s="223"/>
      <c r="J194" s="37"/>
      <c r="K194" s="37"/>
      <c r="L194" s="41"/>
      <c r="M194" s="224"/>
      <c r="N194" s="225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137</v>
      </c>
      <c r="AU194" s="14" t="s">
        <v>83</v>
      </c>
    </row>
    <row r="195" s="2" customFormat="1" ht="16.5" customHeight="1">
      <c r="A195" s="35"/>
      <c r="B195" s="36"/>
      <c r="C195" s="208" t="s">
        <v>7</v>
      </c>
      <c r="D195" s="208" t="s">
        <v>129</v>
      </c>
      <c r="E195" s="209" t="s">
        <v>235</v>
      </c>
      <c r="F195" s="210" t="s">
        <v>236</v>
      </c>
      <c r="G195" s="211" t="s">
        <v>200</v>
      </c>
      <c r="H195" s="212">
        <v>0.72799999999999998</v>
      </c>
      <c r="I195" s="213"/>
      <c r="J195" s="214">
        <f>ROUND(I195*H195,2)</f>
        <v>0</v>
      </c>
      <c r="K195" s="210" t="s">
        <v>133</v>
      </c>
      <c r="L195" s="41"/>
      <c r="M195" s="215" t="s">
        <v>1</v>
      </c>
      <c r="N195" s="216" t="s">
        <v>41</v>
      </c>
      <c r="O195" s="88"/>
      <c r="P195" s="217">
        <f>O195*H195</f>
        <v>0</v>
      </c>
      <c r="Q195" s="217">
        <v>0.002944</v>
      </c>
      <c r="R195" s="217">
        <f>Q195*H195</f>
        <v>0.0021432320000000001</v>
      </c>
      <c r="S195" s="217">
        <v>0</v>
      </c>
      <c r="T195" s="218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9" t="s">
        <v>134</v>
      </c>
      <c r="AT195" s="219" t="s">
        <v>129</v>
      </c>
      <c r="AU195" s="219" t="s">
        <v>83</v>
      </c>
      <c r="AY195" s="14" t="s">
        <v>127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14" t="s">
        <v>81</v>
      </c>
      <c r="BK195" s="220">
        <f>ROUND(I195*H195,2)</f>
        <v>0</v>
      </c>
      <c r="BL195" s="14" t="s">
        <v>134</v>
      </c>
      <c r="BM195" s="219" t="s">
        <v>237</v>
      </c>
    </row>
    <row r="196" s="2" customFormat="1">
      <c r="A196" s="35"/>
      <c r="B196" s="36"/>
      <c r="C196" s="37"/>
      <c r="D196" s="221" t="s">
        <v>136</v>
      </c>
      <c r="E196" s="37"/>
      <c r="F196" s="222" t="s">
        <v>236</v>
      </c>
      <c r="G196" s="37"/>
      <c r="H196" s="37"/>
      <c r="I196" s="223"/>
      <c r="J196" s="37"/>
      <c r="K196" s="37"/>
      <c r="L196" s="41"/>
      <c r="M196" s="224"/>
      <c r="N196" s="225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136</v>
      </c>
      <c r="AU196" s="14" t="s">
        <v>83</v>
      </c>
    </row>
    <row r="197" s="2" customFormat="1">
      <c r="A197" s="35"/>
      <c r="B197" s="36"/>
      <c r="C197" s="37"/>
      <c r="D197" s="226" t="s">
        <v>137</v>
      </c>
      <c r="E197" s="37"/>
      <c r="F197" s="227" t="s">
        <v>238</v>
      </c>
      <c r="G197" s="37"/>
      <c r="H197" s="37"/>
      <c r="I197" s="223"/>
      <c r="J197" s="37"/>
      <c r="K197" s="37"/>
      <c r="L197" s="41"/>
      <c r="M197" s="224"/>
      <c r="N197" s="225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137</v>
      </c>
      <c r="AU197" s="14" t="s">
        <v>83</v>
      </c>
    </row>
    <row r="198" s="2" customFormat="1" ht="16.5" customHeight="1">
      <c r="A198" s="35"/>
      <c r="B198" s="36"/>
      <c r="C198" s="208" t="s">
        <v>239</v>
      </c>
      <c r="D198" s="208" t="s">
        <v>129</v>
      </c>
      <c r="E198" s="209" t="s">
        <v>240</v>
      </c>
      <c r="F198" s="210" t="s">
        <v>241</v>
      </c>
      <c r="G198" s="211" t="s">
        <v>200</v>
      </c>
      <c r="H198" s="212">
        <v>0.72799999999999998</v>
      </c>
      <c r="I198" s="213"/>
      <c r="J198" s="214">
        <f>ROUND(I198*H198,2)</f>
        <v>0</v>
      </c>
      <c r="K198" s="210" t="s">
        <v>133</v>
      </c>
      <c r="L198" s="41"/>
      <c r="M198" s="215" t="s">
        <v>1</v>
      </c>
      <c r="N198" s="216" t="s">
        <v>41</v>
      </c>
      <c r="O198" s="88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9" t="s">
        <v>134</v>
      </c>
      <c r="AT198" s="219" t="s">
        <v>129</v>
      </c>
      <c r="AU198" s="219" t="s">
        <v>83</v>
      </c>
      <c r="AY198" s="14" t="s">
        <v>127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14" t="s">
        <v>81</v>
      </c>
      <c r="BK198" s="220">
        <f>ROUND(I198*H198,2)</f>
        <v>0</v>
      </c>
      <c r="BL198" s="14" t="s">
        <v>134</v>
      </c>
      <c r="BM198" s="219" t="s">
        <v>242</v>
      </c>
    </row>
    <row r="199" s="2" customFormat="1">
      <c r="A199" s="35"/>
      <c r="B199" s="36"/>
      <c r="C199" s="37"/>
      <c r="D199" s="221" t="s">
        <v>136</v>
      </c>
      <c r="E199" s="37"/>
      <c r="F199" s="222" t="s">
        <v>241</v>
      </c>
      <c r="G199" s="37"/>
      <c r="H199" s="37"/>
      <c r="I199" s="223"/>
      <c r="J199" s="37"/>
      <c r="K199" s="37"/>
      <c r="L199" s="41"/>
      <c r="M199" s="224"/>
      <c r="N199" s="225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136</v>
      </c>
      <c r="AU199" s="14" t="s">
        <v>83</v>
      </c>
    </row>
    <row r="200" s="2" customFormat="1">
      <c r="A200" s="35"/>
      <c r="B200" s="36"/>
      <c r="C200" s="37"/>
      <c r="D200" s="226" t="s">
        <v>137</v>
      </c>
      <c r="E200" s="37"/>
      <c r="F200" s="227" t="s">
        <v>243</v>
      </c>
      <c r="G200" s="37"/>
      <c r="H200" s="37"/>
      <c r="I200" s="223"/>
      <c r="J200" s="37"/>
      <c r="K200" s="37"/>
      <c r="L200" s="41"/>
      <c r="M200" s="224"/>
      <c r="N200" s="225"/>
      <c r="O200" s="88"/>
      <c r="P200" s="88"/>
      <c r="Q200" s="88"/>
      <c r="R200" s="88"/>
      <c r="S200" s="88"/>
      <c r="T200" s="89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4" t="s">
        <v>137</v>
      </c>
      <c r="AU200" s="14" t="s">
        <v>83</v>
      </c>
    </row>
    <row r="201" s="2" customFormat="1" ht="16.5" customHeight="1">
      <c r="A201" s="35"/>
      <c r="B201" s="36"/>
      <c r="C201" s="208" t="s">
        <v>244</v>
      </c>
      <c r="D201" s="208" t="s">
        <v>129</v>
      </c>
      <c r="E201" s="209" t="s">
        <v>245</v>
      </c>
      <c r="F201" s="210" t="s">
        <v>246</v>
      </c>
      <c r="G201" s="211" t="s">
        <v>171</v>
      </c>
      <c r="H201" s="212">
        <v>0.017000000000000001</v>
      </c>
      <c r="I201" s="213"/>
      <c r="J201" s="214">
        <f>ROUND(I201*H201,2)</f>
        <v>0</v>
      </c>
      <c r="K201" s="210" t="s">
        <v>133</v>
      </c>
      <c r="L201" s="41"/>
      <c r="M201" s="215" t="s">
        <v>1</v>
      </c>
      <c r="N201" s="216" t="s">
        <v>41</v>
      </c>
      <c r="O201" s="88"/>
      <c r="P201" s="217">
        <f>O201*H201</f>
        <v>0</v>
      </c>
      <c r="Q201" s="217">
        <v>1.0627727797</v>
      </c>
      <c r="R201" s="217">
        <f>Q201*H201</f>
        <v>0.018067137254900001</v>
      </c>
      <c r="S201" s="217">
        <v>0</v>
      </c>
      <c r="T201" s="218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9" t="s">
        <v>134</v>
      </c>
      <c r="AT201" s="219" t="s">
        <v>129</v>
      </c>
      <c r="AU201" s="219" t="s">
        <v>83</v>
      </c>
      <c r="AY201" s="14" t="s">
        <v>127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14" t="s">
        <v>81</v>
      </c>
      <c r="BK201" s="220">
        <f>ROUND(I201*H201,2)</f>
        <v>0</v>
      </c>
      <c r="BL201" s="14" t="s">
        <v>134</v>
      </c>
      <c r="BM201" s="219" t="s">
        <v>247</v>
      </c>
    </row>
    <row r="202" s="2" customFormat="1">
      <c r="A202" s="35"/>
      <c r="B202" s="36"/>
      <c r="C202" s="37"/>
      <c r="D202" s="221" t="s">
        <v>136</v>
      </c>
      <c r="E202" s="37"/>
      <c r="F202" s="222" t="s">
        <v>246</v>
      </c>
      <c r="G202" s="37"/>
      <c r="H202" s="37"/>
      <c r="I202" s="223"/>
      <c r="J202" s="37"/>
      <c r="K202" s="37"/>
      <c r="L202" s="41"/>
      <c r="M202" s="224"/>
      <c r="N202" s="225"/>
      <c r="O202" s="88"/>
      <c r="P202" s="88"/>
      <c r="Q202" s="88"/>
      <c r="R202" s="88"/>
      <c r="S202" s="88"/>
      <c r="T202" s="89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136</v>
      </c>
      <c r="AU202" s="14" t="s">
        <v>83</v>
      </c>
    </row>
    <row r="203" s="2" customFormat="1">
      <c r="A203" s="35"/>
      <c r="B203" s="36"/>
      <c r="C203" s="37"/>
      <c r="D203" s="226" t="s">
        <v>137</v>
      </c>
      <c r="E203" s="37"/>
      <c r="F203" s="227" t="s">
        <v>248</v>
      </c>
      <c r="G203" s="37"/>
      <c r="H203" s="37"/>
      <c r="I203" s="223"/>
      <c r="J203" s="37"/>
      <c r="K203" s="37"/>
      <c r="L203" s="41"/>
      <c r="M203" s="224"/>
      <c r="N203" s="225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137</v>
      </c>
      <c r="AU203" s="14" t="s">
        <v>83</v>
      </c>
    </row>
    <row r="204" s="2" customFormat="1" ht="16.5" customHeight="1">
      <c r="A204" s="35"/>
      <c r="B204" s="36"/>
      <c r="C204" s="208" t="s">
        <v>249</v>
      </c>
      <c r="D204" s="208" t="s">
        <v>129</v>
      </c>
      <c r="E204" s="209" t="s">
        <v>250</v>
      </c>
      <c r="F204" s="210" t="s">
        <v>251</v>
      </c>
      <c r="G204" s="211" t="s">
        <v>132</v>
      </c>
      <c r="H204" s="212">
        <v>28.905999999999999</v>
      </c>
      <c r="I204" s="213"/>
      <c r="J204" s="214">
        <f>ROUND(I204*H204,2)</f>
        <v>0</v>
      </c>
      <c r="K204" s="210" t="s">
        <v>133</v>
      </c>
      <c r="L204" s="41"/>
      <c r="M204" s="215" t="s">
        <v>1</v>
      </c>
      <c r="N204" s="216" t="s">
        <v>41</v>
      </c>
      <c r="O204" s="88"/>
      <c r="P204" s="217">
        <f>O204*H204</f>
        <v>0</v>
      </c>
      <c r="Q204" s="217">
        <v>2.3010222040000001</v>
      </c>
      <c r="R204" s="217">
        <f>Q204*H204</f>
        <v>66.513347828823996</v>
      </c>
      <c r="S204" s="217">
        <v>0</v>
      </c>
      <c r="T204" s="218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9" t="s">
        <v>134</v>
      </c>
      <c r="AT204" s="219" t="s">
        <v>129</v>
      </c>
      <c r="AU204" s="219" t="s">
        <v>83</v>
      </c>
      <c r="AY204" s="14" t="s">
        <v>127</v>
      </c>
      <c r="BE204" s="220">
        <f>IF(N204="základní",J204,0)</f>
        <v>0</v>
      </c>
      <c r="BF204" s="220">
        <f>IF(N204="snížená",J204,0)</f>
        <v>0</v>
      </c>
      <c r="BG204" s="220">
        <f>IF(N204="zákl. přenesená",J204,0)</f>
        <v>0</v>
      </c>
      <c r="BH204" s="220">
        <f>IF(N204="sníž. přenesená",J204,0)</f>
        <v>0</v>
      </c>
      <c r="BI204" s="220">
        <f>IF(N204="nulová",J204,0)</f>
        <v>0</v>
      </c>
      <c r="BJ204" s="14" t="s">
        <v>81</v>
      </c>
      <c r="BK204" s="220">
        <f>ROUND(I204*H204,2)</f>
        <v>0</v>
      </c>
      <c r="BL204" s="14" t="s">
        <v>134</v>
      </c>
      <c r="BM204" s="219" t="s">
        <v>252</v>
      </c>
    </row>
    <row r="205" s="2" customFormat="1">
      <c r="A205" s="35"/>
      <c r="B205" s="36"/>
      <c r="C205" s="37"/>
      <c r="D205" s="221" t="s">
        <v>136</v>
      </c>
      <c r="E205" s="37"/>
      <c r="F205" s="222" t="s">
        <v>251</v>
      </c>
      <c r="G205" s="37"/>
      <c r="H205" s="37"/>
      <c r="I205" s="223"/>
      <c r="J205" s="37"/>
      <c r="K205" s="37"/>
      <c r="L205" s="41"/>
      <c r="M205" s="224"/>
      <c r="N205" s="225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136</v>
      </c>
      <c r="AU205" s="14" t="s">
        <v>83</v>
      </c>
    </row>
    <row r="206" s="2" customFormat="1">
      <c r="A206" s="35"/>
      <c r="B206" s="36"/>
      <c r="C206" s="37"/>
      <c r="D206" s="226" t="s">
        <v>137</v>
      </c>
      <c r="E206" s="37"/>
      <c r="F206" s="227" t="s">
        <v>253</v>
      </c>
      <c r="G206" s="37"/>
      <c r="H206" s="37"/>
      <c r="I206" s="223"/>
      <c r="J206" s="37"/>
      <c r="K206" s="37"/>
      <c r="L206" s="41"/>
      <c r="M206" s="224"/>
      <c r="N206" s="225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137</v>
      </c>
      <c r="AU206" s="14" t="s">
        <v>83</v>
      </c>
    </row>
    <row r="207" s="2" customFormat="1" ht="33" customHeight="1">
      <c r="A207" s="35"/>
      <c r="B207" s="36"/>
      <c r="C207" s="208" t="s">
        <v>254</v>
      </c>
      <c r="D207" s="208" t="s">
        <v>129</v>
      </c>
      <c r="E207" s="209" t="s">
        <v>255</v>
      </c>
      <c r="F207" s="210" t="s">
        <v>256</v>
      </c>
      <c r="G207" s="211" t="s">
        <v>200</v>
      </c>
      <c r="H207" s="212">
        <v>2.2400000000000002</v>
      </c>
      <c r="I207" s="213"/>
      <c r="J207" s="214">
        <f>ROUND(I207*H207,2)</f>
        <v>0</v>
      </c>
      <c r="K207" s="210" t="s">
        <v>133</v>
      </c>
      <c r="L207" s="41"/>
      <c r="M207" s="215" t="s">
        <v>1</v>
      </c>
      <c r="N207" s="216" t="s">
        <v>41</v>
      </c>
      <c r="O207" s="88"/>
      <c r="P207" s="217">
        <f>O207*H207</f>
        <v>0</v>
      </c>
      <c r="Q207" s="217">
        <v>0.36063487999999999</v>
      </c>
      <c r="R207" s="217">
        <f>Q207*H207</f>
        <v>0.80782213120000002</v>
      </c>
      <c r="S207" s="217">
        <v>0</v>
      </c>
      <c r="T207" s="218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9" t="s">
        <v>134</v>
      </c>
      <c r="AT207" s="219" t="s">
        <v>129</v>
      </c>
      <c r="AU207" s="219" t="s">
        <v>83</v>
      </c>
      <c r="AY207" s="14" t="s">
        <v>127</v>
      </c>
      <c r="BE207" s="220">
        <f>IF(N207="základní",J207,0)</f>
        <v>0</v>
      </c>
      <c r="BF207" s="220">
        <f>IF(N207="snížená",J207,0)</f>
        <v>0</v>
      </c>
      <c r="BG207" s="220">
        <f>IF(N207="zákl. přenesená",J207,0)</f>
        <v>0</v>
      </c>
      <c r="BH207" s="220">
        <f>IF(N207="sníž. přenesená",J207,0)</f>
        <v>0</v>
      </c>
      <c r="BI207" s="220">
        <f>IF(N207="nulová",J207,0)</f>
        <v>0</v>
      </c>
      <c r="BJ207" s="14" t="s">
        <v>81</v>
      </c>
      <c r="BK207" s="220">
        <f>ROUND(I207*H207,2)</f>
        <v>0</v>
      </c>
      <c r="BL207" s="14" t="s">
        <v>134</v>
      </c>
      <c r="BM207" s="219" t="s">
        <v>257</v>
      </c>
    </row>
    <row r="208" s="2" customFormat="1">
      <c r="A208" s="35"/>
      <c r="B208" s="36"/>
      <c r="C208" s="37"/>
      <c r="D208" s="221" t="s">
        <v>136</v>
      </c>
      <c r="E208" s="37"/>
      <c r="F208" s="222" t="s">
        <v>256</v>
      </c>
      <c r="G208" s="37"/>
      <c r="H208" s="37"/>
      <c r="I208" s="223"/>
      <c r="J208" s="37"/>
      <c r="K208" s="37"/>
      <c r="L208" s="41"/>
      <c r="M208" s="224"/>
      <c r="N208" s="225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136</v>
      </c>
      <c r="AU208" s="14" t="s">
        <v>83</v>
      </c>
    </row>
    <row r="209" s="2" customFormat="1">
      <c r="A209" s="35"/>
      <c r="B209" s="36"/>
      <c r="C209" s="37"/>
      <c r="D209" s="226" t="s">
        <v>137</v>
      </c>
      <c r="E209" s="37"/>
      <c r="F209" s="227" t="s">
        <v>258</v>
      </c>
      <c r="G209" s="37"/>
      <c r="H209" s="37"/>
      <c r="I209" s="223"/>
      <c r="J209" s="37"/>
      <c r="K209" s="37"/>
      <c r="L209" s="41"/>
      <c r="M209" s="224"/>
      <c r="N209" s="225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137</v>
      </c>
      <c r="AU209" s="14" t="s">
        <v>83</v>
      </c>
    </row>
    <row r="210" s="2" customFormat="1" ht="33" customHeight="1">
      <c r="A210" s="35"/>
      <c r="B210" s="36"/>
      <c r="C210" s="208" t="s">
        <v>259</v>
      </c>
      <c r="D210" s="208" t="s">
        <v>129</v>
      </c>
      <c r="E210" s="209" t="s">
        <v>260</v>
      </c>
      <c r="F210" s="210" t="s">
        <v>261</v>
      </c>
      <c r="G210" s="211" t="s">
        <v>200</v>
      </c>
      <c r="H210" s="212">
        <v>142.44200000000001</v>
      </c>
      <c r="I210" s="213"/>
      <c r="J210" s="214">
        <f>ROUND(I210*H210,2)</f>
        <v>0</v>
      </c>
      <c r="K210" s="210" t="s">
        <v>133</v>
      </c>
      <c r="L210" s="41"/>
      <c r="M210" s="215" t="s">
        <v>1</v>
      </c>
      <c r="N210" s="216" t="s">
        <v>41</v>
      </c>
      <c r="O210" s="88"/>
      <c r="P210" s="217">
        <f>O210*H210</f>
        <v>0</v>
      </c>
      <c r="Q210" s="217">
        <v>0.69501104000000002</v>
      </c>
      <c r="R210" s="217">
        <f>Q210*H210</f>
        <v>98.998762559680003</v>
      </c>
      <c r="S210" s="217">
        <v>0</v>
      </c>
      <c r="T210" s="218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19" t="s">
        <v>134</v>
      </c>
      <c r="AT210" s="219" t="s">
        <v>129</v>
      </c>
      <c r="AU210" s="219" t="s">
        <v>83</v>
      </c>
      <c r="AY210" s="14" t="s">
        <v>127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14" t="s">
        <v>81</v>
      </c>
      <c r="BK210" s="220">
        <f>ROUND(I210*H210,2)</f>
        <v>0</v>
      </c>
      <c r="BL210" s="14" t="s">
        <v>134</v>
      </c>
      <c r="BM210" s="219" t="s">
        <v>262</v>
      </c>
    </row>
    <row r="211" s="2" customFormat="1">
      <c r="A211" s="35"/>
      <c r="B211" s="36"/>
      <c r="C211" s="37"/>
      <c r="D211" s="221" t="s">
        <v>136</v>
      </c>
      <c r="E211" s="37"/>
      <c r="F211" s="222" t="s">
        <v>261</v>
      </c>
      <c r="G211" s="37"/>
      <c r="H211" s="37"/>
      <c r="I211" s="223"/>
      <c r="J211" s="37"/>
      <c r="K211" s="37"/>
      <c r="L211" s="41"/>
      <c r="M211" s="224"/>
      <c r="N211" s="225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136</v>
      </c>
      <c r="AU211" s="14" t="s">
        <v>83</v>
      </c>
    </row>
    <row r="212" s="2" customFormat="1">
      <c r="A212" s="35"/>
      <c r="B212" s="36"/>
      <c r="C212" s="37"/>
      <c r="D212" s="226" t="s">
        <v>137</v>
      </c>
      <c r="E212" s="37"/>
      <c r="F212" s="227" t="s">
        <v>263</v>
      </c>
      <c r="G212" s="37"/>
      <c r="H212" s="37"/>
      <c r="I212" s="223"/>
      <c r="J212" s="37"/>
      <c r="K212" s="37"/>
      <c r="L212" s="41"/>
      <c r="M212" s="224"/>
      <c r="N212" s="225"/>
      <c r="O212" s="88"/>
      <c r="P212" s="88"/>
      <c r="Q212" s="88"/>
      <c r="R212" s="88"/>
      <c r="S212" s="88"/>
      <c r="T212" s="89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4" t="s">
        <v>137</v>
      </c>
      <c r="AU212" s="14" t="s">
        <v>83</v>
      </c>
    </row>
    <row r="213" s="2" customFormat="1" ht="24.15" customHeight="1">
      <c r="A213" s="35"/>
      <c r="B213" s="36"/>
      <c r="C213" s="208" t="s">
        <v>264</v>
      </c>
      <c r="D213" s="208" t="s">
        <v>129</v>
      </c>
      <c r="E213" s="209" t="s">
        <v>265</v>
      </c>
      <c r="F213" s="210" t="s">
        <v>266</v>
      </c>
      <c r="G213" s="211" t="s">
        <v>171</v>
      </c>
      <c r="H213" s="212">
        <v>0.97399999999999998</v>
      </c>
      <c r="I213" s="213"/>
      <c r="J213" s="214">
        <f>ROUND(I213*H213,2)</f>
        <v>0</v>
      </c>
      <c r="K213" s="210" t="s">
        <v>133</v>
      </c>
      <c r="L213" s="41"/>
      <c r="M213" s="215" t="s">
        <v>1</v>
      </c>
      <c r="N213" s="216" t="s">
        <v>41</v>
      </c>
      <c r="O213" s="88"/>
      <c r="P213" s="217">
        <f>O213*H213</f>
        <v>0</v>
      </c>
      <c r="Q213" s="217">
        <v>1.05940312</v>
      </c>
      <c r="R213" s="217">
        <f>Q213*H213</f>
        <v>1.03185863888</v>
      </c>
      <c r="S213" s="217">
        <v>0</v>
      </c>
      <c r="T213" s="218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19" t="s">
        <v>134</v>
      </c>
      <c r="AT213" s="219" t="s">
        <v>129</v>
      </c>
      <c r="AU213" s="219" t="s">
        <v>83</v>
      </c>
      <c r="AY213" s="14" t="s">
        <v>127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14" t="s">
        <v>81</v>
      </c>
      <c r="BK213" s="220">
        <f>ROUND(I213*H213,2)</f>
        <v>0</v>
      </c>
      <c r="BL213" s="14" t="s">
        <v>134</v>
      </c>
      <c r="BM213" s="219" t="s">
        <v>267</v>
      </c>
    </row>
    <row r="214" s="2" customFormat="1">
      <c r="A214" s="35"/>
      <c r="B214" s="36"/>
      <c r="C214" s="37"/>
      <c r="D214" s="221" t="s">
        <v>136</v>
      </c>
      <c r="E214" s="37"/>
      <c r="F214" s="222" t="s">
        <v>266</v>
      </c>
      <c r="G214" s="37"/>
      <c r="H214" s="37"/>
      <c r="I214" s="223"/>
      <c r="J214" s="37"/>
      <c r="K214" s="37"/>
      <c r="L214" s="41"/>
      <c r="M214" s="224"/>
      <c r="N214" s="225"/>
      <c r="O214" s="88"/>
      <c r="P214" s="88"/>
      <c r="Q214" s="88"/>
      <c r="R214" s="88"/>
      <c r="S214" s="88"/>
      <c r="T214" s="89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4" t="s">
        <v>136</v>
      </c>
      <c r="AU214" s="14" t="s">
        <v>83</v>
      </c>
    </row>
    <row r="215" s="2" customFormat="1">
      <c r="A215" s="35"/>
      <c r="B215" s="36"/>
      <c r="C215" s="37"/>
      <c r="D215" s="226" t="s">
        <v>137</v>
      </c>
      <c r="E215" s="37"/>
      <c r="F215" s="227" t="s">
        <v>268</v>
      </c>
      <c r="G215" s="37"/>
      <c r="H215" s="37"/>
      <c r="I215" s="223"/>
      <c r="J215" s="37"/>
      <c r="K215" s="37"/>
      <c r="L215" s="41"/>
      <c r="M215" s="224"/>
      <c r="N215" s="225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137</v>
      </c>
      <c r="AU215" s="14" t="s">
        <v>83</v>
      </c>
    </row>
    <row r="216" s="12" customFormat="1" ht="22.8" customHeight="1">
      <c r="A216" s="12"/>
      <c r="B216" s="192"/>
      <c r="C216" s="193"/>
      <c r="D216" s="194" t="s">
        <v>75</v>
      </c>
      <c r="E216" s="206" t="s">
        <v>143</v>
      </c>
      <c r="F216" s="206" t="s">
        <v>269</v>
      </c>
      <c r="G216" s="193"/>
      <c r="H216" s="193"/>
      <c r="I216" s="196"/>
      <c r="J216" s="207">
        <f>BK216</f>
        <v>0</v>
      </c>
      <c r="K216" s="193"/>
      <c r="L216" s="198"/>
      <c r="M216" s="199"/>
      <c r="N216" s="200"/>
      <c r="O216" s="200"/>
      <c r="P216" s="201">
        <f>SUM(P217:P218)</f>
        <v>0</v>
      </c>
      <c r="Q216" s="200"/>
      <c r="R216" s="201">
        <f>SUM(R217:R218)</f>
        <v>0.00076000000000000004</v>
      </c>
      <c r="S216" s="200"/>
      <c r="T216" s="202">
        <f>SUM(T217:T218)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3" t="s">
        <v>81</v>
      </c>
      <c r="AT216" s="204" t="s">
        <v>75</v>
      </c>
      <c r="AU216" s="204" t="s">
        <v>81</v>
      </c>
      <c r="AY216" s="203" t="s">
        <v>127</v>
      </c>
      <c r="BK216" s="205">
        <f>SUM(BK217:BK218)</f>
        <v>0</v>
      </c>
    </row>
    <row r="217" s="2" customFormat="1" ht="55.5" customHeight="1">
      <c r="A217" s="35"/>
      <c r="B217" s="36"/>
      <c r="C217" s="208" t="s">
        <v>270</v>
      </c>
      <c r="D217" s="208" t="s">
        <v>129</v>
      </c>
      <c r="E217" s="209" t="s">
        <v>271</v>
      </c>
      <c r="F217" s="210" t="s">
        <v>272</v>
      </c>
      <c r="G217" s="211" t="s">
        <v>273</v>
      </c>
      <c r="H217" s="212">
        <v>1</v>
      </c>
      <c r="I217" s="213"/>
      <c r="J217" s="214">
        <f>ROUND(I217*H217,2)</f>
        <v>0</v>
      </c>
      <c r="K217" s="210" t="s">
        <v>1</v>
      </c>
      <c r="L217" s="41"/>
      <c r="M217" s="215" t="s">
        <v>1</v>
      </c>
      <c r="N217" s="216" t="s">
        <v>41</v>
      </c>
      <c r="O217" s="88"/>
      <c r="P217" s="217">
        <f>O217*H217</f>
        <v>0</v>
      </c>
      <c r="Q217" s="217">
        <v>0.00076000000000000004</v>
      </c>
      <c r="R217" s="217">
        <f>Q217*H217</f>
        <v>0.00076000000000000004</v>
      </c>
      <c r="S217" s="217">
        <v>0</v>
      </c>
      <c r="T217" s="218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19" t="s">
        <v>134</v>
      </c>
      <c r="AT217" s="219" t="s">
        <v>129</v>
      </c>
      <c r="AU217" s="219" t="s">
        <v>83</v>
      </c>
      <c r="AY217" s="14" t="s">
        <v>127</v>
      </c>
      <c r="BE217" s="220">
        <f>IF(N217="základní",J217,0)</f>
        <v>0</v>
      </c>
      <c r="BF217" s="220">
        <f>IF(N217="snížená",J217,0)</f>
        <v>0</v>
      </c>
      <c r="BG217" s="220">
        <f>IF(N217="zákl. přenesená",J217,0)</f>
        <v>0</v>
      </c>
      <c r="BH217" s="220">
        <f>IF(N217="sníž. přenesená",J217,0)</f>
        <v>0</v>
      </c>
      <c r="BI217" s="220">
        <f>IF(N217="nulová",J217,0)</f>
        <v>0</v>
      </c>
      <c r="BJ217" s="14" t="s">
        <v>81</v>
      </c>
      <c r="BK217" s="220">
        <f>ROUND(I217*H217,2)</f>
        <v>0</v>
      </c>
      <c r="BL217" s="14" t="s">
        <v>134</v>
      </c>
      <c r="BM217" s="219" t="s">
        <v>274</v>
      </c>
    </row>
    <row r="218" s="2" customFormat="1">
      <c r="A218" s="35"/>
      <c r="B218" s="36"/>
      <c r="C218" s="37"/>
      <c r="D218" s="221" t="s">
        <v>157</v>
      </c>
      <c r="E218" s="37"/>
      <c r="F218" s="228" t="s">
        <v>275</v>
      </c>
      <c r="G218" s="37"/>
      <c r="H218" s="37"/>
      <c r="I218" s="223"/>
      <c r="J218" s="37"/>
      <c r="K218" s="37"/>
      <c r="L218" s="41"/>
      <c r="M218" s="224"/>
      <c r="N218" s="225"/>
      <c r="O218" s="88"/>
      <c r="P218" s="88"/>
      <c r="Q218" s="88"/>
      <c r="R218" s="88"/>
      <c r="S218" s="88"/>
      <c r="T218" s="89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4" t="s">
        <v>157</v>
      </c>
      <c r="AU218" s="14" t="s">
        <v>83</v>
      </c>
    </row>
    <row r="219" s="12" customFormat="1" ht="22.8" customHeight="1">
      <c r="A219" s="12"/>
      <c r="B219" s="192"/>
      <c r="C219" s="193"/>
      <c r="D219" s="194" t="s">
        <v>75</v>
      </c>
      <c r="E219" s="206" t="s">
        <v>134</v>
      </c>
      <c r="F219" s="206" t="s">
        <v>276</v>
      </c>
      <c r="G219" s="193"/>
      <c r="H219" s="193"/>
      <c r="I219" s="196"/>
      <c r="J219" s="207">
        <f>BK219</f>
        <v>0</v>
      </c>
      <c r="K219" s="193"/>
      <c r="L219" s="198"/>
      <c r="M219" s="199"/>
      <c r="N219" s="200"/>
      <c r="O219" s="200"/>
      <c r="P219" s="201">
        <f>SUM(P220:P222)</f>
        <v>0</v>
      </c>
      <c r="Q219" s="200"/>
      <c r="R219" s="201">
        <f>SUM(R220:R222)</f>
        <v>0</v>
      </c>
      <c r="S219" s="200"/>
      <c r="T219" s="202">
        <f>SUM(T220:T222)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3" t="s">
        <v>81</v>
      </c>
      <c r="AT219" s="204" t="s">
        <v>75</v>
      </c>
      <c r="AU219" s="204" t="s">
        <v>81</v>
      </c>
      <c r="AY219" s="203" t="s">
        <v>127</v>
      </c>
      <c r="BK219" s="205">
        <f>SUM(BK220:BK222)</f>
        <v>0</v>
      </c>
    </row>
    <row r="220" s="2" customFormat="1" ht="16.5" customHeight="1">
      <c r="A220" s="35"/>
      <c r="B220" s="36"/>
      <c r="C220" s="208" t="s">
        <v>277</v>
      </c>
      <c r="D220" s="208" t="s">
        <v>129</v>
      </c>
      <c r="E220" s="209" t="s">
        <v>278</v>
      </c>
      <c r="F220" s="210" t="s">
        <v>279</v>
      </c>
      <c r="G220" s="211" t="s">
        <v>132</v>
      </c>
      <c r="H220" s="212">
        <v>4.1139999999999999</v>
      </c>
      <c r="I220" s="213"/>
      <c r="J220" s="214">
        <f>ROUND(I220*H220,2)</f>
        <v>0</v>
      </c>
      <c r="K220" s="210" t="s">
        <v>133</v>
      </c>
      <c r="L220" s="41"/>
      <c r="M220" s="215" t="s">
        <v>1</v>
      </c>
      <c r="N220" s="216" t="s">
        <v>41</v>
      </c>
      <c r="O220" s="88"/>
      <c r="P220" s="217">
        <f>O220*H220</f>
        <v>0</v>
      </c>
      <c r="Q220" s="217">
        <v>0</v>
      </c>
      <c r="R220" s="217">
        <f>Q220*H220</f>
        <v>0</v>
      </c>
      <c r="S220" s="217">
        <v>0</v>
      </c>
      <c r="T220" s="218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19" t="s">
        <v>134</v>
      </c>
      <c r="AT220" s="219" t="s">
        <v>129</v>
      </c>
      <c r="AU220" s="219" t="s">
        <v>83</v>
      </c>
      <c r="AY220" s="14" t="s">
        <v>127</v>
      </c>
      <c r="BE220" s="220">
        <f>IF(N220="základní",J220,0)</f>
        <v>0</v>
      </c>
      <c r="BF220" s="220">
        <f>IF(N220="snížená",J220,0)</f>
        <v>0</v>
      </c>
      <c r="BG220" s="220">
        <f>IF(N220="zákl. přenesená",J220,0)</f>
        <v>0</v>
      </c>
      <c r="BH220" s="220">
        <f>IF(N220="sníž. přenesená",J220,0)</f>
        <v>0</v>
      </c>
      <c r="BI220" s="220">
        <f>IF(N220="nulová",J220,0)</f>
        <v>0</v>
      </c>
      <c r="BJ220" s="14" t="s">
        <v>81</v>
      </c>
      <c r="BK220" s="220">
        <f>ROUND(I220*H220,2)</f>
        <v>0</v>
      </c>
      <c r="BL220" s="14" t="s">
        <v>134</v>
      </c>
      <c r="BM220" s="219" t="s">
        <v>280</v>
      </c>
    </row>
    <row r="221" s="2" customFormat="1">
      <c r="A221" s="35"/>
      <c r="B221" s="36"/>
      <c r="C221" s="37"/>
      <c r="D221" s="221" t="s">
        <v>136</v>
      </c>
      <c r="E221" s="37"/>
      <c r="F221" s="222" t="s">
        <v>279</v>
      </c>
      <c r="G221" s="37"/>
      <c r="H221" s="37"/>
      <c r="I221" s="223"/>
      <c r="J221" s="37"/>
      <c r="K221" s="37"/>
      <c r="L221" s="41"/>
      <c r="M221" s="224"/>
      <c r="N221" s="225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136</v>
      </c>
      <c r="AU221" s="14" t="s">
        <v>83</v>
      </c>
    </row>
    <row r="222" s="2" customFormat="1">
      <c r="A222" s="35"/>
      <c r="B222" s="36"/>
      <c r="C222" s="37"/>
      <c r="D222" s="226" t="s">
        <v>137</v>
      </c>
      <c r="E222" s="37"/>
      <c r="F222" s="227" t="s">
        <v>281</v>
      </c>
      <c r="G222" s="37"/>
      <c r="H222" s="37"/>
      <c r="I222" s="223"/>
      <c r="J222" s="37"/>
      <c r="K222" s="37"/>
      <c r="L222" s="41"/>
      <c r="M222" s="224"/>
      <c r="N222" s="225"/>
      <c r="O222" s="88"/>
      <c r="P222" s="88"/>
      <c r="Q222" s="88"/>
      <c r="R222" s="88"/>
      <c r="S222" s="88"/>
      <c r="T222" s="89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4" t="s">
        <v>137</v>
      </c>
      <c r="AU222" s="14" t="s">
        <v>83</v>
      </c>
    </row>
    <row r="223" s="12" customFormat="1" ht="22.8" customHeight="1">
      <c r="A223" s="12"/>
      <c r="B223" s="192"/>
      <c r="C223" s="193"/>
      <c r="D223" s="194" t="s">
        <v>75</v>
      </c>
      <c r="E223" s="206" t="s">
        <v>152</v>
      </c>
      <c r="F223" s="206" t="s">
        <v>282</v>
      </c>
      <c r="G223" s="193"/>
      <c r="H223" s="193"/>
      <c r="I223" s="196"/>
      <c r="J223" s="207">
        <f>BK223</f>
        <v>0</v>
      </c>
      <c r="K223" s="193"/>
      <c r="L223" s="198"/>
      <c r="M223" s="199"/>
      <c r="N223" s="200"/>
      <c r="O223" s="200"/>
      <c r="P223" s="201">
        <f>SUM(P224:P244)</f>
        <v>0</v>
      </c>
      <c r="Q223" s="200"/>
      <c r="R223" s="201">
        <f>SUM(R224:R244)</f>
        <v>5.0484731999999992</v>
      </c>
      <c r="S223" s="200"/>
      <c r="T223" s="202">
        <f>SUM(T224:T244)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3" t="s">
        <v>81</v>
      </c>
      <c r="AT223" s="204" t="s">
        <v>75</v>
      </c>
      <c r="AU223" s="204" t="s">
        <v>81</v>
      </c>
      <c r="AY223" s="203" t="s">
        <v>127</v>
      </c>
      <c r="BK223" s="205">
        <f>SUM(BK224:BK244)</f>
        <v>0</v>
      </c>
    </row>
    <row r="224" s="2" customFormat="1" ht="24.15" customHeight="1">
      <c r="A224" s="35"/>
      <c r="B224" s="36"/>
      <c r="C224" s="208" t="s">
        <v>283</v>
      </c>
      <c r="D224" s="208" t="s">
        <v>129</v>
      </c>
      <c r="E224" s="209" t="s">
        <v>284</v>
      </c>
      <c r="F224" s="210" t="s">
        <v>285</v>
      </c>
      <c r="G224" s="211" t="s">
        <v>200</v>
      </c>
      <c r="H224" s="212">
        <v>18.460000000000001</v>
      </c>
      <c r="I224" s="213"/>
      <c r="J224" s="214">
        <f>ROUND(I224*H224,2)</f>
        <v>0</v>
      </c>
      <c r="K224" s="210" t="s">
        <v>133</v>
      </c>
      <c r="L224" s="41"/>
      <c r="M224" s="215" t="s">
        <v>1</v>
      </c>
      <c r="N224" s="216" t="s">
        <v>41</v>
      </c>
      <c r="O224" s="88"/>
      <c r="P224" s="217">
        <f>O224*H224</f>
        <v>0</v>
      </c>
      <c r="Q224" s="217">
        <v>0</v>
      </c>
      <c r="R224" s="217">
        <f>Q224*H224</f>
        <v>0</v>
      </c>
      <c r="S224" s="217">
        <v>0</v>
      </c>
      <c r="T224" s="218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19" t="s">
        <v>134</v>
      </c>
      <c r="AT224" s="219" t="s">
        <v>129</v>
      </c>
      <c r="AU224" s="219" t="s">
        <v>83</v>
      </c>
      <c r="AY224" s="14" t="s">
        <v>127</v>
      </c>
      <c r="BE224" s="220">
        <f>IF(N224="základní",J224,0)</f>
        <v>0</v>
      </c>
      <c r="BF224" s="220">
        <f>IF(N224="snížená",J224,0)</f>
        <v>0</v>
      </c>
      <c r="BG224" s="220">
        <f>IF(N224="zákl. přenesená",J224,0)</f>
        <v>0</v>
      </c>
      <c r="BH224" s="220">
        <f>IF(N224="sníž. přenesená",J224,0)</f>
        <v>0</v>
      </c>
      <c r="BI224" s="220">
        <f>IF(N224="nulová",J224,0)</f>
        <v>0</v>
      </c>
      <c r="BJ224" s="14" t="s">
        <v>81</v>
      </c>
      <c r="BK224" s="220">
        <f>ROUND(I224*H224,2)</f>
        <v>0</v>
      </c>
      <c r="BL224" s="14" t="s">
        <v>134</v>
      </c>
      <c r="BM224" s="219" t="s">
        <v>286</v>
      </c>
    </row>
    <row r="225" s="2" customFormat="1">
      <c r="A225" s="35"/>
      <c r="B225" s="36"/>
      <c r="C225" s="37"/>
      <c r="D225" s="221" t="s">
        <v>136</v>
      </c>
      <c r="E225" s="37"/>
      <c r="F225" s="222" t="s">
        <v>285</v>
      </c>
      <c r="G225" s="37"/>
      <c r="H225" s="37"/>
      <c r="I225" s="223"/>
      <c r="J225" s="37"/>
      <c r="K225" s="37"/>
      <c r="L225" s="41"/>
      <c r="M225" s="224"/>
      <c r="N225" s="225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136</v>
      </c>
      <c r="AU225" s="14" t="s">
        <v>83</v>
      </c>
    </row>
    <row r="226" s="2" customFormat="1">
      <c r="A226" s="35"/>
      <c r="B226" s="36"/>
      <c r="C226" s="37"/>
      <c r="D226" s="226" t="s">
        <v>137</v>
      </c>
      <c r="E226" s="37"/>
      <c r="F226" s="227" t="s">
        <v>287</v>
      </c>
      <c r="G226" s="37"/>
      <c r="H226" s="37"/>
      <c r="I226" s="223"/>
      <c r="J226" s="37"/>
      <c r="K226" s="37"/>
      <c r="L226" s="41"/>
      <c r="M226" s="224"/>
      <c r="N226" s="225"/>
      <c r="O226" s="88"/>
      <c r="P226" s="88"/>
      <c r="Q226" s="88"/>
      <c r="R226" s="88"/>
      <c r="S226" s="88"/>
      <c r="T226" s="89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4" t="s">
        <v>137</v>
      </c>
      <c r="AU226" s="14" t="s">
        <v>83</v>
      </c>
    </row>
    <row r="227" s="2" customFormat="1" ht="33" customHeight="1">
      <c r="A227" s="35"/>
      <c r="B227" s="36"/>
      <c r="C227" s="208" t="s">
        <v>288</v>
      </c>
      <c r="D227" s="208" t="s">
        <v>129</v>
      </c>
      <c r="E227" s="209" t="s">
        <v>289</v>
      </c>
      <c r="F227" s="210" t="s">
        <v>290</v>
      </c>
      <c r="G227" s="211" t="s">
        <v>200</v>
      </c>
      <c r="H227" s="212">
        <v>18.460000000000001</v>
      </c>
      <c r="I227" s="213"/>
      <c r="J227" s="214">
        <f>ROUND(I227*H227,2)</f>
        <v>0</v>
      </c>
      <c r="K227" s="210" t="s">
        <v>133</v>
      </c>
      <c r="L227" s="41"/>
      <c r="M227" s="215" t="s">
        <v>1</v>
      </c>
      <c r="N227" s="216" t="s">
        <v>41</v>
      </c>
      <c r="O227" s="88"/>
      <c r="P227" s="217">
        <f>O227*H227</f>
        <v>0</v>
      </c>
      <c r="Q227" s="217">
        <v>0</v>
      </c>
      <c r="R227" s="217">
        <f>Q227*H227</f>
        <v>0</v>
      </c>
      <c r="S227" s="217">
        <v>0</v>
      </c>
      <c r="T227" s="218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19" t="s">
        <v>134</v>
      </c>
      <c r="AT227" s="219" t="s">
        <v>129</v>
      </c>
      <c r="AU227" s="219" t="s">
        <v>83</v>
      </c>
      <c r="AY227" s="14" t="s">
        <v>127</v>
      </c>
      <c r="BE227" s="220">
        <f>IF(N227="základní",J227,0)</f>
        <v>0</v>
      </c>
      <c r="BF227" s="220">
        <f>IF(N227="snížená",J227,0)</f>
        <v>0</v>
      </c>
      <c r="BG227" s="220">
        <f>IF(N227="zákl. přenesená",J227,0)</f>
        <v>0</v>
      </c>
      <c r="BH227" s="220">
        <f>IF(N227="sníž. přenesená",J227,0)</f>
        <v>0</v>
      </c>
      <c r="BI227" s="220">
        <f>IF(N227="nulová",J227,0)</f>
        <v>0</v>
      </c>
      <c r="BJ227" s="14" t="s">
        <v>81</v>
      </c>
      <c r="BK227" s="220">
        <f>ROUND(I227*H227,2)</f>
        <v>0</v>
      </c>
      <c r="BL227" s="14" t="s">
        <v>134</v>
      </c>
      <c r="BM227" s="219" t="s">
        <v>291</v>
      </c>
    </row>
    <row r="228" s="2" customFormat="1">
      <c r="A228" s="35"/>
      <c r="B228" s="36"/>
      <c r="C228" s="37"/>
      <c r="D228" s="221" t="s">
        <v>136</v>
      </c>
      <c r="E228" s="37"/>
      <c r="F228" s="222" t="s">
        <v>290</v>
      </c>
      <c r="G228" s="37"/>
      <c r="H228" s="37"/>
      <c r="I228" s="223"/>
      <c r="J228" s="37"/>
      <c r="K228" s="37"/>
      <c r="L228" s="41"/>
      <c r="M228" s="224"/>
      <c r="N228" s="225"/>
      <c r="O228" s="88"/>
      <c r="P228" s="88"/>
      <c r="Q228" s="88"/>
      <c r="R228" s="88"/>
      <c r="S228" s="88"/>
      <c r="T228" s="89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4" t="s">
        <v>136</v>
      </c>
      <c r="AU228" s="14" t="s">
        <v>83</v>
      </c>
    </row>
    <row r="229" s="2" customFormat="1">
      <c r="A229" s="35"/>
      <c r="B229" s="36"/>
      <c r="C229" s="37"/>
      <c r="D229" s="226" t="s">
        <v>137</v>
      </c>
      <c r="E229" s="37"/>
      <c r="F229" s="227" t="s">
        <v>292</v>
      </c>
      <c r="G229" s="37"/>
      <c r="H229" s="37"/>
      <c r="I229" s="223"/>
      <c r="J229" s="37"/>
      <c r="K229" s="37"/>
      <c r="L229" s="41"/>
      <c r="M229" s="224"/>
      <c r="N229" s="225"/>
      <c r="O229" s="88"/>
      <c r="P229" s="88"/>
      <c r="Q229" s="88"/>
      <c r="R229" s="88"/>
      <c r="S229" s="88"/>
      <c r="T229" s="89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4" t="s">
        <v>137</v>
      </c>
      <c r="AU229" s="14" t="s">
        <v>83</v>
      </c>
    </row>
    <row r="230" s="2" customFormat="1" ht="33" customHeight="1">
      <c r="A230" s="35"/>
      <c r="B230" s="36"/>
      <c r="C230" s="208" t="s">
        <v>293</v>
      </c>
      <c r="D230" s="208" t="s">
        <v>129</v>
      </c>
      <c r="E230" s="209" t="s">
        <v>294</v>
      </c>
      <c r="F230" s="210" t="s">
        <v>295</v>
      </c>
      <c r="G230" s="211" t="s">
        <v>200</v>
      </c>
      <c r="H230" s="212">
        <v>18.460000000000001</v>
      </c>
      <c r="I230" s="213"/>
      <c r="J230" s="214">
        <f>ROUND(I230*H230,2)</f>
        <v>0</v>
      </c>
      <c r="K230" s="210" t="s">
        <v>133</v>
      </c>
      <c r="L230" s="41"/>
      <c r="M230" s="215" t="s">
        <v>1</v>
      </c>
      <c r="N230" s="216" t="s">
        <v>41</v>
      </c>
      <c r="O230" s="88"/>
      <c r="P230" s="217">
        <f>O230*H230</f>
        <v>0</v>
      </c>
      <c r="Q230" s="217">
        <v>0</v>
      </c>
      <c r="R230" s="217">
        <f>Q230*H230</f>
        <v>0</v>
      </c>
      <c r="S230" s="217">
        <v>0</v>
      </c>
      <c r="T230" s="218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19" t="s">
        <v>134</v>
      </c>
      <c r="AT230" s="219" t="s">
        <v>129</v>
      </c>
      <c r="AU230" s="219" t="s">
        <v>83</v>
      </c>
      <c r="AY230" s="14" t="s">
        <v>127</v>
      </c>
      <c r="BE230" s="220">
        <f>IF(N230="základní",J230,0)</f>
        <v>0</v>
      </c>
      <c r="BF230" s="220">
        <f>IF(N230="snížená",J230,0)</f>
        <v>0</v>
      </c>
      <c r="BG230" s="220">
        <f>IF(N230="zákl. přenesená",J230,0)</f>
        <v>0</v>
      </c>
      <c r="BH230" s="220">
        <f>IF(N230="sníž. přenesená",J230,0)</f>
        <v>0</v>
      </c>
      <c r="BI230" s="220">
        <f>IF(N230="nulová",J230,0)</f>
        <v>0</v>
      </c>
      <c r="BJ230" s="14" t="s">
        <v>81</v>
      </c>
      <c r="BK230" s="220">
        <f>ROUND(I230*H230,2)</f>
        <v>0</v>
      </c>
      <c r="BL230" s="14" t="s">
        <v>134</v>
      </c>
      <c r="BM230" s="219" t="s">
        <v>296</v>
      </c>
    </row>
    <row r="231" s="2" customFormat="1">
      <c r="A231" s="35"/>
      <c r="B231" s="36"/>
      <c r="C231" s="37"/>
      <c r="D231" s="221" t="s">
        <v>136</v>
      </c>
      <c r="E231" s="37"/>
      <c r="F231" s="222" t="s">
        <v>295</v>
      </c>
      <c r="G231" s="37"/>
      <c r="H231" s="37"/>
      <c r="I231" s="223"/>
      <c r="J231" s="37"/>
      <c r="K231" s="37"/>
      <c r="L231" s="41"/>
      <c r="M231" s="224"/>
      <c r="N231" s="225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136</v>
      </c>
      <c r="AU231" s="14" t="s">
        <v>83</v>
      </c>
    </row>
    <row r="232" s="2" customFormat="1">
      <c r="A232" s="35"/>
      <c r="B232" s="36"/>
      <c r="C232" s="37"/>
      <c r="D232" s="226" t="s">
        <v>137</v>
      </c>
      <c r="E232" s="37"/>
      <c r="F232" s="227" t="s">
        <v>297</v>
      </c>
      <c r="G232" s="37"/>
      <c r="H232" s="37"/>
      <c r="I232" s="223"/>
      <c r="J232" s="37"/>
      <c r="K232" s="37"/>
      <c r="L232" s="41"/>
      <c r="M232" s="224"/>
      <c r="N232" s="225"/>
      <c r="O232" s="88"/>
      <c r="P232" s="88"/>
      <c r="Q232" s="88"/>
      <c r="R232" s="88"/>
      <c r="S232" s="88"/>
      <c r="T232" s="89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4" t="s">
        <v>137</v>
      </c>
      <c r="AU232" s="14" t="s">
        <v>83</v>
      </c>
    </row>
    <row r="233" s="2" customFormat="1" ht="24.15" customHeight="1">
      <c r="A233" s="35"/>
      <c r="B233" s="36"/>
      <c r="C233" s="208" t="s">
        <v>298</v>
      </c>
      <c r="D233" s="208" t="s">
        <v>129</v>
      </c>
      <c r="E233" s="209" t="s">
        <v>299</v>
      </c>
      <c r="F233" s="210" t="s">
        <v>300</v>
      </c>
      <c r="G233" s="211" t="s">
        <v>200</v>
      </c>
      <c r="H233" s="212">
        <v>18.460000000000001</v>
      </c>
      <c r="I233" s="213"/>
      <c r="J233" s="214">
        <f>ROUND(I233*H233,2)</f>
        <v>0</v>
      </c>
      <c r="K233" s="210" t="s">
        <v>133</v>
      </c>
      <c r="L233" s="41"/>
      <c r="M233" s="215" t="s">
        <v>1</v>
      </c>
      <c r="N233" s="216" t="s">
        <v>41</v>
      </c>
      <c r="O233" s="88"/>
      <c r="P233" s="217">
        <f>O233*H233</f>
        <v>0</v>
      </c>
      <c r="Q233" s="217">
        <v>0.089219999999999994</v>
      </c>
      <c r="R233" s="217">
        <f>Q233*H233</f>
        <v>1.6470012000000001</v>
      </c>
      <c r="S233" s="217">
        <v>0</v>
      </c>
      <c r="T233" s="218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19" t="s">
        <v>134</v>
      </c>
      <c r="AT233" s="219" t="s">
        <v>129</v>
      </c>
      <c r="AU233" s="219" t="s">
        <v>83</v>
      </c>
      <c r="AY233" s="14" t="s">
        <v>127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14" t="s">
        <v>81</v>
      </c>
      <c r="BK233" s="220">
        <f>ROUND(I233*H233,2)</f>
        <v>0</v>
      </c>
      <c r="BL233" s="14" t="s">
        <v>134</v>
      </c>
      <c r="BM233" s="219" t="s">
        <v>301</v>
      </c>
    </row>
    <row r="234" s="2" customFormat="1">
      <c r="A234" s="35"/>
      <c r="B234" s="36"/>
      <c r="C234" s="37"/>
      <c r="D234" s="221" t="s">
        <v>136</v>
      </c>
      <c r="E234" s="37"/>
      <c r="F234" s="222" t="s">
        <v>300</v>
      </c>
      <c r="G234" s="37"/>
      <c r="H234" s="37"/>
      <c r="I234" s="223"/>
      <c r="J234" s="37"/>
      <c r="K234" s="37"/>
      <c r="L234" s="41"/>
      <c r="M234" s="224"/>
      <c r="N234" s="225"/>
      <c r="O234" s="88"/>
      <c r="P234" s="88"/>
      <c r="Q234" s="88"/>
      <c r="R234" s="88"/>
      <c r="S234" s="88"/>
      <c r="T234" s="89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4" t="s">
        <v>136</v>
      </c>
      <c r="AU234" s="14" t="s">
        <v>83</v>
      </c>
    </row>
    <row r="235" s="2" customFormat="1">
      <c r="A235" s="35"/>
      <c r="B235" s="36"/>
      <c r="C235" s="37"/>
      <c r="D235" s="226" t="s">
        <v>137</v>
      </c>
      <c r="E235" s="37"/>
      <c r="F235" s="227" t="s">
        <v>302</v>
      </c>
      <c r="G235" s="37"/>
      <c r="H235" s="37"/>
      <c r="I235" s="223"/>
      <c r="J235" s="37"/>
      <c r="K235" s="37"/>
      <c r="L235" s="41"/>
      <c r="M235" s="224"/>
      <c r="N235" s="225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137</v>
      </c>
      <c r="AU235" s="14" t="s">
        <v>83</v>
      </c>
    </row>
    <row r="236" s="2" customFormat="1" ht="24.15" customHeight="1">
      <c r="A236" s="35"/>
      <c r="B236" s="36"/>
      <c r="C236" s="229" t="s">
        <v>303</v>
      </c>
      <c r="D236" s="229" t="s">
        <v>185</v>
      </c>
      <c r="E236" s="230" t="s">
        <v>304</v>
      </c>
      <c r="F236" s="231" t="s">
        <v>305</v>
      </c>
      <c r="G236" s="232" t="s">
        <v>200</v>
      </c>
      <c r="H236" s="233">
        <v>19.013999999999999</v>
      </c>
      <c r="I236" s="234"/>
      <c r="J236" s="235">
        <f>ROUND(I236*H236,2)</f>
        <v>0</v>
      </c>
      <c r="K236" s="231" t="s">
        <v>133</v>
      </c>
      <c r="L236" s="236"/>
      <c r="M236" s="237" t="s">
        <v>1</v>
      </c>
      <c r="N236" s="238" t="s">
        <v>41</v>
      </c>
      <c r="O236" s="88"/>
      <c r="P236" s="217">
        <f>O236*H236</f>
        <v>0</v>
      </c>
      <c r="Q236" s="217">
        <v>0.13200000000000001</v>
      </c>
      <c r="R236" s="217">
        <f>Q236*H236</f>
        <v>2.5098479999999999</v>
      </c>
      <c r="S236" s="217">
        <v>0</v>
      </c>
      <c r="T236" s="218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19" t="s">
        <v>168</v>
      </c>
      <c r="AT236" s="219" t="s">
        <v>185</v>
      </c>
      <c r="AU236" s="219" t="s">
        <v>83</v>
      </c>
      <c r="AY236" s="14" t="s">
        <v>127</v>
      </c>
      <c r="BE236" s="220">
        <f>IF(N236="základní",J236,0)</f>
        <v>0</v>
      </c>
      <c r="BF236" s="220">
        <f>IF(N236="snížená",J236,0)</f>
        <v>0</v>
      </c>
      <c r="BG236" s="220">
        <f>IF(N236="zákl. přenesená",J236,0)</f>
        <v>0</v>
      </c>
      <c r="BH236" s="220">
        <f>IF(N236="sníž. přenesená",J236,0)</f>
        <v>0</v>
      </c>
      <c r="BI236" s="220">
        <f>IF(N236="nulová",J236,0)</f>
        <v>0</v>
      </c>
      <c r="BJ236" s="14" t="s">
        <v>81</v>
      </c>
      <c r="BK236" s="220">
        <f>ROUND(I236*H236,2)</f>
        <v>0</v>
      </c>
      <c r="BL236" s="14" t="s">
        <v>134</v>
      </c>
      <c r="BM236" s="219" t="s">
        <v>306</v>
      </c>
    </row>
    <row r="237" s="2" customFormat="1">
      <c r="A237" s="35"/>
      <c r="B237" s="36"/>
      <c r="C237" s="37"/>
      <c r="D237" s="221" t="s">
        <v>136</v>
      </c>
      <c r="E237" s="37"/>
      <c r="F237" s="222" t="s">
        <v>305</v>
      </c>
      <c r="G237" s="37"/>
      <c r="H237" s="37"/>
      <c r="I237" s="223"/>
      <c r="J237" s="37"/>
      <c r="K237" s="37"/>
      <c r="L237" s="41"/>
      <c r="M237" s="224"/>
      <c r="N237" s="225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136</v>
      </c>
      <c r="AU237" s="14" t="s">
        <v>83</v>
      </c>
    </row>
    <row r="238" s="2" customFormat="1" ht="37.8" customHeight="1">
      <c r="A238" s="35"/>
      <c r="B238" s="36"/>
      <c r="C238" s="208" t="s">
        <v>307</v>
      </c>
      <c r="D238" s="208" t="s">
        <v>129</v>
      </c>
      <c r="E238" s="209" t="s">
        <v>308</v>
      </c>
      <c r="F238" s="210" t="s">
        <v>309</v>
      </c>
      <c r="G238" s="211" t="s">
        <v>200</v>
      </c>
      <c r="H238" s="212">
        <v>4.1399999999999997</v>
      </c>
      <c r="I238" s="213"/>
      <c r="J238" s="214">
        <f>ROUND(I238*H238,2)</f>
        <v>0</v>
      </c>
      <c r="K238" s="210" t="s">
        <v>133</v>
      </c>
      <c r="L238" s="41"/>
      <c r="M238" s="215" t="s">
        <v>1</v>
      </c>
      <c r="N238" s="216" t="s">
        <v>41</v>
      </c>
      <c r="O238" s="88"/>
      <c r="P238" s="217">
        <f>O238*H238</f>
        <v>0</v>
      </c>
      <c r="Q238" s="217">
        <v>0.14610000000000001</v>
      </c>
      <c r="R238" s="217">
        <f>Q238*H238</f>
        <v>0.604854</v>
      </c>
      <c r="S238" s="217">
        <v>0</v>
      </c>
      <c r="T238" s="218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19" t="s">
        <v>134</v>
      </c>
      <c r="AT238" s="219" t="s">
        <v>129</v>
      </c>
      <c r="AU238" s="219" t="s">
        <v>83</v>
      </c>
      <c r="AY238" s="14" t="s">
        <v>127</v>
      </c>
      <c r="BE238" s="220">
        <f>IF(N238="základní",J238,0)</f>
        <v>0</v>
      </c>
      <c r="BF238" s="220">
        <f>IF(N238="snížená",J238,0)</f>
        <v>0</v>
      </c>
      <c r="BG238" s="220">
        <f>IF(N238="zákl. přenesená",J238,0)</f>
        <v>0</v>
      </c>
      <c r="BH238" s="220">
        <f>IF(N238="sníž. přenesená",J238,0)</f>
        <v>0</v>
      </c>
      <c r="BI238" s="220">
        <f>IF(N238="nulová",J238,0)</f>
        <v>0</v>
      </c>
      <c r="BJ238" s="14" t="s">
        <v>81</v>
      </c>
      <c r="BK238" s="220">
        <f>ROUND(I238*H238,2)</f>
        <v>0</v>
      </c>
      <c r="BL238" s="14" t="s">
        <v>134</v>
      </c>
      <c r="BM238" s="219" t="s">
        <v>310</v>
      </c>
    </row>
    <row r="239" s="2" customFormat="1">
      <c r="A239" s="35"/>
      <c r="B239" s="36"/>
      <c r="C239" s="37"/>
      <c r="D239" s="221" t="s">
        <v>136</v>
      </c>
      <c r="E239" s="37"/>
      <c r="F239" s="222" t="s">
        <v>311</v>
      </c>
      <c r="G239" s="37"/>
      <c r="H239" s="37"/>
      <c r="I239" s="223"/>
      <c r="J239" s="37"/>
      <c r="K239" s="37"/>
      <c r="L239" s="41"/>
      <c r="M239" s="224"/>
      <c r="N239" s="225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136</v>
      </c>
      <c r="AU239" s="14" t="s">
        <v>83</v>
      </c>
    </row>
    <row r="240" s="2" customFormat="1">
      <c r="A240" s="35"/>
      <c r="B240" s="36"/>
      <c r="C240" s="37"/>
      <c r="D240" s="226" t="s">
        <v>137</v>
      </c>
      <c r="E240" s="37"/>
      <c r="F240" s="227" t="s">
        <v>312</v>
      </c>
      <c r="G240" s="37"/>
      <c r="H240" s="37"/>
      <c r="I240" s="223"/>
      <c r="J240" s="37"/>
      <c r="K240" s="37"/>
      <c r="L240" s="41"/>
      <c r="M240" s="224"/>
      <c r="N240" s="225"/>
      <c r="O240" s="88"/>
      <c r="P240" s="88"/>
      <c r="Q240" s="88"/>
      <c r="R240" s="88"/>
      <c r="S240" s="88"/>
      <c r="T240" s="89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4" t="s">
        <v>137</v>
      </c>
      <c r="AU240" s="14" t="s">
        <v>83</v>
      </c>
    </row>
    <row r="241" s="2" customFormat="1" ht="24.15" customHeight="1">
      <c r="A241" s="35"/>
      <c r="B241" s="36"/>
      <c r="C241" s="229" t="s">
        <v>313</v>
      </c>
      <c r="D241" s="229" t="s">
        <v>185</v>
      </c>
      <c r="E241" s="230" t="s">
        <v>314</v>
      </c>
      <c r="F241" s="231" t="s">
        <v>315</v>
      </c>
      <c r="G241" s="232" t="s">
        <v>200</v>
      </c>
      <c r="H241" s="233">
        <v>2.6070000000000002</v>
      </c>
      <c r="I241" s="234"/>
      <c r="J241" s="235">
        <f>ROUND(I241*H241,2)</f>
        <v>0</v>
      </c>
      <c r="K241" s="231" t="s">
        <v>133</v>
      </c>
      <c r="L241" s="236"/>
      <c r="M241" s="237" t="s">
        <v>1</v>
      </c>
      <c r="N241" s="238" t="s">
        <v>41</v>
      </c>
      <c r="O241" s="88"/>
      <c r="P241" s="217">
        <f>O241*H241</f>
        <v>0</v>
      </c>
      <c r="Q241" s="217">
        <v>0.11</v>
      </c>
      <c r="R241" s="217">
        <f>Q241*H241</f>
        <v>0.28677000000000002</v>
      </c>
      <c r="S241" s="217">
        <v>0</v>
      </c>
      <c r="T241" s="218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19" t="s">
        <v>168</v>
      </c>
      <c r="AT241" s="219" t="s">
        <v>185</v>
      </c>
      <c r="AU241" s="219" t="s">
        <v>83</v>
      </c>
      <c r="AY241" s="14" t="s">
        <v>127</v>
      </c>
      <c r="BE241" s="220">
        <f>IF(N241="základní",J241,0)</f>
        <v>0</v>
      </c>
      <c r="BF241" s="220">
        <f>IF(N241="snížená",J241,0)</f>
        <v>0</v>
      </c>
      <c r="BG241" s="220">
        <f>IF(N241="zákl. přenesená",J241,0)</f>
        <v>0</v>
      </c>
      <c r="BH241" s="220">
        <f>IF(N241="sníž. přenesená",J241,0)</f>
        <v>0</v>
      </c>
      <c r="BI241" s="220">
        <f>IF(N241="nulová",J241,0)</f>
        <v>0</v>
      </c>
      <c r="BJ241" s="14" t="s">
        <v>81</v>
      </c>
      <c r="BK241" s="220">
        <f>ROUND(I241*H241,2)</f>
        <v>0</v>
      </c>
      <c r="BL241" s="14" t="s">
        <v>134</v>
      </c>
      <c r="BM241" s="219" t="s">
        <v>316</v>
      </c>
    </row>
    <row r="242" s="2" customFormat="1">
      <c r="A242" s="35"/>
      <c r="B242" s="36"/>
      <c r="C242" s="37"/>
      <c r="D242" s="221" t="s">
        <v>136</v>
      </c>
      <c r="E242" s="37"/>
      <c r="F242" s="222" t="s">
        <v>317</v>
      </c>
      <c r="G242" s="37"/>
      <c r="H242" s="37"/>
      <c r="I242" s="223"/>
      <c r="J242" s="37"/>
      <c r="K242" s="37"/>
      <c r="L242" s="41"/>
      <c r="M242" s="224"/>
      <c r="N242" s="225"/>
      <c r="O242" s="88"/>
      <c r="P242" s="88"/>
      <c r="Q242" s="88"/>
      <c r="R242" s="88"/>
      <c r="S242" s="88"/>
      <c r="T242" s="89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4" t="s">
        <v>136</v>
      </c>
      <c r="AU242" s="14" t="s">
        <v>83</v>
      </c>
    </row>
    <row r="243" s="2" customFormat="1" ht="24.15" customHeight="1">
      <c r="A243" s="35"/>
      <c r="B243" s="36"/>
      <c r="C243" s="229" t="s">
        <v>318</v>
      </c>
      <c r="D243" s="229" t="s">
        <v>185</v>
      </c>
      <c r="E243" s="230" t="s">
        <v>319</v>
      </c>
      <c r="F243" s="231" t="s">
        <v>320</v>
      </c>
      <c r="G243" s="232" t="s">
        <v>218</v>
      </c>
      <c r="H243" s="233">
        <v>40</v>
      </c>
      <c r="I243" s="234"/>
      <c r="J243" s="235">
        <f>ROUND(I243*H243,2)</f>
        <v>0</v>
      </c>
      <c r="K243" s="231" t="s">
        <v>1</v>
      </c>
      <c r="L243" s="236"/>
      <c r="M243" s="237" t="s">
        <v>1</v>
      </c>
      <c r="N243" s="238" t="s">
        <v>41</v>
      </c>
      <c r="O243" s="88"/>
      <c r="P243" s="217">
        <f>O243*H243</f>
        <v>0</v>
      </c>
      <c r="Q243" s="217">
        <v>0</v>
      </c>
      <c r="R243" s="217">
        <f>Q243*H243</f>
        <v>0</v>
      </c>
      <c r="S243" s="217">
        <v>0</v>
      </c>
      <c r="T243" s="218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19" t="s">
        <v>168</v>
      </c>
      <c r="AT243" s="219" t="s">
        <v>185</v>
      </c>
      <c r="AU243" s="219" t="s">
        <v>83</v>
      </c>
      <c r="AY243" s="14" t="s">
        <v>127</v>
      </c>
      <c r="BE243" s="220">
        <f>IF(N243="základní",J243,0)</f>
        <v>0</v>
      </c>
      <c r="BF243" s="220">
        <f>IF(N243="snížená",J243,0)</f>
        <v>0</v>
      </c>
      <c r="BG243" s="220">
        <f>IF(N243="zákl. přenesená",J243,0)</f>
        <v>0</v>
      </c>
      <c r="BH243" s="220">
        <f>IF(N243="sníž. přenesená",J243,0)</f>
        <v>0</v>
      </c>
      <c r="BI243" s="220">
        <f>IF(N243="nulová",J243,0)</f>
        <v>0</v>
      </c>
      <c r="BJ243" s="14" t="s">
        <v>81</v>
      </c>
      <c r="BK243" s="220">
        <f>ROUND(I243*H243,2)</f>
        <v>0</v>
      </c>
      <c r="BL243" s="14" t="s">
        <v>134</v>
      </c>
      <c r="BM243" s="219" t="s">
        <v>321</v>
      </c>
    </row>
    <row r="244" s="2" customFormat="1">
      <c r="A244" s="35"/>
      <c r="B244" s="36"/>
      <c r="C244" s="37"/>
      <c r="D244" s="221" t="s">
        <v>136</v>
      </c>
      <c r="E244" s="37"/>
      <c r="F244" s="222" t="s">
        <v>320</v>
      </c>
      <c r="G244" s="37"/>
      <c r="H244" s="37"/>
      <c r="I244" s="223"/>
      <c r="J244" s="37"/>
      <c r="K244" s="37"/>
      <c r="L244" s="41"/>
      <c r="M244" s="224"/>
      <c r="N244" s="225"/>
      <c r="O244" s="88"/>
      <c r="P244" s="88"/>
      <c r="Q244" s="88"/>
      <c r="R244" s="88"/>
      <c r="S244" s="88"/>
      <c r="T244" s="89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4" t="s">
        <v>136</v>
      </c>
      <c r="AU244" s="14" t="s">
        <v>83</v>
      </c>
    </row>
    <row r="245" s="12" customFormat="1" ht="22.8" customHeight="1">
      <c r="A245" s="12"/>
      <c r="B245" s="192"/>
      <c r="C245" s="193"/>
      <c r="D245" s="194" t="s">
        <v>75</v>
      </c>
      <c r="E245" s="206" t="s">
        <v>159</v>
      </c>
      <c r="F245" s="206" t="s">
        <v>322</v>
      </c>
      <c r="G245" s="193"/>
      <c r="H245" s="193"/>
      <c r="I245" s="196"/>
      <c r="J245" s="207">
        <f>BK245</f>
        <v>0</v>
      </c>
      <c r="K245" s="193"/>
      <c r="L245" s="198"/>
      <c r="M245" s="199"/>
      <c r="N245" s="200"/>
      <c r="O245" s="200"/>
      <c r="P245" s="201">
        <f>SUM(P246:P325)</f>
        <v>0</v>
      </c>
      <c r="Q245" s="200"/>
      <c r="R245" s="201">
        <f>SUM(R246:R325)</f>
        <v>19.113471081678203</v>
      </c>
      <c r="S245" s="200"/>
      <c r="T245" s="202">
        <f>SUM(T246:T325)</f>
        <v>0.00046300000000000003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3" t="s">
        <v>81</v>
      </c>
      <c r="AT245" s="204" t="s">
        <v>75</v>
      </c>
      <c r="AU245" s="204" t="s">
        <v>81</v>
      </c>
      <c r="AY245" s="203" t="s">
        <v>127</v>
      </c>
      <c r="BK245" s="205">
        <f>SUM(BK246:BK325)</f>
        <v>0</v>
      </c>
    </row>
    <row r="246" s="2" customFormat="1" ht="24.15" customHeight="1">
      <c r="A246" s="35"/>
      <c r="B246" s="36"/>
      <c r="C246" s="208" t="s">
        <v>323</v>
      </c>
      <c r="D246" s="208" t="s">
        <v>129</v>
      </c>
      <c r="E246" s="209" t="s">
        <v>324</v>
      </c>
      <c r="F246" s="210" t="s">
        <v>325</v>
      </c>
      <c r="G246" s="211" t="s">
        <v>200</v>
      </c>
      <c r="H246" s="212">
        <v>24.620000000000001</v>
      </c>
      <c r="I246" s="213"/>
      <c r="J246" s="214">
        <f>ROUND(I246*H246,2)</f>
        <v>0</v>
      </c>
      <c r="K246" s="210" t="s">
        <v>133</v>
      </c>
      <c r="L246" s="41"/>
      <c r="M246" s="215" t="s">
        <v>1</v>
      </c>
      <c r="N246" s="216" t="s">
        <v>41</v>
      </c>
      <c r="O246" s="88"/>
      <c r="P246" s="217">
        <f>O246*H246</f>
        <v>0</v>
      </c>
      <c r="Q246" s="217">
        <v>0.0014</v>
      </c>
      <c r="R246" s="217">
        <f>Q246*H246</f>
        <v>0.034467999999999999</v>
      </c>
      <c r="S246" s="217">
        <v>0</v>
      </c>
      <c r="T246" s="218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19" t="s">
        <v>134</v>
      </c>
      <c r="AT246" s="219" t="s">
        <v>129</v>
      </c>
      <c r="AU246" s="219" t="s">
        <v>83</v>
      </c>
      <c r="AY246" s="14" t="s">
        <v>127</v>
      </c>
      <c r="BE246" s="220">
        <f>IF(N246="základní",J246,0)</f>
        <v>0</v>
      </c>
      <c r="BF246" s="220">
        <f>IF(N246="snížená",J246,0)</f>
        <v>0</v>
      </c>
      <c r="BG246" s="220">
        <f>IF(N246="zákl. přenesená",J246,0)</f>
        <v>0</v>
      </c>
      <c r="BH246" s="220">
        <f>IF(N246="sníž. přenesená",J246,0)</f>
        <v>0</v>
      </c>
      <c r="BI246" s="220">
        <f>IF(N246="nulová",J246,0)</f>
        <v>0</v>
      </c>
      <c r="BJ246" s="14" t="s">
        <v>81</v>
      </c>
      <c r="BK246" s="220">
        <f>ROUND(I246*H246,2)</f>
        <v>0</v>
      </c>
      <c r="BL246" s="14" t="s">
        <v>134</v>
      </c>
      <c r="BM246" s="219" t="s">
        <v>326</v>
      </c>
    </row>
    <row r="247" s="2" customFormat="1">
      <c r="A247" s="35"/>
      <c r="B247" s="36"/>
      <c r="C247" s="37"/>
      <c r="D247" s="221" t="s">
        <v>136</v>
      </c>
      <c r="E247" s="37"/>
      <c r="F247" s="222" t="s">
        <v>325</v>
      </c>
      <c r="G247" s="37"/>
      <c r="H247" s="37"/>
      <c r="I247" s="223"/>
      <c r="J247" s="37"/>
      <c r="K247" s="37"/>
      <c r="L247" s="41"/>
      <c r="M247" s="224"/>
      <c r="N247" s="225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136</v>
      </c>
      <c r="AU247" s="14" t="s">
        <v>83</v>
      </c>
    </row>
    <row r="248" s="2" customFormat="1">
      <c r="A248" s="35"/>
      <c r="B248" s="36"/>
      <c r="C248" s="37"/>
      <c r="D248" s="226" t="s">
        <v>137</v>
      </c>
      <c r="E248" s="37"/>
      <c r="F248" s="227" t="s">
        <v>327</v>
      </c>
      <c r="G248" s="37"/>
      <c r="H248" s="37"/>
      <c r="I248" s="223"/>
      <c r="J248" s="37"/>
      <c r="K248" s="37"/>
      <c r="L248" s="41"/>
      <c r="M248" s="224"/>
      <c r="N248" s="225"/>
      <c r="O248" s="88"/>
      <c r="P248" s="88"/>
      <c r="Q248" s="88"/>
      <c r="R248" s="88"/>
      <c r="S248" s="88"/>
      <c r="T248" s="89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4" t="s">
        <v>137</v>
      </c>
      <c r="AU248" s="14" t="s">
        <v>83</v>
      </c>
    </row>
    <row r="249" s="2" customFormat="1" ht="21.75" customHeight="1">
      <c r="A249" s="35"/>
      <c r="B249" s="36"/>
      <c r="C249" s="208" t="s">
        <v>328</v>
      </c>
      <c r="D249" s="208" t="s">
        <v>129</v>
      </c>
      <c r="E249" s="209" t="s">
        <v>329</v>
      </c>
      <c r="F249" s="210" t="s">
        <v>330</v>
      </c>
      <c r="G249" s="211" t="s">
        <v>200</v>
      </c>
      <c r="H249" s="212">
        <v>24.620000000000001</v>
      </c>
      <c r="I249" s="213"/>
      <c r="J249" s="214">
        <f>ROUND(I249*H249,2)</f>
        <v>0</v>
      </c>
      <c r="K249" s="210" t="s">
        <v>133</v>
      </c>
      <c r="L249" s="41"/>
      <c r="M249" s="215" t="s">
        <v>1</v>
      </c>
      <c r="N249" s="216" t="s">
        <v>41</v>
      </c>
      <c r="O249" s="88"/>
      <c r="P249" s="217">
        <f>O249*H249</f>
        <v>0</v>
      </c>
      <c r="Q249" s="217">
        <v>0.0043839999999999999</v>
      </c>
      <c r="R249" s="217">
        <f>Q249*H249</f>
        <v>0.10793408</v>
      </c>
      <c r="S249" s="217">
        <v>0</v>
      </c>
      <c r="T249" s="218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19" t="s">
        <v>134</v>
      </c>
      <c r="AT249" s="219" t="s">
        <v>129</v>
      </c>
      <c r="AU249" s="219" t="s">
        <v>83</v>
      </c>
      <c r="AY249" s="14" t="s">
        <v>127</v>
      </c>
      <c r="BE249" s="220">
        <f>IF(N249="základní",J249,0)</f>
        <v>0</v>
      </c>
      <c r="BF249" s="220">
        <f>IF(N249="snížená",J249,0)</f>
        <v>0</v>
      </c>
      <c r="BG249" s="220">
        <f>IF(N249="zákl. přenesená",J249,0)</f>
        <v>0</v>
      </c>
      <c r="BH249" s="220">
        <f>IF(N249="sníž. přenesená",J249,0)</f>
        <v>0</v>
      </c>
      <c r="BI249" s="220">
        <f>IF(N249="nulová",J249,0)</f>
        <v>0</v>
      </c>
      <c r="BJ249" s="14" t="s">
        <v>81</v>
      </c>
      <c r="BK249" s="220">
        <f>ROUND(I249*H249,2)</f>
        <v>0</v>
      </c>
      <c r="BL249" s="14" t="s">
        <v>134</v>
      </c>
      <c r="BM249" s="219" t="s">
        <v>331</v>
      </c>
    </row>
    <row r="250" s="2" customFormat="1">
      <c r="A250" s="35"/>
      <c r="B250" s="36"/>
      <c r="C250" s="37"/>
      <c r="D250" s="221" t="s">
        <v>136</v>
      </c>
      <c r="E250" s="37"/>
      <c r="F250" s="222" t="s">
        <v>330</v>
      </c>
      <c r="G250" s="37"/>
      <c r="H250" s="37"/>
      <c r="I250" s="223"/>
      <c r="J250" s="37"/>
      <c r="K250" s="37"/>
      <c r="L250" s="41"/>
      <c r="M250" s="224"/>
      <c r="N250" s="225"/>
      <c r="O250" s="88"/>
      <c r="P250" s="88"/>
      <c r="Q250" s="88"/>
      <c r="R250" s="88"/>
      <c r="S250" s="88"/>
      <c r="T250" s="89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4" t="s">
        <v>136</v>
      </c>
      <c r="AU250" s="14" t="s">
        <v>83</v>
      </c>
    </row>
    <row r="251" s="2" customFormat="1">
      <c r="A251" s="35"/>
      <c r="B251" s="36"/>
      <c r="C251" s="37"/>
      <c r="D251" s="226" t="s">
        <v>137</v>
      </c>
      <c r="E251" s="37"/>
      <c r="F251" s="227" t="s">
        <v>332</v>
      </c>
      <c r="G251" s="37"/>
      <c r="H251" s="37"/>
      <c r="I251" s="223"/>
      <c r="J251" s="37"/>
      <c r="K251" s="37"/>
      <c r="L251" s="41"/>
      <c r="M251" s="224"/>
      <c r="N251" s="225"/>
      <c r="O251" s="88"/>
      <c r="P251" s="88"/>
      <c r="Q251" s="88"/>
      <c r="R251" s="88"/>
      <c r="S251" s="88"/>
      <c r="T251" s="8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137</v>
      </c>
      <c r="AU251" s="14" t="s">
        <v>83</v>
      </c>
    </row>
    <row r="252" s="2" customFormat="1" ht="24.15" customHeight="1">
      <c r="A252" s="35"/>
      <c r="B252" s="36"/>
      <c r="C252" s="208" t="s">
        <v>333</v>
      </c>
      <c r="D252" s="208" t="s">
        <v>129</v>
      </c>
      <c r="E252" s="209" t="s">
        <v>334</v>
      </c>
      <c r="F252" s="210" t="s">
        <v>335</v>
      </c>
      <c r="G252" s="211" t="s">
        <v>200</v>
      </c>
      <c r="H252" s="212">
        <v>220.55500000000001</v>
      </c>
      <c r="I252" s="213"/>
      <c r="J252" s="214">
        <f>ROUND(I252*H252,2)</f>
        <v>0</v>
      </c>
      <c r="K252" s="210" t="s">
        <v>336</v>
      </c>
      <c r="L252" s="41"/>
      <c r="M252" s="215" t="s">
        <v>1</v>
      </c>
      <c r="N252" s="216" t="s">
        <v>41</v>
      </c>
      <c r="O252" s="88"/>
      <c r="P252" s="217">
        <f>O252*H252</f>
        <v>0</v>
      </c>
      <c r="Q252" s="217">
        <v>0.00020000000000000001</v>
      </c>
      <c r="R252" s="217">
        <f>Q252*H252</f>
        <v>0.044111000000000004</v>
      </c>
      <c r="S252" s="217">
        <v>0</v>
      </c>
      <c r="T252" s="218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19" t="s">
        <v>134</v>
      </c>
      <c r="AT252" s="219" t="s">
        <v>129</v>
      </c>
      <c r="AU252" s="219" t="s">
        <v>83</v>
      </c>
      <c r="AY252" s="14" t="s">
        <v>127</v>
      </c>
      <c r="BE252" s="220">
        <f>IF(N252="základní",J252,0)</f>
        <v>0</v>
      </c>
      <c r="BF252" s="220">
        <f>IF(N252="snížená",J252,0)</f>
        <v>0</v>
      </c>
      <c r="BG252" s="220">
        <f>IF(N252="zákl. přenesená",J252,0)</f>
        <v>0</v>
      </c>
      <c r="BH252" s="220">
        <f>IF(N252="sníž. přenesená",J252,0)</f>
        <v>0</v>
      </c>
      <c r="BI252" s="220">
        <f>IF(N252="nulová",J252,0)</f>
        <v>0</v>
      </c>
      <c r="BJ252" s="14" t="s">
        <v>81</v>
      </c>
      <c r="BK252" s="220">
        <f>ROUND(I252*H252,2)</f>
        <v>0</v>
      </c>
      <c r="BL252" s="14" t="s">
        <v>134</v>
      </c>
      <c r="BM252" s="219" t="s">
        <v>337</v>
      </c>
    </row>
    <row r="253" s="2" customFormat="1">
      <c r="A253" s="35"/>
      <c r="B253" s="36"/>
      <c r="C253" s="37"/>
      <c r="D253" s="221" t="s">
        <v>136</v>
      </c>
      <c r="E253" s="37"/>
      <c r="F253" s="222" t="s">
        <v>335</v>
      </c>
      <c r="G253" s="37"/>
      <c r="H253" s="37"/>
      <c r="I253" s="223"/>
      <c r="J253" s="37"/>
      <c r="K253" s="37"/>
      <c r="L253" s="41"/>
      <c r="M253" s="224"/>
      <c r="N253" s="225"/>
      <c r="O253" s="88"/>
      <c r="P253" s="88"/>
      <c r="Q253" s="88"/>
      <c r="R253" s="88"/>
      <c r="S253" s="88"/>
      <c r="T253" s="89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4" t="s">
        <v>136</v>
      </c>
      <c r="AU253" s="14" t="s">
        <v>83</v>
      </c>
    </row>
    <row r="254" s="2" customFormat="1">
      <c r="A254" s="35"/>
      <c r="B254" s="36"/>
      <c r="C254" s="37"/>
      <c r="D254" s="226" t="s">
        <v>137</v>
      </c>
      <c r="E254" s="37"/>
      <c r="F254" s="227" t="s">
        <v>338</v>
      </c>
      <c r="G254" s="37"/>
      <c r="H254" s="37"/>
      <c r="I254" s="223"/>
      <c r="J254" s="37"/>
      <c r="K254" s="37"/>
      <c r="L254" s="41"/>
      <c r="M254" s="224"/>
      <c r="N254" s="225"/>
      <c r="O254" s="88"/>
      <c r="P254" s="88"/>
      <c r="Q254" s="88"/>
      <c r="R254" s="88"/>
      <c r="S254" s="88"/>
      <c r="T254" s="89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4" t="s">
        <v>137</v>
      </c>
      <c r="AU254" s="14" t="s">
        <v>83</v>
      </c>
    </row>
    <row r="255" s="2" customFormat="1" ht="24.15" customHeight="1">
      <c r="A255" s="35"/>
      <c r="B255" s="36"/>
      <c r="C255" s="208" t="s">
        <v>339</v>
      </c>
      <c r="D255" s="208" t="s">
        <v>129</v>
      </c>
      <c r="E255" s="209" t="s">
        <v>340</v>
      </c>
      <c r="F255" s="210" t="s">
        <v>341</v>
      </c>
      <c r="G255" s="211" t="s">
        <v>200</v>
      </c>
      <c r="H255" s="212">
        <v>24.620000000000001</v>
      </c>
      <c r="I255" s="213"/>
      <c r="J255" s="214">
        <f>ROUND(I255*H255,2)</f>
        <v>0</v>
      </c>
      <c r="K255" s="210" t="s">
        <v>342</v>
      </c>
      <c r="L255" s="41"/>
      <c r="M255" s="215" t="s">
        <v>1</v>
      </c>
      <c r="N255" s="216" t="s">
        <v>41</v>
      </c>
      <c r="O255" s="88"/>
      <c r="P255" s="217">
        <f>O255*H255</f>
        <v>0</v>
      </c>
      <c r="Q255" s="217">
        <v>0.00018000000000000001</v>
      </c>
      <c r="R255" s="217">
        <f>Q255*H255</f>
        <v>0.0044316000000000008</v>
      </c>
      <c r="S255" s="217">
        <v>0</v>
      </c>
      <c r="T255" s="218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19" t="s">
        <v>134</v>
      </c>
      <c r="AT255" s="219" t="s">
        <v>129</v>
      </c>
      <c r="AU255" s="219" t="s">
        <v>83</v>
      </c>
      <c r="AY255" s="14" t="s">
        <v>127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14" t="s">
        <v>81</v>
      </c>
      <c r="BK255" s="220">
        <f>ROUND(I255*H255,2)</f>
        <v>0</v>
      </c>
      <c r="BL255" s="14" t="s">
        <v>134</v>
      </c>
      <c r="BM255" s="219" t="s">
        <v>343</v>
      </c>
    </row>
    <row r="256" s="2" customFormat="1">
      <c r="A256" s="35"/>
      <c r="B256" s="36"/>
      <c r="C256" s="37"/>
      <c r="D256" s="221" t="s">
        <v>136</v>
      </c>
      <c r="E256" s="37"/>
      <c r="F256" s="222" t="s">
        <v>341</v>
      </c>
      <c r="G256" s="37"/>
      <c r="H256" s="37"/>
      <c r="I256" s="223"/>
      <c r="J256" s="37"/>
      <c r="K256" s="37"/>
      <c r="L256" s="41"/>
      <c r="M256" s="224"/>
      <c r="N256" s="225"/>
      <c r="O256" s="88"/>
      <c r="P256" s="88"/>
      <c r="Q256" s="88"/>
      <c r="R256" s="88"/>
      <c r="S256" s="88"/>
      <c r="T256" s="89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4" t="s">
        <v>136</v>
      </c>
      <c r="AU256" s="14" t="s">
        <v>83</v>
      </c>
    </row>
    <row r="257" s="2" customFormat="1">
      <c r="A257" s="35"/>
      <c r="B257" s="36"/>
      <c r="C257" s="37"/>
      <c r="D257" s="226" t="s">
        <v>137</v>
      </c>
      <c r="E257" s="37"/>
      <c r="F257" s="227" t="s">
        <v>344</v>
      </c>
      <c r="G257" s="37"/>
      <c r="H257" s="37"/>
      <c r="I257" s="223"/>
      <c r="J257" s="37"/>
      <c r="K257" s="37"/>
      <c r="L257" s="41"/>
      <c r="M257" s="224"/>
      <c r="N257" s="225"/>
      <c r="O257" s="88"/>
      <c r="P257" s="88"/>
      <c r="Q257" s="88"/>
      <c r="R257" s="88"/>
      <c r="S257" s="88"/>
      <c r="T257" s="89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4" t="s">
        <v>137</v>
      </c>
      <c r="AU257" s="14" t="s">
        <v>83</v>
      </c>
    </row>
    <row r="258" s="2" customFormat="1" ht="37.8" customHeight="1">
      <c r="A258" s="35"/>
      <c r="B258" s="36"/>
      <c r="C258" s="208" t="s">
        <v>345</v>
      </c>
      <c r="D258" s="208" t="s">
        <v>129</v>
      </c>
      <c r="E258" s="209" t="s">
        <v>346</v>
      </c>
      <c r="F258" s="210" t="s">
        <v>347</v>
      </c>
      <c r="G258" s="211" t="s">
        <v>200</v>
      </c>
      <c r="H258" s="212">
        <v>214.065</v>
      </c>
      <c r="I258" s="213"/>
      <c r="J258" s="214">
        <f>ROUND(I258*H258,2)</f>
        <v>0</v>
      </c>
      <c r="K258" s="210" t="s">
        <v>133</v>
      </c>
      <c r="L258" s="41"/>
      <c r="M258" s="215" t="s">
        <v>1</v>
      </c>
      <c r="N258" s="216" t="s">
        <v>41</v>
      </c>
      <c r="O258" s="88"/>
      <c r="P258" s="217">
        <f>O258*H258</f>
        <v>0</v>
      </c>
      <c r="Q258" s="217">
        <v>0.00843</v>
      </c>
      <c r="R258" s="217">
        <f>Q258*H258</f>
        <v>1.80456795</v>
      </c>
      <c r="S258" s="217">
        <v>0</v>
      </c>
      <c r="T258" s="218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19" t="s">
        <v>134</v>
      </c>
      <c r="AT258" s="219" t="s">
        <v>129</v>
      </c>
      <c r="AU258" s="219" t="s">
        <v>83</v>
      </c>
      <c r="AY258" s="14" t="s">
        <v>127</v>
      </c>
      <c r="BE258" s="220">
        <f>IF(N258="základní",J258,0)</f>
        <v>0</v>
      </c>
      <c r="BF258" s="220">
        <f>IF(N258="snížená",J258,0)</f>
        <v>0</v>
      </c>
      <c r="BG258" s="220">
        <f>IF(N258="zákl. přenesená",J258,0)</f>
        <v>0</v>
      </c>
      <c r="BH258" s="220">
        <f>IF(N258="sníž. přenesená",J258,0)</f>
        <v>0</v>
      </c>
      <c r="BI258" s="220">
        <f>IF(N258="nulová",J258,0)</f>
        <v>0</v>
      </c>
      <c r="BJ258" s="14" t="s">
        <v>81</v>
      </c>
      <c r="BK258" s="220">
        <f>ROUND(I258*H258,2)</f>
        <v>0</v>
      </c>
      <c r="BL258" s="14" t="s">
        <v>134</v>
      </c>
      <c r="BM258" s="219" t="s">
        <v>348</v>
      </c>
    </row>
    <row r="259" s="2" customFormat="1">
      <c r="A259" s="35"/>
      <c r="B259" s="36"/>
      <c r="C259" s="37"/>
      <c r="D259" s="221" t="s">
        <v>136</v>
      </c>
      <c r="E259" s="37"/>
      <c r="F259" s="222" t="s">
        <v>347</v>
      </c>
      <c r="G259" s="37"/>
      <c r="H259" s="37"/>
      <c r="I259" s="223"/>
      <c r="J259" s="37"/>
      <c r="K259" s="37"/>
      <c r="L259" s="41"/>
      <c r="M259" s="224"/>
      <c r="N259" s="225"/>
      <c r="O259" s="88"/>
      <c r="P259" s="88"/>
      <c r="Q259" s="88"/>
      <c r="R259" s="88"/>
      <c r="S259" s="88"/>
      <c r="T259" s="89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4" t="s">
        <v>136</v>
      </c>
      <c r="AU259" s="14" t="s">
        <v>83</v>
      </c>
    </row>
    <row r="260" s="2" customFormat="1">
      <c r="A260" s="35"/>
      <c r="B260" s="36"/>
      <c r="C260" s="37"/>
      <c r="D260" s="226" t="s">
        <v>137</v>
      </c>
      <c r="E260" s="37"/>
      <c r="F260" s="227" t="s">
        <v>349</v>
      </c>
      <c r="G260" s="37"/>
      <c r="H260" s="37"/>
      <c r="I260" s="223"/>
      <c r="J260" s="37"/>
      <c r="K260" s="37"/>
      <c r="L260" s="41"/>
      <c r="M260" s="224"/>
      <c r="N260" s="225"/>
      <c r="O260" s="88"/>
      <c r="P260" s="88"/>
      <c r="Q260" s="88"/>
      <c r="R260" s="88"/>
      <c r="S260" s="88"/>
      <c r="T260" s="89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4" t="s">
        <v>137</v>
      </c>
      <c r="AU260" s="14" t="s">
        <v>83</v>
      </c>
    </row>
    <row r="261" s="2" customFormat="1">
      <c r="A261" s="35"/>
      <c r="B261" s="36"/>
      <c r="C261" s="37"/>
      <c r="D261" s="221" t="s">
        <v>157</v>
      </c>
      <c r="E261" s="37"/>
      <c r="F261" s="228" t="s">
        <v>350</v>
      </c>
      <c r="G261" s="37"/>
      <c r="H261" s="37"/>
      <c r="I261" s="223"/>
      <c r="J261" s="37"/>
      <c r="K261" s="37"/>
      <c r="L261" s="41"/>
      <c r="M261" s="224"/>
      <c r="N261" s="225"/>
      <c r="O261" s="88"/>
      <c r="P261" s="88"/>
      <c r="Q261" s="88"/>
      <c r="R261" s="88"/>
      <c r="S261" s="88"/>
      <c r="T261" s="89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4" t="s">
        <v>157</v>
      </c>
      <c r="AU261" s="14" t="s">
        <v>83</v>
      </c>
    </row>
    <row r="262" s="2" customFormat="1" ht="16.5" customHeight="1">
      <c r="A262" s="35"/>
      <c r="B262" s="36"/>
      <c r="C262" s="229" t="s">
        <v>351</v>
      </c>
      <c r="D262" s="229" t="s">
        <v>185</v>
      </c>
      <c r="E262" s="230" t="s">
        <v>352</v>
      </c>
      <c r="F262" s="231" t="s">
        <v>353</v>
      </c>
      <c r="G262" s="232" t="s">
        <v>200</v>
      </c>
      <c r="H262" s="233">
        <v>224.768</v>
      </c>
      <c r="I262" s="234"/>
      <c r="J262" s="235">
        <f>ROUND(I262*H262,2)</f>
        <v>0</v>
      </c>
      <c r="K262" s="231" t="s">
        <v>133</v>
      </c>
      <c r="L262" s="236"/>
      <c r="M262" s="237" t="s">
        <v>1</v>
      </c>
      <c r="N262" s="238" t="s">
        <v>41</v>
      </c>
      <c r="O262" s="88"/>
      <c r="P262" s="217">
        <f>O262*H262</f>
        <v>0</v>
      </c>
      <c r="Q262" s="217">
        <v>0.0023</v>
      </c>
      <c r="R262" s="217">
        <f>Q262*H262</f>
        <v>0.51696640000000005</v>
      </c>
      <c r="S262" s="217">
        <v>0</v>
      </c>
      <c r="T262" s="218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19" t="s">
        <v>168</v>
      </c>
      <c r="AT262" s="219" t="s">
        <v>185</v>
      </c>
      <c r="AU262" s="219" t="s">
        <v>83</v>
      </c>
      <c r="AY262" s="14" t="s">
        <v>127</v>
      </c>
      <c r="BE262" s="220">
        <f>IF(N262="základní",J262,0)</f>
        <v>0</v>
      </c>
      <c r="BF262" s="220">
        <f>IF(N262="snížená",J262,0)</f>
        <v>0</v>
      </c>
      <c r="BG262" s="220">
        <f>IF(N262="zákl. přenesená",J262,0)</f>
        <v>0</v>
      </c>
      <c r="BH262" s="220">
        <f>IF(N262="sníž. přenesená",J262,0)</f>
        <v>0</v>
      </c>
      <c r="BI262" s="220">
        <f>IF(N262="nulová",J262,0)</f>
        <v>0</v>
      </c>
      <c r="BJ262" s="14" t="s">
        <v>81</v>
      </c>
      <c r="BK262" s="220">
        <f>ROUND(I262*H262,2)</f>
        <v>0</v>
      </c>
      <c r="BL262" s="14" t="s">
        <v>134</v>
      </c>
      <c r="BM262" s="219" t="s">
        <v>354</v>
      </c>
    </row>
    <row r="263" s="2" customFormat="1">
      <c r="A263" s="35"/>
      <c r="B263" s="36"/>
      <c r="C263" s="37"/>
      <c r="D263" s="221" t="s">
        <v>136</v>
      </c>
      <c r="E263" s="37"/>
      <c r="F263" s="222" t="s">
        <v>353</v>
      </c>
      <c r="G263" s="37"/>
      <c r="H263" s="37"/>
      <c r="I263" s="223"/>
      <c r="J263" s="37"/>
      <c r="K263" s="37"/>
      <c r="L263" s="41"/>
      <c r="M263" s="224"/>
      <c r="N263" s="225"/>
      <c r="O263" s="88"/>
      <c r="P263" s="88"/>
      <c r="Q263" s="88"/>
      <c r="R263" s="88"/>
      <c r="S263" s="88"/>
      <c r="T263" s="89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4" t="s">
        <v>136</v>
      </c>
      <c r="AU263" s="14" t="s">
        <v>83</v>
      </c>
    </row>
    <row r="264" s="2" customFormat="1" ht="37.8" customHeight="1">
      <c r="A264" s="35"/>
      <c r="B264" s="36"/>
      <c r="C264" s="208" t="s">
        <v>355</v>
      </c>
      <c r="D264" s="208" t="s">
        <v>129</v>
      </c>
      <c r="E264" s="209" t="s">
        <v>356</v>
      </c>
      <c r="F264" s="210" t="s">
        <v>357</v>
      </c>
      <c r="G264" s="211" t="s">
        <v>200</v>
      </c>
      <c r="H264" s="212">
        <v>214.065</v>
      </c>
      <c r="I264" s="213"/>
      <c r="J264" s="214">
        <f>ROUND(I264*H264,2)</f>
        <v>0</v>
      </c>
      <c r="K264" s="210" t="s">
        <v>133</v>
      </c>
      <c r="L264" s="41"/>
      <c r="M264" s="215" t="s">
        <v>1</v>
      </c>
      <c r="N264" s="216" t="s">
        <v>41</v>
      </c>
      <c r="O264" s="88"/>
      <c r="P264" s="217">
        <f>O264*H264</f>
        <v>0</v>
      </c>
      <c r="Q264" s="217">
        <v>8.0000000000000007E-05</v>
      </c>
      <c r="R264" s="217">
        <f>Q264*H264</f>
        <v>0.0171252</v>
      </c>
      <c r="S264" s="217">
        <v>0</v>
      </c>
      <c r="T264" s="218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19" t="s">
        <v>134</v>
      </c>
      <c r="AT264" s="219" t="s">
        <v>129</v>
      </c>
      <c r="AU264" s="219" t="s">
        <v>83</v>
      </c>
      <c r="AY264" s="14" t="s">
        <v>127</v>
      </c>
      <c r="BE264" s="220">
        <f>IF(N264="základní",J264,0)</f>
        <v>0</v>
      </c>
      <c r="BF264" s="220">
        <f>IF(N264="snížená",J264,0)</f>
        <v>0</v>
      </c>
      <c r="BG264" s="220">
        <f>IF(N264="zákl. přenesená",J264,0)</f>
        <v>0</v>
      </c>
      <c r="BH264" s="220">
        <f>IF(N264="sníž. přenesená",J264,0)</f>
        <v>0</v>
      </c>
      <c r="BI264" s="220">
        <f>IF(N264="nulová",J264,0)</f>
        <v>0</v>
      </c>
      <c r="BJ264" s="14" t="s">
        <v>81</v>
      </c>
      <c r="BK264" s="220">
        <f>ROUND(I264*H264,2)</f>
        <v>0</v>
      </c>
      <c r="BL264" s="14" t="s">
        <v>134</v>
      </c>
      <c r="BM264" s="219" t="s">
        <v>358</v>
      </c>
    </row>
    <row r="265" s="2" customFormat="1">
      <c r="A265" s="35"/>
      <c r="B265" s="36"/>
      <c r="C265" s="37"/>
      <c r="D265" s="221" t="s">
        <v>136</v>
      </c>
      <c r="E265" s="37"/>
      <c r="F265" s="222" t="s">
        <v>357</v>
      </c>
      <c r="G265" s="37"/>
      <c r="H265" s="37"/>
      <c r="I265" s="223"/>
      <c r="J265" s="37"/>
      <c r="K265" s="37"/>
      <c r="L265" s="41"/>
      <c r="M265" s="224"/>
      <c r="N265" s="225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136</v>
      </c>
      <c r="AU265" s="14" t="s">
        <v>83</v>
      </c>
    </row>
    <row r="266" s="2" customFormat="1">
      <c r="A266" s="35"/>
      <c r="B266" s="36"/>
      <c r="C266" s="37"/>
      <c r="D266" s="226" t="s">
        <v>137</v>
      </c>
      <c r="E266" s="37"/>
      <c r="F266" s="227" t="s">
        <v>359</v>
      </c>
      <c r="G266" s="37"/>
      <c r="H266" s="37"/>
      <c r="I266" s="223"/>
      <c r="J266" s="37"/>
      <c r="K266" s="37"/>
      <c r="L266" s="41"/>
      <c r="M266" s="224"/>
      <c r="N266" s="225"/>
      <c r="O266" s="88"/>
      <c r="P266" s="88"/>
      <c r="Q266" s="88"/>
      <c r="R266" s="88"/>
      <c r="S266" s="88"/>
      <c r="T266" s="89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4" t="s">
        <v>137</v>
      </c>
      <c r="AU266" s="14" t="s">
        <v>83</v>
      </c>
    </row>
    <row r="267" s="2" customFormat="1" ht="24.15" customHeight="1">
      <c r="A267" s="35"/>
      <c r="B267" s="36"/>
      <c r="C267" s="208" t="s">
        <v>360</v>
      </c>
      <c r="D267" s="208" t="s">
        <v>129</v>
      </c>
      <c r="E267" s="209" t="s">
        <v>361</v>
      </c>
      <c r="F267" s="210" t="s">
        <v>362</v>
      </c>
      <c r="G267" s="211" t="s">
        <v>363</v>
      </c>
      <c r="H267" s="212">
        <v>59.560000000000002</v>
      </c>
      <c r="I267" s="213"/>
      <c r="J267" s="214">
        <f>ROUND(I267*H267,2)</f>
        <v>0</v>
      </c>
      <c r="K267" s="210" t="s">
        <v>133</v>
      </c>
      <c r="L267" s="41"/>
      <c r="M267" s="215" t="s">
        <v>1</v>
      </c>
      <c r="N267" s="216" t="s">
        <v>41</v>
      </c>
      <c r="O267" s="88"/>
      <c r="P267" s="217">
        <f>O267*H267</f>
        <v>0</v>
      </c>
      <c r="Q267" s="217">
        <v>0.00010000000000000001</v>
      </c>
      <c r="R267" s="217">
        <f>Q267*H267</f>
        <v>0.0059560000000000004</v>
      </c>
      <c r="S267" s="217">
        <v>0</v>
      </c>
      <c r="T267" s="218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19" t="s">
        <v>134</v>
      </c>
      <c r="AT267" s="219" t="s">
        <v>129</v>
      </c>
      <c r="AU267" s="219" t="s">
        <v>83</v>
      </c>
      <c r="AY267" s="14" t="s">
        <v>127</v>
      </c>
      <c r="BE267" s="220">
        <f>IF(N267="základní",J267,0)</f>
        <v>0</v>
      </c>
      <c r="BF267" s="220">
        <f>IF(N267="snížená",J267,0)</f>
        <v>0</v>
      </c>
      <c r="BG267" s="220">
        <f>IF(N267="zákl. přenesená",J267,0)</f>
        <v>0</v>
      </c>
      <c r="BH267" s="220">
        <f>IF(N267="sníž. přenesená",J267,0)</f>
        <v>0</v>
      </c>
      <c r="BI267" s="220">
        <f>IF(N267="nulová",J267,0)</f>
        <v>0</v>
      </c>
      <c r="BJ267" s="14" t="s">
        <v>81</v>
      </c>
      <c r="BK267" s="220">
        <f>ROUND(I267*H267,2)</f>
        <v>0</v>
      </c>
      <c r="BL267" s="14" t="s">
        <v>134</v>
      </c>
      <c r="BM267" s="219" t="s">
        <v>364</v>
      </c>
    </row>
    <row r="268" s="2" customFormat="1">
      <c r="A268" s="35"/>
      <c r="B268" s="36"/>
      <c r="C268" s="37"/>
      <c r="D268" s="221" t="s">
        <v>136</v>
      </c>
      <c r="E268" s="37"/>
      <c r="F268" s="222" t="s">
        <v>362</v>
      </c>
      <c r="G268" s="37"/>
      <c r="H268" s="37"/>
      <c r="I268" s="223"/>
      <c r="J268" s="37"/>
      <c r="K268" s="37"/>
      <c r="L268" s="41"/>
      <c r="M268" s="224"/>
      <c r="N268" s="225"/>
      <c r="O268" s="88"/>
      <c r="P268" s="88"/>
      <c r="Q268" s="88"/>
      <c r="R268" s="88"/>
      <c r="S268" s="88"/>
      <c r="T268" s="89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4" t="s">
        <v>136</v>
      </c>
      <c r="AU268" s="14" t="s">
        <v>83</v>
      </c>
    </row>
    <row r="269" s="2" customFormat="1">
      <c r="A269" s="35"/>
      <c r="B269" s="36"/>
      <c r="C269" s="37"/>
      <c r="D269" s="226" t="s">
        <v>137</v>
      </c>
      <c r="E269" s="37"/>
      <c r="F269" s="227" t="s">
        <v>365</v>
      </c>
      <c r="G269" s="37"/>
      <c r="H269" s="37"/>
      <c r="I269" s="223"/>
      <c r="J269" s="37"/>
      <c r="K269" s="37"/>
      <c r="L269" s="41"/>
      <c r="M269" s="224"/>
      <c r="N269" s="225"/>
      <c r="O269" s="88"/>
      <c r="P269" s="88"/>
      <c r="Q269" s="88"/>
      <c r="R269" s="88"/>
      <c r="S269" s="88"/>
      <c r="T269" s="89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4" t="s">
        <v>137</v>
      </c>
      <c r="AU269" s="14" t="s">
        <v>83</v>
      </c>
    </row>
    <row r="270" s="2" customFormat="1" ht="16.5" customHeight="1">
      <c r="A270" s="35"/>
      <c r="B270" s="36"/>
      <c r="C270" s="229" t="s">
        <v>366</v>
      </c>
      <c r="D270" s="229" t="s">
        <v>185</v>
      </c>
      <c r="E270" s="230" t="s">
        <v>367</v>
      </c>
      <c r="F270" s="231" t="s">
        <v>368</v>
      </c>
      <c r="G270" s="232" t="s">
        <v>363</v>
      </c>
      <c r="H270" s="233">
        <v>59.560000000000002</v>
      </c>
      <c r="I270" s="234"/>
      <c r="J270" s="235">
        <f>ROUND(I270*H270,2)</f>
        <v>0</v>
      </c>
      <c r="K270" s="231" t="s">
        <v>133</v>
      </c>
      <c r="L270" s="236"/>
      <c r="M270" s="237" t="s">
        <v>1</v>
      </c>
      <c r="N270" s="238" t="s">
        <v>41</v>
      </c>
      <c r="O270" s="88"/>
      <c r="P270" s="217">
        <f>O270*H270</f>
        <v>0</v>
      </c>
      <c r="Q270" s="217">
        <v>0.00020000000000000001</v>
      </c>
      <c r="R270" s="217">
        <f>Q270*H270</f>
        <v>0.011912000000000001</v>
      </c>
      <c r="S270" s="217">
        <v>0</v>
      </c>
      <c r="T270" s="218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19" t="s">
        <v>168</v>
      </c>
      <c r="AT270" s="219" t="s">
        <v>185</v>
      </c>
      <c r="AU270" s="219" t="s">
        <v>83</v>
      </c>
      <c r="AY270" s="14" t="s">
        <v>127</v>
      </c>
      <c r="BE270" s="220">
        <f>IF(N270="základní",J270,0)</f>
        <v>0</v>
      </c>
      <c r="BF270" s="220">
        <f>IF(N270="snížená",J270,0)</f>
        <v>0</v>
      </c>
      <c r="BG270" s="220">
        <f>IF(N270="zákl. přenesená",J270,0)</f>
        <v>0</v>
      </c>
      <c r="BH270" s="220">
        <f>IF(N270="sníž. přenesená",J270,0)</f>
        <v>0</v>
      </c>
      <c r="BI270" s="220">
        <f>IF(N270="nulová",J270,0)</f>
        <v>0</v>
      </c>
      <c r="BJ270" s="14" t="s">
        <v>81</v>
      </c>
      <c r="BK270" s="220">
        <f>ROUND(I270*H270,2)</f>
        <v>0</v>
      </c>
      <c r="BL270" s="14" t="s">
        <v>134</v>
      </c>
      <c r="BM270" s="219" t="s">
        <v>369</v>
      </c>
    </row>
    <row r="271" s="2" customFormat="1">
      <c r="A271" s="35"/>
      <c r="B271" s="36"/>
      <c r="C271" s="37"/>
      <c r="D271" s="221" t="s">
        <v>136</v>
      </c>
      <c r="E271" s="37"/>
      <c r="F271" s="222" t="s">
        <v>368</v>
      </c>
      <c r="G271" s="37"/>
      <c r="H271" s="37"/>
      <c r="I271" s="223"/>
      <c r="J271" s="37"/>
      <c r="K271" s="37"/>
      <c r="L271" s="41"/>
      <c r="M271" s="224"/>
      <c r="N271" s="225"/>
      <c r="O271" s="88"/>
      <c r="P271" s="88"/>
      <c r="Q271" s="88"/>
      <c r="R271" s="88"/>
      <c r="S271" s="88"/>
      <c r="T271" s="89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4" t="s">
        <v>136</v>
      </c>
      <c r="AU271" s="14" t="s">
        <v>83</v>
      </c>
    </row>
    <row r="272" s="2" customFormat="1" ht="24.15" customHeight="1">
      <c r="A272" s="35"/>
      <c r="B272" s="36"/>
      <c r="C272" s="229" t="s">
        <v>370</v>
      </c>
      <c r="D272" s="229" t="s">
        <v>185</v>
      </c>
      <c r="E272" s="230" t="s">
        <v>371</v>
      </c>
      <c r="F272" s="231" t="s">
        <v>372</v>
      </c>
      <c r="G272" s="232" t="s">
        <v>363</v>
      </c>
      <c r="H272" s="233">
        <v>59.560000000000002</v>
      </c>
      <c r="I272" s="234"/>
      <c r="J272" s="235">
        <f>ROUND(I272*H272,2)</f>
        <v>0</v>
      </c>
      <c r="K272" s="231" t="s">
        <v>133</v>
      </c>
      <c r="L272" s="236"/>
      <c r="M272" s="237" t="s">
        <v>1</v>
      </c>
      <c r="N272" s="238" t="s">
        <v>41</v>
      </c>
      <c r="O272" s="88"/>
      <c r="P272" s="217">
        <f>O272*H272</f>
        <v>0</v>
      </c>
      <c r="Q272" s="217">
        <v>0.00050000000000000001</v>
      </c>
      <c r="R272" s="217">
        <f>Q272*H272</f>
        <v>0.029780000000000001</v>
      </c>
      <c r="S272" s="217">
        <v>0</v>
      </c>
      <c r="T272" s="218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19" t="s">
        <v>168</v>
      </c>
      <c r="AT272" s="219" t="s">
        <v>185</v>
      </c>
      <c r="AU272" s="219" t="s">
        <v>83</v>
      </c>
      <c r="AY272" s="14" t="s">
        <v>127</v>
      </c>
      <c r="BE272" s="220">
        <f>IF(N272="základní",J272,0)</f>
        <v>0</v>
      </c>
      <c r="BF272" s="220">
        <f>IF(N272="snížená",J272,0)</f>
        <v>0</v>
      </c>
      <c r="BG272" s="220">
        <f>IF(N272="zákl. přenesená",J272,0)</f>
        <v>0</v>
      </c>
      <c r="BH272" s="220">
        <f>IF(N272="sníž. přenesená",J272,0)</f>
        <v>0</v>
      </c>
      <c r="BI272" s="220">
        <f>IF(N272="nulová",J272,0)</f>
        <v>0</v>
      </c>
      <c r="BJ272" s="14" t="s">
        <v>81</v>
      </c>
      <c r="BK272" s="220">
        <f>ROUND(I272*H272,2)</f>
        <v>0</v>
      </c>
      <c r="BL272" s="14" t="s">
        <v>134</v>
      </c>
      <c r="BM272" s="219" t="s">
        <v>373</v>
      </c>
    </row>
    <row r="273" s="2" customFormat="1">
      <c r="A273" s="35"/>
      <c r="B273" s="36"/>
      <c r="C273" s="37"/>
      <c r="D273" s="221" t="s">
        <v>136</v>
      </c>
      <c r="E273" s="37"/>
      <c r="F273" s="222" t="s">
        <v>372</v>
      </c>
      <c r="G273" s="37"/>
      <c r="H273" s="37"/>
      <c r="I273" s="223"/>
      <c r="J273" s="37"/>
      <c r="K273" s="37"/>
      <c r="L273" s="41"/>
      <c r="M273" s="224"/>
      <c r="N273" s="225"/>
      <c r="O273" s="88"/>
      <c r="P273" s="88"/>
      <c r="Q273" s="88"/>
      <c r="R273" s="88"/>
      <c r="S273" s="88"/>
      <c r="T273" s="89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4" t="s">
        <v>136</v>
      </c>
      <c r="AU273" s="14" t="s">
        <v>83</v>
      </c>
    </row>
    <row r="274" s="2" customFormat="1" ht="16.5" customHeight="1">
      <c r="A274" s="35"/>
      <c r="B274" s="36"/>
      <c r="C274" s="208" t="s">
        <v>374</v>
      </c>
      <c r="D274" s="208" t="s">
        <v>129</v>
      </c>
      <c r="E274" s="209" t="s">
        <v>375</v>
      </c>
      <c r="F274" s="210" t="s">
        <v>376</v>
      </c>
      <c r="G274" s="211" t="s">
        <v>363</v>
      </c>
      <c r="H274" s="212">
        <v>167.34999999999999</v>
      </c>
      <c r="I274" s="213"/>
      <c r="J274" s="214">
        <f>ROUND(I274*H274,2)</f>
        <v>0</v>
      </c>
      <c r="K274" s="210" t="s">
        <v>133</v>
      </c>
      <c r="L274" s="41"/>
      <c r="M274" s="215" t="s">
        <v>1</v>
      </c>
      <c r="N274" s="216" t="s">
        <v>41</v>
      </c>
      <c r="O274" s="88"/>
      <c r="P274" s="217">
        <f>O274*H274</f>
        <v>0</v>
      </c>
      <c r="Q274" s="217">
        <v>0</v>
      </c>
      <c r="R274" s="217">
        <f>Q274*H274</f>
        <v>0</v>
      </c>
      <c r="S274" s="217">
        <v>0</v>
      </c>
      <c r="T274" s="218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19" t="s">
        <v>134</v>
      </c>
      <c r="AT274" s="219" t="s">
        <v>129</v>
      </c>
      <c r="AU274" s="219" t="s">
        <v>83</v>
      </c>
      <c r="AY274" s="14" t="s">
        <v>127</v>
      </c>
      <c r="BE274" s="220">
        <f>IF(N274="základní",J274,0)</f>
        <v>0</v>
      </c>
      <c r="BF274" s="220">
        <f>IF(N274="snížená",J274,0)</f>
        <v>0</v>
      </c>
      <c r="BG274" s="220">
        <f>IF(N274="zákl. přenesená",J274,0)</f>
        <v>0</v>
      </c>
      <c r="BH274" s="220">
        <f>IF(N274="sníž. přenesená",J274,0)</f>
        <v>0</v>
      </c>
      <c r="BI274" s="220">
        <f>IF(N274="nulová",J274,0)</f>
        <v>0</v>
      </c>
      <c r="BJ274" s="14" t="s">
        <v>81</v>
      </c>
      <c r="BK274" s="220">
        <f>ROUND(I274*H274,2)</f>
        <v>0</v>
      </c>
      <c r="BL274" s="14" t="s">
        <v>134</v>
      </c>
      <c r="BM274" s="219" t="s">
        <v>377</v>
      </c>
    </row>
    <row r="275" s="2" customFormat="1">
      <c r="A275" s="35"/>
      <c r="B275" s="36"/>
      <c r="C275" s="37"/>
      <c r="D275" s="221" t="s">
        <v>136</v>
      </c>
      <c r="E275" s="37"/>
      <c r="F275" s="222" t="s">
        <v>376</v>
      </c>
      <c r="G275" s="37"/>
      <c r="H275" s="37"/>
      <c r="I275" s="223"/>
      <c r="J275" s="37"/>
      <c r="K275" s="37"/>
      <c r="L275" s="41"/>
      <c r="M275" s="224"/>
      <c r="N275" s="225"/>
      <c r="O275" s="88"/>
      <c r="P275" s="88"/>
      <c r="Q275" s="88"/>
      <c r="R275" s="88"/>
      <c r="S275" s="88"/>
      <c r="T275" s="89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4" t="s">
        <v>136</v>
      </c>
      <c r="AU275" s="14" t="s">
        <v>83</v>
      </c>
    </row>
    <row r="276" s="2" customFormat="1">
      <c r="A276" s="35"/>
      <c r="B276" s="36"/>
      <c r="C276" s="37"/>
      <c r="D276" s="226" t="s">
        <v>137</v>
      </c>
      <c r="E276" s="37"/>
      <c r="F276" s="227" t="s">
        <v>378</v>
      </c>
      <c r="G276" s="37"/>
      <c r="H276" s="37"/>
      <c r="I276" s="223"/>
      <c r="J276" s="37"/>
      <c r="K276" s="37"/>
      <c r="L276" s="41"/>
      <c r="M276" s="224"/>
      <c r="N276" s="225"/>
      <c r="O276" s="88"/>
      <c r="P276" s="88"/>
      <c r="Q276" s="88"/>
      <c r="R276" s="88"/>
      <c r="S276" s="88"/>
      <c r="T276" s="89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14" t="s">
        <v>137</v>
      </c>
      <c r="AU276" s="14" t="s">
        <v>83</v>
      </c>
    </row>
    <row r="277" s="2" customFormat="1" ht="21.75" customHeight="1">
      <c r="A277" s="35"/>
      <c r="B277" s="36"/>
      <c r="C277" s="229" t="s">
        <v>379</v>
      </c>
      <c r="D277" s="229" t="s">
        <v>185</v>
      </c>
      <c r="E277" s="230" t="s">
        <v>380</v>
      </c>
      <c r="F277" s="231" t="s">
        <v>381</v>
      </c>
      <c r="G277" s="232" t="s">
        <v>363</v>
      </c>
      <c r="H277" s="233">
        <v>88.778000000000006</v>
      </c>
      <c r="I277" s="234"/>
      <c r="J277" s="235">
        <f>ROUND(I277*H277,2)</f>
        <v>0</v>
      </c>
      <c r="K277" s="231" t="s">
        <v>133</v>
      </c>
      <c r="L277" s="236"/>
      <c r="M277" s="237" t="s">
        <v>1</v>
      </c>
      <c r="N277" s="238" t="s">
        <v>41</v>
      </c>
      <c r="O277" s="88"/>
      <c r="P277" s="217">
        <f>O277*H277</f>
        <v>0</v>
      </c>
      <c r="Q277" s="217">
        <v>0.00010000000000000001</v>
      </c>
      <c r="R277" s="217">
        <f>Q277*H277</f>
        <v>0.0088778000000000017</v>
      </c>
      <c r="S277" s="217">
        <v>0</v>
      </c>
      <c r="T277" s="218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19" t="s">
        <v>168</v>
      </c>
      <c r="AT277" s="219" t="s">
        <v>185</v>
      </c>
      <c r="AU277" s="219" t="s">
        <v>83</v>
      </c>
      <c r="AY277" s="14" t="s">
        <v>127</v>
      </c>
      <c r="BE277" s="220">
        <f>IF(N277="základní",J277,0)</f>
        <v>0</v>
      </c>
      <c r="BF277" s="220">
        <f>IF(N277="snížená",J277,0)</f>
        <v>0</v>
      </c>
      <c r="BG277" s="220">
        <f>IF(N277="zákl. přenesená",J277,0)</f>
        <v>0</v>
      </c>
      <c r="BH277" s="220">
        <f>IF(N277="sníž. přenesená",J277,0)</f>
        <v>0</v>
      </c>
      <c r="BI277" s="220">
        <f>IF(N277="nulová",J277,0)</f>
        <v>0</v>
      </c>
      <c r="BJ277" s="14" t="s">
        <v>81</v>
      </c>
      <c r="BK277" s="220">
        <f>ROUND(I277*H277,2)</f>
        <v>0</v>
      </c>
      <c r="BL277" s="14" t="s">
        <v>134</v>
      </c>
      <c r="BM277" s="219" t="s">
        <v>382</v>
      </c>
    </row>
    <row r="278" s="2" customFormat="1">
      <c r="A278" s="35"/>
      <c r="B278" s="36"/>
      <c r="C278" s="37"/>
      <c r="D278" s="221" t="s">
        <v>136</v>
      </c>
      <c r="E278" s="37"/>
      <c r="F278" s="222" t="s">
        <v>381</v>
      </c>
      <c r="G278" s="37"/>
      <c r="H278" s="37"/>
      <c r="I278" s="223"/>
      <c r="J278" s="37"/>
      <c r="K278" s="37"/>
      <c r="L278" s="41"/>
      <c r="M278" s="224"/>
      <c r="N278" s="225"/>
      <c r="O278" s="88"/>
      <c r="P278" s="88"/>
      <c r="Q278" s="88"/>
      <c r="R278" s="88"/>
      <c r="S278" s="88"/>
      <c r="T278" s="89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4" t="s">
        <v>136</v>
      </c>
      <c r="AU278" s="14" t="s">
        <v>83</v>
      </c>
    </row>
    <row r="279" s="2" customFormat="1" ht="24.15" customHeight="1">
      <c r="A279" s="35"/>
      <c r="B279" s="36"/>
      <c r="C279" s="229" t="s">
        <v>383</v>
      </c>
      <c r="D279" s="229" t="s">
        <v>185</v>
      </c>
      <c r="E279" s="230" t="s">
        <v>384</v>
      </c>
      <c r="F279" s="231" t="s">
        <v>385</v>
      </c>
      <c r="G279" s="232" t="s">
        <v>363</v>
      </c>
      <c r="H279" s="233">
        <v>68.144999999999996</v>
      </c>
      <c r="I279" s="234"/>
      <c r="J279" s="235">
        <f>ROUND(I279*H279,2)</f>
        <v>0</v>
      </c>
      <c r="K279" s="231" t="s">
        <v>133</v>
      </c>
      <c r="L279" s="236"/>
      <c r="M279" s="237" t="s">
        <v>1</v>
      </c>
      <c r="N279" s="238" t="s">
        <v>41</v>
      </c>
      <c r="O279" s="88"/>
      <c r="P279" s="217">
        <f>O279*H279</f>
        <v>0</v>
      </c>
      <c r="Q279" s="217">
        <v>4.0000000000000003E-05</v>
      </c>
      <c r="R279" s="217">
        <f>Q279*H279</f>
        <v>0.0027258</v>
      </c>
      <c r="S279" s="217">
        <v>0</v>
      </c>
      <c r="T279" s="218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19" t="s">
        <v>168</v>
      </c>
      <c r="AT279" s="219" t="s">
        <v>185</v>
      </c>
      <c r="AU279" s="219" t="s">
        <v>83</v>
      </c>
      <c r="AY279" s="14" t="s">
        <v>127</v>
      </c>
      <c r="BE279" s="220">
        <f>IF(N279="základní",J279,0)</f>
        <v>0</v>
      </c>
      <c r="BF279" s="220">
        <f>IF(N279="snížená",J279,0)</f>
        <v>0</v>
      </c>
      <c r="BG279" s="220">
        <f>IF(N279="zákl. přenesená",J279,0)</f>
        <v>0</v>
      </c>
      <c r="BH279" s="220">
        <f>IF(N279="sníž. přenesená",J279,0)</f>
        <v>0</v>
      </c>
      <c r="BI279" s="220">
        <f>IF(N279="nulová",J279,0)</f>
        <v>0</v>
      </c>
      <c r="BJ279" s="14" t="s">
        <v>81</v>
      </c>
      <c r="BK279" s="220">
        <f>ROUND(I279*H279,2)</f>
        <v>0</v>
      </c>
      <c r="BL279" s="14" t="s">
        <v>134</v>
      </c>
      <c r="BM279" s="219" t="s">
        <v>386</v>
      </c>
    </row>
    <row r="280" s="2" customFormat="1">
      <c r="A280" s="35"/>
      <c r="B280" s="36"/>
      <c r="C280" s="37"/>
      <c r="D280" s="221" t="s">
        <v>136</v>
      </c>
      <c r="E280" s="37"/>
      <c r="F280" s="222" t="s">
        <v>385</v>
      </c>
      <c r="G280" s="37"/>
      <c r="H280" s="37"/>
      <c r="I280" s="223"/>
      <c r="J280" s="37"/>
      <c r="K280" s="37"/>
      <c r="L280" s="41"/>
      <c r="M280" s="224"/>
      <c r="N280" s="225"/>
      <c r="O280" s="88"/>
      <c r="P280" s="88"/>
      <c r="Q280" s="88"/>
      <c r="R280" s="88"/>
      <c r="S280" s="88"/>
      <c r="T280" s="89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4" t="s">
        <v>136</v>
      </c>
      <c r="AU280" s="14" t="s">
        <v>83</v>
      </c>
    </row>
    <row r="281" s="2" customFormat="1" ht="21.75" customHeight="1">
      <c r="A281" s="35"/>
      <c r="B281" s="36"/>
      <c r="C281" s="229" t="s">
        <v>387</v>
      </c>
      <c r="D281" s="229" t="s">
        <v>185</v>
      </c>
      <c r="E281" s="230" t="s">
        <v>388</v>
      </c>
      <c r="F281" s="231" t="s">
        <v>389</v>
      </c>
      <c r="G281" s="232" t="s">
        <v>363</v>
      </c>
      <c r="H281" s="233">
        <v>18.795000000000002</v>
      </c>
      <c r="I281" s="234"/>
      <c r="J281" s="235">
        <f>ROUND(I281*H281,2)</f>
        <v>0</v>
      </c>
      <c r="K281" s="231" t="s">
        <v>133</v>
      </c>
      <c r="L281" s="236"/>
      <c r="M281" s="237" t="s">
        <v>1</v>
      </c>
      <c r="N281" s="238" t="s">
        <v>41</v>
      </c>
      <c r="O281" s="88"/>
      <c r="P281" s="217">
        <f>O281*H281</f>
        <v>0</v>
      </c>
      <c r="Q281" s="217">
        <v>0.00020000000000000001</v>
      </c>
      <c r="R281" s="217">
        <f>Q281*H281</f>
        <v>0.0037590000000000006</v>
      </c>
      <c r="S281" s="217">
        <v>0</v>
      </c>
      <c r="T281" s="218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19" t="s">
        <v>168</v>
      </c>
      <c r="AT281" s="219" t="s">
        <v>185</v>
      </c>
      <c r="AU281" s="219" t="s">
        <v>83</v>
      </c>
      <c r="AY281" s="14" t="s">
        <v>127</v>
      </c>
      <c r="BE281" s="220">
        <f>IF(N281="základní",J281,0)</f>
        <v>0</v>
      </c>
      <c r="BF281" s="220">
        <f>IF(N281="snížená",J281,0)</f>
        <v>0</v>
      </c>
      <c r="BG281" s="220">
        <f>IF(N281="zákl. přenesená",J281,0)</f>
        <v>0</v>
      </c>
      <c r="BH281" s="220">
        <f>IF(N281="sníž. přenesená",J281,0)</f>
        <v>0</v>
      </c>
      <c r="BI281" s="220">
        <f>IF(N281="nulová",J281,0)</f>
        <v>0</v>
      </c>
      <c r="BJ281" s="14" t="s">
        <v>81</v>
      </c>
      <c r="BK281" s="220">
        <f>ROUND(I281*H281,2)</f>
        <v>0</v>
      </c>
      <c r="BL281" s="14" t="s">
        <v>134</v>
      </c>
      <c r="BM281" s="219" t="s">
        <v>390</v>
      </c>
    </row>
    <row r="282" s="2" customFormat="1">
      <c r="A282" s="35"/>
      <c r="B282" s="36"/>
      <c r="C282" s="37"/>
      <c r="D282" s="221" t="s">
        <v>136</v>
      </c>
      <c r="E282" s="37"/>
      <c r="F282" s="222" t="s">
        <v>389</v>
      </c>
      <c r="G282" s="37"/>
      <c r="H282" s="37"/>
      <c r="I282" s="223"/>
      <c r="J282" s="37"/>
      <c r="K282" s="37"/>
      <c r="L282" s="41"/>
      <c r="M282" s="224"/>
      <c r="N282" s="225"/>
      <c r="O282" s="88"/>
      <c r="P282" s="88"/>
      <c r="Q282" s="88"/>
      <c r="R282" s="88"/>
      <c r="S282" s="88"/>
      <c r="T282" s="89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4" t="s">
        <v>136</v>
      </c>
      <c r="AU282" s="14" t="s">
        <v>83</v>
      </c>
    </row>
    <row r="283" s="2" customFormat="1" ht="24.15" customHeight="1">
      <c r="A283" s="35"/>
      <c r="B283" s="36"/>
      <c r="C283" s="208" t="s">
        <v>391</v>
      </c>
      <c r="D283" s="208" t="s">
        <v>129</v>
      </c>
      <c r="E283" s="209" t="s">
        <v>392</v>
      </c>
      <c r="F283" s="210" t="s">
        <v>393</v>
      </c>
      <c r="G283" s="211" t="s">
        <v>200</v>
      </c>
      <c r="H283" s="212">
        <v>220.55500000000001</v>
      </c>
      <c r="I283" s="213"/>
      <c r="J283" s="214">
        <f>ROUND(I283*H283,2)</f>
        <v>0</v>
      </c>
      <c r="K283" s="210" t="s">
        <v>133</v>
      </c>
      <c r="L283" s="41"/>
      <c r="M283" s="215" t="s">
        <v>1</v>
      </c>
      <c r="N283" s="216" t="s">
        <v>41</v>
      </c>
      <c r="O283" s="88"/>
      <c r="P283" s="217">
        <f>O283*H283</f>
        <v>0</v>
      </c>
      <c r="Q283" s="217">
        <v>0.0027000000000000001</v>
      </c>
      <c r="R283" s="217">
        <f>Q283*H283</f>
        <v>0.59549850000000004</v>
      </c>
      <c r="S283" s="217">
        <v>0</v>
      </c>
      <c r="T283" s="218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19" t="s">
        <v>134</v>
      </c>
      <c r="AT283" s="219" t="s">
        <v>129</v>
      </c>
      <c r="AU283" s="219" t="s">
        <v>83</v>
      </c>
      <c r="AY283" s="14" t="s">
        <v>127</v>
      </c>
      <c r="BE283" s="220">
        <f>IF(N283="základní",J283,0)</f>
        <v>0</v>
      </c>
      <c r="BF283" s="220">
        <f>IF(N283="snížená",J283,0)</f>
        <v>0</v>
      </c>
      <c r="BG283" s="220">
        <f>IF(N283="zákl. přenesená",J283,0)</f>
        <v>0</v>
      </c>
      <c r="BH283" s="220">
        <f>IF(N283="sníž. přenesená",J283,0)</f>
        <v>0</v>
      </c>
      <c r="BI283" s="220">
        <f>IF(N283="nulová",J283,0)</f>
        <v>0</v>
      </c>
      <c r="BJ283" s="14" t="s">
        <v>81</v>
      </c>
      <c r="BK283" s="220">
        <f>ROUND(I283*H283,2)</f>
        <v>0</v>
      </c>
      <c r="BL283" s="14" t="s">
        <v>134</v>
      </c>
      <c r="BM283" s="219" t="s">
        <v>394</v>
      </c>
    </row>
    <row r="284" s="2" customFormat="1">
      <c r="A284" s="35"/>
      <c r="B284" s="36"/>
      <c r="C284" s="37"/>
      <c r="D284" s="221" t="s">
        <v>136</v>
      </c>
      <c r="E284" s="37"/>
      <c r="F284" s="222" t="s">
        <v>393</v>
      </c>
      <c r="G284" s="37"/>
      <c r="H284" s="37"/>
      <c r="I284" s="223"/>
      <c r="J284" s="37"/>
      <c r="K284" s="37"/>
      <c r="L284" s="41"/>
      <c r="M284" s="224"/>
      <c r="N284" s="225"/>
      <c r="O284" s="88"/>
      <c r="P284" s="88"/>
      <c r="Q284" s="88"/>
      <c r="R284" s="88"/>
      <c r="S284" s="88"/>
      <c r="T284" s="89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T284" s="14" t="s">
        <v>136</v>
      </c>
      <c r="AU284" s="14" t="s">
        <v>83</v>
      </c>
    </row>
    <row r="285" s="2" customFormat="1">
      <c r="A285" s="35"/>
      <c r="B285" s="36"/>
      <c r="C285" s="37"/>
      <c r="D285" s="226" t="s">
        <v>137</v>
      </c>
      <c r="E285" s="37"/>
      <c r="F285" s="227" t="s">
        <v>395</v>
      </c>
      <c r="G285" s="37"/>
      <c r="H285" s="37"/>
      <c r="I285" s="223"/>
      <c r="J285" s="37"/>
      <c r="K285" s="37"/>
      <c r="L285" s="41"/>
      <c r="M285" s="224"/>
      <c r="N285" s="225"/>
      <c r="O285" s="88"/>
      <c r="P285" s="88"/>
      <c r="Q285" s="88"/>
      <c r="R285" s="88"/>
      <c r="S285" s="88"/>
      <c r="T285" s="8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4" t="s">
        <v>137</v>
      </c>
      <c r="AU285" s="14" t="s">
        <v>83</v>
      </c>
    </row>
    <row r="286" s="2" customFormat="1" ht="24.15" customHeight="1">
      <c r="A286" s="35"/>
      <c r="B286" s="36"/>
      <c r="C286" s="208" t="s">
        <v>396</v>
      </c>
      <c r="D286" s="208" t="s">
        <v>129</v>
      </c>
      <c r="E286" s="209" t="s">
        <v>397</v>
      </c>
      <c r="F286" s="210" t="s">
        <v>398</v>
      </c>
      <c r="G286" s="211" t="s">
        <v>200</v>
      </c>
      <c r="H286" s="212">
        <v>24.620000000000001</v>
      </c>
      <c r="I286" s="213"/>
      <c r="J286" s="214">
        <f>ROUND(I286*H286,2)</f>
        <v>0</v>
      </c>
      <c r="K286" s="210" t="s">
        <v>342</v>
      </c>
      <c r="L286" s="41"/>
      <c r="M286" s="215" t="s">
        <v>1</v>
      </c>
      <c r="N286" s="216" t="s">
        <v>41</v>
      </c>
      <c r="O286" s="88"/>
      <c r="P286" s="217">
        <f>O286*H286</f>
        <v>0</v>
      </c>
      <c r="Q286" s="217">
        <v>0.0057000000000000002</v>
      </c>
      <c r="R286" s="217">
        <f>Q286*H286</f>
        <v>0.14033400000000001</v>
      </c>
      <c r="S286" s="217">
        <v>0</v>
      </c>
      <c r="T286" s="218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19" t="s">
        <v>134</v>
      </c>
      <c r="AT286" s="219" t="s">
        <v>129</v>
      </c>
      <c r="AU286" s="219" t="s">
        <v>83</v>
      </c>
      <c r="AY286" s="14" t="s">
        <v>127</v>
      </c>
      <c r="BE286" s="220">
        <f>IF(N286="základní",J286,0)</f>
        <v>0</v>
      </c>
      <c r="BF286" s="220">
        <f>IF(N286="snížená",J286,0)</f>
        <v>0</v>
      </c>
      <c r="BG286" s="220">
        <f>IF(N286="zákl. přenesená",J286,0)</f>
        <v>0</v>
      </c>
      <c r="BH286" s="220">
        <f>IF(N286="sníž. přenesená",J286,0)</f>
        <v>0</v>
      </c>
      <c r="BI286" s="220">
        <f>IF(N286="nulová",J286,0)</f>
        <v>0</v>
      </c>
      <c r="BJ286" s="14" t="s">
        <v>81</v>
      </c>
      <c r="BK286" s="220">
        <f>ROUND(I286*H286,2)</f>
        <v>0</v>
      </c>
      <c r="BL286" s="14" t="s">
        <v>134</v>
      </c>
      <c r="BM286" s="219" t="s">
        <v>399</v>
      </c>
    </row>
    <row r="287" s="2" customFormat="1">
      <c r="A287" s="35"/>
      <c r="B287" s="36"/>
      <c r="C287" s="37"/>
      <c r="D287" s="221" t="s">
        <v>136</v>
      </c>
      <c r="E287" s="37"/>
      <c r="F287" s="222" t="s">
        <v>398</v>
      </c>
      <c r="G287" s="37"/>
      <c r="H287" s="37"/>
      <c r="I287" s="223"/>
      <c r="J287" s="37"/>
      <c r="K287" s="37"/>
      <c r="L287" s="41"/>
      <c r="M287" s="224"/>
      <c r="N287" s="225"/>
      <c r="O287" s="88"/>
      <c r="P287" s="88"/>
      <c r="Q287" s="88"/>
      <c r="R287" s="88"/>
      <c r="S287" s="88"/>
      <c r="T287" s="89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4" t="s">
        <v>136</v>
      </c>
      <c r="AU287" s="14" t="s">
        <v>83</v>
      </c>
    </row>
    <row r="288" s="2" customFormat="1">
      <c r="A288" s="35"/>
      <c r="B288" s="36"/>
      <c r="C288" s="37"/>
      <c r="D288" s="226" t="s">
        <v>137</v>
      </c>
      <c r="E288" s="37"/>
      <c r="F288" s="227" t="s">
        <v>400</v>
      </c>
      <c r="G288" s="37"/>
      <c r="H288" s="37"/>
      <c r="I288" s="223"/>
      <c r="J288" s="37"/>
      <c r="K288" s="37"/>
      <c r="L288" s="41"/>
      <c r="M288" s="224"/>
      <c r="N288" s="225"/>
      <c r="O288" s="88"/>
      <c r="P288" s="88"/>
      <c r="Q288" s="88"/>
      <c r="R288" s="88"/>
      <c r="S288" s="88"/>
      <c r="T288" s="89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T288" s="14" t="s">
        <v>137</v>
      </c>
      <c r="AU288" s="14" t="s">
        <v>83</v>
      </c>
    </row>
    <row r="289" s="2" customFormat="1" ht="24.15" customHeight="1">
      <c r="A289" s="35"/>
      <c r="B289" s="36"/>
      <c r="C289" s="208" t="s">
        <v>401</v>
      </c>
      <c r="D289" s="208" t="s">
        <v>129</v>
      </c>
      <c r="E289" s="209" t="s">
        <v>402</v>
      </c>
      <c r="F289" s="210" t="s">
        <v>403</v>
      </c>
      <c r="G289" s="211" t="s">
        <v>200</v>
      </c>
      <c r="H289" s="212">
        <v>23.149999999999999</v>
      </c>
      <c r="I289" s="213"/>
      <c r="J289" s="214">
        <f>ROUND(I289*H289,2)</f>
        <v>0</v>
      </c>
      <c r="K289" s="210" t="s">
        <v>133</v>
      </c>
      <c r="L289" s="41"/>
      <c r="M289" s="215" t="s">
        <v>1</v>
      </c>
      <c r="N289" s="216" t="s">
        <v>41</v>
      </c>
      <c r="O289" s="88"/>
      <c r="P289" s="217">
        <f>O289*H289</f>
        <v>0</v>
      </c>
      <c r="Q289" s="217">
        <v>2.0000000000000002E-05</v>
      </c>
      <c r="R289" s="217">
        <f>Q289*H289</f>
        <v>0.00046300000000000003</v>
      </c>
      <c r="S289" s="217">
        <v>2.0000000000000002E-05</v>
      </c>
      <c r="T289" s="218">
        <f>S289*H289</f>
        <v>0.00046300000000000003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19" t="s">
        <v>134</v>
      </c>
      <c r="AT289" s="219" t="s">
        <v>129</v>
      </c>
      <c r="AU289" s="219" t="s">
        <v>83</v>
      </c>
      <c r="AY289" s="14" t="s">
        <v>127</v>
      </c>
      <c r="BE289" s="220">
        <f>IF(N289="základní",J289,0)</f>
        <v>0</v>
      </c>
      <c r="BF289" s="220">
        <f>IF(N289="snížená",J289,0)</f>
        <v>0</v>
      </c>
      <c r="BG289" s="220">
        <f>IF(N289="zákl. přenesená",J289,0)</f>
        <v>0</v>
      </c>
      <c r="BH289" s="220">
        <f>IF(N289="sníž. přenesená",J289,0)</f>
        <v>0</v>
      </c>
      <c r="BI289" s="220">
        <f>IF(N289="nulová",J289,0)</f>
        <v>0</v>
      </c>
      <c r="BJ289" s="14" t="s">
        <v>81</v>
      </c>
      <c r="BK289" s="220">
        <f>ROUND(I289*H289,2)</f>
        <v>0</v>
      </c>
      <c r="BL289" s="14" t="s">
        <v>134</v>
      </c>
      <c r="BM289" s="219" t="s">
        <v>404</v>
      </c>
    </row>
    <row r="290" s="2" customFormat="1">
      <c r="A290" s="35"/>
      <c r="B290" s="36"/>
      <c r="C290" s="37"/>
      <c r="D290" s="221" t="s">
        <v>136</v>
      </c>
      <c r="E290" s="37"/>
      <c r="F290" s="222" t="s">
        <v>403</v>
      </c>
      <c r="G290" s="37"/>
      <c r="H290" s="37"/>
      <c r="I290" s="223"/>
      <c r="J290" s="37"/>
      <c r="K290" s="37"/>
      <c r="L290" s="41"/>
      <c r="M290" s="224"/>
      <c r="N290" s="225"/>
      <c r="O290" s="88"/>
      <c r="P290" s="88"/>
      <c r="Q290" s="88"/>
      <c r="R290" s="88"/>
      <c r="S290" s="88"/>
      <c r="T290" s="89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4" t="s">
        <v>136</v>
      </c>
      <c r="AU290" s="14" t="s">
        <v>83</v>
      </c>
    </row>
    <row r="291" s="2" customFormat="1">
      <c r="A291" s="35"/>
      <c r="B291" s="36"/>
      <c r="C291" s="37"/>
      <c r="D291" s="226" t="s">
        <v>137</v>
      </c>
      <c r="E291" s="37"/>
      <c r="F291" s="227" t="s">
        <v>405</v>
      </c>
      <c r="G291" s="37"/>
      <c r="H291" s="37"/>
      <c r="I291" s="223"/>
      <c r="J291" s="37"/>
      <c r="K291" s="37"/>
      <c r="L291" s="41"/>
      <c r="M291" s="224"/>
      <c r="N291" s="225"/>
      <c r="O291" s="88"/>
      <c r="P291" s="88"/>
      <c r="Q291" s="88"/>
      <c r="R291" s="88"/>
      <c r="S291" s="88"/>
      <c r="T291" s="89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4" t="s">
        <v>137</v>
      </c>
      <c r="AU291" s="14" t="s">
        <v>83</v>
      </c>
    </row>
    <row r="292" s="2" customFormat="1" ht="24.15" customHeight="1">
      <c r="A292" s="35"/>
      <c r="B292" s="36"/>
      <c r="C292" s="208" t="s">
        <v>406</v>
      </c>
      <c r="D292" s="208" t="s">
        <v>129</v>
      </c>
      <c r="E292" s="209" t="s">
        <v>407</v>
      </c>
      <c r="F292" s="210" t="s">
        <v>408</v>
      </c>
      <c r="G292" s="211" t="s">
        <v>363</v>
      </c>
      <c r="H292" s="212">
        <v>27.859999999999999</v>
      </c>
      <c r="I292" s="213"/>
      <c r="J292" s="214">
        <f>ROUND(I292*H292,2)</f>
        <v>0</v>
      </c>
      <c r="K292" s="210" t="s">
        <v>133</v>
      </c>
      <c r="L292" s="41"/>
      <c r="M292" s="215" t="s">
        <v>1</v>
      </c>
      <c r="N292" s="216" t="s">
        <v>41</v>
      </c>
      <c r="O292" s="88"/>
      <c r="P292" s="217">
        <f>O292*H292</f>
        <v>0</v>
      </c>
      <c r="Q292" s="217">
        <v>0</v>
      </c>
      <c r="R292" s="217">
        <f>Q292*H292</f>
        <v>0</v>
      </c>
      <c r="S292" s="217">
        <v>0</v>
      </c>
      <c r="T292" s="218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19" t="s">
        <v>134</v>
      </c>
      <c r="AT292" s="219" t="s">
        <v>129</v>
      </c>
      <c r="AU292" s="219" t="s">
        <v>83</v>
      </c>
      <c r="AY292" s="14" t="s">
        <v>127</v>
      </c>
      <c r="BE292" s="220">
        <f>IF(N292="základní",J292,0)</f>
        <v>0</v>
      </c>
      <c r="BF292" s="220">
        <f>IF(N292="snížená",J292,0)</f>
        <v>0</v>
      </c>
      <c r="BG292" s="220">
        <f>IF(N292="zákl. přenesená",J292,0)</f>
        <v>0</v>
      </c>
      <c r="BH292" s="220">
        <f>IF(N292="sníž. přenesená",J292,0)</f>
        <v>0</v>
      </c>
      <c r="BI292" s="220">
        <f>IF(N292="nulová",J292,0)</f>
        <v>0</v>
      </c>
      <c r="BJ292" s="14" t="s">
        <v>81</v>
      </c>
      <c r="BK292" s="220">
        <f>ROUND(I292*H292,2)</f>
        <v>0</v>
      </c>
      <c r="BL292" s="14" t="s">
        <v>134</v>
      </c>
      <c r="BM292" s="219" t="s">
        <v>409</v>
      </c>
    </row>
    <row r="293" s="2" customFormat="1">
      <c r="A293" s="35"/>
      <c r="B293" s="36"/>
      <c r="C293" s="37"/>
      <c r="D293" s="221" t="s">
        <v>136</v>
      </c>
      <c r="E293" s="37"/>
      <c r="F293" s="222" t="s">
        <v>408</v>
      </c>
      <c r="G293" s="37"/>
      <c r="H293" s="37"/>
      <c r="I293" s="223"/>
      <c r="J293" s="37"/>
      <c r="K293" s="37"/>
      <c r="L293" s="41"/>
      <c r="M293" s="224"/>
      <c r="N293" s="225"/>
      <c r="O293" s="88"/>
      <c r="P293" s="88"/>
      <c r="Q293" s="88"/>
      <c r="R293" s="88"/>
      <c r="S293" s="88"/>
      <c r="T293" s="89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4" t="s">
        <v>136</v>
      </c>
      <c r="AU293" s="14" t="s">
        <v>83</v>
      </c>
    </row>
    <row r="294" s="2" customFormat="1">
      <c r="A294" s="35"/>
      <c r="B294" s="36"/>
      <c r="C294" s="37"/>
      <c r="D294" s="226" t="s">
        <v>137</v>
      </c>
      <c r="E294" s="37"/>
      <c r="F294" s="227" t="s">
        <v>410</v>
      </c>
      <c r="G294" s="37"/>
      <c r="H294" s="37"/>
      <c r="I294" s="223"/>
      <c r="J294" s="37"/>
      <c r="K294" s="37"/>
      <c r="L294" s="41"/>
      <c r="M294" s="224"/>
      <c r="N294" s="225"/>
      <c r="O294" s="88"/>
      <c r="P294" s="88"/>
      <c r="Q294" s="88"/>
      <c r="R294" s="88"/>
      <c r="S294" s="88"/>
      <c r="T294" s="89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4" t="s">
        <v>137</v>
      </c>
      <c r="AU294" s="14" t="s">
        <v>83</v>
      </c>
    </row>
    <row r="295" s="2" customFormat="1" ht="33" customHeight="1">
      <c r="A295" s="35"/>
      <c r="B295" s="36"/>
      <c r="C295" s="208" t="s">
        <v>411</v>
      </c>
      <c r="D295" s="208" t="s">
        <v>129</v>
      </c>
      <c r="E295" s="209" t="s">
        <v>412</v>
      </c>
      <c r="F295" s="210" t="s">
        <v>413</v>
      </c>
      <c r="G295" s="211" t="s">
        <v>132</v>
      </c>
      <c r="H295" s="212">
        <v>0.33600000000000002</v>
      </c>
      <c r="I295" s="213"/>
      <c r="J295" s="214">
        <f>ROUND(I295*H295,2)</f>
        <v>0</v>
      </c>
      <c r="K295" s="210" t="s">
        <v>133</v>
      </c>
      <c r="L295" s="41"/>
      <c r="M295" s="215" t="s">
        <v>1</v>
      </c>
      <c r="N295" s="216" t="s">
        <v>41</v>
      </c>
      <c r="O295" s="88"/>
      <c r="P295" s="217">
        <f>O295*H295</f>
        <v>0</v>
      </c>
      <c r="Q295" s="217">
        <v>2.3010199999999998</v>
      </c>
      <c r="R295" s="217">
        <f>Q295*H295</f>
        <v>0.77314271999999995</v>
      </c>
      <c r="S295" s="217">
        <v>0</v>
      </c>
      <c r="T295" s="218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19" t="s">
        <v>134</v>
      </c>
      <c r="AT295" s="219" t="s">
        <v>129</v>
      </c>
      <c r="AU295" s="219" t="s">
        <v>83</v>
      </c>
      <c r="AY295" s="14" t="s">
        <v>127</v>
      </c>
      <c r="BE295" s="220">
        <f>IF(N295="základní",J295,0)</f>
        <v>0</v>
      </c>
      <c r="BF295" s="220">
        <f>IF(N295="snížená",J295,0)</f>
        <v>0</v>
      </c>
      <c r="BG295" s="220">
        <f>IF(N295="zákl. přenesená",J295,0)</f>
        <v>0</v>
      </c>
      <c r="BH295" s="220">
        <f>IF(N295="sníž. přenesená",J295,0)</f>
        <v>0</v>
      </c>
      <c r="BI295" s="220">
        <f>IF(N295="nulová",J295,0)</f>
        <v>0</v>
      </c>
      <c r="BJ295" s="14" t="s">
        <v>81</v>
      </c>
      <c r="BK295" s="220">
        <f>ROUND(I295*H295,2)</f>
        <v>0</v>
      </c>
      <c r="BL295" s="14" t="s">
        <v>134</v>
      </c>
      <c r="BM295" s="219" t="s">
        <v>414</v>
      </c>
    </row>
    <row r="296" s="2" customFormat="1">
      <c r="A296" s="35"/>
      <c r="B296" s="36"/>
      <c r="C296" s="37"/>
      <c r="D296" s="221" t="s">
        <v>136</v>
      </c>
      <c r="E296" s="37"/>
      <c r="F296" s="222" t="s">
        <v>413</v>
      </c>
      <c r="G296" s="37"/>
      <c r="H296" s="37"/>
      <c r="I296" s="223"/>
      <c r="J296" s="37"/>
      <c r="K296" s="37"/>
      <c r="L296" s="41"/>
      <c r="M296" s="224"/>
      <c r="N296" s="225"/>
      <c r="O296" s="88"/>
      <c r="P296" s="88"/>
      <c r="Q296" s="88"/>
      <c r="R296" s="88"/>
      <c r="S296" s="88"/>
      <c r="T296" s="89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T296" s="14" t="s">
        <v>136</v>
      </c>
      <c r="AU296" s="14" t="s">
        <v>83</v>
      </c>
    </row>
    <row r="297" s="2" customFormat="1">
      <c r="A297" s="35"/>
      <c r="B297" s="36"/>
      <c r="C297" s="37"/>
      <c r="D297" s="226" t="s">
        <v>137</v>
      </c>
      <c r="E297" s="37"/>
      <c r="F297" s="227" t="s">
        <v>415</v>
      </c>
      <c r="G297" s="37"/>
      <c r="H297" s="37"/>
      <c r="I297" s="223"/>
      <c r="J297" s="37"/>
      <c r="K297" s="37"/>
      <c r="L297" s="41"/>
      <c r="M297" s="224"/>
      <c r="N297" s="225"/>
      <c r="O297" s="88"/>
      <c r="P297" s="88"/>
      <c r="Q297" s="88"/>
      <c r="R297" s="88"/>
      <c r="S297" s="88"/>
      <c r="T297" s="89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4" t="s">
        <v>137</v>
      </c>
      <c r="AU297" s="14" t="s">
        <v>83</v>
      </c>
    </row>
    <row r="298" s="2" customFormat="1" ht="33" customHeight="1">
      <c r="A298" s="35"/>
      <c r="B298" s="36"/>
      <c r="C298" s="208" t="s">
        <v>416</v>
      </c>
      <c r="D298" s="208" t="s">
        <v>129</v>
      </c>
      <c r="E298" s="209" t="s">
        <v>417</v>
      </c>
      <c r="F298" s="210" t="s">
        <v>418</v>
      </c>
      <c r="G298" s="211" t="s">
        <v>132</v>
      </c>
      <c r="H298" s="212">
        <v>0.33600000000000002</v>
      </c>
      <c r="I298" s="213"/>
      <c r="J298" s="214">
        <f>ROUND(I298*H298,2)</f>
        <v>0</v>
      </c>
      <c r="K298" s="210" t="s">
        <v>133</v>
      </c>
      <c r="L298" s="41"/>
      <c r="M298" s="215" t="s">
        <v>1</v>
      </c>
      <c r="N298" s="216" t="s">
        <v>41</v>
      </c>
      <c r="O298" s="88"/>
      <c r="P298" s="217">
        <f>O298*H298</f>
        <v>0</v>
      </c>
      <c r="Q298" s="217">
        <v>0</v>
      </c>
      <c r="R298" s="217">
        <f>Q298*H298</f>
        <v>0</v>
      </c>
      <c r="S298" s="217">
        <v>0</v>
      </c>
      <c r="T298" s="218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19" t="s">
        <v>134</v>
      </c>
      <c r="AT298" s="219" t="s">
        <v>129</v>
      </c>
      <c r="AU298" s="219" t="s">
        <v>83</v>
      </c>
      <c r="AY298" s="14" t="s">
        <v>127</v>
      </c>
      <c r="BE298" s="220">
        <f>IF(N298="základní",J298,0)</f>
        <v>0</v>
      </c>
      <c r="BF298" s="220">
        <f>IF(N298="snížená",J298,0)</f>
        <v>0</v>
      </c>
      <c r="BG298" s="220">
        <f>IF(N298="zákl. přenesená",J298,0)</f>
        <v>0</v>
      </c>
      <c r="BH298" s="220">
        <f>IF(N298="sníž. přenesená",J298,0)</f>
        <v>0</v>
      </c>
      <c r="BI298" s="220">
        <f>IF(N298="nulová",J298,0)</f>
        <v>0</v>
      </c>
      <c r="BJ298" s="14" t="s">
        <v>81</v>
      </c>
      <c r="BK298" s="220">
        <f>ROUND(I298*H298,2)</f>
        <v>0</v>
      </c>
      <c r="BL298" s="14" t="s">
        <v>134</v>
      </c>
      <c r="BM298" s="219" t="s">
        <v>419</v>
      </c>
    </row>
    <row r="299" s="2" customFormat="1">
      <c r="A299" s="35"/>
      <c r="B299" s="36"/>
      <c r="C299" s="37"/>
      <c r="D299" s="221" t="s">
        <v>136</v>
      </c>
      <c r="E299" s="37"/>
      <c r="F299" s="222" t="s">
        <v>418</v>
      </c>
      <c r="G299" s="37"/>
      <c r="H299" s="37"/>
      <c r="I299" s="223"/>
      <c r="J299" s="37"/>
      <c r="K299" s="37"/>
      <c r="L299" s="41"/>
      <c r="M299" s="224"/>
      <c r="N299" s="225"/>
      <c r="O299" s="88"/>
      <c r="P299" s="88"/>
      <c r="Q299" s="88"/>
      <c r="R299" s="88"/>
      <c r="S299" s="88"/>
      <c r="T299" s="89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4" t="s">
        <v>136</v>
      </c>
      <c r="AU299" s="14" t="s">
        <v>83</v>
      </c>
    </row>
    <row r="300" s="2" customFormat="1">
      <c r="A300" s="35"/>
      <c r="B300" s="36"/>
      <c r="C300" s="37"/>
      <c r="D300" s="226" t="s">
        <v>137</v>
      </c>
      <c r="E300" s="37"/>
      <c r="F300" s="227" t="s">
        <v>420</v>
      </c>
      <c r="G300" s="37"/>
      <c r="H300" s="37"/>
      <c r="I300" s="223"/>
      <c r="J300" s="37"/>
      <c r="K300" s="37"/>
      <c r="L300" s="41"/>
      <c r="M300" s="224"/>
      <c r="N300" s="225"/>
      <c r="O300" s="88"/>
      <c r="P300" s="88"/>
      <c r="Q300" s="88"/>
      <c r="R300" s="88"/>
      <c r="S300" s="88"/>
      <c r="T300" s="89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4" t="s">
        <v>137</v>
      </c>
      <c r="AU300" s="14" t="s">
        <v>83</v>
      </c>
    </row>
    <row r="301" s="2" customFormat="1" ht="16.5" customHeight="1">
      <c r="A301" s="35"/>
      <c r="B301" s="36"/>
      <c r="C301" s="208" t="s">
        <v>421</v>
      </c>
      <c r="D301" s="208" t="s">
        <v>129</v>
      </c>
      <c r="E301" s="209" t="s">
        <v>422</v>
      </c>
      <c r="F301" s="210" t="s">
        <v>423</v>
      </c>
      <c r="G301" s="211" t="s">
        <v>200</v>
      </c>
      <c r="H301" s="212">
        <v>0.73199999999999998</v>
      </c>
      <c r="I301" s="213"/>
      <c r="J301" s="214">
        <f>ROUND(I301*H301,2)</f>
        <v>0</v>
      </c>
      <c r="K301" s="210" t="s">
        <v>133</v>
      </c>
      <c r="L301" s="41"/>
      <c r="M301" s="215" t="s">
        <v>1</v>
      </c>
      <c r="N301" s="216" t="s">
        <v>41</v>
      </c>
      <c r="O301" s="88"/>
      <c r="P301" s="217">
        <f>O301*H301</f>
        <v>0</v>
      </c>
      <c r="Q301" s="217">
        <v>0.0160725</v>
      </c>
      <c r="R301" s="217">
        <f>Q301*H301</f>
        <v>0.011765069999999999</v>
      </c>
      <c r="S301" s="217">
        <v>0</v>
      </c>
      <c r="T301" s="218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19" t="s">
        <v>134</v>
      </c>
      <c r="AT301" s="219" t="s">
        <v>129</v>
      </c>
      <c r="AU301" s="219" t="s">
        <v>83</v>
      </c>
      <c r="AY301" s="14" t="s">
        <v>127</v>
      </c>
      <c r="BE301" s="220">
        <f>IF(N301="základní",J301,0)</f>
        <v>0</v>
      </c>
      <c r="BF301" s="220">
        <f>IF(N301="snížená",J301,0)</f>
        <v>0</v>
      </c>
      <c r="BG301" s="220">
        <f>IF(N301="zákl. přenesená",J301,0)</f>
        <v>0</v>
      </c>
      <c r="BH301" s="220">
        <f>IF(N301="sníž. přenesená",J301,0)</f>
        <v>0</v>
      </c>
      <c r="BI301" s="220">
        <f>IF(N301="nulová",J301,0)</f>
        <v>0</v>
      </c>
      <c r="BJ301" s="14" t="s">
        <v>81</v>
      </c>
      <c r="BK301" s="220">
        <f>ROUND(I301*H301,2)</f>
        <v>0</v>
      </c>
      <c r="BL301" s="14" t="s">
        <v>134</v>
      </c>
      <c r="BM301" s="219" t="s">
        <v>424</v>
      </c>
    </row>
    <row r="302" s="2" customFormat="1">
      <c r="A302" s="35"/>
      <c r="B302" s="36"/>
      <c r="C302" s="37"/>
      <c r="D302" s="221" t="s">
        <v>136</v>
      </c>
      <c r="E302" s="37"/>
      <c r="F302" s="222" t="s">
        <v>423</v>
      </c>
      <c r="G302" s="37"/>
      <c r="H302" s="37"/>
      <c r="I302" s="223"/>
      <c r="J302" s="37"/>
      <c r="K302" s="37"/>
      <c r="L302" s="41"/>
      <c r="M302" s="224"/>
      <c r="N302" s="225"/>
      <c r="O302" s="88"/>
      <c r="P302" s="88"/>
      <c r="Q302" s="88"/>
      <c r="R302" s="88"/>
      <c r="S302" s="88"/>
      <c r="T302" s="89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14" t="s">
        <v>136</v>
      </c>
      <c r="AU302" s="14" t="s">
        <v>83</v>
      </c>
    </row>
    <row r="303" s="2" customFormat="1">
      <c r="A303" s="35"/>
      <c r="B303" s="36"/>
      <c r="C303" s="37"/>
      <c r="D303" s="226" t="s">
        <v>137</v>
      </c>
      <c r="E303" s="37"/>
      <c r="F303" s="227" t="s">
        <v>425</v>
      </c>
      <c r="G303" s="37"/>
      <c r="H303" s="37"/>
      <c r="I303" s="223"/>
      <c r="J303" s="37"/>
      <c r="K303" s="37"/>
      <c r="L303" s="41"/>
      <c r="M303" s="224"/>
      <c r="N303" s="225"/>
      <c r="O303" s="88"/>
      <c r="P303" s="88"/>
      <c r="Q303" s="88"/>
      <c r="R303" s="88"/>
      <c r="S303" s="88"/>
      <c r="T303" s="89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4" t="s">
        <v>137</v>
      </c>
      <c r="AU303" s="14" t="s">
        <v>83</v>
      </c>
    </row>
    <row r="304" s="2" customFormat="1" ht="16.5" customHeight="1">
      <c r="A304" s="35"/>
      <c r="B304" s="36"/>
      <c r="C304" s="208" t="s">
        <v>426</v>
      </c>
      <c r="D304" s="208" t="s">
        <v>129</v>
      </c>
      <c r="E304" s="209" t="s">
        <v>427</v>
      </c>
      <c r="F304" s="210" t="s">
        <v>428</v>
      </c>
      <c r="G304" s="211" t="s">
        <v>200</v>
      </c>
      <c r="H304" s="212">
        <v>0.73199999999999998</v>
      </c>
      <c r="I304" s="213"/>
      <c r="J304" s="214">
        <f>ROUND(I304*H304,2)</f>
        <v>0</v>
      </c>
      <c r="K304" s="210" t="s">
        <v>133</v>
      </c>
      <c r="L304" s="41"/>
      <c r="M304" s="215" t="s">
        <v>1</v>
      </c>
      <c r="N304" s="216" t="s">
        <v>41</v>
      </c>
      <c r="O304" s="88"/>
      <c r="P304" s="217">
        <f>O304*H304</f>
        <v>0</v>
      </c>
      <c r="Q304" s="217">
        <v>0</v>
      </c>
      <c r="R304" s="217">
        <f>Q304*H304</f>
        <v>0</v>
      </c>
      <c r="S304" s="217">
        <v>0</v>
      </c>
      <c r="T304" s="218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19" t="s">
        <v>134</v>
      </c>
      <c r="AT304" s="219" t="s">
        <v>129</v>
      </c>
      <c r="AU304" s="219" t="s">
        <v>83</v>
      </c>
      <c r="AY304" s="14" t="s">
        <v>127</v>
      </c>
      <c r="BE304" s="220">
        <f>IF(N304="základní",J304,0)</f>
        <v>0</v>
      </c>
      <c r="BF304" s="220">
        <f>IF(N304="snížená",J304,0)</f>
        <v>0</v>
      </c>
      <c r="BG304" s="220">
        <f>IF(N304="zákl. přenesená",J304,0)</f>
        <v>0</v>
      </c>
      <c r="BH304" s="220">
        <f>IF(N304="sníž. přenesená",J304,0)</f>
        <v>0</v>
      </c>
      <c r="BI304" s="220">
        <f>IF(N304="nulová",J304,0)</f>
        <v>0</v>
      </c>
      <c r="BJ304" s="14" t="s">
        <v>81</v>
      </c>
      <c r="BK304" s="220">
        <f>ROUND(I304*H304,2)</f>
        <v>0</v>
      </c>
      <c r="BL304" s="14" t="s">
        <v>134</v>
      </c>
      <c r="BM304" s="219" t="s">
        <v>429</v>
      </c>
    </row>
    <row r="305" s="2" customFormat="1">
      <c r="A305" s="35"/>
      <c r="B305" s="36"/>
      <c r="C305" s="37"/>
      <c r="D305" s="221" t="s">
        <v>136</v>
      </c>
      <c r="E305" s="37"/>
      <c r="F305" s="222" t="s">
        <v>428</v>
      </c>
      <c r="G305" s="37"/>
      <c r="H305" s="37"/>
      <c r="I305" s="223"/>
      <c r="J305" s="37"/>
      <c r="K305" s="37"/>
      <c r="L305" s="41"/>
      <c r="M305" s="224"/>
      <c r="N305" s="225"/>
      <c r="O305" s="88"/>
      <c r="P305" s="88"/>
      <c r="Q305" s="88"/>
      <c r="R305" s="88"/>
      <c r="S305" s="88"/>
      <c r="T305" s="89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4" t="s">
        <v>136</v>
      </c>
      <c r="AU305" s="14" t="s">
        <v>83</v>
      </c>
    </row>
    <row r="306" s="2" customFormat="1">
      <c r="A306" s="35"/>
      <c r="B306" s="36"/>
      <c r="C306" s="37"/>
      <c r="D306" s="226" t="s">
        <v>137</v>
      </c>
      <c r="E306" s="37"/>
      <c r="F306" s="227" t="s">
        <v>430</v>
      </c>
      <c r="G306" s="37"/>
      <c r="H306" s="37"/>
      <c r="I306" s="223"/>
      <c r="J306" s="37"/>
      <c r="K306" s="37"/>
      <c r="L306" s="41"/>
      <c r="M306" s="224"/>
      <c r="N306" s="225"/>
      <c r="O306" s="88"/>
      <c r="P306" s="88"/>
      <c r="Q306" s="88"/>
      <c r="R306" s="88"/>
      <c r="S306" s="88"/>
      <c r="T306" s="89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14" t="s">
        <v>137</v>
      </c>
      <c r="AU306" s="14" t="s">
        <v>83</v>
      </c>
    </row>
    <row r="307" s="2" customFormat="1" ht="16.5" customHeight="1">
      <c r="A307" s="35"/>
      <c r="B307" s="36"/>
      <c r="C307" s="208" t="s">
        <v>431</v>
      </c>
      <c r="D307" s="208" t="s">
        <v>129</v>
      </c>
      <c r="E307" s="209" t="s">
        <v>432</v>
      </c>
      <c r="F307" s="210" t="s">
        <v>433</v>
      </c>
      <c r="G307" s="211" t="s">
        <v>171</v>
      </c>
      <c r="H307" s="212">
        <v>0.0060000000000000001</v>
      </c>
      <c r="I307" s="213"/>
      <c r="J307" s="214">
        <f>ROUND(I307*H307,2)</f>
        <v>0</v>
      </c>
      <c r="K307" s="210" t="s">
        <v>133</v>
      </c>
      <c r="L307" s="41"/>
      <c r="M307" s="215" t="s">
        <v>1</v>
      </c>
      <c r="N307" s="216" t="s">
        <v>41</v>
      </c>
      <c r="O307" s="88"/>
      <c r="P307" s="217">
        <f>O307*H307</f>
        <v>0</v>
      </c>
      <c r="Q307" s="217">
        <v>1.0627727797</v>
      </c>
      <c r="R307" s="217">
        <f>Q307*H307</f>
        <v>0.0063766366781999994</v>
      </c>
      <c r="S307" s="217">
        <v>0</v>
      </c>
      <c r="T307" s="218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19" t="s">
        <v>134</v>
      </c>
      <c r="AT307" s="219" t="s">
        <v>129</v>
      </c>
      <c r="AU307" s="219" t="s">
        <v>83</v>
      </c>
      <c r="AY307" s="14" t="s">
        <v>127</v>
      </c>
      <c r="BE307" s="220">
        <f>IF(N307="základní",J307,0)</f>
        <v>0</v>
      </c>
      <c r="BF307" s="220">
        <f>IF(N307="snížená",J307,0)</f>
        <v>0</v>
      </c>
      <c r="BG307" s="220">
        <f>IF(N307="zákl. přenesená",J307,0)</f>
        <v>0</v>
      </c>
      <c r="BH307" s="220">
        <f>IF(N307="sníž. přenesená",J307,0)</f>
        <v>0</v>
      </c>
      <c r="BI307" s="220">
        <f>IF(N307="nulová",J307,0)</f>
        <v>0</v>
      </c>
      <c r="BJ307" s="14" t="s">
        <v>81</v>
      </c>
      <c r="BK307" s="220">
        <f>ROUND(I307*H307,2)</f>
        <v>0</v>
      </c>
      <c r="BL307" s="14" t="s">
        <v>134</v>
      </c>
      <c r="BM307" s="219" t="s">
        <v>434</v>
      </c>
    </row>
    <row r="308" s="2" customFormat="1">
      <c r="A308" s="35"/>
      <c r="B308" s="36"/>
      <c r="C308" s="37"/>
      <c r="D308" s="221" t="s">
        <v>136</v>
      </c>
      <c r="E308" s="37"/>
      <c r="F308" s="222" t="s">
        <v>433</v>
      </c>
      <c r="G308" s="37"/>
      <c r="H308" s="37"/>
      <c r="I308" s="223"/>
      <c r="J308" s="37"/>
      <c r="K308" s="37"/>
      <c r="L308" s="41"/>
      <c r="M308" s="224"/>
      <c r="N308" s="225"/>
      <c r="O308" s="88"/>
      <c r="P308" s="88"/>
      <c r="Q308" s="88"/>
      <c r="R308" s="88"/>
      <c r="S308" s="88"/>
      <c r="T308" s="89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T308" s="14" t="s">
        <v>136</v>
      </c>
      <c r="AU308" s="14" t="s">
        <v>83</v>
      </c>
    </row>
    <row r="309" s="2" customFormat="1">
      <c r="A309" s="35"/>
      <c r="B309" s="36"/>
      <c r="C309" s="37"/>
      <c r="D309" s="226" t="s">
        <v>137</v>
      </c>
      <c r="E309" s="37"/>
      <c r="F309" s="227" t="s">
        <v>435</v>
      </c>
      <c r="G309" s="37"/>
      <c r="H309" s="37"/>
      <c r="I309" s="223"/>
      <c r="J309" s="37"/>
      <c r="K309" s="37"/>
      <c r="L309" s="41"/>
      <c r="M309" s="224"/>
      <c r="N309" s="225"/>
      <c r="O309" s="88"/>
      <c r="P309" s="88"/>
      <c r="Q309" s="88"/>
      <c r="R309" s="88"/>
      <c r="S309" s="88"/>
      <c r="T309" s="89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4" t="s">
        <v>137</v>
      </c>
      <c r="AU309" s="14" t="s">
        <v>83</v>
      </c>
    </row>
    <row r="310" s="2" customFormat="1" ht="21.75" customHeight="1">
      <c r="A310" s="35"/>
      <c r="B310" s="36"/>
      <c r="C310" s="208" t="s">
        <v>436</v>
      </c>
      <c r="D310" s="208" t="s">
        <v>129</v>
      </c>
      <c r="E310" s="209" t="s">
        <v>437</v>
      </c>
      <c r="F310" s="210" t="s">
        <v>438</v>
      </c>
      <c r="G310" s="211" t="s">
        <v>200</v>
      </c>
      <c r="H310" s="212">
        <v>18.908999999999999</v>
      </c>
      <c r="I310" s="213"/>
      <c r="J310" s="214">
        <f>ROUND(I310*H310,2)</f>
        <v>0</v>
      </c>
      <c r="K310" s="210" t="s">
        <v>133</v>
      </c>
      <c r="L310" s="41"/>
      <c r="M310" s="215" t="s">
        <v>1</v>
      </c>
      <c r="N310" s="216" t="s">
        <v>41</v>
      </c>
      <c r="O310" s="88"/>
      <c r="P310" s="217">
        <f>O310*H310</f>
        <v>0</v>
      </c>
      <c r="Q310" s="217">
        <v>0.1837</v>
      </c>
      <c r="R310" s="217">
        <f>Q310*H310</f>
        <v>3.4735833</v>
      </c>
      <c r="S310" s="217">
        <v>0</v>
      </c>
      <c r="T310" s="218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19" t="s">
        <v>134</v>
      </c>
      <c r="AT310" s="219" t="s">
        <v>129</v>
      </c>
      <c r="AU310" s="219" t="s">
        <v>83</v>
      </c>
      <c r="AY310" s="14" t="s">
        <v>127</v>
      </c>
      <c r="BE310" s="220">
        <f>IF(N310="základní",J310,0)</f>
        <v>0</v>
      </c>
      <c r="BF310" s="220">
        <f>IF(N310="snížená",J310,0)</f>
        <v>0</v>
      </c>
      <c r="BG310" s="220">
        <f>IF(N310="zákl. přenesená",J310,0)</f>
        <v>0</v>
      </c>
      <c r="BH310" s="220">
        <f>IF(N310="sníž. přenesená",J310,0)</f>
        <v>0</v>
      </c>
      <c r="BI310" s="220">
        <f>IF(N310="nulová",J310,0)</f>
        <v>0</v>
      </c>
      <c r="BJ310" s="14" t="s">
        <v>81</v>
      </c>
      <c r="BK310" s="220">
        <f>ROUND(I310*H310,2)</f>
        <v>0</v>
      </c>
      <c r="BL310" s="14" t="s">
        <v>134</v>
      </c>
      <c r="BM310" s="219" t="s">
        <v>439</v>
      </c>
    </row>
    <row r="311" s="2" customFormat="1">
      <c r="A311" s="35"/>
      <c r="B311" s="36"/>
      <c r="C311" s="37"/>
      <c r="D311" s="221" t="s">
        <v>136</v>
      </c>
      <c r="E311" s="37"/>
      <c r="F311" s="222" t="s">
        <v>438</v>
      </c>
      <c r="G311" s="37"/>
      <c r="H311" s="37"/>
      <c r="I311" s="223"/>
      <c r="J311" s="37"/>
      <c r="K311" s="37"/>
      <c r="L311" s="41"/>
      <c r="M311" s="224"/>
      <c r="N311" s="225"/>
      <c r="O311" s="88"/>
      <c r="P311" s="88"/>
      <c r="Q311" s="88"/>
      <c r="R311" s="88"/>
      <c r="S311" s="88"/>
      <c r="T311" s="89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4" t="s">
        <v>136</v>
      </c>
      <c r="AU311" s="14" t="s">
        <v>83</v>
      </c>
    </row>
    <row r="312" s="2" customFormat="1">
      <c r="A312" s="35"/>
      <c r="B312" s="36"/>
      <c r="C312" s="37"/>
      <c r="D312" s="226" t="s">
        <v>137</v>
      </c>
      <c r="E312" s="37"/>
      <c r="F312" s="227" t="s">
        <v>440</v>
      </c>
      <c r="G312" s="37"/>
      <c r="H312" s="37"/>
      <c r="I312" s="223"/>
      <c r="J312" s="37"/>
      <c r="K312" s="37"/>
      <c r="L312" s="41"/>
      <c r="M312" s="224"/>
      <c r="N312" s="225"/>
      <c r="O312" s="88"/>
      <c r="P312" s="88"/>
      <c r="Q312" s="88"/>
      <c r="R312" s="88"/>
      <c r="S312" s="88"/>
      <c r="T312" s="89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T312" s="14" t="s">
        <v>137</v>
      </c>
      <c r="AU312" s="14" t="s">
        <v>83</v>
      </c>
    </row>
    <row r="313" s="2" customFormat="1" ht="24.15" customHeight="1">
      <c r="A313" s="35"/>
      <c r="B313" s="36"/>
      <c r="C313" s="208" t="s">
        <v>441</v>
      </c>
      <c r="D313" s="208" t="s">
        <v>129</v>
      </c>
      <c r="E313" s="209" t="s">
        <v>442</v>
      </c>
      <c r="F313" s="210" t="s">
        <v>443</v>
      </c>
      <c r="G313" s="211" t="s">
        <v>200</v>
      </c>
      <c r="H313" s="212">
        <v>18.908999999999999</v>
      </c>
      <c r="I313" s="213"/>
      <c r="J313" s="214">
        <f>ROUND(I313*H313,2)</f>
        <v>0</v>
      </c>
      <c r="K313" s="210" t="s">
        <v>133</v>
      </c>
      <c r="L313" s="41"/>
      <c r="M313" s="215" t="s">
        <v>1</v>
      </c>
      <c r="N313" s="216" t="s">
        <v>41</v>
      </c>
      <c r="O313" s="88"/>
      <c r="P313" s="217">
        <f>O313*H313</f>
        <v>0</v>
      </c>
      <c r="Q313" s="217">
        <v>0.208925</v>
      </c>
      <c r="R313" s="217">
        <f>Q313*H313</f>
        <v>3.9505628249999996</v>
      </c>
      <c r="S313" s="217">
        <v>0</v>
      </c>
      <c r="T313" s="218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19" t="s">
        <v>134</v>
      </c>
      <c r="AT313" s="219" t="s">
        <v>129</v>
      </c>
      <c r="AU313" s="219" t="s">
        <v>83</v>
      </c>
      <c r="AY313" s="14" t="s">
        <v>127</v>
      </c>
      <c r="BE313" s="220">
        <f>IF(N313="základní",J313,0)</f>
        <v>0</v>
      </c>
      <c r="BF313" s="220">
        <f>IF(N313="snížená",J313,0)</f>
        <v>0</v>
      </c>
      <c r="BG313" s="220">
        <f>IF(N313="zákl. přenesená",J313,0)</f>
        <v>0</v>
      </c>
      <c r="BH313" s="220">
        <f>IF(N313="sníž. přenesená",J313,0)</f>
        <v>0</v>
      </c>
      <c r="BI313" s="220">
        <f>IF(N313="nulová",J313,0)</f>
        <v>0</v>
      </c>
      <c r="BJ313" s="14" t="s">
        <v>81</v>
      </c>
      <c r="BK313" s="220">
        <f>ROUND(I313*H313,2)</f>
        <v>0</v>
      </c>
      <c r="BL313" s="14" t="s">
        <v>134</v>
      </c>
      <c r="BM313" s="219" t="s">
        <v>444</v>
      </c>
    </row>
    <row r="314" s="2" customFormat="1">
      <c r="A314" s="35"/>
      <c r="B314" s="36"/>
      <c r="C314" s="37"/>
      <c r="D314" s="221" t="s">
        <v>136</v>
      </c>
      <c r="E314" s="37"/>
      <c r="F314" s="222" t="s">
        <v>443</v>
      </c>
      <c r="G314" s="37"/>
      <c r="H314" s="37"/>
      <c r="I314" s="223"/>
      <c r="J314" s="37"/>
      <c r="K314" s="37"/>
      <c r="L314" s="41"/>
      <c r="M314" s="224"/>
      <c r="N314" s="225"/>
      <c r="O314" s="88"/>
      <c r="P314" s="88"/>
      <c r="Q314" s="88"/>
      <c r="R314" s="88"/>
      <c r="S314" s="88"/>
      <c r="T314" s="89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T314" s="14" t="s">
        <v>136</v>
      </c>
      <c r="AU314" s="14" t="s">
        <v>83</v>
      </c>
    </row>
    <row r="315" s="2" customFormat="1">
      <c r="A315" s="35"/>
      <c r="B315" s="36"/>
      <c r="C315" s="37"/>
      <c r="D315" s="226" t="s">
        <v>137</v>
      </c>
      <c r="E315" s="37"/>
      <c r="F315" s="227" t="s">
        <v>445</v>
      </c>
      <c r="G315" s="37"/>
      <c r="H315" s="37"/>
      <c r="I315" s="223"/>
      <c r="J315" s="37"/>
      <c r="K315" s="37"/>
      <c r="L315" s="41"/>
      <c r="M315" s="224"/>
      <c r="N315" s="225"/>
      <c r="O315" s="88"/>
      <c r="P315" s="88"/>
      <c r="Q315" s="88"/>
      <c r="R315" s="88"/>
      <c r="S315" s="88"/>
      <c r="T315" s="89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4" t="s">
        <v>137</v>
      </c>
      <c r="AU315" s="14" t="s">
        <v>83</v>
      </c>
    </row>
    <row r="316" s="2" customFormat="1" ht="24.15" customHeight="1">
      <c r="A316" s="35"/>
      <c r="B316" s="36"/>
      <c r="C316" s="208" t="s">
        <v>446</v>
      </c>
      <c r="D316" s="208" t="s">
        <v>129</v>
      </c>
      <c r="E316" s="209" t="s">
        <v>447</v>
      </c>
      <c r="F316" s="210" t="s">
        <v>448</v>
      </c>
      <c r="G316" s="211" t="s">
        <v>363</v>
      </c>
      <c r="H316" s="212">
        <v>58.700000000000003</v>
      </c>
      <c r="I316" s="213"/>
      <c r="J316" s="214">
        <f>ROUND(I316*H316,2)</f>
        <v>0</v>
      </c>
      <c r="K316" s="210" t="s">
        <v>133</v>
      </c>
      <c r="L316" s="41"/>
      <c r="M316" s="215" t="s">
        <v>1</v>
      </c>
      <c r="N316" s="216" t="s">
        <v>41</v>
      </c>
      <c r="O316" s="88"/>
      <c r="P316" s="217">
        <f>O316*H316</f>
        <v>0</v>
      </c>
      <c r="Q316" s="217">
        <v>0.12894600000000001</v>
      </c>
      <c r="R316" s="217">
        <f>Q316*H316</f>
        <v>7.5691302000000009</v>
      </c>
      <c r="S316" s="217">
        <v>0</v>
      </c>
      <c r="T316" s="218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19" t="s">
        <v>134</v>
      </c>
      <c r="AT316" s="219" t="s">
        <v>129</v>
      </c>
      <c r="AU316" s="219" t="s">
        <v>83</v>
      </c>
      <c r="AY316" s="14" t="s">
        <v>127</v>
      </c>
      <c r="BE316" s="220">
        <f>IF(N316="základní",J316,0)</f>
        <v>0</v>
      </c>
      <c r="BF316" s="220">
        <f>IF(N316="snížená",J316,0)</f>
        <v>0</v>
      </c>
      <c r="BG316" s="220">
        <f>IF(N316="zákl. přenesená",J316,0)</f>
        <v>0</v>
      </c>
      <c r="BH316" s="220">
        <f>IF(N316="sníž. přenesená",J316,0)</f>
        <v>0</v>
      </c>
      <c r="BI316" s="220">
        <f>IF(N316="nulová",J316,0)</f>
        <v>0</v>
      </c>
      <c r="BJ316" s="14" t="s">
        <v>81</v>
      </c>
      <c r="BK316" s="220">
        <f>ROUND(I316*H316,2)</f>
        <v>0</v>
      </c>
      <c r="BL316" s="14" t="s">
        <v>134</v>
      </c>
      <c r="BM316" s="219" t="s">
        <v>449</v>
      </c>
    </row>
    <row r="317" s="2" customFormat="1">
      <c r="A317" s="35"/>
      <c r="B317" s="36"/>
      <c r="C317" s="37"/>
      <c r="D317" s="221" t="s">
        <v>136</v>
      </c>
      <c r="E317" s="37"/>
      <c r="F317" s="222" t="s">
        <v>448</v>
      </c>
      <c r="G317" s="37"/>
      <c r="H317" s="37"/>
      <c r="I317" s="223"/>
      <c r="J317" s="37"/>
      <c r="K317" s="37"/>
      <c r="L317" s="41"/>
      <c r="M317" s="224"/>
      <c r="N317" s="225"/>
      <c r="O317" s="88"/>
      <c r="P317" s="88"/>
      <c r="Q317" s="88"/>
      <c r="R317" s="88"/>
      <c r="S317" s="88"/>
      <c r="T317" s="89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4" t="s">
        <v>136</v>
      </c>
      <c r="AU317" s="14" t="s">
        <v>83</v>
      </c>
    </row>
    <row r="318" s="2" customFormat="1">
      <c r="A318" s="35"/>
      <c r="B318" s="36"/>
      <c r="C318" s="37"/>
      <c r="D318" s="226" t="s">
        <v>137</v>
      </c>
      <c r="E318" s="37"/>
      <c r="F318" s="227" t="s">
        <v>450</v>
      </c>
      <c r="G318" s="37"/>
      <c r="H318" s="37"/>
      <c r="I318" s="223"/>
      <c r="J318" s="37"/>
      <c r="K318" s="37"/>
      <c r="L318" s="41"/>
      <c r="M318" s="224"/>
      <c r="N318" s="225"/>
      <c r="O318" s="88"/>
      <c r="P318" s="88"/>
      <c r="Q318" s="88"/>
      <c r="R318" s="88"/>
      <c r="S318" s="88"/>
      <c r="T318" s="89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T318" s="14" t="s">
        <v>137</v>
      </c>
      <c r="AU318" s="14" t="s">
        <v>83</v>
      </c>
    </row>
    <row r="319" s="2" customFormat="1" ht="24.15" customHeight="1">
      <c r="A319" s="35"/>
      <c r="B319" s="36"/>
      <c r="C319" s="208" t="s">
        <v>451</v>
      </c>
      <c r="D319" s="208" t="s">
        <v>129</v>
      </c>
      <c r="E319" s="209" t="s">
        <v>452</v>
      </c>
      <c r="F319" s="210" t="s">
        <v>453</v>
      </c>
      <c r="G319" s="211" t="s">
        <v>212</v>
      </c>
      <c r="H319" s="212">
        <v>18</v>
      </c>
      <c r="I319" s="213"/>
      <c r="J319" s="214">
        <f>ROUND(I319*H319,2)</f>
        <v>0</v>
      </c>
      <c r="K319" s="210" t="s">
        <v>133</v>
      </c>
      <c r="L319" s="41"/>
      <c r="M319" s="215" t="s">
        <v>1</v>
      </c>
      <c r="N319" s="216" t="s">
        <v>41</v>
      </c>
      <c r="O319" s="88"/>
      <c r="P319" s="217">
        <f>O319*H319</f>
        <v>0</v>
      </c>
      <c r="Q319" s="217">
        <v>0</v>
      </c>
      <c r="R319" s="217">
        <f>Q319*H319</f>
        <v>0</v>
      </c>
      <c r="S319" s="217">
        <v>0</v>
      </c>
      <c r="T319" s="218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19" t="s">
        <v>134</v>
      </c>
      <c r="AT319" s="219" t="s">
        <v>129</v>
      </c>
      <c r="AU319" s="219" t="s">
        <v>83</v>
      </c>
      <c r="AY319" s="14" t="s">
        <v>127</v>
      </c>
      <c r="BE319" s="220">
        <f>IF(N319="základní",J319,0)</f>
        <v>0</v>
      </c>
      <c r="BF319" s="220">
        <f>IF(N319="snížená",J319,0)</f>
        <v>0</v>
      </c>
      <c r="BG319" s="220">
        <f>IF(N319="zákl. přenesená",J319,0)</f>
        <v>0</v>
      </c>
      <c r="BH319" s="220">
        <f>IF(N319="sníž. přenesená",J319,0)</f>
        <v>0</v>
      </c>
      <c r="BI319" s="220">
        <f>IF(N319="nulová",J319,0)</f>
        <v>0</v>
      </c>
      <c r="BJ319" s="14" t="s">
        <v>81</v>
      </c>
      <c r="BK319" s="220">
        <f>ROUND(I319*H319,2)</f>
        <v>0</v>
      </c>
      <c r="BL319" s="14" t="s">
        <v>134</v>
      </c>
      <c r="BM319" s="219" t="s">
        <v>454</v>
      </c>
    </row>
    <row r="320" s="2" customFormat="1">
      <c r="A320" s="35"/>
      <c r="B320" s="36"/>
      <c r="C320" s="37"/>
      <c r="D320" s="221" t="s">
        <v>136</v>
      </c>
      <c r="E320" s="37"/>
      <c r="F320" s="222" t="s">
        <v>453</v>
      </c>
      <c r="G320" s="37"/>
      <c r="H320" s="37"/>
      <c r="I320" s="223"/>
      <c r="J320" s="37"/>
      <c r="K320" s="37"/>
      <c r="L320" s="41"/>
      <c r="M320" s="224"/>
      <c r="N320" s="225"/>
      <c r="O320" s="88"/>
      <c r="P320" s="88"/>
      <c r="Q320" s="88"/>
      <c r="R320" s="88"/>
      <c r="S320" s="88"/>
      <c r="T320" s="89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4" t="s">
        <v>136</v>
      </c>
      <c r="AU320" s="14" t="s">
        <v>83</v>
      </c>
    </row>
    <row r="321" s="2" customFormat="1">
      <c r="A321" s="35"/>
      <c r="B321" s="36"/>
      <c r="C321" s="37"/>
      <c r="D321" s="226" t="s">
        <v>137</v>
      </c>
      <c r="E321" s="37"/>
      <c r="F321" s="227" t="s">
        <v>455</v>
      </c>
      <c r="G321" s="37"/>
      <c r="H321" s="37"/>
      <c r="I321" s="223"/>
      <c r="J321" s="37"/>
      <c r="K321" s="37"/>
      <c r="L321" s="41"/>
      <c r="M321" s="224"/>
      <c r="N321" s="225"/>
      <c r="O321" s="88"/>
      <c r="P321" s="88"/>
      <c r="Q321" s="88"/>
      <c r="R321" s="88"/>
      <c r="S321" s="88"/>
      <c r="T321" s="89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4" t="s">
        <v>137</v>
      </c>
      <c r="AU321" s="14" t="s">
        <v>83</v>
      </c>
    </row>
    <row r="322" s="2" customFormat="1">
      <c r="A322" s="35"/>
      <c r="B322" s="36"/>
      <c r="C322" s="37"/>
      <c r="D322" s="221" t="s">
        <v>157</v>
      </c>
      <c r="E322" s="37"/>
      <c r="F322" s="228" t="s">
        <v>456</v>
      </c>
      <c r="G322" s="37"/>
      <c r="H322" s="37"/>
      <c r="I322" s="223"/>
      <c r="J322" s="37"/>
      <c r="K322" s="37"/>
      <c r="L322" s="41"/>
      <c r="M322" s="224"/>
      <c r="N322" s="225"/>
      <c r="O322" s="88"/>
      <c r="P322" s="88"/>
      <c r="Q322" s="88"/>
      <c r="R322" s="88"/>
      <c r="S322" s="88"/>
      <c r="T322" s="89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14" t="s">
        <v>157</v>
      </c>
      <c r="AU322" s="14" t="s">
        <v>83</v>
      </c>
    </row>
    <row r="323" s="2" customFormat="1" ht="16.5" customHeight="1">
      <c r="A323" s="35"/>
      <c r="B323" s="36"/>
      <c r="C323" s="229" t="s">
        <v>457</v>
      </c>
      <c r="D323" s="229" t="s">
        <v>185</v>
      </c>
      <c r="E323" s="230" t="s">
        <v>458</v>
      </c>
      <c r="F323" s="231" t="s">
        <v>459</v>
      </c>
      <c r="G323" s="232" t="s">
        <v>212</v>
      </c>
      <c r="H323" s="233">
        <v>18</v>
      </c>
      <c r="I323" s="234"/>
      <c r="J323" s="235">
        <f>ROUND(I323*H323,2)</f>
        <v>0</v>
      </c>
      <c r="K323" s="231" t="s">
        <v>1</v>
      </c>
      <c r="L323" s="236"/>
      <c r="M323" s="237" t="s">
        <v>1</v>
      </c>
      <c r="N323" s="238" t="s">
        <v>41</v>
      </c>
      <c r="O323" s="88"/>
      <c r="P323" s="217">
        <f>O323*H323</f>
        <v>0</v>
      </c>
      <c r="Q323" s="217">
        <v>0</v>
      </c>
      <c r="R323" s="217">
        <f>Q323*H323</f>
        <v>0</v>
      </c>
      <c r="S323" s="217">
        <v>0</v>
      </c>
      <c r="T323" s="218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19" t="s">
        <v>168</v>
      </c>
      <c r="AT323" s="219" t="s">
        <v>185</v>
      </c>
      <c r="AU323" s="219" t="s">
        <v>83</v>
      </c>
      <c r="AY323" s="14" t="s">
        <v>127</v>
      </c>
      <c r="BE323" s="220">
        <f>IF(N323="základní",J323,0)</f>
        <v>0</v>
      </c>
      <c r="BF323" s="220">
        <f>IF(N323="snížená",J323,0)</f>
        <v>0</v>
      </c>
      <c r="BG323" s="220">
        <f>IF(N323="zákl. přenesená",J323,0)</f>
        <v>0</v>
      </c>
      <c r="BH323" s="220">
        <f>IF(N323="sníž. přenesená",J323,0)</f>
        <v>0</v>
      </c>
      <c r="BI323" s="220">
        <f>IF(N323="nulová",J323,0)</f>
        <v>0</v>
      </c>
      <c r="BJ323" s="14" t="s">
        <v>81</v>
      </c>
      <c r="BK323" s="220">
        <f>ROUND(I323*H323,2)</f>
        <v>0</v>
      </c>
      <c r="BL323" s="14" t="s">
        <v>134</v>
      </c>
      <c r="BM323" s="219" t="s">
        <v>460</v>
      </c>
    </row>
    <row r="324" s="2" customFormat="1">
      <c r="A324" s="35"/>
      <c r="B324" s="36"/>
      <c r="C324" s="37"/>
      <c r="D324" s="221" t="s">
        <v>136</v>
      </c>
      <c r="E324" s="37"/>
      <c r="F324" s="222" t="s">
        <v>459</v>
      </c>
      <c r="G324" s="37"/>
      <c r="H324" s="37"/>
      <c r="I324" s="223"/>
      <c r="J324" s="37"/>
      <c r="K324" s="37"/>
      <c r="L324" s="41"/>
      <c r="M324" s="224"/>
      <c r="N324" s="225"/>
      <c r="O324" s="88"/>
      <c r="P324" s="88"/>
      <c r="Q324" s="88"/>
      <c r="R324" s="88"/>
      <c r="S324" s="88"/>
      <c r="T324" s="89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T324" s="14" t="s">
        <v>136</v>
      </c>
      <c r="AU324" s="14" t="s">
        <v>83</v>
      </c>
    </row>
    <row r="325" s="2" customFormat="1">
      <c r="A325" s="35"/>
      <c r="B325" s="36"/>
      <c r="C325" s="37"/>
      <c r="D325" s="221" t="s">
        <v>157</v>
      </c>
      <c r="E325" s="37"/>
      <c r="F325" s="228" t="s">
        <v>456</v>
      </c>
      <c r="G325" s="37"/>
      <c r="H325" s="37"/>
      <c r="I325" s="223"/>
      <c r="J325" s="37"/>
      <c r="K325" s="37"/>
      <c r="L325" s="41"/>
      <c r="M325" s="224"/>
      <c r="N325" s="225"/>
      <c r="O325" s="88"/>
      <c r="P325" s="88"/>
      <c r="Q325" s="88"/>
      <c r="R325" s="88"/>
      <c r="S325" s="88"/>
      <c r="T325" s="89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T325" s="14" t="s">
        <v>157</v>
      </c>
      <c r="AU325" s="14" t="s">
        <v>83</v>
      </c>
    </row>
    <row r="326" s="12" customFormat="1" ht="22.8" customHeight="1">
      <c r="A326" s="12"/>
      <c r="B326" s="192"/>
      <c r="C326" s="193"/>
      <c r="D326" s="194" t="s">
        <v>75</v>
      </c>
      <c r="E326" s="206" t="s">
        <v>436</v>
      </c>
      <c r="F326" s="206" t="s">
        <v>461</v>
      </c>
      <c r="G326" s="193"/>
      <c r="H326" s="193"/>
      <c r="I326" s="196"/>
      <c r="J326" s="207">
        <f>BK326</f>
        <v>0</v>
      </c>
      <c r="K326" s="193"/>
      <c r="L326" s="198"/>
      <c r="M326" s="199"/>
      <c r="N326" s="200"/>
      <c r="O326" s="200"/>
      <c r="P326" s="201">
        <f>SUM(P327:P328)</f>
        <v>0</v>
      </c>
      <c r="Q326" s="200"/>
      <c r="R326" s="201">
        <f>SUM(R327:R328)</f>
        <v>0</v>
      </c>
      <c r="S326" s="200"/>
      <c r="T326" s="202">
        <f>SUM(T327:T328)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3" t="s">
        <v>81</v>
      </c>
      <c r="AT326" s="204" t="s">
        <v>75</v>
      </c>
      <c r="AU326" s="204" t="s">
        <v>81</v>
      </c>
      <c r="AY326" s="203" t="s">
        <v>127</v>
      </c>
      <c r="BK326" s="205">
        <f>SUM(BK327:BK328)</f>
        <v>0</v>
      </c>
    </row>
    <row r="327" s="2" customFormat="1" ht="33" customHeight="1">
      <c r="A327" s="35"/>
      <c r="B327" s="36"/>
      <c r="C327" s="208" t="s">
        <v>462</v>
      </c>
      <c r="D327" s="208" t="s">
        <v>129</v>
      </c>
      <c r="E327" s="209" t="s">
        <v>463</v>
      </c>
      <c r="F327" s="210" t="s">
        <v>464</v>
      </c>
      <c r="G327" s="211" t="s">
        <v>218</v>
      </c>
      <c r="H327" s="212">
        <v>8</v>
      </c>
      <c r="I327" s="213"/>
      <c r="J327" s="214">
        <f>ROUND(I327*H327,2)</f>
        <v>0</v>
      </c>
      <c r="K327" s="210" t="s">
        <v>1</v>
      </c>
      <c r="L327" s="41"/>
      <c r="M327" s="215" t="s">
        <v>1</v>
      </c>
      <c r="N327" s="216" t="s">
        <v>41</v>
      </c>
      <c r="O327" s="88"/>
      <c r="P327" s="217">
        <f>O327*H327</f>
        <v>0</v>
      </c>
      <c r="Q327" s="217">
        <v>0</v>
      </c>
      <c r="R327" s="217">
        <f>Q327*H327</f>
        <v>0</v>
      </c>
      <c r="S327" s="217">
        <v>0</v>
      </c>
      <c r="T327" s="218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19" t="s">
        <v>134</v>
      </c>
      <c r="AT327" s="219" t="s">
        <v>129</v>
      </c>
      <c r="AU327" s="219" t="s">
        <v>83</v>
      </c>
      <c r="AY327" s="14" t="s">
        <v>127</v>
      </c>
      <c r="BE327" s="220">
        <f>IF(N327="základní",J327,0)</f>
        <v>0</v>
      </c>
      <c r="BF327" s="220">
        <f>IF(N327="snížená",J327,0)</f>
        <v>0</v>
      </c>
      <c r="BG327" s="220">
        <f>IF(N327="zákl. přenesená",J327,0)</f>
        <v>0</v>
      </c>
      <c r="BH327" s="220">
        <f>IF(N327="sníž. přenesená",J327,0)</f>
        <v>0</v>
      </c>
      <c r="BI327" s="220">
        <f>IF(N327="nulová",J327,0)</f>
        <v>0</v>
      </c>
      <c r="BJ327" s="14" t="s">
        <v>81</v>
      </c>
      <c r="BK327" s="220">
        <f>ROUND(I327*H327,2)</f>
        <v>0</v>
      </c>
      <c r="BL327" s="14" t="s">
        <v>134</v>
      </c>
      <c r="BM327" s="219" t="s">
        <v>465</v>
      </c>
    </row>
    <row r="328" s="2" customFormat="1">
      <c r="A328" s="35"/>
      <c r="B328" s="36"/>
      <c r="C328" s="37"/>
      <c r="D328" s="221" t="s">
        <v>157</v>
      </c>
      <c r="E328" s="37"/>
      <c r="F328" s="228" t="s">
        <v>466</v>
      </c>
      <c r="G328" s="37"/>
      <c r="H328" s="37"/>
      <c r="I328" s="223"/>
      <c r="J328" s="37"/>
      <c r="K328" s="37"/>
      <c r="L328" s="41"/>
      <c r="M328" s="224"/>
      <c r="N328" s="225"/>
      <c r="O328" s="88"/>
      <c r="P328" s="88"/>
      <c r="Q328" s="88"/>
      <c r="R328" s="88"/>
      <c r="S328" s="88"/>
      <c r="T328" s="89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T328" s="14" t="s">
        <v>157</v>
      </c>
      <c r="AU328" s="14" t="s">
        <v>83</v>
      </c>
    </row>
    <row r="329" s="12" customFormat="1" ht="22.8" customHeight="1">
      <c r="A329" s="12"/>
      <c r="B329" s="192"/>
      <c r="C329" s="193"/>
      <c r="D329" s="194" t="s">
        <v>75</v>
      </c>
      <c r="E329" s="206" t="s">
        <v>168</v>
      </c>
      <c r="F329" s="206" t="s">
        <v>467</v>
      </c>
      <c r="G329" s="193"/>
      <c r="H329" s="193"/>
      <c r="I329" s="196"/>
      <c r="J329" s="207">
        <f>BK329</f>
        <v>0</v>
      </c>
      <c r="K329" s="193"/>
      <c r="L329" s="198"/>
      <c r="M329" s="199"/>
      <c r="N329" s="200"/>
      <c r="O329" s="200"/>
      <c r="P329" s="201">
        <f>SUM(P330:P418)</f>
        <v>0</v>
      </c>
      <c r="Q329" s="200"/>
      <c r="R329" s="201">
        <f>SUM(R330:R418)</f>
        <v>0.13217194899999998</v>
      </c>
      <c r="S329" s="200"/>
      <c r="T329" s="202">
        <f>SUM(T330:T418)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3" t="s">
        <v>81</v>
      </c>
      <c r="AT329" s="204" t="s">
        <v>75</v>
      </c>
      <c r="AU329" s="204" t="s">
        <v>81</v>
      </c>
      <c r="AY329" s="203" t="s">
        <v>127</v>
      </c>
      <c r="BK329" s="205">
        <f>SUM(BK330:BK418)</f>
        <v>0</v>
      </c>
    </row>
    <row r="330" s="2" customFormat="1" ht="24.15" customHeight="1">
      <c r="A330" s="35"/>
      <c r="B330" s="36"/>
      <c r="C330" s="208" t="s">
        <v>468</v>
      </c>
      <c r="D330" s="208" t="s">
        <v>129</v>
      </c>
      <c r="E330" s="209" t="s">
        <v>469</v>
      </c>
      <c r="F330" s="210" t="s">
        <v>470</v>
      </c>
      <c r="G330" s="211" t="s">
        <v>363</v>
      </c>
      <c r="H330" s="212">
        <v>5.7000000000000002</v>
      </c>
      <c r="I330" s="213"/>
      <c r="J330" s="214">
        <f>ROUND(I330*H330,2)</f>
        <v>0</v>
      </c>
      <c r="K330" s="210" t="s">
        <v>133</v>
      </c>
      <c r="L330" s="41"/>
      <c r="M330" s="215" t="s">
        <v>1</v>
      </c>
      <c r="N330" s="216" t="s">
        <v>41</v>
      </c>
      <c r="O330" s="88"/>
      <c r="P330" s="217">
        <f>O330*H330</f>
        <v>0</v>
      </c>
      <c r="Q330" s="217">
        <v>0</v>
      </c>
      <c r="R330" s="217">
        <f>Q330*H330</f>
        <v>0</v>
      </c>
      <c r="S330" s="217">
        <v>0</v>
      </c>
      <c r="T330" s="218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19" t="s">
        <v>134</v>
      </c>
      <c r="AT330" s="219" t="s">
        <v>129</v>
      </c>
      <c r="AU330" s="219" t="s">
        <v>83</v>
      </c>
      <c r="AY330" s="14" t="s">
        <v>127</v>
      </c>
      <c r="BE330" s="220">
        <f>IF(N330="základní",J330,0)</f>
        <v>0</v>
      </c>
      <c r="BF330" s="220">
        <f>IF(N330="snížená",J330,0)</f>
        <v>0</v>
      </c>
      <c r="BG330" s="220">
        <f>IF(N330="zákl. přenesená",J330,0)</f>
        <v>0</v>
      </c>
      <c r="BH330" s="220">
        <f>IF(N330="sníž. přenesená",J330,0)</f>
        <v>0</v>
      </c>
      <c r="BI330" s="220">
        <f>IF(N330="nulová",J330,0)</f>
        <v>0</v>
      </c>
      <c r="BJ330" s="14" t="s">
        <v>81</v>
      </c>
      <c r="BK330" s="220">
        <f>ROUND(I330*H330,2)</f>
        <v>0</v>
      </c>
      <c r="BL330" s="14" t="s">
        <v>134</v>
      </c>
      <c r="BM330" s="219" t="s">
        <v>471</v>
      </c>
    </row>
    <row r="331" s="2" customFormat="1">
      <c r="A331" s="35"/>
      <c r="B331" s="36"/>
      <c r="C331" s="37"/>
      <c r="D331" s="221" t="s">
        <v>136</v>
      </c>
      <c r="E331" s="37"/>
      <c r="F331" s="222" t="s">
        <v>470</v>
      </c>
      <c r="G331" s="37"/>
      <c r="H331" s="37"/>
      <c r="I331" s="223"/>
      <c r="J331" s="37"/>
      <c r="K331" s="37"/>
      <c r="L331" s="41"/>
      <c r="M331" s="224"/>
      <c r="N331" s="225"/>
      <c r="O331" s="88"/>
      <c r="P331" s="88"/>
      <c r="Q331" s="88"/>
      <c r="R331" s="88"/>
      <c r="S331" s="88"/>
      <c r="T331" s="89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14" t="s">
        <v>136</v>
      </c>
      <c r="AU331" s="14" t="s">
        <v>83</v>
      </c>
    </row>
    <row r="332" s="2" customFormat="1">
      <c r="A332" s="35"/>
      <c r="B332" s="36"/>
      <c r="C332" s="37"/>
      <c r="D332" s="226" t="s">
        <v>137</v>
      </c>
      <c r="E332" s="37"/>
      <c r="F332" s="227" t="s">
        <v>472</v>
      </c>
      <c r="G332" s="37"/>
      <c r="H332" s="37"/>
      <c r="I332" s="223"/>
      <c r="J332" s="37"/>
      <c r="K332" s="37"/>
      <c r="L332" s="41"/>
      <c r="M332" s="224"/>
      <c r="N332" s="225"/>
      <c r="O332" s="88"/>
      <c r="P332" s="88"/>
      <c r="Q332" s="88"/>
      <c r="R332" s="88"/>
      <c r="S332" s="88"/>
      <c r="T332" s="89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T332" s="14" t="s">
        <v>137</v>
      </c>
      <c r="AU332" s="14" t="s">
        <v>83</v>
      </c>
    </row>
    <row r="333" s="2" customFormat="1" ht="24.15" customHeight="1">
      <c r="A333" s="35"/>
      <c r="B333" s="36"/>
      <c r="C333" s="229" t="s">
        <v>473</v>
      </c>
      <c r="D333" s="229" t="s">
        <v>185</v>
      </c>
      <c r="E333" s="230" t="s">
        <v>474</v>
      </c>
      <c r="F333" s="231" t="s">
        <v>475</v>
      </c>
      <c r="G333" s="232" t="s">
        <v>363</v>
      </c>
      <c r="H333" s="233">
        <v>5.7859999999999996</v>
      </c>
      <c r="I333" s="234"/>
      <c r="J333" s="235">
        <f>ROUND(I333*H333,2)</f>
        <v>0</v>
      </c>
      <c r="K333" s="231" t="s">
        <v>133</v>
      </c>
      <c r="L333" s="236"/>
      <c r="M333" s="237" t="s">
        <v>1</v>
      </c>
      <c r="N333" s="238" t="s">
        <v>41</v>
      </c>
      <c r="O333" s="88"/>
      <c r="P333" s="217">
        <f>O333*H333</f>
        <v>0</v>
      </c>
      <c r="Q333" s="217">
        <v>0.00067000000000000002</v>
      </c>
      <c r="R333" s="217">
        <f>Q333*H333</f>
        <v>0.0038766199999999999</v>
      </c>
      <c r="S333" s="217">
        <v>0</v>
      </c>
      <c r="T333" s="218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19" t="s">
        <v>168</v>
      </c>
      <c r="AT333" s="219" t="s">
        <v>185</v>
      </c>
      <c r="AU333" s="219" t="s">
        <v>83</v>
      </c>
      <c r="AY333" s="14" t="s">
        <v>127</v>
      </c>
      <c r="BE333" s="220">
        <f>IF(N333="základní",J333,0)</f>
        <v>0</v>
      </c>
      <c r="BF333" s="220">
        <f>IF(N333="snížená",J333,0)</f>
        <v>0</v>
      </c>
      <c r="BG333" s="220">
        <f>IF(N333="zákl. přenesená",J333,0)</f>
        <v>0</v>
      </c>
      <c r="BH333" s="220">
        <f>IF(N333="sníž. přenesená",J333,0)</f>
        <v>0</v>
      </c>
      <c r="BI333" s="220">
        <f>IF(N333="nulová",J333,0)</f>
        <v>0</v>
      </c>
      <c r="BJ333" s="14" t="s">
        <v>81</v>
      </c>
      <c r="BK333" s="220">
        <f>ROUND(I333*H333,2)</f>
        <v>0</v>
      </c>
      <c r="BL333" s="14" t="s">
        <v>134</v>
      </c>
      <c r="BM333" s="219" t="s">
        <v>476</v>
      </c>
    </row>
    <row r="334" s="2" customFormat="1">
      <c r="A334" s="35"/>
      <c r="B334" s="36"/>
      <c r="C334" s="37"/>
      <c r="D334" s="221" t="s">
        <v>136</v>
      </c>
      <c r="E334" s="37"/>
      <c r="F334" s="222" t="s">
        <v>475</v>
      </c>
      <c r="G334" s="37"/>
      <c r="H334" s="37"/>
      <c r="I334" s="223"/>
      <c r="J334" s="37"/>
      <c r="K334" s="37"/>
      <c r="L334" s="41"/>
      <c r="M334" s="224"/>
      <c r="N334" s="225"/>
      <c r="O334" s="88"/>
      <c r="P334" s="88"/>
      <c r="Q334" s="88"/>
      <c r="R334" s="88"/>
      <c r="S334" s="88"/>
      <c r="T334" s="89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14" t="s">
        <v>136</v>
      </c>
      <c r="AU334" s="14" t="s">
        <v>83</v>
      </c>
    </row>
    <row r="335" s="2" customFormat="1" ht="24.15" customHeight="1">
      <c r="A335" s="35"/>
      <c r="B335" s="36"/>
      <c r="C335" s="208" t="s">
        <v>477</v>
      </c>
      <c r="D335" s="208" t="s">
        <v>129</v>
      </c>
      <c r="E335" s="209" t="s">
        <v>478</v>
      </c>
      <c r="F335" s="210" t="s">
        <v>479</v>
      </c>
      <c r="G335" s="211" t="s">
        <v>363</v>
      </c>
      <c r="H335" s="212">
        <v>32.880000000000003</v>
      </c>
      <c r="I335" s="213"/>
      <c r="J335" s="214">
        <f>ROUND(I335*H335,2)</f>
        <v>0</v>
      </c>
      <c r="K335" s="210" t="s">
        <v>133</v>
      </c>
      <c r="L335" s="41"/>
      <c r="M335" s="215" t="s">
        <v>1</v>
      </c>
      <c r="N335" s="216" t="s">
        <v>41</v>
      </c>
      <c r="O335" s="88"/>
      <c r="P335" s="217">
        <f>O335*H335</f>
        <v>0</v>
      </c>
      <c r="Q335" s="217">
        <v>1.1E-05</v>
      </c>
      <c r="R335" s="217">
        <f>Q335*H335</f>
        <v>0.00036168000000000002</v>
      </c>
      <c r="S335" s="217">
        <v>0</v>
      </c>
      <c r="T335" s="218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19" t="s">
        <v>134</v>
      </c>
      <c r="AT335" s="219" t="s">
        <v>129</v>
      </c>
      <c r="AU335" s="219" t="s">
        <v>83</v>
      </c>
      <c r="AY335" s="14" t="s">
        <v>127</v>
      </c>
      <c r="BE335" s="220">
        <f>IF(N335="základní",J335,0)</f>
        <v>0</v>
      </c>
      <c r="BF335" s="220">
        <f>IF(N335="snížená",J335,0)</f>
        <v>0</v>
      </c>
      <c r="BG335" s="220">
        <f>IF(N335="zákl. přenesená",J335,0)</f>
        <v>0</v>
      </c>
      <c r="BH335" s="220">
        <f>IF(N335="sníž. přenesená",J335,0)</f>
        <v>0</v>
      </c>
      <c r="BI335" s="220">
        <f>IF(N335="nulová",J335,0)</f>
        <v>0</v>
      </c>
      <c r="BJ335" s="14" t="s">
        <v>81</v>
      </c>
      <c r="BK335" s="220">
        <f>ROUND(I335*H335,2)</f>
        <v>0</v>
      </c>
      <c r="BL335" s="14" t="s">
        <v>134</v>
      </c>
      <c r="BM335" s="219" t="s">
        <v>480</v>
      </c>
    </row>
    <row r="336" s="2" customFormat="1">
      <c r="A336" s="35"/>
      <c r="B336" s="36"/>
      <c r="C336" s="37"/>
      <c r="D336" s="221" t="s">
        <v>136</v>
      </c>
      <c r="E336" s="37"/>
      <c r="F336" s="222" t="s">
        <v>479</v>
      </c>
      <c r="G336" s="37"/>
      <c r="H336" s="37"/>
      <c r="I336" s="223"/>
      <c r="J336" s="37"/>
      <c r="K336" s="37"/>
      <c r="L336" s="41"/>
      <c r="M336" s="224"/>
      <c r="N336" s="225"/>
      <c r="O336" s="88"/>
      <c r="P336" s="88"/>
      <c r="Q336" s="88"/>
      <c r="R336" s="88"/>
      <c r="S336" s="88"/>
      <c r="T336" s="89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4" t="s">
        <v>136</v>
      </c>
      <c r="AU336" s="14" t="s">
        <v>83</v>
      </c>
    </row>
    <row r="337" s="2" customFormat="1">
      <c r="A337" s="35"/>
      <c r="B337" s="36"/>
      <c r="C337" s="37"/>
      <c r="D337" s="226" t="s">
        <v>137</v>
      </c>
      <c r="E337" s="37"/>
      <c r="F337" s="227" t="s">
        <v>481</v>
      </c>
      <c r="G337" s="37"/>
      <c r="H337" s="37"/>
      <c r="I337" s="223"/>
      <c r="J337" s="37"/>
      <c r="K337" s="37"/>
      <c r="L337" s="41"/>
      <c r="M337" s="224"/>
      <c r="N337" s="225"/>
      <c r="O337" s="88"/>
      <c r="P337" s="88"/>
      <c r="Q337" s="88"/>
      <c r="R337" s="88"/>
      <c r="S337" s="88"/>
      <c r="T337" s="89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4" t="s">
        <v>137</v>
      </c>
      <c r="AU337" s="14" t="s">
        <v>83</v>
      </c>
    </row>
    <row r="338" s="2" customFormat="1" ht="16.5" customHeight="1">
      <c r="A338" s="35"/>
      <c r="B338" s="36"/>
      <c r="C338" s="229" t="s">
        <v>482</v>
      </c>
      <c r="D338" s="229" t="s">
        <v>185</v>
      </c>
      <c r="E338" s="230" t="s">
        <v>483</v>
      </c>
      <c r="F338" s="231" t="s">
        <v>484</v>
      </c>
      <c r="G338" s="232" t="s">
        <v>363</v>
      </c>
      <c r="H338" s="233">
        <v>33.866</v>
      </c>
      <c r="I338" s="234"/>
      <c r="J338" s="235">
        <f>ROUND(I338*H338,2)</f>
        <v>0</v>
      </c>
      <c r="K338" s="231" t="s">
        <v>133</v>
      </c>
      <c r="L338" s="236"/>
      <c r="M338" s="237" t="s">
        <v>1</v>
      </c>
      <c r="N338" s="238" t="s">
        <v>41</v>
      </c>
      <c r="O338" s="88"/>
      <c r="P338" s="217">
        <f>O338*H338</f>
        <v>0</v>
      </c>
      <c r="Q338" s="217">
        <v>0.0014</v>
      </c>
      <c r="R338" s="217">
        <f>Q338*H338</f>
        <v>0.0474124</v>
      </c>
      <c r="S338" s="217">
        <v>0</v>
      </c>
      <c r="T338" s="218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19" t="s">
        <v>168</v>
      </c>
      <c r="AT338" s="219" t="s">
        <v>185</v>
      </c>
      <c r="AU338" s="219" t="s">
        <v>83</v>
      </c>
      <c r="AY338" s="14" t="s">
        <v>127</v>
      </c>
      <c r="BE338" s="220">
        <f>IF(N338="základní",J338,0)</f>
        <v>0</v>
      </c>
      <c r="BF338" s="220">
        <f>IF(N338="snížená",J338,0)</f>
        <v>0</v>
      </c>
      <c r="BG338" s="220">
        <f>IF(N338="zákl. přenesená",J338,0)</f>
        <v>0</v>
      </c>
      <c r="BH338" s="220">
        <f>IF(N338="sníž. přenesená",J338,0)</f>
        <v>0</v>
      </c>
      <c r="BI338" s="220">
        <f>IF(N338="nulová",J338,0)</f>
        <v>0</v>
      </c>
      <c r="BJ338" s="14" t="s">
        <v>81</v>
      </c>
      <c r="BK338" s="220">
        <f>ROUND(I338*H338,2)</f>
        <v>0</v>
      </c>
      <c r="BL338" s="14" t="s">
        <v>134</v>
      </c>
      <c r="BM338" s="219" t="s">
        <v>485</v>
      </c>
    </row>
    <row r="339" s="2" customFormat="1">
      <c r="A339" s="35"/>
      <c r="B339" s="36"/>
      <c r="C339" s="37"/>
      <c r="D339" s="221" t="s">
        <v>136</v>
      </c>
      <c r="E339" s="37"/>
      <c r="F339" s="222" t="s">
        <v>484</v>
      </c>
      <c r="G339" s="37"/>
      <c r="H339" s="37"/>
      <c r="I339" s="223"/>
      <c r="J339" s="37"/>
      <c r="K339" s="37"/>
      <c r="L339" s="41"/>
      <c r="M339" s="224"/>
      <c r="N339" s="225"/>
      <c r="O339" s="88"/>
      <c r="P339" s="88"/>
      <c r="Q339" s="88"/>
      <c r="R339" s="88"/>
      <c r="S339" s="88"/>
      <c r="T339" s="89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T339" s="14" t="s">
        <v>136</v>
      </c>
      <c r="AU339" s="14" t="s">
        <v>83</v>
      </c>
    </row>
    <row r="340" s="2" customFormat="1" ht="24.15" customHeight="1">
      <c r="A340" s="35"/>
      <c r="B340" s="36"/>
      <c r="C340" s="208" t="s">
        <v>486</v>
      </c>
      <c r="D340" s="208" t="s">
        <v>129</v>
      </c>
      <c r="E340" s="209" t="s">
        <v>487</v>
      </c>
      <c r="F340" s="210" t="s">
        <v>488</v>
      </c>
      <c r="G340" s="211" t="s">
        <v>363</v>
      </c>
      <c r="H340" s="212">
        <v>27.890000000000001</v>
      </c>
      <c r="I340" s="213"/>
      <c r="J340" s="214">
        <f>ROUND(I340*H340,2)</f>
        <v>0</v>
      </c>
      <c r="K340" s="210" t="s">
        <v>133</v>
      </c>
      <c r="L340" s="41"/>
      <c r="M340" s="215" t="s">
        <v>1</v>
      </c>
      <c r="N340" s="216" t="s">
        <v>41</v>
      </c>
      <c r="O340" s="88"/>
      <c r="P340" s="217">
        <f>O340*H340</f>
        <v>0</v>
      </c>
      <c r="Q340" s="217">
        <v>6.0000000000000002E-06</v>
      </c>
      <c r="R340" s="217">
        <f>Q340*H340</f>
        <v>0.00016734000000000001</v>
      </c>
      <c r="S340" s="217">
        <v>0</v>
      </c>
      <c r="T340" s="218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19" t="s">
        <v>134</v>
      </c>
      <c r="AT340" s="219" t="s">
        <v>129</v>
      </c>
      <c r="AU340" s="219" t="s">
        <v>83</v>
      </c>
      <c r="AY340" s="14" t="s">
        <v>127</v>
      </c>
      <c r="BE340" s="220">
        <f>IF(N340="základní",J340,0)</f>
        <v>0</v>
      </c>
      <c r="BF340" s="220">
        <f>IF(N340="snížená",J340,0)</f>
        <v>0</v>
      </c>
      <c r="BG340" s="220">
        <f>IF(N340="zákl. přenesená",J340,0)</f>
        <v>0</v>
      </c>
      <c r="BH340" s="220">
        <f>IF(N340="sníž. přenesená",J340,0)</f>
        <v>0</v>
      </c>
      <c r="BI340" s="220">
        <f>IF(N340="nulová",J340,0)</f>
        <v>0</v>
      </c>
      <c r="BJ340" s="14" t="s">
        <v>81</v>
      </c>
      <c r="BK340" s="220">
        <f>ROUND(I340*H340,2)</f>
        <v>0</v>
      </c>
      <c r="BL340" s="14" t="s">
        <v>134</v>
      </c>
      <c r="BM340" s="219" t="s">
        <v>489</v>
      </c>
    </row>
    <row r="341" s="2" customFormat="1">
      <c r="A341" s="35"/>
      <c r="B341" s="36"/>
      <c r="C341" s="37"/>
      <c r="D341" s="221" t="s">
        <v>136</v>
      </c>
      <c r="E341" s="37"/>
      <c r="F341" s="222" t="s">
        <v>488</v>
      </c>
      <c r="G341" s="37"/>
      <c r="H341" s="37"/>
      <c r="I341" s="223"/>
      <c r="J341" s="37"/>
      <c r="K341" s="37"/>
      <c r="L341" s="41"/>
      <c r="M341" s="224"/>
      <c r="N341" s="225"/>
      <c r="O341" s="88"/>
      <c r="P341" s="88"/>
      <c r="Q341" s="88"/>
      <c r="R341" s="88"/>
      <c r="S341" s="88"/>
      <c r="T341" s="89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T341" s="14" t="s">
        <v>136</v>
      </c>
      <c r="AU341" s="14" t="s">
        <v>83</v>
      </c>
    </row>
    <row r="342" s="2" customFormat="1">
      <c r="A342" s="35"/>
      <c r="B342" s="36"/>
      <c r="C342" s="37"/>
      <c r="D342" s="226" t="s">
        <v>137</v>
      </c>
      <c r="E342" s="37"/>
      <c r="F342" s="227" t="s">
        <v>490</v>
      </c>
      <c r="G342" s="37"/>
      <c r="H342" s="37"/>
      <c r="I342" s="223"/>
      <c r="J342" s="37"/>
      <c r="K342" s="37"/>
      <c r="L342" s="41"/>
      <c r="M342" s="224"/>
      <c r="N342" s="225"/>
      <c r="O342" s="88"/>
      <c r="P342" s="88"/>
      <c r="Q342" s="88"/>
      <c r="R342" s="88"/>
      <c r="S342" s="88"/>
      <c r="T342" s="89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4" t="s">
        <v>137</v>
      </c>
      <c r="AU342" s="14" t="s">
        <v>83</v>
      </c>
    </row>
    <row r="343" s="2" customFormat="1" ht="16.5" customHeight="1">
      <c r="A343" s="35"/>
      <c r="B343" s="36"/>
      <c r="C343" s="229" t="s">
        <v>491</v>
      </c>
      <c r="D343" s="229" t="s">
        <v>185</v>
      </c>
      <c r="E343" s="230" t="s">
        <v>492</v>
      </c>
      <c r="F343" s="231" t="s">
        <v>493</v>
      </c>
      <c r="G343" s="232" t="s">
        <v>363</v>
      </c>
      <c r="H343" s="233">
        <v>28.727</v>
      </c>
      <c r="I343" s="234"/>
      <c r="J343" s="235">
        <f>ROUND(I343*H343,2)</f>
        <v>0</v>
      </c>
      <c r="K343" s="231" t="s">
        <v>133</v>
      </c>
      <c r="L343" s="236"/>
      <c r="M343" s="237" t="s">
        <v>1</v>
      </c>
      <c r="N343" s="238" t="s">
        <v>41</v>
      </c>
      <c r="O343" s="88"/>
      <c r="P343" s="217">
        <f>O343*H343</f>
        <v>0</v>
      </c>
      <c r="Q343" s="217">
        <v>0.0015399999999999999</v>
      </c>
      <c r="R343" s="217">
        <f>Q343*H343</f>
        <v>0.044239580000000001</v>
      </c>
      <c r="S343" s="217">
        <v>0</v>
      </c>
      <c r="T343" s="218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19" t="s">
        <v>168</v>
      </c>
      <c r="AT343" s="219" t="s">
        <v>185</v>
      </c>
      <c r="AU343" s="219" t="s">
        <v>83</v>
      </c>
      <c r="AY343" s="14" t="s">
        <v>127</v>
      </c>
      <c r="BE343" s="220">
        <f>IF(N343="základní",J343,0)</f>
        <v>0</v>
      </c>
      <c r="BF343" s="220">
        <f>IF(N343="snížená",J343,0)</f>
        <v>0</v>
      </c>
      <c r="BG343" s="220">
        <f>IF(N343="zákl. přenesená",J343,0)</f>
        <v>0</v>
      </c>
      <c r="BH343" s="220">
        <f>IF(N343="sníž. přenesená",J343,0)</f>
        <v>0</v>
      </c>
      <c r="BI343" s="220">
        <f>IF(N343="nulová",J343,0)</f>
        <v>0</v>
      </c>
      <c r="BJ343" s="14" t="s">
        <v>81</v>
      </c>
      <c r="BK343" s="220">
        <f>ROUND(I343*H343,2)</f>
        <v>0</v>
      </c>
      <c r="BL343" s="14" t="s">
        <v>134</v>
      </c>
      <c r="BM343" s="219" t="s">
        <v>494</v>
      </c>
    </row>
    <row r="344" s="2" customFormat="1">
      <c r="A344" s="35"/>
      <c r="B344" s="36"/>
      <c r="C344" s="37"/>
      <c r="D344" s="221" t="s">
        <v>136</v>
      </c>
      <c r="E344" s="37"/>
      <c r="F344" s="222" t="s">
        <v>493</v>
      </c>
      <c r="G344" s="37"/>
      <c r="H344" s="37"/>
      <c r="I344" s="223"/>
      <c r="J344" s="37"/>
      <c r="K344" s="37"/>
      <c r="L344" s="41"/>
      <c r="M344" s="224"/>
      <c r="N344" s="225"/>
      <c r="O344" s="88"/>
      <c r="P344" s="88"/>
      <c r="Q344" s="88"/>
      <c r="R344" s="88"/>
      <c r="S344" s="88"/>
      <c r="T344" s="89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T344" s="14" t="s">
        <v>136</v>
      </c>
      <c r="AU344" s="14" t="s">
        <v>83</v>
      </c>
    </row>
    <row r="345" s="2" customFormat="1" ht="24.15" customHeight="1">
      <c r="A345" s="35"/>
      <c r="B345" s="36"/>
      <c r="C345" s="208" t="s">
        <v>495</v>
      </c>
      <c r="D345" s="208" t="s">
        <v>129</v>
      </c>
      <c r="E345" s="209" t="s">
        <v>496</v>
      </c>
      <c r="F345" s="210" t="s">
        <v>497</v>
      </c>
      <c r="G345" s="211" t="s">
        <v>363</v>
      </c>
      <c r="H345" s="212">
        <v>6</v>
      </c>
      <c r="I345" s="213"/>
      <c r="J345" s="214">
        <f>ROUND(I345*H345,2)</f>
        <v>0</v>
      </c>
      <c r="K345" s="210" t="s">
        <v>133</v>
      </c>
      <c r="L345" s="41"/>
      <c r="M345" s="215" t="s">
        <v>1</v>
      </c>
      <c r="N345" s="216" t="s">
        <v>41</v>
      </c>
      <c r="O345" s="88"/>
      <c r="P345" s="217">
        <f>O345*H345</f>
        <v>0</v>
      </c>
      <c r="Q345" s="217">
        <v>1.1E-05</v>
      </c>
      <c r="R345" s="217">
        <f>Q345*H345</f>
        <v>6.6000000000000005E-05</v>
      </c>
      <c r="S345" s="217">
        <v>0</v>
      </c>
      <c r="T345" s="218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19" t="s">
        <v>134</v>
      </c>
      <c r="AT345" s="219" t="s">
        <v>129</v>
      </c>
      <c r="AU345" s="219" t="s">
        <v>83</v>
      </c>
      <c r="AY345" s="14" t="s">
        <v>127</v>
      </c>
      <c r="BE345" s="220">
        <f>IF(N345="základní",J345,0)</f>
        <v>0</v>
      </c>
      <c r="BF345" s="220">
        <f>IF(N345="snížená",J345,0)</f>
        <v>0</v>
      </c>
      <c r="BG345" s="220">
        <f>IF(N345="zákl. přenesená",J345,0)</f>
        <v>0</v>
      </c>
      <c r="BH345" s="220">
        <f>IF(N345="sníž. přenesená",J345,0)</f>
        <v>0</v>
      </c>
      <c r="BI345" s="220">
        <f>IF(N345="nulová",J345,0)</f>
        <v>0</v>
      </c>
      <c r="BJ345" s="14" t="s">
        <v>81</v>
      </c>
      <c r="BK345" s="220">
        <f>ROUND(I345*H345,2)</f>
        <v>0</v>
      </c>
      <c r="BL345" s="14" t="s">
        <v>134</v>
      </c>
      <c r="BM345" s="219" t="s">
        <v>498</v>
      </c>
    </row>
    <row r="346" s="2" customFormat="1">
      <c r="A346" s="35"/>
      <c r="B346" s="36"/>
      <c r="C346" s="37"/>
      <c r="D346" s="221" t="s">
        <v>136</v>
      </c>
      <c r="E346" s="37"/>
      <c r="F346" s="222" t="s">
        <v>497</v>
      </c>
      <c r="G346" s="37"/>
      <c r="H346" s="37"/>
      <c r="I346" s="223"/>
      <c r="J346" s="37"/>
      <c r="K346" s="37"/>
      <c r="L346" s="41"/>
      <c r="M346" s="224"/>
      <c r="N346" s="225"/>
      <c r="O346" s="88"/>
      <c r="P346" s="88"/>
      <c r="Q346" s="88"/>
      <c r="R346" s="88"/>
      <c r="S346" s="88"/>
      <c r="T346" s="89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4" t="s">
        <v>136</v>
      </c>
      <c r="AU346" s="14" t="s">
        <v>83</v>
      </c>
    </row>
    <row r="347" s="2" customFormat="1">
      <c r="A347" s="35"/>
      <c r="B347" s="36"/>
      <c r="C347" s="37"/>
      <c r="D347" s="226" t="s">
        <v>137</v>
      </c>
      <c r="E347" s="37"/>
      <c r="F347" s="227" t="s">
        <v>499</v>
      </c>
      <c r="G347" s="37"/>
      <c r="H347" s="37"/>
      <c r="I347" s="223"/>
      <c r="J347" s="37"/>
      <c r="K347" s="37"/>
      <c r="L347" s="41"/>
      <c r="M347" s="224"/>
      <c r="N347" s="225"/>
      <c r="O347" s="88"/>
      <c r="P347" s="88"/>
      <c r="Q347" s="88"/>
      <c r="R347" s="88"/>
      <c r="S347" s="88"/>
      <c r="T347" s="89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T347" s="14" t="s">
        <v>137</v>
      </c>
      <c r="AU347" s="14" t="s">
        <v>83</v>
      </c>
    </row>
    <row r="348" s="2" customFormat="1" ht="16.5" customHeight="1">
      <c r="A348" s="35"/>
      <c r="B348" s="36"/>
      <c r="C348" s="229" t="s">
        <v>500</v>
      </c>
      <c r="D348" s="229" t="s">
        <v>185</v>
      </c>
      <c r="E348" s="230" t="s">
        <v>501</v>
      </c>
      <c r="F348" s="231" t="s">
        <v>502</v>
      </c>
      <c r="G348" s="232" t="s">
        <v>363</v>
      </c>
      <c r="H348" s="233">
        <v>6.1799999999999997</v>
      </c>
      <c r="I348" s="234"/>
      <c r="J348" s="235">
        <f>ROUND(I348*H348,2)</f>
        <v>0</v>
      </c>
      <c r="K348" s="231" t="s">
        <v>133</v>
      </c>
      <c r="L348" s="236"/>
      <c r="M348" s="237" t="s">
        <v>1</v>
      </c>
      <c r="N348" s="238" t="s">
        <v>41</v>
      </c>
      <c r="O348" s="88"/>
      <c r="P348" s="217">
        <f>O348*H348</f>
        <v>0</v>
      </c>
      <c r="Q348" s="217">
        <v>0.0025899999999999999</v>
      </c>
      <c r="R348" s="217">
        <f>Q348*H348</f>
        <v>0.016006199999999998</v>
      </c>
      <c r="S348" s="217">
        <v>0</v>
      </c>
      <c r="T348" s="218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19" t="s">
        <v>168</v>
      </c>
      <c r="AT348" s="219" t="s">
        <v>185</v>
      </c>
      <c r="AU348" s="219" t="s">
        <v>83</v>
      </c>
      <c r="AY348" s="14" t="s">
        <v>127</v>
      </c>
      <c r="BE348" s="220">
        <f>IF(N348="základní",J348,0)</f>
        <v>0</v>
      </c>
      <c r="BF348" s="220">
        <f>IF(N348="snížená",J348,0)</f>
        <v>0</v>
      </c>
      <c r="BG348" s="220">
        <f>IF(N348="zákl. přenesená",J348,0)</f>
        <v>0</v>
      </c>
      <c r="BH348" s="220">
        <f>IF(N348="sníž. přenesená",J348,0)</f>
        <v>0</v>
      </c>
      <c r="BI348" s="220">
        <f>IF(N348="nulová",J348,0)</f>
        <v>0</v>
      </c>
      <c r="BJ348" s="14" t="s">
        <v>81</v>
      </c>
      <c r="BK348" s="220">
        <f>ROUND(I348*H348,2)</f>
        <v>0</v>
      </c>
      <c r="BL348" s="14" t="s">
        <v>134</v>
      </c>
      <c r="BM348" s="219" t="s">
        <v>503</v>
      </c>
    </row>
    <row r="349" s="2" customFormat="1">
      <c r="A349" s="35"/>
      <c r="B349" s="36"/>
      <c r="C349" s="37"/>
      <c r="D349" s="221" t="s">
        <v>136</v>
      </c>
      <c r="E349" s="37"/>
      <c r="F349" s="222" t="s">
        <v>502</v>
      </c>
      <c r="G349" s="37"/>
      <c r="H349" s="37"/>
      <c r="I349" s="223"/>
      <c r="J349" s="37"/>
      <c r="K349" s="37"/>
      <c r="L349" s="41"/>
      <c r="M349" s="224"/>
      <c r="N349" s="225"/>
      <c r="O349" s="88"/>
      <c r="P349" s="88"/>
      <c r="Q349" s="88"/>
      <c r="R349" s="88"/>
      <c r="S349" s="88"/>
      <c r="T349" s="89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4" t="s">
        <v>136</v>
      </c>
      <c r="AU349" s="14" t="s">
        <v>83</v>
      </c>
    </row>
    <row r="350" s="2" customFormat="1" ht="24.15" customHeight="1">
      <c r="A350" s="35"/>
      <c r="B350" s="36"/>
      <c r="C350" s="208" t="s">
        <v>504</v>
      </c>
      <c r="D350" s="208" t="s">
        <v>129</v>
      </c>
      <c r="E350" s="209" t="s">
        <v>505</v>
      </c>
      <c r="F350" s="210" t="s">
        <v>506</v>
      </c>
      <c r="G350" s="211" t="s">
        <v>212</v>
      </c>
      <c r="H350" s="212">
        <v>1</v>
      </c>
      <c r="I350" s="213"/>
      <c r="J350" s="214">
        <f>ROUND(I350*H350,2)</f>
        <v>0</v>
      </c>
      <c r="K350" s="210" t="s">
        <v>133</v>
      </c>
      <c r="L350" s="41"/>
      <c r="M350" s="215" t="s">
        <v>1</v>
      </c>
      <c r="N350" s="216" t="s">
        <v>41</v>
      </c>
      <c r="O350" s="88"/>
      <c r="P350" s="217">
        <f>O350*H350</f>
        <v>0</v>
      </c>
      <c r="Q350" s="217">
        <v>0</v>
      </c>
      <c r="R350" s="217">
        <f>Q350*H350</f>
        <v>0</v>
      </c>
      <c r="S350" s="217">
        <v>0</v>
      </c>
      <c r="T350" s="218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19" t="s">
        <v>134</v>
      </c>
      <c r="AT350" s="219" t="s">
        <v>129</v>
      </c>
      <c r="AU350" s="219" t="s">
        <v>83</v>
      </c>
      <c r="AY350" s="14" t="s">
        <v>127</v>
      </c>
      <c r="BE350" s="220">
        <f>IF(N350="základní",J350,0)</f>
        <v>0</v>
      </c>
      <c r="BF350" s="220">
        <f>IF(N350="snížená",J350,0)</f>
        <v>0</v>
      </c>
      <c r="BG350" s="220">
        <f>IF(N350="zákl. přenesená",J350,0)</f>
        <v>0</v>
      </c>
      <c r="BH350" s="220">
        <f>IF(N350="sníž. přenesená",J350,0)</f>
        <v>0</v>
      </c>
      <c r="BI350" s="220">
        <f>IF(N350="nulová",J350,0)</f>
        <v>0</v>
      </c>
      <c r="BJ350" s="14" t="s">
        <v>81</v>
      </c>
      <c r="BK350" s="220">
        <f>ROUND(I350*H350,2)</f>
        <v>0</v>
      </c>
      <c r="BL350" s="14" t="s">
        <v>134</v>
      </c>
      <c r="BM350" s="219" t="s">
        <v>507</v>
      </c>
    </row>
    <row r="351" s="2" customFormat="1">
      <c r="A351" s="35"/>
      <c r="B351" s="36"/>
      <c r="C351" s="37"/>
      <c r="D351" s="221" t="s">
        <v>136</v>
      </c>
      <c r="E351" s="37"/>
      <c r="F351" s="222" t="s">
        <v>506</v>
      </c>
      <c r="G351" s="37"/>
      <c r="H351" s="37"/>
      <c r="I351" s="223"/>
      <c r="J351" s="37"/>
      <c r="K351" s="37"/>
      <c r="L351" s="41"/>
      <c r="M351" s="224"/>
      <c r="N351" s="225"/>
      <c r="O351" s="88"/>
      <c r="P351" s="88"/>
      <c r="Q351" s="88"/>
      <c r="R351" s="88"/>
      <c r="S351" s="88"/>
      <c r="T351" s="89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14" t="s">
        <v>136</v>
      </c>
      <c r="AU351" s="14" t="s">
        <v>83</v>
      </c>
    </row>
    <row r="352" s="2" customFormat="1">
      <c r="A352" s="35"/>
      <c r="B352" s="36"/>
      <c r="C352" s="37"/>
      <c r="D352" s="226" t="s">
        <v>137</v>
      </c>
      <c r="E352" s="37"/>
      <c r="F352" s="227" t="s">
        <v>508</v>
      </c>
      <c r="G352" s="37"/>
      <c r="H352" s="37"/>
      <c r="I352" s="223"/>
      <c r="J352" s="37"/>
      <c r="K352" s="37"/>
      <c r="L352" s="41"/>
      <c r="M352" s="224"/>
      <c r="N352" s="225"/>
      <c r="O352" s="88"/>
      <c r="P352" s="88"/>
      <c r="Q352" s="88"/>
      <c r="R352" s="88"/>
      <c r="S352" s="88"/>
      <c r="T352" s="89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14" t="s">
        <v>137</v>
      </c>
      <c r="AU352" s="14" t="s">
        <v>83</v>
      </c>
    </row>
    <row r="353" s="2" customFormat="1" ht="16.5" customHeight="1">
      <c r="A353" s="35"/>
      <c r="B353" s="36"/>
      <c r="C353" s="229" t="s">
        <v>509</v>
      </c>
      <c r="D353" s="229" t="s">
        <v>185</v>
      </c>
      <c r="E353" s="230" t="s">
        <v>510</v>
      </c>
      <c r="F353" s="231" t="s">
        <v>511</v>
      </c>
      <c r="G353" s="232" t="s">
        <v>212</v>
      </c>
      <c r="H353" s="233">
        <v>1</v>
      </c>
      <c r="I353" s="234"/>
      <c r="J353" s="235">
        <f>ROUND(I353*H353,2)</f>
        <v>0</v>
      </c>
      <c r="K353" s="231" t="s">
        <v>133</v>
      </c>
      <c r="L353" s="236"/>
      <c r="M353" s="237" t="s">
        <v>1</v>
      </c>
      <c r="N353" s="238" t="s">
        <v>41</v>
      </c>
      <c r="O353" s="88"/>
      <c r="P353" s="217">
        <f>O353*H353</f>
        <v>0</v>
      </c>
      <c r="Q353" s="217">
        <v>0.00012999999999999999</v>
      </c>
      <c r="R353" s="217">
        <f>Q353*H353</f>
        <v>0.00012999999999999999</v>
      </c>
      <c r="S353" s="217">
        <v>0</v>
      </c>
      <c r="T353" s="218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19" t="s">
        <v>168</v>
      </c>
      <c r="AT353" s="219" t="s">
        <v>185</v>
      </c>
      <c r="AU353" s="219" t="s">
        <v>83</v>
      </c>
      <c r="AY353" s="14" t="s">
        <v>127</v>
      </c>
      <c r="BE353" s="220">
        <f>IF(N353="základní",J353,0)</f>
        <v>0</v>
      </c>
      <c r="BF353" s="220">
        <f>IF(N353="snížená",J353,0)</f>
        <v>0</v>
      </c>
      <c r="BG353" s="220">
        <f>IF(N353="zákl. přenesená",J353,0)</f>
        <v>0</v>
      </c>
      <c r="BH353" s="220">
        <f>IF(N353="sníž. přenesená",J353,0)</f>
        <v>0</v>
      </c>
      <c r="BI353" s="220">
        <f>IF(N353="nulová",J353,0)</f>
        <v>0</v>
      </c>
      <c r="BJ353" s="14" t="s">
        <v>81</v>
      </c>
      <c r="BK353" s="220">
        <f>ROUND(I353*H353,2)</f>
        <v>0</v>
      </c>
      <c r="BL353" s="14" t="s">
        <v>134</v>
      </c>
      <c r="BM353" s="219" t="s">
        <v>512</v>
      </c>
    </row>
    <row r="354" s="2" customFormat="1">
      <c r="A354" s="35"/>
      <c r="B354" s="36"/>
      <c r="C354" s="37"/>
      <c r="D354" s="221" t="s">
        <v>136</v>
      </c>
      <c r="E354" s="37"/>
      <c r="F354" s="222" t="s">
        <v>511</v>
      </c>
      <c r="G354" s="37"/>
      <c r="H354" s="37"/>
      <c r="I354" s="223"/>
      <c r="J354" s="37"/>
      <c r="K354" s="37"/>
      <c r="L354" s="41"/>
      <c r="M354" s="224"/>
      <c r="N354" s="225"/>
      <c r="O354" s="88"/>
      <c r="P354" s="88"/>
      <c r="Q354" s="88"/>
      <c r="R354" s="88"/>
      <c r="S354" s="88"/>
      <c r="T354" s="89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4" t="s">
        <v>136</v>
      </c>
      <c r="AU354" s="14" t="s">
        <v>83</v>
      </c>
    </row>
    <row r="355" s="2" customFormat="1" ht="24.15" customHeight="1">
      <c r="A355" s="35"/>
      <c r="B355" s="36"/>
      <c r="C355" s="208" t="s">
        <v>513</v>
      </c>
      <c r="D355" s="208" t="s">
        <v>129</v>
      </c>
      <c r="E355" s="209" t="s">
        <v>514</v>
      </c>
      <c r="F355" s="210" t="s">
        <v>515</v>
      </c>
      <c r="G355" s="211" t="s">
        <v>212</v>
      </c>
      <c r="H355" s="212">
        <v>1</v>
      </c>
      <c r="I355" s="213"/>
      <c r="J355" s="214">
        <f>ROUND(I355*H355,2)</f>
        <v>0</v>
      </c>
      <c r="K355" s="210" t="s">
        <v>133</v>
      </c>
      <c r="L355" s="41"/>
      <c r="M355" s="215" t="s">
        <v>1</v>
      </c>
      <c r="N355" s="216" t="s">
        <v>41</v>
      </c>
      <c r="O355" s="88"/>
      <c r="P355" s="217">
        <f>O355*H355</f>
        <v>0</v>
      </c>
      <c r="Q355" s="217">
        <v>0</v>
      </c>
      <c r="R355" s="217">
        <f>Q355*H355</f>
        <v>0</v>
      </c>
      <c r="S355" s="217">
        <v>0</v>
      </c>
      <c r="T355" s="218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19" t="s">
        <v>134</v>
      </c>
      <c r="AT355" s="219" t="s">
        <v>129</v>
      </c>
      <c r="AU355" s="219" t="s">
        <v>83</v>
      </c>
      <c r="AY355" s="14" t="s">
        <v>127</v>
      </c>
      <c r="BE355" s="220">
        <f>IF(N355="základní",J355,0)</f>
        <v>0</v>
      </c>
      <c r="BF355" s="220">
        <f>IF(N355="snížená",J355,0)</f>
        <v>0</v>
      </c>
      <c r="BG355" s="220">
        <f>IF(N355="zákl. přenesená",J355,0)</f>
        <v>0</v>
      </c>
      <c r="BH355" s="220">
        <f>IF(N355="sníž. přenesená",J355,0)</f>
        <v>0</v>
      </c>
      <c r="BI355" s="220">
        <f>IF(N355="nulová",J355,0)</f>
        <v>0</v>
      </c>
      <c r="BJ355" s="14" t="s">
        <v>81</v>
      </c>
      <c r="BK355" s="220">
        <f>ROUND(I355*H355,2)</f>
        <v>0</v>
      </c>
      <c r="BL355" s="14" t="s">
        <v>134</v>
      </c>
      <c r="BM355" s="219" t="s">
        <v>516</v>
      </c>
    </row>
    <row r="356" s="2" customFormat="1">
      <c r="A356" s="35"/>
      <c r="B356" s="36"/>
      <c r="C356" s="37"/>
      <c r="D356" s="221" t="s">
        <v>136</v>
      </c>
      <c r="E356" s="37"/>
      <c r="F356" s="222" t="s">
        <v>515</v>
      </c>
      <c r="G356" s="37"/>
      <c r="H356" s="37"/>
      <c r="I356" s="223"/>
      <c r="J356" s="37"/>
      <c r="K356" s="37"/>
      <c r="L356" s="41"/>
      <c r="M356" s="224"/>
      <c r="N356" s="225"/>
      <c r="O356" s="88"/>
      <c r="P356" s="88"/>
      <c r="Q356" s="88"/>
      <c r="R356" s="88"/>
      <c r="S356" s="88"/>
      <c r="T356" s="89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T356" s="14" t="s">
        <v>136</v>
      </c>
      <c r="AU356" s="14" t="s">
        <v>83</v>
      </c>
    </row>
    <row r="357" s="2" customFormat="1">
      <c r="A357" s="35"/>
      <c r="B357" s="36"/>
      <c r="C357" s="37"/>
      <c r="D357" s="226" t="s">
        <v>137</v>
      </c>
      <c r="E357" s="37"/>
      <c r="F357" s="227" t="s">
        <v>517</v>
      </c>
      <c r="G357" s="37"/>
      <c r="H357" s="37"/>
      <c r="I357" s="223"/>
      <c r="J357" s="37"/>
      <c r="K357" s="37"/>
      <c r="L357" s="41"/>
      <c r="M357" s="224"/>
      <c r="N357" s="225"/>
      <c r="O357" s="88"/>
      <c r="P357" s="88"/>
      <c r="Q357" s="88"/>
      <c r="R357" s="88"/>
      <c r="S357" s="88"/>
      <c r="T357" s="89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4" t="s">
        <v>137</v>
      </c>
      <c r="AU357" s="14" t="s">
        <v>83</v>
      </c>
    </row>
    <row r="358" s="2" customFormat="1" ht="16.5" customHeight="1">
      <c r="A358" s="35"/>
      <c r="B358" s="36"/>
      <c r="C358" s="229" t="s">
        <v>518</v>
      </c>
      <c r="D358" s="229" t="s">
        <v>185</v>
      </c>
      <c r="E358" s="230" t="s">
        <v>519</v>
      </c>
      <c r="F358" s="231" t="s">
        <v>520</v>
      </c>
      <c r="G358" s="232" t="s">
        <v>212</v>
      </c>
      <c r="H358" s="233">
        <v>1</v>
      </c>
      <c r="I358" s="234"/>
      <c r="J358" s="235">
        <f>ROUND(I358*H358,2)</f>
        <v>0</v>
      </c>
      <c r="K358" s="231" t="s">
        <v>133</v>
      </c>
      <c r="L358" s="236"/>
      <c r="M358" s="237" t="s">
        <v>1</v>
      </c>
      <c r="N358" s="238" t="s">
        <v>41</v>
      </c>
      <c r="O358" s="88"/>
      <c r="P358" s="217">
        <f>O358*H358</f>
        <v>0</v>
      </c>
      <c r="Q358" s="217">
        <v>0.00020000000000000001</v>
      </c>
      <c r="R358" s="217">
        <f>Q358*H358</f>
        <v>0.00020000000000000001</v>
      </c>
      <c r="S358" s="217">
        <v>0</v>
      </c>
      <c r="T358" s="218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19" t="s">
        <v>168</v>
      </c>
      <c r="AT358" s="219" t="s">
        <v>185</v>
      </c>
      <c r="AU358" s="219" t="s">
        <v>83</v>
      </c>
      <c r="AY358" s="14" t="s">
        <v>127</v>
      </c>
      <c r="BE358" s="220">
        <f>IF(N358="základní",J358,0)</f>
        <v>0</v>
      </c>
      <c r="BF358" s="220">
        <f>IF(N358="snížená",J358,0)</f>
        <v>0</v>
      </c>
      <c r="BG358" s="220">
        <f>IF(N358="zákl. přenesená",J358,0)</f>
        <v>0</v>
      </c>
      <c r="BH358" s="220">
        <f>IF(N358="sníž. přenesená",J358,0)</f>
        <v>0</v>
      </c>
      <c r="BI358" s="220">
        <f>IF(N358="nulová",J358,0)</f>
        <v>0</v>
      </c>
      <c r="BJ358" s="14" t="s">
        <v>81</v>
      </c>
      <c r="BK358" s="220">
        <f>ROUND(I358*H358,2)</f>
        <v>0</v>
      </c>
      <c r="BL358" s="14" t="s">
        <v>134</v>
      </c>
      <c r="BM358" s="219" t="s">
        <v>521</v>
      </c>
    </row>
    <row r="359" s="2" customFormat="1">
      <c r="A359" s="35"/>
      <c r="B359" s="36"/>
      <c r="C359" s="37"/>
      <c r="D359" s="221" t="s">
        <v>136</v>
      </c>
      <c r="E359" s="37"/>
      <c r="F359" s="222" t="s">
        <v>520</v>
      </c>
      <c r="G359" s="37"/>
      <c r="H359" s="37"/>
      <c r="I359" s="223"/>
      <c r="J359" s="37"/>
      <c r="K359" s="37"/>
      <c r="L359" s="41"/>
      <c r="M359" s="224"/>
      <c r="N359" s="225"/>
      <c r="O359" s="88"/>
      <c r="P359" s="88"/>
      <c r="Q359" s="88"/>
      <c r="R359" s="88"/>
      <c r="S359" s="88"/>
      <c r="T359" s="89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14" t="s">
        <v>136</v>
      </c>
      <c r="AU359" s="14" t="s">
        <v>83</v>
      </c>
    </row>
    <row r="360" s="2" customFormat="1" ht="24.15" customHeight="1">
      <c r="A360" s="35"/>
      <c r="B360" s="36"/>
      <c r="C360" s="208" t="s">
        <v>522</v>
      </c>
      <c r="D360" s="208" t="s">
        <v>129</v>
      </c>
      <c r="E360" s="209" t="s">
        <v>523</v>
      </c>
      <c r="F360" s="210" t="s">
        <v>524</v>
      </c>
      <c r="G360" s="211" t="s">
        <v>212</v>
      </c>
      <c r="H360" s="212">
        <v>1</v>
      </c>
      <c r="I360" s="213"/>
      <c r="J360" s="214">
        <f>ROUND(I360*H360,2)</f>
        <v>0</v>
      </c>
      <c r="K360" s="210" t="s">
        <v>133</v>
      </c>
      <c r="L360" s="41"/>
      <c r="M360" s="215" t="s">
        <v>1</v>
      </c>
      <c r="N360" s="216" t="s">
        <v>41</v>
      </c>
      <c r="O360" s="88"/>
      <c r="P360" s="217">
        <f>O360*H360</f>
        <v>0</v>
      </c>
      <c r="Q360" s="217">
        <v>0</v>
      </c>
      <c r="R360" s="217">
        <f>Q360*H360</f>
        <v>0</v>
      </c>
      <c r="S360" s="217">
        <v>0</v>
      </c>
      <c r="T360" s="218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19" t="s">
        <v>134</v>
      </c>
      <c r="AT360" s="219" t="s">
        <v>129</v>
      </c>
      <c r="AU360" s="219" t="s">
        <v>83</v>
      </c>
      <c r="AY360" s="14" t="s">
        <v>127</v>
      </c>
      <c r="BE360" s="220">
        <f>IF(N360="základní",J360,0)</f>
        <v>0</v>
      </c>
      <c r="BF360" s="220">
        <f>IF(N360="snížená",J360,0)</f>
        <v>0</v>
      </c>
      <c r="BG360" s="220">
        <f>IF(N360="zákl. přenesená",J360,0)</f>
        <v>0</v>
      </c>
      <c r="BH360" s="220">
        <f>IF(N360="sníž. přenesená",J360,0)</f>
        <v>0</v>
      </c>
      <c r="BI360" s="220">
        <f>IF(N360="nulová",J360,0)</f>
        <v>0</v>
      </c>
      <c r="BJ360" s="14" t="s">
        <v>81</v>
      </c>
      <c r="BK360" s="220">
        <f>ROUND(I360*H360,2)</f>
        <v>0</v>
      </c>
      <c r="BL360" s="14" t="s">
        <v>134</v>
      </c>
      <c r="BM360" s="219" t="s">
        <v>525</v>
      </c>
    </row>
    <row r="361" s="2" customFormat="1">
      <c r="A361" s="35"/>
      <c r="B361" s="36"/>
      <c r="C361" s="37"/>
      <c r="D361" s="221" t="s">
        <v>136</v>
      </c>
      <c r="E361" s="37"/>
      <c r="F361" s="222" t="s">
        <v>524</v>
      </c>
      <c r="G361" s="37"/>
      <c r="H361" s="37"/>
      <c r="I361" s="223"/>
      <c r="J361" s="37"/>
      <c r="K361" s="37"/>
      <c r="L361" s="41"/>
      <c r="M361" s="224"/>
      <c r="N361" s="225"/>
      <c r="O361" s="88"/>
      <c r="P361" s="88"/>
      <c r="Q361" s="88"/>
      <c r="R361" s="88"/>
      <c r="S361" s="88"/>
      <c r="T361" s="89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4" t="s">
        <v>136</v>
      </c>
      <c r="AU361" s="14" t="s">
        <v>83</v>
      </c>
    </row>
    <row r="362" s="2" customFormat="1">
      <c r="A362" s="35"/>
      <c r="B362" s="36"/>
      <c r="C362" s="37"/>
      <c r="D362" s="226" t="s">
        <v>137</v>
      </c>
      <c r="E362" s="37"/>
      <c r="F362" s="227" t="s">
        <v>526</v>
      </c>
      <c r="G362" s="37"/>
      <c r="H362" s="37"/>
      <c r="I362" s="223"/>
      <c r="J362" s="37"/>
      <c r="K362" s="37"/>
      <c r="L362" s="41"/>
      <c r="M362" s="224"/>
      <c r="N362" s="225"/>
      <c r="O362" s="88"/>
      <c r="P362" s="88"/>
      <c r="Q362" s="88"/>
      <c r="R362" s="88"/>
      <c r="S362" s="88"/>
      <c r="T362" s="89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T362" s="14" t="s">
        <v>137</v>
      </c>
      <c r="AU362" s="14" t="s">
        <v>83</v>
      </c>
    </row>
    <row r="363" s="2" customFormat="1" ht="16.5" customHeight="1">
      <c r="A363" s="35"/>
      <c r="B363" s="36"/>
      <c r="C363" s="229" t="s">
        <v>527</v>
      </c>
      <c r="D363" s="229" t="s">
        <v>185</v>
      </c>
      <c r="E363" s="230" t="s">
        <v>528</v>
      </c>
      <c r="F363" s="231" t="s">
        <v>529</v>
      </c>
      <c r="G363" s="232" t="s">
        <v>212</v>
      </c>
      <c r="H363" s="233">
        <v>1</v>
      </c>
      <c r="I363" s="234"/>
      <c r="J363" s="235">
        <f>ROUND(I363*H363,2)</f>
        <v>0</v>
      </c>
      <c r="K363" s="231" t="s">
        <v>133</v>
      </c>
      <c r="L363" s="236"/>
      <c r="M363" s="237" t="s">
        <v>1</v>
      </c>
      <c r="N363" s="238" t="s">
        <v>41</v>
      </c>
      <c r="O363" s="88"/>
      <c r="P363" s="217">
        <f>O363*H363</f>
        <v>0</v>
      </c>
      <c r="Q363" s="217">
        <v>0.00012</v>
      </c>
      <c r="R363" s="217">
        <f>Q363*H363</f>
        <v>0.00012</v>
      </c>
      <c r="S363" s="217">
        <v>0</v>
      </c>
      <c r="T363" s="218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19" t="s">
        <v>168</v>
      </c>
      <c r="AT363" s="219" t="s">
        <v>185</v>
      </c>
      <c r="AU363" s="219" t="s">
        <v>83</v>
      </c>
      <c r="AY363" s="14" t="s">
        <v>127</v>
      </c>
      <c r="BE363" s="220">
        <f>IF(N363="základní",J363,0)</f>
        <v>0</v>
      </c>
      <c r="BF363" s="220">
        <f>IF(N363="snížená",J363,0)</f>
        <v>0</v>
      </c>
      <c r="BG363" s="220">
        <f>IF(N363="zákl. přenesená",J363,0)</f>
        <v>0</v>
      </c>
      <c r="BH363" s="220">
        <f>IF(N363="sníž. přenesená",J363,0)</f>
        <v>0</v>
      </c>
      <c r="BI363" s="220">
        <f>IF(N363="nulová",J363,0)</f>
        <v>0</v>
      </c>
      <c r="BJ363" s="14" t="s">
        <v>81</v>
      </c>
      <c r="BK363" s="220">
        <f>ROUND(I363*H363,2)</f>
        <v>0</v>
      </c>
      <c r="BL363" s="14" t="s">
        <v>134</v>
      </c>
      <c r="BM363" s="219" t="s">
        <v>530</v>
      </c>
    </row>
    <row r="364" s="2" customFormat="1">
      <c r="A364" s="35"/>
      <c r="B364" s="36"/>
      <c r="C364" s="37"/>
      <c r="D364" s="221" t="s">
        <v>136</v>
      </c>
      <c r="E364" s="37"/>
      <c r="F364" s="222" t="s">
        <v>529</v>
      </c>
      <c r="G364" s="37"/>
      <c r="H364" s="37"/>
      <c r="I364" s="223"/>
      <c r="J364" s="37"/>
      <c r="K364" s="37"/>
      <c r="L364" s="41"/>
      <c r="M364" s="224"/>
      <c r="N364" s="225"/>
      <c r="O364" s="88"/>
      <c r="P364" s="88"/>
      <c r="Q364" s="88"/>
      <c r="R364" s="88"/>
      <c r="S364" s="88"/>
      <c r="T364" s="89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T364" s="14" t="s">
        <v>136</v>
      </c>
      <c r="AU364" s="14" t="s">
        <v>83</v>
      </c>
    </row>
    <row r="365" s="2" customFormat="1" ht="33" customHeight="1">
      <c r="A365" s="35"/>
      <c r="B365" s="36"/>
      <c r="C365" s="208" t="s">
        <v>531</v>
      </c>
      <c r="D365" s="208" t="s">
        <v>129</v>
      </c>
      <c r="E365" s="209" t="s">
        <v>532</v>
      </c>
      <c r="F365" s="210" t="s">
        <v>533</v>
      </c>
      <c r="G365" s="211" t="s">
        <v>212</v>
      </c>
      <c r="H365" s="212">
        <v>21</v>
      </c>
      <c r="I365" s="213"/>
      <c r="J365" s="214">
        <f>ROUND(I365*H365,2)</f>
        <v>0</v>
      </c>
      <c r="K365" s="210" t="s">
        <v>133</v>
      </c>
      <c r="L365" s="41"/>
      <c r="M365" s="215" t="s">
        <v>1</v>
      </c>
      <c r="N365" s="216" t="s">
        <v>41</v>
      </c>
      <c r="O365" s="88"/>
      <c r="P365" s="217">
        <f>O365*H365</f>
        <v>0</v>
      </c>
      <c r="Q365" s="217">
        <v>5.9999999999999997E-07</v>
      </c>
      <c r="R365" s="217">
        <f>Q365*H365</f>
        <v>1.26E-05</v>
      </c>
      <c r="S365" s="217">
        <v>0</v>
      </c>
      <c r="T365" s="218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19" t="s">
        <v>134</v>
      </c>
      <c r="AT365" s="219" t="s">
        <v>129</v>
      </c>
      <c r="AU365" s="219" t="s">
        <v>83</v>
      </c>
      <c r="AY365" s="14" t="s">
        <v>127</v>
      </c>
      <c r="BE365" s="220">
        <f>IF(N365="základní",J365,0)</f>
        <v>0</v>
      </c>
      <c r="BF365" s="220">
        <f>IF(N365="snížená",J365,0)</f>
        <v>0</v>
      </c>
      <c r="BG365" s="220">
        <f>IF(N365="zákl. přenesená",J365,0)</f>
        <v>0</v>
      </c>
      <c r="BH365" s="220">
        <f>IF(N365="sníž. přenesená",J365,0)</f>
        <v>0</v>
      </c>
      <c r="BI365" s="220">
        <f>IF(N365="nulová",J365,0)</f>
        <v>0</v>
      </c>
      <c r="BJ365" s="14" t="s">
        <v>81</v>
      </c>
      <c r="BK365" s="220">
        <f>ROUND(I365*H365,2)</f>
        <v>0</v>
      </c>
      <c r="BL365" s="14" t="s">
        <v>134</v>
      </c>
      <c r="BM365" s="219" t="s">
        <v>534</v>
      </c>
    </row>
    <row r="366" s="2" customFormat="1">
      <c r="A366" s="35"/>
      <c r="B366" s="36"/>
      <c r="C366" s="37"/>
      <c r="D366" s="221" t="s">
        <v>136</v>
      </c>
      <c r="E366" s="37"/>
      <c r="F366" s="222" t="s">
        <v>533</v>
      </c>
      <c r="G366" s="37"/>
      <c r="H366" s="37"/>
      <c r="I366" s="223"/>
      <c r="J366" s="37"/>
      <c r="K366" s="37"/>
      <c r="L366" s="41"/>
      <c r="M366" s="224"/>
      <c r="N366" s="225"/>
      <c r="O366" s="88"/>
      <c r="P366" s="88"/>
      <c r="Q366" s="88"/>
      <c r="R366" s="88"/>
      <c r="S366" s="88"/>
      <c r="T366" s="89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4" t="s">
        <v>136</v>
      </c>
      <c r="AU366" s="14" t="s">
        <v>83</v>
      </c>
    </row>
    <row r="367" s="2" customFormat="1">
      <c r="A367" s="35"/>
      <c r="B367" s="36"/>
      <c r="C367" s="37"/>
      <c r="D367" s="226" t="s">
        <v>137</v>
      </c>
      <c r="E367" s="37"/>
      <c r="F367" s="227" t="s">
        <v>535</v>
      </c>
      <c r="G367" s="37"/>
      <c r="H367" s="37"/>
      <c r="I367" s="223"/>
      <c r="J367" s="37"/>
      <c r="K367" s="37"/>
      <c r="L367" s="41"/>
      <c r="M367" s="224"/>
      <c r="N367" s="225"/>
      <c r="O367" s="88"/>
      <c r="P367" s="88"/>
      <c r="Q367" s="88"/>
      <c r="R367" s="88"/>
      <c r="S367" s="88"/>
      <c r="T367" s="89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4" t="s">
        <v>137</v>
      </c>
      <c r="AU367" s="14" t="s">
        <v>83</v>
      </c>
    </row>
    <row r="368" s="2" customFormat="1" ht="16.5" customHeight="1">
      <c r="A368" s="35"/>
      <c r="B368" s="36"/>
      <c r="C368" s="229" t="s">
        <v>536</v>
      </c>
      <c r="D368" s="229" t="s">
        <v>185</v>
      </c>
      <c r="E368" s="230" t="s">
        <v>537</v>
      </c>
      <c r="F368" s="231" t="s">
        <v>538</v>
      </c>
      <c r="G368" s="232" t="s">
        <v>212</v>
      </c>
      <c r="H368" s="233">
        <v>21</v>
      </c>
      <c r="I368" s="234"/>
      <c r="J368" s="235">
        <f>ROUND(I368*H368,2)</f>
        <v>0</v>
      </c>
      <c r="K368" s="231" t="s">
        <v>133</v>
      </c>
      <c r="L368" s="236"/>
      <c r="M368" s="237" t="s">
        <v>1</v>
      </c>
      <c r="N368" s="238" t="s">
        <v>41</v>
      </c>
      <c r="O368" s="88"/>
      <c r="P368" s="217">
        <f>O368*H368</f>
        <v>0</v>
      </c>
      <c r="Q368" s="217">
        <v>0.00027999999999999998</v>
      </c>
      <c r="R368" s="217">
        <f>Q368*H368</f>
        <v>0.0058799999999999998</v>
      </c>
      <c r="S368" s="217">
        <v>0</v>
      </c>
      <c r="T368" s="218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19" t="s">
        <v>168</v>
      </c>
      <c r="AT368" s="219" t="s">
        <v>185</v>
      </c>
      <c r="AU368" s="219" t="s">
        <v>83</v>
      </c>
      <c r="AY368" s="14" t="s">
        <v>127</v>
      </c>
      <c r="BE368" s="220">
        <f>IF(N368="základní",J368,0)</f>
        <v>0</v>
      </c>
      <c r="BF368" s="220">
        <f>IF(N368="snížená",J368,0)</f>
        <v>0</v>
      </c>
      <c r="BG368" s="220">
        <f>IF(N368="zákl. přenesená",J368,0)</f>
        <v>0</v>
      </c>
      <c r="BH368" s="220">
        <f>IF(N368="sníž. přenesená",J368,0)</f>
        <v>0</v>
      </c>
      <c r="BI368" s="220">
        <f>IF(N368="nulová",J368,0)</f>
        <v>0</v>
      </c>
      <c r="BJ368" s="14" t="s">
        <v>81</v>
      </c>
      <c r="BK368" s="220">
        <f>ROUND(I368*H368,2)</f>
        <v>0</v>
      </c>
      <c r="BL368" s="14" t="s">
        <v>134</v>
      </c>
      <c r="BM368" s="219" t="s">
        <v>539</v>
      </c>
    </row>
    <row r="369" s="2" customFormat="1">
      <c r="A369" s="35"/>
      <c r="B369" s="36"/>
      <c r="C369" s="37"/>
      <c r="D369" s="221" t="s">
        <v>136</v>
      </c>
      <c r="E369" s="37"/>
      <c r="F369" s="222" t="s">
        <v>538</v>
      </c>
      <c r="G369" s="37"/>
      <c r="H369" s="37"/>
      <c r="I369" s="223"/>
      <c r="J369" s="37"/>
      <c r="K369" s="37"/>
      <c r="L369" s="41"/>
      <c r="M369" s="224"/>
      <c r="N369" s="225"/>
      <c r="O369" s="88"/>
      <c r="P369" s="88"/>
      <c r="Q369" s="88"/>
      <c r="R369" s="88"/>
      <c r="S369" s="88"/>
      <c r="T369" s="89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T369" s="14" t="s">
        <v>136</v>
      </c>
      <c r="AU369" s="14" t="s">
        <v>83</v>
      </c>
    </row>
    <row r="370" s="2" customFormat="1" ht="33" customHeight="1">
      <c r="A370" s="35"/>
      <c r="B370" s="36"/>
      <c r="C370" s="208" t="s">
        <v>540</v>
      </c>
      <c r="D370" s="208" t="s">
        <v>129</v>
      </c>
      <c r="E370" s="209" t="s">
        <v>541</v>
      </c>
      <c r="F370" s="210" t="s">
        <v>542</v>
      </c>
      <c r="G370" s="211" t="s">
        <v>212</v>
      </c>
      <c r="H370" s="212">
        <v>1</v>
      </c>
      <c r="I370" s="213"/>
      <c r="J370" s="214">
        <f>ROUND(I370*H370,2)</f>
        <v>0</v>
      </c>
      <c r="K370" s="210" t="s">
        <v>133</v>
      </c>
      <c r="L370" s="41"/>
      <c r="M370" s="215" t="s">
        <v>1</v>
      </c>
      <c r="N370" s="216" t="s">
        <v>41</v>
      </c>
      <c r="O370" s="88"/>
      <c r="P370" s="217">
        <f>O370*H370</f>
        <v>0</v>
      </c>
      <c r="Q370" s="217">
        <v>5.9999999999999997E-07</v>
      </c>
      <c r="R370" s="217">
        <f>Q370*H370</f>
        <v>5.9999999999999997E-07</v>
      </c>
      <c r="S370" s="217">
        <v>0</v>
      </c>
      <c r="T370" s="218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19" t="s">
        <v>134</v>
      </c>
      <c r="AT370" s="219" t="s">
        <v>129</v>
      </c>
      <c r="AU370" s="219" t="s">
        <v>83</v>
      </c>
      <c r="AY370" s="14" t="s">
        <v>127</v>
      </c>
      <c r="BE370" s="220">
        <f>IF(N370="základní",J370,0)</f>
        <v>0</v>
      </c>
      <c r="BF370" s="220">
        <f>IF(N370="snížená",J370,0)</f>
        <v>0</v>
      </c>
      <c r="BG370" s="220">
        <f>IF(N370="zákl. přenesená",J370,0)</f>
        <v>0</v>
      </c>
      <c r="BH370" s="220">
        <f>IF(N370="sníž. přenesená",J370,0)</f>
        <v>0</v>
      </c>
      <c r="BI370" s="220">
        <f>IF(N370="nulová",J370,0)</f>
        <v>0</v>
      </c>
      <c r="BJ370" s="14" t="s">
        <v>81</v>
      </c>
      <c r="BK370" s="220">
        <f>ROUND(I370*H370,2)</f>
        <v>0</v>
      </c>
      <c r="BL370" s="14" t="s">
        <v>134</v>
      </c>
      <c r="BM370" s="219" t="s">
        <v>543</v>
      </c>
    </row>
    <row r="371" s="2" customFormat="1">
      <c r="A371" s="35"/>
      <c r="B371" s="36"/>
      <c r="C371" s="37"/>
      <c r="D371" s="221" t="s">
        <v>136</v>
      </c>
      <c r="E371" s="37"/>
      <c r="F371" s="222" t="s">
        <v>542</v>
      </c>
      <c r="G371" s="37"/>
      <c r="H371" s="37"/>
      <c r="I371" s="223"/>
      <c r="J371" s="37"/>
      <c r="K371" s="37"/>
      <c r="L371" s="41"/>
      <c r="M371" s="224"/>
      <c r="N371" s="225"/>
      <c r="O371" s="88"/>
      <c r="P371" s="88"/>
      <c r="Q371" s="88"/>
      <c r="R371" s="88"/>
      <c r="S371" s="88"/>
      <c r="T371" s="89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4" t="s">
        <v>136</v>
      </c>
      <c r="AU371" s="14" t="s">
        <v>83</v>
      </c>
    </row>
    <row r="372" s="2" customFormat="1">
      <c r="A372" s="35"/>
      <c r="B372" s="36"/>
      <c r="C372" s="37"/>
      <c r="D372" s="226" t="s">
        <v>137</v>
      </c>
      <c r="E372" s="37"/>
      <c r="F372" s="227" t="s">
        <v>544</v>
      </c>
      <c r="G372" s="37"/>
      <c r="H372" s="37"/>
      <c r="I372" s="223"/>
      <c r="J372" s="37"/>
      <c r="K372" s="37"/>
      <c r="L372" s="41"/>
      <c r="M372" s="224"/>
      <c r="N372" s="225"/>
      <c r="O372" s="88"/>
      <c r="P372" s="88"/>
      <c r="Q372" s="88"/>
      <c r="R372" s="88"/>
      <c r="S372" s="88"/>
      <c r="T372" s="89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T372" s="14" t="s">
        <v>137</v>
      </c>
      <c r="AU372" s="14" t="s">
        <v>83</v>
      </c>
    </row>
    <row r="373" s="2" customFormat="1" ht="24.15" customHeight="1">
      <c r="A373" s="35"/>
      <c r="B373" s="36"/>
      <c r="C373" s="229" t="s">
        <v>545</v>
      </c>
      <c r="D373" s="229" t="s">
        <v>185</v>
      </c>
      <c r="E373" s="230" t="s">
        <v>546</v>
      </c>
      <c r="F373" s="231" t="s">
        <v>547</v>
      </c>
      <c r="G373" s="232" t="s">
        <v>212</v>
      </c>
      <c r="H373" s="233">
        <v>1</v>
      </c>
      <c r="I373" s="234"/>
      <c r="J373" s="235">
        <f>ROUND(I373*H373,2)</f>
        <v>0</v>
      </c>
      <c r="K373" s="231" t="s">
        <v>133</v>
      </c>
      <c r="L373" s="236"/>
      <c r="M373" s="237" t="s">
        <v>1</v>
      </c>
      <c r="N373" s="238" t="s">
        <v>41</v>
      </c>
      <c r="O373" s="88"/>
      <c r="P373" s="217">
        <f>O373*H373</f>
        <v>0</v>
      </c>
      <c r="Q373" s="217">
        <v>0.00062</v>
      </c>
      <c r="R373" s="217">
        <f>Q373*H373</f>
        <v>0.00062</v>
      </c>
      <c r="S373" s="217">
        <v>0</v>
      </c>
      <c r="T373" s="218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19" t="s">
        <v>168</v>
      </c>
      <c r="AT373" s="219" t="s">
        <v>185</v>
      </c>
      <c r="AU373" s="219" t="s">
        <v>83</v>
      </c>
      <c r="AY373" s="14" t="s">
        <v>127</v>
      </c>
      <c r="BE373" s="220">
        <f>IF(N373="základní",J373,0)</f>
        <v>0</v>
      </c>
      <c r="BF373" s="220">
        <f>IF(N373="snížená",J373,0)</f>
        <v>0</v>
      </c>
      <c r="BG373" s="220">
        <f>IF(N373="zákl. přenesená",J373,0)</f>
        <v>0</v>
      </c>
      <c r="BH373" s="220">
        <f>IF(N373="sníž. přenesená",J373,0)</f>
        <v>0</v>
      </c>
      <c r="BI373" s="220">
        <f>IF(N373="nulová",J373,0)</f>
        <v>0</v>
      </c>
      <c r="BJ373" s="14" t="s">
        <v>81</v>
      </c>
      <c r="BK373" s="220">
        <f>ROUND(I373*H373,2)</f>
        <v>0</v>
      </c>
      <c r="BL373" s="14" t="s">
        <v>134</v>
      </c>
      <c r="BM373" s="219" t="s">
        <v>548</v>
      </c>
    </row>
    <row r="374" s="2" customFormat="1">
      <c r="A374" s="35"/>
      <c r="B374" s="36"/>
      <c r="C374" s="37"/>
      <c r="D374" s="221" t="s">
        <v>136</v>
      </c>
      <c r="E374" s="37"/>
      <c r="F374" s="222" t="s">
        <v>547</v>
      </c>
      <c r="G374" s="37"/>
      <c r="H374" s="37"/>
      <c r="I374" s="223"/>
      <c r="J374" s="37"/>
      <c r="K374" s="37"/>
      <c r="L374" s="41"/>
      <c r="M374" s="224"/>
      <c r="N374" s="225"/>
      <c r="O374" s="88"/>
      <c r="P374" s="88"/>
      <c r="Q374" s="88"/>
      <c r="R374" s="88"/>
      <c r="S374" s="88"/>
      <c r="T374" s="89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T374" s="14" t="s">
        <v>136</v>
      </c>
      <c r="AU374" s="14" t="s">
        <v>83</v>
      </c>
    </row>
    <row r="375" s="2" customFormat="1" ht="33" customHeight="1">
      <c r="A375" s="35"/>
      <c r="B375" s="36"/>
      <c r="C375" s="208" t="s">
        <v>549</v>
      </c>
      <c r="D375" s="208" t="s">
        <v>129</v>
      </c>
      <c r="E375" s="209" t="s">
        <v>550</v>
      </c>
      <c r="F375" s="210" t="s">
        <v>551</v>
      </c>
      <c r="G375" s="211" t="s">
        <v>212</v>
      </c>
      <c r="H375" s="212">
        <v>10</v>
      </c>
      <c r="I375" s="213"/>
      <c r="J375" s="214">
        <f>ROUND(I375*H375,2)</f>
        <v>0</v>
      </c>
      <c r="K375" s="210" t="s">
        <v>133</v>
      </c>
      <c r="L375" s="41"/>
      <c r="M375" s="215" t="s">
        <v>1</v>
      </c>
      <c r="N375" s="216" t="s">
        <v>41</v>
      </c>
      <c r="O375" s="88"/>
      <c r="P375" s="217">
        <f>O375*H375</f>
        <v>0</v>
      </c>
      <c r="Q375" s="217">
        <v>8.5000000000000001E-07</v>
      </c>
      <c r="R375" s="217">
        <f>Q375*H375</f>
        <v>8.4999999999999999E-06</v>
      </c>
      <c r="S375" s="217">
        <v>0</v>
      </c>
      <c r="T375" s="218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19" t="s">
        <v>134</v>
      </c>
      <c r="AT375" s="219" t="s">
        <v>129</v>
      </c>
      <c r="AU375" s="219" t="s">
        <v>83</v>
      </c>
      <c r="AY375" s="14" t="s">
        <v>127</v>
      </c>
      <c r="BE375" s="220">
        <f>IF(N375="základní",J375,0)</f>
        <v>0</v>
      </c>
      <c r="BF375" s="220">
        <f>IF(N375="snížená",J375,0)</f>
        <v>0</v>
      </c>
      <c r="BG375" s="220">
        <f>IF(N375="zákl. přenesená",J375,0)</f>
        <v>0</v>
      </c>
      <c r="BH375" s="220">
        <f>IF(N375="sníž. přenesená",J375,0)</f>
        <v>0</v>
      </c>
      <c r="BI375" s="220">
        <f>IF(N375="nulová",J375,0)</f>
        <v>0</v>
      </c>
      <c r="BJ375" s="14" t="s">
        <v>81</v>
      </c>
      <c r="BK375" s="220">
        <f>ROUND(I375*H375,2)</f>
        <v>0</v>
      </c>
      <c r="BL375" s="14" t="s">
        <v>134</v>
      </c>
      <c r="BM375" s="219" t="s">
        <v>552</v>
      </c>
    </row>
    <row r="376" s="2" customFormat="1">
      <c r="A376" s="35"/>
      <c r="B376" s="36"/>
      <c r="C376" s="37"/>
      <c r="D376" s="221" t="s">
        <v>136</v>
      </c>
      <c r="E376" s="37"/>
      <c r="F376" s="222" t="s">
        <v>551</v>
      </c>
      <c r="G376" s="37"/>
      <c r="H376" s="37"/>
      <c r="I376" s="223"/>
      <c r="J376" s="37"/>
      <c r="K376" s="37"/>
      <c r="L376" s="41"/>
      <c r="M376" s="224"/>
      <c r="N376" s="225"/>
      <c r="O376" s="88"/>
      <c r="P376" s="88"/>
      <c r="Q376" s="88"/>
      <c r="R376" s="88"/>
      <c r="S376" s="88"/>
      <c r="T376" s="89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14" t="s">
        <v>136</v>
      </c>
      <c r="AU376" s="14" t="s">
        <v>83</v>
      </c>
    </row>
    <row r="377" s="2" customFormat="1">
      <c r="A377" s="35"/>
      <c r="B377" s="36"/>
      <c r="C377" s="37"/>
      <c r="D377" s="226" t="s">
        <v>137</v>
      </c>
      <c r="E377" s="37"/>
      <c r="F377" s="227" t="s">
        <v>553</v>
      </c>
      <c r="G377" s="37"/>
      <c r="H377" s="37"/>
      <c r="I377" s="223"/>
      <c r="J377" s="37"/>
      <c r="K377" s="37"/>
      <c r="L377" s="41"/>
      <c r="M377" s="224"/>
      <c r="N377" s="225"/>
      <c r="O377" s="88"/>
      <c r="P377" s="88"/>
      <c r="Q377" s="88"/>
      <c r="R377" s="88"/>
      <c r="S377" s="88"/>
      <c r="T377" s="89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4" t="s">
        <v>137</v>
      </c>
      <c r="AU377" s="14" t="s">
        <v>83</v>
      </c>
    </row>
    <row r="378" s="2" customFormat="1" ht="16.5" customHeight="1">
      <c r="A378" s="35"/>
      <c r="B378" s="36"/>
      <c r="C378" s="229" t="s">
        <v>554</v>
      </c>
      <c r="D378" s="229" t="s">
        <v>185</v>
      </c>
      <c r="E378" s="230" t="s">
        <v>555</v>
      </c>
      <c r="F378" s="231" t="s">
        <v>556</v>
      </c>
      <c r="G378" s="232" t="s">
        <v>212</v>
      </c>
      <c r="H378" s="233">
        <v>10</v>
      </c>
      <c r="I378" s="234"/>
      <c r="J378" s="235">
        <f>ROUND(I378*H378,2)</f>
        <v>0</v>
      </c>
      <c r="K378" s="231" t="s">
        <v>133</v>
      </c>
      <c r="L378" s="236"/>
      <c r="M378" s="237" t="s">
        <v>1</v>
      </c>
      <c r="N378" s="238" t="s">
        <v>41</v>
      </c>
      <c r="O378" s="88"/>
      <c r="P378" s="217">
        <f>O378*H378</f>
        <v>0</v>
      </c>
      <c r="Q378" s="217">
        <v>0.00035</v>
      </c>
      <c r="R378" s="217">
        <f>Q378*H378</f>
        <v>0.0035000000000000001</v>
      </c>
      <c r="S378" s="217">
        <v>0</v>
      </c>
      <c r="T378" s="218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19" t="s">
        <v>168</v>
      </c>
      <c r="AT378" s="219" t="s">
        <v>185</v>
      </c>
      <c r="AU378" s="219" t="s">
        <v>83</v>
      </c>
      <c r="AY378" s="14" t="s">
        <v>127</v>
      </c>
      <c r="BE378" s="220">
        <f>IF(N378="základní",J378,0)</f>
        <v>0</v>
      </c>
      <c r="BF378" s="220">
        <f>IF(N378="snížená",J378,0)</f>
        <v>0</v>
      </c>
      <c r="BG378" s="220">
        <f>IF(N378="zákl. přenesená",J378,0)</f>
        <v>0</v>
      </c>
      <c r="BH378" s="220">
        <f>IF(N378="sníž. přenesená",J378,0)</f>
        <v>0</v>
      </c>
      <c r="BI378" s="220">
        <f>IF(N378="nulová",J378,0)</f>
        <v>0</v>
      </c>
      <c r="BJ378" s="14" t="s">
        <v>81</v>
      </c>
      <c r="BK378" s="220">
        <f>ROUND(I378*H378,2)</f>
        <v>0</v>
      </c>
      <c r="BL378" s="14" t="s">
        <v>134</v>
      </c>
      <c r="BM378" s="219" t="s">
        <v>557</v>
      </c>
    </row>
    <row r="379" s="2" customFormat="1">
      <c r="A379" s="35"/>
      <c r="B379" s="36"/>
      <c r="C379" s="37"/>
      <c r="D379" s="221" t="s">
        <v>136</v>
      </c>
      <c r="E379" s="37"/>
      <c r="F379" s="222" t="s">
        <v>556</v>
      </c>
      <c r="G379" s="37"/>
      <c r="H379" s="37"/>
      <c r="I379" s="223"/>
      <c r="J379" s="37"/>
      <c r="K379" s="37"/>
      <c r="L379" s="41"/>
      <c r="M379" s="224"/>
      <c r="N379" s="225"/>
      <c r="O379" s="88"/>
      <c r="P379" s="88"/>
      <c r="Q379" s="88"/>
      <c r="R379" s="88"/>
      <c r="S379" s="88"/>
      <c r="T379" s="89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T379" s="14" t="s">
        <v>136</v>
      </c>
      <c r="AU379" s="14" t="s">
        <v>83</v>
      </c>
    </row>
    <row r="380" s="2" customFormat="1" ht="33" customHeight="1">
      <c r="A380" s="35"/>
      <c r="B380" s="36"/>
      <c r="C380" s="208" t="s">
        <v>558</v>
      </c>
      <c r="D380" s="208" t="s">
        <v>129</v>
      </c>
      <c r="E380" s="209" t="s">
        <v>559</v>
      </c>
      <c r="F380" s="210" t="s">
        <v>560</v>
      </c>
      <c r="G380" s="211" t="s">
        <v>212</v>
      </c>
      <c r="H380" s="212">
        <v>4</v>
      </c>
      <c r="I380" s="213"/>
      <c r="J380" s="214">
        <f>ROUND(I380*H380,2)</f>
        <v>0</v>
      </c>
      <c r="K380" s="210" t="s">
        <v>133</v>
      </c>
      <c r="L380" s="41"/>
      <c r="M380" s="215" t="s">
        <v>1</v>
      </c>
      <c r="N380" s="216" t="s">
        <v>41</v>
      </c>
      <c r="O380" s="88"/>
      <c r="P380" s="217">
        <f>O380*H380</f>
        <v>0</v>
      </c>
      <c r="Q380" s="217">
        <v>8.5000000000000001E-07</v>
      </c>
      <c r="R380" s="217">
        <f>Q380*H380</f>
        <v>3.4000000000000001E-06</v>
      </c>
      <c r="S380" s="217">
        <v>0</v>
      </c>
      <c r="T380" s="218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19" t="s">
        <v>134</v>
      </c>
      <c r="AT380" s="219" t="s">
        <v>129</v>
      </c>
      <c r="AU380" s="219" t="s">
        <v>83</v>
      </c>
      <c r="AY380" s="14" t="s">
        <v>127</v>
      </c>
      <c r="BE380" s="220">
        <f>IF(N380="základní",J380,0)</f>
        <v>0</v>
      </c>
      <c r="BF380" s="220">
        <f>IF(N380="snížená",J380,0)</f>
        <v>0</v>
      </c>
      <c r="BG380" s="220">
        <f>IF(N380="zákl. přenesená",J380,0)</f>
        <v>0</v>
      </c>
      <c r="BH380" s="220">
        <f>IF(N380="sníž. přenesená",J380,0)</f>
        <v>0</v>
      </c>
      <c r="BI380" s="220">
        <f>IF(N380="nulová",J380,0)</f>
        <v>0</v>
      </c>
      <c r="BJ380" s="14" t="s">
        <v>81</v>
      </c>
      <c r="BK380" s="220">
        <f>ROUND(I380*H380,2)</f>
        <v>0</v>
      </c>
      <c r="BL380" s="14" t="s">
        <v>134</v>
      </c>
      <c r="BM380" s="219" t="s">
        <v>561</v>
      </c>
    </row>
    <row r="381" s="2" customFormat="1">
      <c r="A381" s="35"/>
      <c r="B381" s="36"/>
      <c r="C381" s="37"/>
      <c r="D381" s="221" t="s">
        <v>136</v>
      </c>
      <c r="E381" s="37"/>
      <c r="F381" s="222" t="s">
        <v>560</v>
      </c>
      <c r="G381" s="37"/>
      <c r="H381" s="37"/>
      <c r="I381" s="223"/>
      <c r="J381" s="37"/>
      <c r="K381" s="37"/>
      <c r="L381" s="41"/>
      <c r="M381" s="224"/>
      <c r="N381" s="225"/>
      <c r="O381" s="88"/>
      <c r="P381" s="88"/>
      <c r="Q381" s="88"/>
      <c r="R381" s="88"/>
      <c r="S381" s="88"/>
      <c r="T381" s="89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T381" s="14" t="s">
        <v>136</v>
      </c>
      <c r="AU381" s="14" t="s">
        <v>83</v>
      </c>
    </row>
    <row r="382" s="2" customFormat="1">
      <c r="A382" s="35"/>
      <c r="B382" s="36"/>
      <c r="C382" s="37"/>
      <c r="D382" s="226" t="s">
        <v>137</v>
      </c>
      <c r="E382" s="37"/>
      <c r="F382" s="227" t="s">
        <v>562</v>
      </c>
      <c r="G382" s="37"/>
      <c r="H382" s="37"/>
      <c r="I382" s="223"/>
      <c r="J382" s="37"/>
      <c r="K382" s="37"/>
      <c r="L382" s="41"/>
      <c r="M382" s="224"/>
      <c r="N382" s="225"/>
      <c r="O382" s="88"/>
      <c r="P382" s="88"/>
      <c r="Q382" s="88"/>
      <c r="R382" s="88"/>
      <c r="S382" s="88"/>
      <c r="T382" s="89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14" t="s">
        <v>137</v>
      </c>
      <c r="AU382" s="14" t="s">
        <v>83</v>
      </c>
    </row>
    <row r="383" s="2" customFormat="1" ht="24.15" customHeight="1">
      <c r="A383" s="35"/>
      <c r="B383" s="36"/>
      <c r="C383" s="229" t="s">
        <v>563</v>
      </c>
      <c r="D383" s="229" t="s">
        <v>185</v>
      </c>
      <c r="E383" s="230" t="s">
        <v>564</v>
      </c>
      <c r="F383" s="231" t="s">
        <v>565</v>
      </c>
      <c r="G383" s="232" t="s">
        <v>212</v>
      </c>
      <c r="H383" s="233">
        <v>2</v>
      </c>
      <c r="I383" s="234"/>
      <c r="J383" s="235">
        <f>ROUND(I383*H383,2)</f>
        <v>0</v>
      </c>
      <c r="K383" s="231" t="s">
        <v>133</v>
      </c>
      <c r="L383" s="236"/>
      <c r="M383" s="237" t="s">
        <v>1</v>
      </c>
      <c r="N383" s="238" t="s">
        <v>41</v>
      </c>
      <c r="O383" s="88"/>
      <c r="P383" s="217">
        <f>O383*H383</f>
        <v>0</v>
      </c>
      <c r="Q383" s="217">
        <v>0.00072000000000000005</v>
      </c>
      <c r="R383" s="217">
        <f>Q383*H383</f>
        <v>0.0014400000000000001</v>
      </c>
      <c r="S383" s="217">
        <v>0</v>
      </c>
      <c r="T383" s="218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19" t="s">
        <v>168</v>
      </c>
      <c r="AT383" s="219" t="s">
        <v>185</v>
      </c>
      <c r="AU383" s="219" t="s">
        <v>83</v>
      </c>
      <c r="AY383" s="14" t="s">
        <v>127</v>
      </c>
      <c r="BE383" s="220">
        <f>IF(N383="základní",J383,0)</f>
        <v>0</v>
      </c>
      <c r="BF383" s="220">
        <f>IF(N383="snížená",J383,0)</f>
        <v>0</v>
      </c>
      <c r="BG383" s="220">
        <f>IF(N383="zákl. přenesená",J383,0)</f>
        <v>0</v>
      </c>
      <c r="BH383" s="220">
        <f>IF(N383="sníž. přenesená",J383,0)</f>
        <v>0</v>
      </c>
      <c r="BI383" s="220">
        <f>IF(N383="nulová",J383,0)</f>
        <v>0</v>
      </c>
      <c r="BJ383" s="14" t="s">
        <v>81</v>
      </c>
      <c r="BK383" s="220">
        <f>ROUND(I383*H383,2)</f>
        <v>0</v>
      </c>
      <c r="BL383" s="14" t="s">
        <v>134</v>
      </c>
      <c r="BM383" s="219" t="s">
        <v>566</v>
      </c>
    </row>
    <row r="384" s="2" customFormat="1">
      <c r="A384" s="35"/>
      <c r="B384" s="36"/>
      <c r="C384" s="37"/>
      <c r="D384" s="221" t="s">
        <v>136</v>
      </c>
      <c r="E384" s="37"/>
      <c r="F384" s="222" t="s">
        <v>565</v>
      </c>
      <c r="G384" s="37"/>
      <c r="H384" s="37"/>
      <c r="I384" s="223"/>
      <c r="J384" s="37"/>
      <c r="K384" s="37"/>
      <c r="L384" s="41"/>
      <c r="M384" s="224"/>
      <c r="N384" s="225"/>
      <c r="O384" s="88"/>
      <c r="P384" s="88"/>
      <c r="Q384" s="88"/>
      <c r="R384" s="88"/>
      <c r="S384" s="88"/>
      <c r="T384" s="89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14" t="s">
        <v>136</v>
      </c>
      <c r="AU384" s="14" t="s">
        <v>83</v>
      </c>
    </row>
    <row r="385" s="2" customFormat="1" ht="24.15" customHeight="1">
      <c r="A385" s="35"/>
      <c r="B385" s="36"/>
      <c r="C385" s="229" t="s">
        <v>567</v>
      </c>
      <c r="D385" s="229" t="s">
        <v>185</v>
      </c>
      <c r="E385" s="230" t="s">
        <v>568</v>
      </c>
      <c r="F385" s="231" t="s">
        <v>569</v>
      </c>
      <c r="G385" s="232" t="s">
        <v>212</v>
      </c>
      <c r="H385" s="233">
        <v>2</v>
      </c>
      <c r="I385" s="234"/>
      <c r="J385" s="235">
        <f>ROUND(I385*H385,2)</f>
        <v>0</v>
      </c>
      <c r="K385" s="231" t="s">
        <v>133</v>
      </c>
      <c r="L385" s="236"/>
      <c r="M385" s="237" t="s">
        <v>1</v>
      </c>
      <c r="N385" s="238" t="s">
        <v>41</v>
      </c>
      <c r="O385" s="88"/>
      <c r="P385" s="217">
        <f>O385*H385</f>
        <v>0</v>
      </c>
      <c r="Q385" s="217">
        <v>0.00088000000000000003</v>
      </c>
      <c r="R385" s="217">
        <f>Q385*H385</f>
        <v>0.0017600000000000001</v>
      </c>
      <c r="S385" s="217">
        <v>0</v>
      </c>
      <c r="T385" s="218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19" t="s">
        <v>168</v>
      </c>
      <c r="AT385" s="219" t="s">
        <v>185</v>
      </c>
      <c r="AU385" s="219" t="s">
        <v>83</v>
      </c>
      <c r="AY385" s="14" t="s">
        <v>127</v>
      </c>
      <c r="BE385" s="220">
        <f>IF(N385="základní",J385,0)</f>
        <v>0</v>
      </c>
      <c r="BF385" s="220">
        <f>IF(N385="snížená",J385,0)</f>
        <v>0</v>
      </c>
      <c r="BG385" s="220">
        <f>IF(N385="zákl. přenesená",J385,0)</f>
        <v>0</v>
      </c>
      <c r="BH385" s="220">
        <f>IF(N385="sníž. přenesená",J385,0)</f>
        <v>0</v>
      </c>
      <c r="BI385" s="220">
        <f>IF(N385="nulová",J385,0)</f>
        <v>0</v>
      </c>
      <c r="BJ385" s="14" t="s">
        <v>81</v>
      </c>
      <c r="BK385" s="220">
        <f>ROUND(I385*H385,2)</f>
        <v>0</v>
      </c>
      <c r="BL385" s="14" t="s">
        <v>134</v>
      </c>
      <c r="BM385" s="219" t="s">
        <v>570</v>
      </c>
    </row>
    <row r="386" s="2" customFormat="1">
      <c r="A386" s="35"/>
      <c r="B386" s="36"/>
      <c r="C386" s="37"/>
      <c r="D386" s="221" t="s">
        <v>136</v>
      </c>
      <c r="E386" s="37"/>
      <c r="F386" s="222" t="s">
        <v>569</v>
      </c>
      <c r="G386" s="37"/>
      <c r="H386" s="37"/>
      <c r="I386" s="223"/>
      <c r="J386" s="37"/>
      <c r="K386" s="37"/>
      <c r="L386" s="41"/>
      <c r="M386" s="224"/>
      <c r="N386" s="225"/>
      <c r="O386" s="88"/>
      <c r="P386" s="88"/>
      <c r="Q386" s="88"/>
      <c r="R386" s="88"/>
      <c r="S386" s="88"/>
      <c r="T386" s="89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4" t="s">
        <v>136</v>
      </c>
      <c r="AU386" s="14" t="s">
        <v>83</v>
      </c>
    </row>
    <row r="387" s="2" customFormat="1" ht="33" customHeight="1">
      <c r="A387" s="35"/>
      <c r="B387" s="36"/>
      <c r="C387" s="208" t="s">
        <v>571</v>
      </c>
      <c r="D387" s="208" t="s">
        <v>129</v>
      </c>
      <c r="E387" s="209" t="s">
        <v>572</v>
      </c>
      <c r="F387" s="210" t="s">
        <v>573</v>
      </c>
      <c r="G387" s="211" t="s">
        <v>212</v>
      </c>
      <c r="H387" s="212">
        <v>2</v>
      </c>
      <c r="I387" s="213"/>
      <c r="J387" s="214">
        <f>ROUND(I387*H387,2)</f>
        <v>0</v>
      </c>
      <c r="K387" s="210" t="s">
        <v>133</v>
      </c>
      <c r="L387" s="41"/>
      <c r="M387" s="215" t="s">
        <v>1</v>
      </c>
      <c r="N387" s="216" t="s">
        <v>41</v>
      </c>
      <c r="O387" s="88"/>
      <c r="P387" s="217">
        <f>O387*H387</f>
        <v>0</v>
      </c>
      <c r="Q387" s="217">
        <v>8.5000000000000001E-07</v>
      </c>
      <c r="R387" s="217">
        <f>Q387*H387</f>
        <v>1.7E-06</v>
      </c>
      <c r="S387" s="217">
        <v>0</v>
      </c>
      <c r="T387" s="218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19" t="s">
        <v>134</v>
      </c>
      <c r="AT387" s="219" t="s">
        <v>129</v>
      </c>
      <c r="AU387" s="219" t="s">
        <v>83</v>
      </c>
      <c r="AY387" s="14" t="s">
        <v>127</v>
      </c>
      <c r="BE387" s="220">
        <f>IF(N387="základní",J387,0)</f>
        <v>0</v>
      </c>
      <c r="BF387" s="220">
        <f>IF(N387="snížená",J387,0)</f>
        <v>0</v>
      </c>
      <c r="BG387" s="220">
        <f>IF(N387="zákl. přenesená",J387,0)</f>
        <v>0</v>
      </c>
      <c r="BH387" s="220">
        <f>IF(N387="sníž. přenesená",J387,0)</f>
        <v>0</v>
      </c>
      <c r="BI387" s="220">
        <f>IF(N387="nulová",J387,0)</f>
        <v>0</v>
      </c>
      <c r="BJ387" s="14" t="s">
        <v>81</v>
      </c>
      <c r="BK387" s="220">
        <f>ROUND(I387*H387,2)</f>
        <v>0</v>
      </c>
      <c r="BL387" s="14" t="s">
        <v>134</v>
      </c>
      <c r="BM387" s="219" t="s">
        <v>574</v>
      </c>
    </row>
    <row r="388" s="2" customFormat="1">
      <c r="A388" s="35"/>
      <c r="B388" s="36"/>
      <c r="C388" s="37"/>
      <c r="D388" s="221" t="s">
        <v>136</v>
      </c>
      <c r="E388" s="37"/>
      <c r="F388" s="222" t="s">
        <v>573</v>
      </c>
      <c r="G388" s="37"/>
      <c r="H388" s="37"/>
      <c r="I388" s="223"/>
      <c r="J388" s="37"/>
      <c r="K388" s="37"/>
      <c r="L388" s="41"/>
      <c r="M388" s="224"/>
      <c r="N388" s="225"/>
      <c r="O388" s="88"/>
      <c r="P388" s="88"/>
      <c r="Q388" s="88"/>
      <c r="R388" s="88"/>
      <c r="S388" s="88"/>
      <c r="T388" s="89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T388" s="14" t="s">
        <v>136</v>
      </c>
      <c r="AU388" s="14" t="s">
        <v>83</v>
      </c>
    </row>
    <row r="389" s="2" customFormat="1">
      <c r="A389" s="35"/>
      <c r="B389" s="36"/>
      <c r="C389" s="37"/>
      <c r="D389" s="226" t="s">
        <v>137</v>
      </c>
      <c r="E389" s="37"/>
      <c r="F389" s="227" t="s">
        <v>575</v>
      </c>
      <c r="G389" s="37"/>
      <c r="H389" s="37"/>
      <c r="I389" s="223"/>
      <c r="J389" s="37"/>
      <c r="K389" s="37"/>
      <c r="L389" s="41"/>
      <c r="M389" s="224"/>
      <c r="N389" s="225"/>
      <c r="O389" s="88"/>
      <c r="P389" s="88"/>
      <c r="Q389" s="88"/>
      <c r="R389" s="88"/>
      <c r="S389" s="88"/>
      <c r="T389" s="89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4" t="s">
        <v>137</v>
      </c>
      <c r="AU389" s="14" t="s">
        <v>83</v>
      </c>
    </row>
    <row r="390" s="2" customFormat="1" ht="16.5" customHeight="1">
      <c r="A390" s="35"/>
      <c r="B390" s="36"/>
      <c r="C390" s="229" t="s">
        <v>576</v>
      </c>
      <c r="D390" s="229" t="s">
        <v>185</v>
      </c>
      <c r="E390" s="230" t="s">
        <v>577</v>
      </c>
      <c r="F390" s="231" t="s">
        <v>578</v>
      </c>
      <c r="G390" s="232" t="s">
        <v>212</v>
      </c>
      <c r="H390" s="233">
        <v>2</v>
      </c>
      <c r="I390" s="234"/>
      <c r="J390" s="235">
        <f>ROUND(I390*H390,2)</f>
        <v>0</v>
      </c>
      <c r="K390" s="231" t="s">
        <v>133</v>
      </c>
      <c r="L390" s="236"/>
      <c r="M390" s="237" t="s">
        <v>1</v>
      </c>
      <c r="N390" s="238" t="s">
        <v>41</v>
      </c>
      <c r="O390" s="88"/>
      <c r="P390" s="217">
        <f>O390*H390</f>
        <v>0</v>
      </c>
      <c r="Q390" s="217">
        <v>0.00025999999999999998</v>
      </c>
      <c r="R390" s="217">
        <f>Q390*H390</f>
        <v>0.00051999999999999995</v>
      </c>
      <c r="S390" s="217">
        <v>0</v>
      </c>
      <c r="T390" s="218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19" t="s">
        <v>168</v>
      </c>
      <c r="AT390" s="219" t="s">
        <v>185</v>
      </c>
      <c r="AU390" s="219" t="s">
        <v>83</v>
      </c>
      <c r="AY390" s="14" t="s">
        <v>127</v>
      </c>
      <c r="BE390" s="220">
        <f>IF(N390="základní",J390,0)</f>
        <v>0</v>
      </c>
      <c r="BF390" s="220">
        <f>IF(N390="snížená",J390,0)</f>
        <v>0</v>
      </c>
      <c r="BG390" s="220">
        <f>IF(N390="zákl. přenesená",J390,0)</f>
        <v>0</v>
      </c>
      <c r="BH390" s="220">
        <f>IF(N390="sníž. přenesená",J390,0)</f>
        <v>0</v>
      </c>
      <c r="BI390" s="220">
        <f>IF(N390="nulová",J390,0)</f>
        <v>0</v>
      </c>
      <c r="BJ390" s="14" t="s">
        <v>81</v>
      </c>
      <c r="BK390" s="220">
        <f>ROUND(I390*H390,2)</f>
        <v>0</v>
      </c>
      <c r="BL390" s="14" t="s">
        <v>134</v>
      </c>
      <c r="BM390" s="219" t="s">
        <v>579</v>
      </c>
    </row>
    <row r="391" s="2" customFormat="1">
      <c r="A391" s="35"/>
      <c r="B391" s="36"/>
      <c r="C391" s="37"/>
      <c r="D391" s="221" t="s">
        <v>136</v>
      </c>
      <c r="E391" s="37"/>
      <c r="F391" s="222" t="s">
        <v>578</v>
      </c>
      <c r="G391" s="37"/>
      <c r="H391" s="37"/>
      <c r="I391" s="223"/>
      <c r="J391" s="37"/>
      <c r="K391" s="37"/>
      <c r="L391" s="41"/>
      <c r="M391" s="224"/>
      <c r="N391" s="225"/>
      <c r="O391" s="88"/>
      <c r="P391" s="88"/>
      <c r="Q391" s="88"/>
      <c r="R391" s="88"/>
      <c r="S391" s="88"/>
      <c r="T391" s="89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T391" s="14" t="s">
        <v>136</v>
      </c>
      <c r="AU391" s="14" t="s">
        <v>83</v>
      </c>
    </row>
    <row r="392" s="2" customFormat="1" ht="33" customHeight="1">
      <c r="A392" s="35"/>
      <c r="B392" s="36"/>
      <c r="C392" s="208" t="s">
        <v>580</v>
      </c>
      <c r="D392" s="208" t="s">
        <v>129</v>
      </c>
      <c r="E392" s="209" t="s">
        <v>581</v>
      </c>
      <c r="F392" s="210" t="s">
        <v>582</v>
      </c>
      <c r="G392" s="211" t="s">
        <v>212</v>
      </c>
      <c r="H392" s="212">
        <v>3</v>
      </c>
      <c r="I392" s="213"/>
      <c r="J392" s="214">
        <f>ROUND(I392*H392,2)</f>
        <v>0</v>
      </c>
      <c r="K392" s="210" t="s">
        <v>133</v>
      </c>
      <c r="L392" s="41"/>
      <c r="M392" s="215" t="s">
        <v>1</v>
      </c>
      <c r="N392" s="216" t="s">
        <v>41</v>
      </c>
      <c r="O392" s="88"/>
      <c r="P392" s="217">
        <f>O392*H392</f>
        <v>0</v>
      </c>
      <c r="Q392" s="217">
        <v>1.2500000000000001E-06</v>
      </c>
      <c r="R392" s="217">
        <f>Q392*H392</f>
        <v>3.7500000000000005E-06</v>
      </c>
      <c r="S392" s="217">
        <v>0</v>
      </c>
      <c r="T392" s="218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19" t="s">
        <v>134</v>
      </c>
      <c r="AT392" s="219" t="s">
        <v>129</v>
      </c>
      <c r="AU392" s="219" t="s">
        <v>83</v>
      </c>
      <c r="AY392" s="14" t="s">
        <v>127</v>
      </c>
      <c r="BE392" s="220">
        <f>IF(N392="základní",J392,0)</f>
        <v>0</v>
      </c>
      <c r="BF392" s="220">
        <f>IF(N392="snížená",J392,0)</f>
        <v>0</v>
      </c>
      <c r="BG392" s="220">
        <f>IF(N392="zákl. přenesená",J392,0)</f>
        <v>0</v>
      </c>
      <c r="BH392" s="220">
        <f>IF(N392="sníž. přenesená",J392,0)</f>
        <v>0</v>
      </c>
      <c r="BI392" s="220">
        <f>IF(N392="nulová",J392,0)</f>
        <v>0</v>
      </c>
      <c r="BJ392" s="14" t="s">
        <v>81</v>
      </c>
      <c r="BK392" s="220">
        <f>ROUND(I392*H392,2)</f>
        <v>0</v>
      </c>
      <c r="BL392" s="14" t="s">
        <v>134</v>
      </c>
      <c r="BM392" s="219" t="s">
        <v>583</v>
      </c>
    </row>
    <row r="393" s="2" customFormat="1">
      <c r="A393" s="35"/>
      <c r="B393" s="36"/>
      <c r="C393" s="37"/>
      <c r="D393" s="221" t="s">
        <v>136</v>
      </c>
      <c r="E393" s="37"/>
      <c r="F393" s="222" t="s">
        <v>582</v>
      </c>
      <c r="G393" s="37"/>
      <c r="H393" s="37"/>
      <c r="I393" s="223"/>
      <c r="J393" s="37"/>
      <c r="K393" s="37"/>
      <c r="L393" s="41"/>
      <c r="M393" s="224"/>
      <c r="N393" s="225"/>
      <c r="O393" s="88"/>
      <c r="P393" s="88"/>
      <c r="Q393" s="88"/>
      <c r="R393" s="88"/>
      <c r="S393" s="88"/>
      <c r="T393" s="89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T393" s="14" t="s">
        <v>136</v>
      </c>
      <c r="AU393" s="14" t="s">
        <v>83</v>
      </c>
    </row>
    <row r="394" s="2" customFormat="1">
      <c r="A394" s="35"/>
      <c r="B394" s="36"/>
      <c r="C394" s="37"/>
      <c r="D394" s="226" t="s">
        <v>137</v>
      </c>
      <c r="E394" s="37"/>
      <c r="F394" s="227" t="s">
        <v>584</v>
      </c>
      <c r="G394" s="37"/>
      <c r="H394" s="37"/>
      <c r="I394" s="223"/>
      <c r="J394" s="37"/>
      <c r="K394" s="37"/>
      <c r="L394" s="41"/>
      <c r="M394" s="224"/>
      <c r="N394" s="225"/>
      <c r="O394" s="88"/>
      <c r="P394" s="88"/>
      <c r="Q394" s="88"/>
      <c r="R394" s="88"/>
      <c r="S394" s="88"/>
      <c r="T394" s="89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T394" s="14" t="s">
        <v>137</v>
      </c>
      <c r="AU394" s="14" t="s">
        <v>83</v>
      </c>
    </row>
    <row r="395" s="2" customFormat="1" ht="24.15" customHeight="1">
      <c r="A395" s="35"/>
      <c r="B395" s="36"/>
      <c r="C395" s="229" t="s">
        <v>585</v>
      </c>
      <c r="D395" s="229" t="s">
        <v>185</v>
      </c>
      <c r="E395" s="230" t="s">
        <v>586</v>
      </c>
      <c r="F395" s="231" t="s">
        <v>587</v>
      </c>
      <c r="G395" s="232" t="s">
        <v>212</v>
      </c>
      <c r="H395" s="233">
        <v>2</v>
      </c>
      <c r="I395" s="234"/>
      <c r="J395" s="235">
        <f>ROUND(I395*H395,2)</f>
        <v>0</v>
      </c>
      <c r="K395" s="231" t="s">
        <v>133</v>
      </c>
      <c r="L395" s="236"/>
      <c r="M395" s="237" t="s">
        <v>1</v>
      </c>
      <c r="N395" s="238" t="s">
        <v>41</v>
      </c>
      <c r="O395" s="88"/>
      <c r="P395" s="217">
        <f>O395*H395</f>
        <v>0</v>
      </c>
      <c r="Q395" s="217">
        <v>0.0012800000000000001</v>
      </c>
      <c r="R395" s="217">
        <f>Q395*H395</f>
        <v>0.0025600000000000002</v>
      </c>
      <c r="S395" s="217">
        <v>0</v>
      </c>
      <c r="T395" s="218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19" t="s">
        <v>168</v>
      </c>
      <c r="AT395" s="219" t="s">
        <v>185</v>
      </c>
      <c r="AU395" s="219" t="s">
        <v>83</v>
      </c>
      <c r="AY395" s="14" t="s">
        <v>127</v>
      </c>
      <c r="BE395" s="220">
        <f>IF(N395="základní",J395,0)</f>
        <v>0</v>
      </c>
      <c r="BF395" s="220">
        <f>IF(N395="snížená",J395,0)</f>
        <v>0</v>
      </c>
      <c r="BG395" s="220">
        <f>IF(N395="zákl. přenesená",J395,0)</f>
        <v>0</v>
      </c>
      <c r="BH395" s="220">
        <f>IF(N395="sníž. přenesená",J395,0)</f>
        <v>0</v>
      </c>
      <c r="BI395" s="220">
        <f>IF(N395="nulová",J395,0)</f>
        <v>0</v>
      </c>
      <c r="BJ395" s="14" t="s">
        <v>81</v>
      </c>
      <c r="BK395" s="220">
        <f>ROUND(I395*H395,2)</f>
        <v>0</v>
      </c>
      <c r="BL395" s="14" t="s">
        <v>134</v>
      </c>
      <c r="BM395" s="219" t="s">
        <v>588</v>
      </c>
    </row>
    <row r="396" s="2" customFormat="1">
      <c r="A396" s="35"/>
      <c r="B396" s="36"/>
      <c r="C396" s="37"/>
      <c r="D396" s="221" t="s">
        <v>136</v>
      </c>
      <c r="E396" s="37"/>
      <c r="F396" s="222" t="s">
        <v>587</v>
      </c>
      <c r="G396" s="37"/>
      <c r="H396" s="37"/>
      <c r="I396" s="223"/>
      <c r="J396" s="37"/>
      <c r="K396" s="37"/>
      <c r="L396" s="41"/>
      <c r="M396" s="224"/>
      <c r="N396" s="225"/>
      <c r="O396" s="88"/>
      <c r="P396" s="88"/>
      <c r="Q396" s="88"/>
      <c r="R396" s="88"/>
      <c r="S396" s="88"/>
      <c r="T396" s="89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T396" s="14" t="s">
        <v>136</v>
      </c>
      <c r="AU396" s="14" t="s">
        <v>83</v>
      </c>
    </row>
    <row r="397" s="2" customFormat="1" ht="24.15" customHeight="1">
      <c r="A397" s="35"/>
      <c r="B397" s="36"/>
      <c r="C397" s="229" t="s">
        <v>589</v>
      </c>
      <c r="D397" s="229" t="s">
        <v>185</v>
      </c>
      <c r="E397" s="230" t="s">
        <v>590</v>
      </c>
      <c r="F397" s="231" t="s">
        <v>591</v>
      </c>
      <c r="G397" s="232" t="s">
        <v>212</v>
      </c>
      <c r="H397" s="233">
        <v>1</v>
      </c>
      <c r="I397" s="234"/>
      <c r="J397" s="235">
        <f>ROUND(I397*H397,2)</f>
        <v>0</v>
      </c>
      <c r="K397" s="231" t="s">
        <v>133</v>
      </c>
      <c r="L397" s="236"/>
      <c r="M397" s="237" t="s">
        <v>1</v>
      </c>
      <c r="N397" s="238" t="s">
        <v>41</v>
      </c>
      <c r="O397" s="88"/>
      <c r="P397" s="217">
        <f>O397*H397</f>
        <v>0</v>
      </c>
      <c r="Q397" s="217">
        <v>0.0014300000000000001</v>
      </c>
      <c r="R397" s="217">
        <f>Q397*H397</f>
        <v>0.0014300000000000001</v>
      </c>
      <c r="S397" s="217">
        <v>0</v>
      </c>
      <c r="T397" s="218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19" t="s">
        <v>168</v>
      </c>
      <c r="AT397" s="219" t="s">
        <v>185</v>
      </c>
      <c r="AU397" s="219" t="s">
        <v>83</v>
      </c>
      <c r="AY397" s="14" t="s">
        <v>127</v>
      </c>
      <c r="BE397" s="220">
        <f>IF(N397="základní",J397,0)</f>
        <v>0</v>
      </c>
      <c r="BF397" s="220">
        <f>IF(N397="snížená",J397,0)</f>
        <v>0</v>
      </c>
      <c r="BG397" s="220">
        <f>IF(N397="zákl. přenesená",J397,0)</f>
        <v>0</v>
      </c>
      <c r="BH397" s="220">
        <f>IF(N397="sníž. přenesená",J397,0)</f>
        <v>0</v>
      </c>
      <c r="BI397" s="220">
        <f>IF(N397="nulová",J397,0)</f>
        <v>0</v>
      </c>
      <c r="BJ397" s="14" t="s">
        <v>81</v>
      </c>
      <c r="BK397" s="220">
        <f>ROUND(I397*H397,2)</f>
        <v>0</v>
      </c>
      <c r="BL397" s="14" t="s">
        <v>134</v>
      </c>
      <c r="BM397" s="219" t="s">
        <v>592</v>
      </c>
    </row>
    <row r="398" s="2" customFormat="1">
      <c r="A398" s="35"/>
      <c r="B398" s="36"/>
      <c r="C398" s="37"/>
      <c r="D398" s="221" t="s">
        <v>136</v>
      </c>
      <c r="E398" s="37"/>
      <c r="F398" s="222" t="s">
        <v>591</v>
      </c>
      <c r="G398" s="37"/>
      <c r="H398" s="37"/>
      <c r="I398" s="223"/>
      <c r="J398" s="37"/>
      <c r="K398" s="37"/>
      <c r="L398" s="41"/>
      <c r="M398" s="224"/>
      <c r="N398" s="225"/>
      <c r="O398" s="88"/>
      <c r="P398" s="88"/>
      <c r="Q398" s="88"/>
      <c r="R398" s="88"/>
      <c r="S398" s="88"/>
      <c r="T398" s="89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T398" s="14" t="s">
        <v>136</v>
      </c>
      <c r="AU398" s="14" t="s">
        <v>83</v>
      </c>
    </row>
    <row r="399" s="2" customFormat="1" ht="33" customHeight="1">
      <c r="A399" s="35"/>
      <c r="B399" s="36"/>
      <c r="C399" s="208" t="s">
        <v>593</v>
      </c>
      <c r="D399" s="208" t="s">
        <v>129</v>
      </c>
      <c r="E399" s="209" t="s">
        <v>594</v>
      </c>
      <c r="F399" s="210" t="s">
        <v>595</v>
      </c>
      <c r="G399" s="211" t="s">
        <v>212</v>
      </c>
      <c r="H399" s="212">
        <v>1</v>
      </c>
      <c r="I399" s="213"/>
      <c r="J399" s="214">
        <f>ROUND(I399*H399,2)</f>
        <v>0</v>
      </c>
      <c r="K399" s="210" t="s">
        <v>133</v>
      </c>
      <c r="L399" s="41"/>
      <c r="M399" s="215" t="s">
        <v>1</v>
      </c>
      <c r="N399" s="216" t="s">
        <v>41</v>
      </c>
      <c r="O399" s="88"/>
      <c r="P399" s="217">
        <f>O399*H399</f>
        <v>0</v>
      </c>
      <c r="Q399" s="217">
        <v>1.2500000000000001E-06</v>
      </c>
      <c r="R399" s="217">
        <f>Q399*H399</f>
        <v>1.2500000000000001E-06</v>
      </c>
      <c r="S399" s="217">
        <v>0</v>
      </c>
      <c r="T399" s="218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219" t="s">
        <v>134</v>
      </c>
      <c r="AT399" s="219" t="s">
        <v>129</v>
      </c>
      <c r="AU399" s="219" t="s">
        <v>83</v>
      </c>
      <c r="AY399" s="14" t="s">
        <v>127</v>
      </c>
      <c r="BE399" s="220">
        <f>IF(N399="základní",J399,0)</f>
        <v>0</v>
      </c>
      <c r="BF399" s="220">
        <f>IF(N399="snížená",J399,0)</f>
        <v>0</v>
      </c>
      <c r="BG399" s="220">
        <f>IF(N399="zákl. přenesená",J399,0)</f>
        <v>0</v>
      </c>
      <c r="BH399" s="220">
        <f>IF(N399="sníž. přenesená",J399,0)</f>
        <v>0</v>
      </c>
      <c r="BI399" s="220">
        <f>IF(N399="nulová",J399,0)</f>
        <v>0</v>
      </c>
      <c r="BJ399" s="14" t="s">
        <v>81</v>
      </c>
      <c r="BK399" s="220">
        <f>ROUND(I399*H399,2)</f>
        <v>0</v>
      </c>
      <c r="BL399" s="14" t="s">
        <v>134</v>
      </c>
      <c r="BM399" s="219" t="s">
        <v>596</v>
      </c>
    </row>
    <row r="400" s="2" customFormat="1">
      <c r="A400" s="35"/>
      <c r="B400" s="36"/>
      <c r="C400" s="37"/>
      <c r="D400" s="221" t="s">
        <v>136</v>
      </c>
      <c r="E400" s="37"/>
      <c r="F400" s="222" t="s">
        <v>595</v>
      </c>
      <c r="G400" s="37"/>
      <c r="H400" s="37"/>
      <c r="I400" s="223"/>
      <c r="J400" s="37"/>
      <c r="K400" s="37"/>
      <c r="L400" s="41"/>
      <c r="M400" s="224"/>
      <c r="N400" s="225"/>
      <c r="O400" s="88"/>
      <c r="P400" s="88"/>
      <c r="Q400" s="88"/>
      <c r="R400" s="88"/>
      <c r="S400" s="88"/>
      <c r="T400" s="89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T400" s="14" t="s">
        <v>136</v>
      </c>
      <c r="AU400" s="14" t="s">
        <v>83</v>
      </c>
    </row>
    <row r="401" s="2" customFormat="1">
      <c r="A401" s="35"/>
      <c r="B401" s="36"/>
      <c r="C401" s="37"/>
      <c r="D401" s="226" t="s">
        <v>137</v>
      </c>
      <c r="E401" s="37"/>
      <c r="F401" s="227" t="s">
        <v>597</v>
      </c>
      <c r="G401" s="37"/>
      <c r="H401" s="37"/>
      <c r="I401" s="223"/>
      <c r="J401" s="37"/>
      <c r="K401" s="37"/>
      <c r="L401" s="41"/>
      <c r="M401" s="224"/>
      <c r="N401" s="225"/>
      <c r="O401" s="88"/>
      <c r="P401" s="88"/>
      <c r="Q401" s="88"/>
      <c r="R401" s="88"/>
      <c r="S401" s="88"/>
      <c r="T401" s="89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4" t="s">
        <v>137</v>
      </c>
      <c r="AU401" s="14" t="s">
        <v>83</v>
      </c>
    </row>
    <row r="402" s="2" customFormat="1" ht="16.5" customHeight="1">
      <c r="A402" s="35"/>
      <c r="B402" s="36"/>
      <c r="C402" s="229" t="s">
        <v>598</v>
      </c>
      <c r="D402" s="229" t="s">
        <v>185</v>
      </c>
      <c r="E402" s="230" t="s">
        <v>599</v>
      </c>
      <c r="F402" s="231" t="s">
        <v>600</v>
      </c>
      <c r="G402" s="232" t="s">
        <v>212</v>
      </c>
      <c r="H402" s="233">
        <v>1</v>
      </c>
      <c r="I402" s="234"/>
      <c r="J402" s="235">
        <f>ROUND(I402*H402,2)</f>
        <v>0</v>
      </c>
      <c r="K402" s="231" t="s">
        <v>133</v>
      </c>
      <c r="L402" s="236"/>
      <c r="M402" s="237" t="s">
        <v>1</v>
      </c>
      <c r="N402" s="238" t="s">
        <v>41</v>
      </c>
      <c r="O402" s="88"/>
      <c r="P402" s="217">
        <f>O402*H402</f>
        <v>0</v>
      </c>
      <c r="Q402" s="217">
        <v>0.00040999999999999999</v>
      </c>
      <c r="R402" s="217">
        <f>Q402*H402</f>
        <v>0.00040999999999999999</v>
      </c>
      <c r="S402" s="217">
        <v>0</v>
      </c>
      <c r="T402" s="218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19" t="s">
        <v>168</v>
      </c>
      <c r="AT402" s="219" t="s">
        <v>185</v>
      </c>
      <c r="AU402" s="219" t="s">
        <v>83</v>
      </c>
      <c r="AY402" s="14" t="s">
        <v>127</v>
      </c>
      <c r="BE402" s="220">
        <f>IF(N402="základní",J402,0)</f>
        <v>0</v>
      </c>
      <c r="BF402" s="220">
        <f>IF(N402="snížená",J402,0)</f>
        <v>0</v>
      </c>
      <c r="BG402" s="220">
        <f>IF(N402="zákl. přenesená",J402,0)</f>
        <v>0</v>
      </c>
      <c r="BH402" s="220">
        <f>IF(N402="sníž. přenesená",J402,0)</f>
        <v>0</v>
      </c>
      <c r="BI402" s="220">
        <f>IF(N402="nulová",J402,0)</f>
        <v>0</v>
      </c>
      <c r="BJ402" s="14" t="s">
        <v>81</v>
      </c>
      <c r="BK402" s="220">
        <f>ROUND(I402*H402,2)</f>
        <v>0</v>
      </c>
      <c r="BL402" s="14" t="s">
        <v>134</v>
      </c>
      <c r="BM402" s="219" t="s">
        <v>601</v>
      </c>
    </row>
    <row r="403" s="2" customFormat="1">
      <c r="A403" s="35"/>
      <c r="B403" s="36"/>
      <c r="C403" s="37"/>
      <c r="D403" s="221" t="s">
        <v>136</v>
      </c>
      <c r="E403" s="37"/>
      <c r="F403" s="222" t="s">
        <v>600</v>
      </c>
      <c r="G403" s="37"/>
      <c r="H403" s="37"/>
      <c r="I403" s="223"/>
      <c r="J403" s="37"/>
      <c r="K403" s="37"/>
      <c r="L403" s="41"/>
      <c r="M403" s="224"/>
      <c r="N403" s="225"/>
      <c r="O403" s="88"/>
      <c r="P403" s="88"/>
      <c r="Q403" s="88"/>
      <c r="R403" s="88"/>
      <c r="S403" s="88"/>
      <c r="T403" s="89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T403" s="14" t="s">
        <v>136</v>
      </c>
      <c r="AU403" s="14" t="s">
        <v>83</v>
      </c>
    </row>
    <row r="404" s="2" customFormat="1" ht="16.5" customHeight="1">
      <c r="A404" s="35"/>
      <c r="B404" s="36"/>
      <c r="C404" s="208" t="s">
        <v>602</v>
      </c>
      <c r="D404" s="208" t="s">
        <v>129</v>
      </c>
      <c r="E404" s="209" t="s">
        <v>603</v>
      </c>
      <c r="F404" s="210" t="s">
        <v>604</v>
      </c>
      <c r="G404" s="211" t="s">
        <v>212</v>
      </c>
      <c r="H404" s="212">
        <v>1</v>
      </c>
      <c r="I404" s="213"/>
      <c r="J404" s="214">
        <f>ROUND(I404*H404,2)</f>
        <v>0</v>
      </c>
      <c r="K404" s="210" t="s">
        <v>133</v>
      </c>
      <c r="L404" s="41"/>
      <c r="M404" s="215" t="s">
        <v>1</v>
      </c>
      <c r="N404" s="216" t="s">
        <v>41</v>
      </c>
      <c r="O404" s="88"/>
      <c r="P404" s="217">
        <f>O404*H404</f>
        <v>0</v>
      </c>
      <c r="Q404" s="217">
        <v>0.00088999999999999995</v>
      </c>
      <c r="R404" s="217">
        <f>Q404*H404</f>
        <v>0.00088999999999999995</v>
      </c>
      <c r="S404" s="217">
        <v>0</v>
      </c>
      <c r="T404" s="218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19" t="s">
        <v>134</v>
      </c>
      <c r="AT404" s="219" t="s">
        <v>129</v>
      </c>
      <c r="AU404" s="219" t="s">
        <v>83</v>
      </c>
      <c r="AY404" s="14" t="s">
        <v>127</v>
      </c>
      <c r="BE404" s="220">
        <f>IF(N404="základní",J404,0)</f>
        <v>0</v>
      </c>
      <c r="BF404" s="220">
        <f>IF(N404="snížená",J404,0)</f>
        <v>0</v>
      </c>
      <c r="BG404" s="220">
        <f>IF(N404="zákl. přenesená",J404,0)</f>
        <v>0</v>
      </c>
      <c r="BH404" s="220">
        <f>IF(N404="sníž. přenesená",J404,0)</f>
        <v>0</v>
      </c>
      <c r="BI404" s="220">
        <f>IF(N404="nulová",J404,0)</f>
        <v>0</v>
      </c>
      <c r="BJ404" s="14" t="s">
        <v>81</v>
      </c>
      <c r="BK404" s="220">
        <f>ROUND(I404*H404,2)</f>
        <v>0</v>
      </c>
      <c r="BL404" s="14" t="s">
        <v>134</v>
      </c>
      <c r="BM404" s="219" t="s">
        <v>605</v>
      </c>
    </row>
    <row r="405" s="2" customFormat="1">
      <c r="A405" s="35"/>
      <c r="B405" s="36"/>
      <c r="C405" s="37"/>
      <c r="D405" s="221" t="s">
        <v>136</v>
      </c>
      <c r="E405" s="37"/>
      <c r="F405" s="222" t="s">
        <v>604</v>
      </c>
      <c r="G405" s="37"/>
      <c r="H405" s="37"/>
      <c r="I405" s="223"/>
      <c r="J405" s="37"/>
      <c r="K405" s="37"/>
      <c r="L405" s="41"/>
      <c r="M405" s="224"/>
      <c r="N405" s="225"/>
      <c r="O405" s="88"/>
      <c r="P405" s="88"/>
      <c r="Q405" s="88"/>
      <c r="R405" s="88"/>
      <c r="S405" s="88"/>
      <c r="T405" s="89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4" t="s">
        <v>136</v>
      </c>
      <c r="AU405" s="14" t="s">
        <v>83</v>
      </c>
    </row>
    <row r="406" s="2" customFormat="1">
      <c r="A406" s="35"/>
      <c r="B406" s="36"/>
      <c r="C406" s="37"/>
      <c r="D406" s="226" t="s">
        <v>137</v>
      </c>
      <c r="E406" s="37"/>
      <c r="F406" s="227" t="s">
        <v>606</v>
      </c>
      <c r="G406" s="37"/>
      <c r="H406" s="37"/>
      <c r="I406" s="223"/>
      <c r="J406" s="37"/>
      <c r="K406" s="37"/>
      <c r="L406" s="41"/>
      <c r="M406" s="224"/>
      <c r="N406" s="225"/>
      <c r="O406" s="88"/>
      <c r="P406" s="88"/>
      <c r="Q406" s="88"/>
      <c r="R406" s="88"/>
      <c r="S406" s="88"/>
      <c r="T406" s="89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14" t="s">
        <v>137</v>
      </c>
      <c r="AU406" s="14" t="s">
        <v>83</v>
      </c>
    </row>
    <row r="407" s="2" customFormat="1" ht="24.15" customHeight="1">
      <c r="A407" s="35"/>
      <c r="B407" s="36"/>
      <c r="C407" s="208" t="s">
        <v>607</v>
      </c>
      <c r="D407" s="208" t="s">
        <v>129</v>
      </c>
      <c r="E407" s="209" t="s">
        <v>608</v>
      </c>
      <c r="F407" s="210" t="s">
        <v>609</v>
      </c>
      <c r="G407" s="211" t="s">
        <v>363</v>
      </c>
      <c r="H407" s="212">
        <v>5.7000000000000002</v>
      </c>
      <c r="I407" s="213"/>
      <c r="J407" s="214">
        <f>ROUND(I407*H407,2)</f>
        <v>0</v>
      </c>
      <c r="K407" s="210" t="s">
        <v>133</v>
      </c>
      <c r="L407" s="41"/>
      <c r="M407" s="215" t="s">
        <v>1</v>
      </c>
      <c r="N407" s="216" t="s">
        <v>41</v>
      </c>
      <c r="O407" s="88"/>
      <c r="P407" s="217">
        <f>O407*H407</f>
        <v>0</v>
      </c>
      <c r="Q407" s="217">
        <v>1.6999999999999999E-07</v>
      </c>
      <c r="R407" s="217">
        <f>Q407*H407</f>
        <v>9.6899999999999996E-07</v>
      </c>
      <c r="S407" s="217">
        <v>0</v>
      </c>
      <c r="T407" s="218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19" t="s">
        <v>134</v>
      </c>
      <c r="AT407" s="219" t="s">
        <v>129</v>
      </c>
      <c r="AU407" s="219" t="s">
        <v>83</v>
      </c>
      <c r="AY407" s="14" t="s">
        <v>127</v>
      </c>
      <c r="BE407" s="220">
        <f>IF(N407="základní",J407,0)</f>
        <v>0</v>
      </c>
      <c r="BF407" s="220">
        <f>IF(N407="snížená",J407,0)</f>
        <v>0</v>
      </c>
      <c r="BG407" s="220">
        <f>IF(N407="zákl. přenesená",J407,0)</f>
        <v>0</v>
      </c>
      <c r="BH407" s="220">
        <f>IF(N407="sníž. přenesená",J407,0)</f>
        <v>0</v>
      </c>
      <c r="BI407" s="220">
        <f>IF(N407="nulová",J407,0)</f>
        <v>0</v>
      </c>
      <c r="BJ407" s="14" t="s">
        <v>81</v>
      </c>
      <c r="BK407" s="220">
        <f>ROUND(I407*H407,2)</f>
        <v>0</v>
      </c>
      <c r="BL407" s="14" t="s">
        <v>134</v>
      </c>
      <c r="BM407" s="219" t="s">
        <v>610</v>
      </c>
    </row>
    <row r="408" s="2" customFormat="1">
      <c r="A408" s="35"/>
      <c r="B408" s="36"/>
      <c r="C408" s="37"/>
      <c r="D408" s="221" t="s">
        <v>136</v>
      </c>
      <c r="E408" s="37"/>
      <c r="F408" s="222" t="s">
        <v>609</v>
      </c>
      <c r="G408" s="37"/>
      <c r="H408" s="37"/>
      <c r="I408" s="223"/>
      <c r="J408" s="37"/>
      <c r="K408" s="37"/>
      <c r="L408" s="41"/>
      <c r="M408" s="224"/>
      <c r="N408" s="225"/>
      <c r="O408" s="88"/>
      <c r="P408" s="88"/>
      <c r="Q408" s="88"/>
      <c r="R408" s="88"/>
      <c r="S408" s="88"/>
      <c r="T408" s="89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14" t="s">
        <v>136</v>
      </c>
      <c r="AU408" s="14" t="s">
        <v>83</v>
      </c>
    </row>
    <row r="409" s="2" customFormat="1">
      <c r="A409" s="35"/>
      <c r="B409" s="36"/>
      <c r="C409" s="37"/>
      <c r="D409" s="226" t="s">
        <v>137</v>
      </c>
      <c r="E409" s="37"/>
      <c r="F409" s="227" t="s">
        <v>611</v>
      </c>
      <c r="G409" s="37"/>
      <c r="H409" s="37"/>
      <c r="I409" s="223"/>
      <c r="J409" s="37"/>
      <c r="K409" s="37"/>
      <c r="L409" s="41"/>
      <c r="M409" s="224"/>
      <c r="N409" s="225"/>
      <c r="O409" s="88"/>
      <c r="P409" s="88"/>
      <c r="Q409" s="88"/>
      <c r="R409" s="88"/>
      <c r="S409" s="88"/>
      <c r="T409" s="89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T409" s="14" t="s">
        <v>137</v>
      </c>
      <c r="AU409" s="14" t="s">
        <v>83</v>
      </c>
    </row>
    <row r="410" s="2" customFormat="1" ht="21.75" customHeight="1">
      <c r="A410" s="35"/>
      <c r="B410" s="36"/>
      <c r="C410" s="208" t="s">
        <v>612</v>
      </c>
      <c r="D410" s="208" t="s">
        <v>129</v>
      </c>
      <c r="E410" s="209" t="s">
        <v>613</v>
      </c>
      <c r="F410" s="210" t="s">
        <v>614</v>
      </c>
      <c r="G410" s="211" t="s">
        <v>363</v>
      </c>
      <c r="H410" s="212">
        <v>60.770000000000003</v>
      </c>
      <c r="I410" s="213"/>
      <c r="J410" s="214">
        <f>ROUND(I410*H410,2)</f>
        <v>0</v>
      </c>
      <c r="K410" s="210" t="s">
        <v>133</v>
      </c>
      <c r="L410" s="41"/>
      <c r="M410" s="215" t="s">
        <v>1</v>
      </c>
      <c r="N410" s="216" t="s">
        <v>41</v>
      </c>
      <c r="O410" s="88"/>
      <c r="P410" s="217">
        <f>O410*H410</f>
        <v>0</v>
      </c>
      <c r="Q410" s="217">
        <v>0</v>
      </c>
      <c r="R410" s="217">
        <f>Q410*H410</f>
        <v>0</v>
      </c>
      <c r="S410" s="217">
        <v>0</v>
      </c>
      <c r="T410" s="218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19" t="s">
        <v>134</v>
      </c>
      <c r="AT410" s="219" t="s">
        <v>129</v>
      </c>
      <c r="AU410" s="219" t="s">
        <v>83</v>
      </c>
      <c r="AY410" s="14" t="s">
        <v>127</v>
      </c>
      <c r="BE410" s="220">
        <f>IF(N410="základní",J410,0)</f>
        <v>0</v>
      </c>
      <c r="BF410" s="220">
        <f>IF(N410="snížená",J410,0)</f>
        <v>0</v>
      </c>
      <c r="BG410" s="220">
        <f>IF(N410="zákl. přenesená",J410,0)</f>
        <v>0</v>
      </c>
      <c r="BH410" s="220">
        <f>IF(N410="sníž. přenesená",J410,0)</f>
        <v>0</v>
      </c>
      <c r="BI410" s="220">
        <f>IF(N410="nulová",J410,0)</f>
        <v>0</v>
      </c>
      <c r="BJ410" s="14" t="s">
        <v>81</v>
      </c>
      <c r="BK410" s="220">
        <f>ROUND(I410*H410,2)</f>
        <v>0</v>
      </c>
      <c r="BL410" s="14" t="s">
        <v>134</v>
      </c>
      <c r="BM410" s="219" t="s">
        <v>615</v>
      </c>
    </row>
    <row r="411" s="2" customFormat="1">
      <c r="A411" s="35"/>
      <c r="B411" s="36"/>
      <c r="C411" s="37"/>
      <c r="D411" s="221" t="s">
        <v>136</v>
      </c>
      <c r="E411" s="37"/>
      <c r="F411" s="222" t="s">
        <v>614</v>
      </c>
      <c r="G411" s="37"/>
      <c r="H411" s="37"/>
      <c r="I411" s="223"/>
      <c r="J411" s="37"/>
      <c r="K411" s="37"/>
      <c r="L411" s="41"/>
      <c r="M411" s="224"/>
      <c r="N411" s="225"/>
      <c r="O411" s="88"/>
      <c r="P411" s="88"/>
      <c r="Q411" s="88"/>
      <c r="R411" s="88"/>
      <c r="S411" s="88"/>
      <c r="T411" s="89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4" t="s">
        <v>136</v>
      </c>
      <c r="AU411" s="14" t="s">
        <v>83</v>
      </c>
    </row>
    <row r="412" s="2" customFormat="1">
      <c r="A412" s="35"/>
      <c r="B412" s="36"/>
      <c r="C412" s="37"/>
      <c r="D412" s="226" t="s">
        <v>137</v>
      </c>
      <c r="E412" s="37"/>
      <c r="F412" s="227" t="s">
        <v>616</v>
      </c>
      <c r="G412" s="37"/>
      <c r="H412" s="37"/>
      <c r="I412" s="223"/>
      <c r="J412" s="37"/>
      <c r="K412" s="37"/>
      <c r="L412" s="41"/>
      <c r="M412" s="224"/>
      <c r="N412" s="225"/>
      <c r="O412" s="88"/>
      <c r="P412" s="88"/>
      <c r="Q412" s="88"/>
      <c r="R412" s="88"/>
      <c r="S412" s="88"/>
      <c r="T412" s="89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T412" s="14" t="s">
        <v>137</v>
      </c>
      <c r="AU412" s="14" t="s">
        <v>83</v>
      </c>
    </row>
    <row r="413" s="2" customFormat="1" ht="21.75" customHeight="1">
      <c r="A413" s="35"/>
      <c r="B413" s="36"/>
      <c r="C413" s="208" t="s">
        <v>617</v>
      </c>
      <c r="D413" s="208" t="s">
        <v>129</v>
      </c>
      <c r="E413" s="209" t="s">
        <v>618</v>
      </c>
      <c r="F413" s="210" t="s">
        <v>619</v>
      </c>
      <c r="G413" s="211" t="s">
        <v>363</v>
      </c>
      <c r="H413" s="212">
        <v>6</v>
      </c>
      <c r="I413" s="213"/>
      <c r="J413" s="214">
        <f>ROUND(I413*H413,2)</f>
        <v>0</v>
      </c>
      <c r="K413" s="210" t="s">
        <v>133</v>
      </c>
      <c r="L413" s="41"/>
      <c r="M413" s="215" t="s">
        <v>1</v>
      </c>
      <c r="N413" s="216" t="s">
        <v>41</v>
      </c>
      <c r="O413" s="88"/>
      <c r="P413" s="217">
        <f>O413*H413</f>
        <v>0</v>
      </c>
      <c r="Q413" s="217">
        <v>0</v>
      </c>
      <c r="R413" s="217">
        <f>Q413*H413</f>
        <v>0</v>
      </c>
      <c r="S413" s="217">
        <v>0</v>
      </c>
      <c r="T413" s="218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19" t="s">
        <v>134</v>
      </c>
      <c r="AT413" s="219" t="s">
        <v>129</v>
      </c>
      <c r="AU413" s="219" t="s">
        <v>83</v>
      </c>
      <c r="AY413" s="14" t="s">
        <v>127</v>
      </c>
      <c r="BE413" s="220">
        <f>IF(N413="základní",J413,0)</f>
        <v>0</v>
      </c>
      <c r="BF413" s="220">
        <f>IF(N413="snížená",J413,0)</f>
        <v>0</v>
      </c>
      <c r="BG413" s="220">
        <f>IF(N413="zákl. přenesená",J413,0)</f>
        <v>0</v>
      </c>
      <c r="BH413" s="220">
        <f>IF(N413="sníž. přenesená",J413,0)</f>
        <v>0</v>
      </c>
      <c r="BI413" s="220">
        <f>IF(N413="nulová",J413,0)</f>
        <v>0</v>
      </c>
      <c r="BJ413" s="14" t="s">
        <v>81</v>
      </c>
      <c r="BK413" s="220">
        <f>ROUND(I413*H413,2)</f>
        <v>0</v>
      </c>
      <c r="BL413" s="14" t="s">
        <v>134</v>
      </c>
      <c r="BM413" s="219" t="s">
        <v>620</v>
      </c>
    </row>
    <row r="414" s="2" customFormat="1">
      <c r="A414" s="35"/>
      <c r="B414" s="36"/>
      <c r="C414" s="37"/>
      <c r="D414" s="221" t="s">
        <v>136</v>
      </c>
      <c r="E414" s="37"/>
      <c r="F414" s="222" t="s">
        <v>619</v>
      </c>
      <c r="G414" s="37"/>
      <c r="H414" s="37"/>
      <c r="I414" s="223"/>
      <c r="J414" s="37"/>
      <c r="K414" s="37"/>
      <c r="L414" s="41"/>
      <c r="M414" s="224"/>
      <c r="N414" s="225"/>
      <c r="O414" s="88"/>
      <c r="P414" s="88"/>
      <c r="Q414" s="88"/>
      <c r="R414" s="88"/>
      <c r="S414" s="88"/>
      <c r="T414" s="89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14" t="s">
        <v>136</v>
      </c>
      <c r="AU414" s="14" t="s">
        <v>83</v>
      </c>
    </row>
    <row r="415" s="2" customFormat="1">
      <c r="A415" s="35"/>
      <c r="B415" s="36"/>
      <c r="C415" s="37"/>
      <c r="D415" s="226" t="s">
        <v>137</v>
      </c>
      <c r="E415" s="37"/>
      <c r="F415" s="227" t="s">
        <v>621</v>
      </c>
      <c r="G415" s="37"/>
      <c r="H415" s="37"/>
      <c r="I415" s="223"/>
      <c r="J415" s="37"/>
      <c r="K415" s="37"/>
      <c r="L415" s="41"/>
      <c r="M415" s="224"/>
      <c r="N415" s="225"/>
      <c r="O415" s="88"/>
      <c r="P415" s="88"/>
      <c r="Q415" s="88"/>
      <c r="R415" s="88"/>
      <c r="S415" s="88"/>
      <c r="T415" s="89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T415" s="14" t="s">
        <v>137</v>
      </c>
      <c r="AU415" s="14" t="s">
        <v>83</v>
      </c>
    </row>
    <row r="416" s="2" customFormat="1" ht="21.75" customHeight="1">
      <c r="A416" s="35"/>
      <c r="B416" s="36"/>
      <c r="C416" s="208" t="s">
        <v>622</v>
      </c>
      <c r="D416" s="208" t="s">
        <v>129</v>
      </c>
      <c r="E416" s="209" t="s">
        <v>623</v>
      </c>
      <c r="F416" s="210" t="s">
        <v>624</v>
      </c>
      <c r="G416" s="211" t="s">
        <v>363</v>
      </c>
      <c r="H416" s="212">
        <v>8.7200000000000006</v>
      </c>
      <c r="I416" s="213"/>
      <c r="J416" s="214">
        <f>ROUND(I416*H416,2)</f>
        <v>0</v>
      </c>
      <c r="K416" s="210" t="s">
        <v>133</v>
      </c>
      <c r="L416" s="41"/>
      <c r="M416" s="215" t="s">
        <v>1</v>
      </c>
      <c r="N416" s="216" t="s">
        <v>41</v>
      </c>
      <c r="O416" s="88"/>
      <c r="P416" s="217">
        <f>O416*H416</f>
        <v>0</v>
      </c>
      <c r="Q416" s="217">
        <v>6.3E-05</v>
      </c>
      <c r="R416" s="217">
        <f>Q416*H416</f>
        <v>0.00054936000000000004</v>
      </c>
      <c r="S416" s="217">
        <v>0</v>
      </c>
      <c r="T416" s="218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19" t="s">
        <v>134</v>
      </c>
      <c r="AT416" s="219" t="s">
        <v>129</v>
      </c>
      <c r="AU416" s="219" t="s">
        <v>83</v>
      </c>
      <c r="AY416" s="14" t="s">
        <v>127</v>
      </c>
      <c r="BE416" s="220">
        <f>IF(N416="základní",J416,0)</f>
        <v>0</v>
      </c>
      <c r="BF416" s="220">
        <f>IF(N416="snížená",J416,0)</f>
        <v>0</v>
      </c>
      <c r="BG416" s="220">
        <f>IF(N416="zákl. přenesená",J416,0)</f>
        <v>0</v>
      </c>
      <c r="BH416" s="220">
        <f>IF(N416="sníž. přenesená",J416,0)</f>
        <v>0</v>
      </c>
      <c r="BI416" s="220">
        <f>IF(N416="nulová",J416,0)</f>
        <v>0</v>
      </c>
      <c r="BJ416" s="14" t="s">
        <v>81</v>
      </c>
      <c r="BK416" s="220">
        <f>ROUND(I416*H416,2)</f>
        <v>0</v>
      </c>
      <c r="BL416" s="14" t="s">
        <v>134</v>
      </c>
      <c r="BM416" s="219" t="s">
        <v>625</v>
      </c>
    </row>
    <row r="417" s="2" customFormat="1">
      <c r="A417" s="35"/>
      <c r="B417" s="36"/>
      <c r="C417" s="37"/>
      <c r="D417" s="221" t="s">
        <v>136</v>
      </c>
      <c r="E417" s="37"/>
      <c r="F417" s="222" t="s">
        <v>624</v>
      </c>
      <c r="G417" s="37"/>
      <c r="H417" s="37"/>
      <c r="I417" s="223"/>
      <c r="J417" s="37"/>
      <c r="K417" s="37"/>
      <c r="L417" s="41"/>
      <c r="M417" s="224"/>
      <c r="N417" s="225"/>
      <c r="O417" s="88"/>
      <c r="P417" s="88"/>
      <c r="Q417" s="88"/>
      <c r="R417" s="88"/>
      <c r="S417" s="88"/>
      <c r="T417" s="89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4" t="s">
        <v>136</v>
      </c>
      <c r="AU417" s="14" t="s">
        <v>83</v>
      </c>
    </row>
    <row r="418" s="2" customFormat="1">
      <c r="A418" s="35"/>
      <c r="B418" s="36"/>
      <c r="C418" s="37"/>
      <c r="D418" s="226" t="s">
        <v>137</v>
      </c>
      <c r="E418" s="37"/>
      <c r="F418" s="227" t="s">
        <v>626</v>
      </c>
      <c r="G418" s="37"/>
      <c r="H418" s="37"/>
      <c r="I418" s="223"/>
      <c r="J418" s="37"/>
      <c r="K418" s="37"/>
      <c r="L418" s="41"/>
      <c r="M418" s="224"/>
      <c r="N418" s="225"/>
      <c r="O418" s="88"/>
      <c r="P418" s="88"/>
      <c r="Q418" s="88"/>
      <c r="R418" s="88"/>
      <c r="S418" s="88"/>
      <c r="T418" s="89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T418" s="14" t="s">
        <v>137</v>
      </c>
      <c r="AU418" s="14" t="s">
        <v>83</v>
      </c>
    </row>
    <row r="419" s="12" customFormat="1" ht="22.8" customHeight="1">
      <c r="A419" s="12"/>
      <c r="B419" s="192"/>
      <c r="C419" s="193"/>
      <c r="D419" s="194" t="s">
        <v>75</v>
      </c>
      <c r="E419" s="206" t="s">
        <v>174</v>
      </c>
      <c r="F419" s="206" t="s">
        <v>627</v>
      </c>
      <c r="G419" s="193"/>
      <c r="H419" s="193"/>
      <c r="I419" s="196"/>
      <c r="J419" s="207">
        <f>BK419</f>
        <v>0</v>
      </c>
      <c r="K419" s="193"/>
      <c r="L419" s="198"/>
      <c r="M419" s="199"/>
      <c r="N419" s="200"/>
      <c r="O419" s="200"/>
      <c r="P419" s="201">
        <f>SUM(P420:P427)</f>
        <v>0</v>
      </c>
      <c r="Q419" s="200"/>
      <c r="R419" s="201">
        <f>SUM(R420:R427)</f>
        <v>2.6176852555000001</v>
      </c>
      <c r="S419" s="200"/>
      <c r="T419" s="202">
        <f>SUM(T420:T427)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03" t="s">
        <v>81</v>
      </c>
      <c r="AT419" s="204" t="s">
        <v>75</v>
      </c>
      <c r="AU419" s="204" t="s">
        <v>81</v>
      </c>
      <c r="AY419" s="203" t="s">
        <v>127</v>
      </c>
      <c r="BK419" s="205">
        <f>SUM(BK420:BK427)</f>
        <v>0</v>
      </c>
    </row>
    <row r="420" s="2" customFormat="1" ht="24.15" customHeight="1">
      <c r="A420" s="35"/>
      <c r="B420" s="36"/>
      <c r="C420" s="208" t="s">
        <v>628</v>
      </c>
      <c r="D420" s="208" t="s">
        <v>129</v>
      </c>
      <c r="E420" s="209" t="s">
        <v>629</v>
      </c>
      <c r="F420" s="210" t="s">
        <v>630</v>
      </c>
      <c r="G420" s="211" t="s">
        <v>363</v>
      </c>
      <c r="H420" s="212">
        <v>20.300000000000001</v>
      </c>
      <c r="I420" s="213"/>
      <c r="J420" s="214">
        <f>ROUND(I420*H420,2)</f>
        <v>0</v>
      </c>
      <c r="K420" s="210" t="s">
        <v>133</v>
      </c>
      <c r="L420" s="41"/>
      <c r="M420" s="215" t="s">
        <v>1</v>
      </c>
      <c r="N420" s="216" t="s">
        <v>41</v>
      </c>
      <c r="O420" s="88"/>
      <c r="P420" s="217">
        <f>O420*H420</f>
        <v>0</v>
      </c>
      <c r="Q420" s="217">
        <v>0.10094599999999999</v>
      </c>
      <c r="R420" s="217">
        <f>Q420*H420</f>
        <v>2.0492037999999999</v>
      </c>
      <c r="S420" s="217">
        <v>0</v>
      </c>
      <c r="T420" s="218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19" t="s">
        <v>134</v>
      </c>
      <c r="AT420" s="219" t="s">
        <v>129</v>
      </c>
      <c r="AU420" s="219" t="s">
        <v>83</v>
      </c>
      <c r="AY420" s="14" t="s">
        <v>127</v>
      </c>
      <c r="BE420" s="220">
        <f>IF(N420="základní",J420,0)</f>
        <v>0</v>
      </c>
      <c r="BF420" s="220">
        <f>IF(N420="snížená",J420,0)</f>
        <v>0</v>
      </c>
      <c r="BG420" s="220">
        <f>IF(N420="zákl. přenesená",J420,0)</f>
        <v>0</v>
      </c>
      <c r="BH420" s="220">
        <f>IF(N420="sníž. přenesená",J420,0)</f>
        <v>0</v>
      </c>
      <c r="BI420" s="220">
        <f>IF(N420="nulová",J420,0)</f>
        <v>0</v>
      </c>
      <c r="BJ420" s="14" t="s">
        <v>81</v>
      </c>
      <c r="BK420" s="220">
        <f>ROUND(I420*H420,2)</f>
        <v>0</v>
      </c>
      <c r="BL420" s="14" t="s">
        <v>134</v>
      </c>
      <c r="BM420" s="219" t="s">
        <v>631</v>
      </c>
    </row>
    <row r="421" s="2" customFormat="1">
      <c r="A421" s="35"/>
      <c r="B421" s="36"/>
      <c r="C421" s="37"/>
      <c r="D421" s="221" t="s">
        <v>136</v>
      </c>
      <c r="E421" s="37"/>
      <c r="F421" s="222" t="s">
        <v>630</v>
      </c>
      <c r="G421" s="37"/>
      <c r="H421" s="37"/>
      <c r="I421" s="223"/>
      <c r="J421" s="37"/>
      <c r="K421" s="37"/>
      <c r="L421" s="41"/>
      <c r="M421" s="224"/>
      <c r="N421" s="225"/>
      <c r="O421" s="88"/>
      <c r="P421" s="88"/>
      <c r="Q421" s="88"/>
      <c r="R421" s="88"/>
      <c r="S421" s="88"/>
      <c r="T421" s="89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T421" s="14" t="s">
        <v>136</v>
      </c>
      <c r="AU421" s="14" t="s">
        <v>83</v>
      </c>
    </row>
    <row r="422" s="2" customFormat="1">
      <c r="A422" s="35"/>
      <c r="B422" s="36"/>
      <c r="C422" s="37"/>
      <c r="D422" s="226" t="s">
        <v>137</v>
      </c>
      <c r="E422" s="37"/>
      <c r="F422" s="227" t="s">
        <v>632</v>
      </c>
      <c r="G422" s="37"/>
      <c r="H422" s="37"/>
      <c r="I422" s="223"/>
      <c r="J422" s="37"/>
      <c r="K422" s="37"/>
      <c r="L422" s="41"/>
      <c r="M422" s="224"/>
      <c r="N422" s="225"/>
      <c r="O422" s="88"/>
      <c r="P422" s="88"/>
      <c r="Q422" s="88"/>
      <c r="R422" s="88"/>
      <c r="S422" s="88"/>
      <c r="T422" s="89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T422" s="14" t="s">
        <v>137</v>
      </c>
      <c r="AU422" s="14" t="s">
        <v>83</v>
      </c>
    </row>
    <row r="423" s="2" customFormat="1" ht="16.5" customHeight="1">
      <c r="A423" s="35"/>
      <c r="B423" s="36"/>
      <c r="C423" s="229" t="s">
        <v>633</v>
      </c>
      <c r="D423" s="229" t="s">
        <v>185</v>
      </c>
      <c r="E423" s="230" t="s">
        <v>634</v>
      </c>
      <c r="F423" s="231" t="s">
        <v>635</v>
      </c>
      <c r="G423" s="232" t="s">
        <v>363</v>
      </c>
      <c r="H423" s="233">
        <v>20.300000000000001</v>
      </c>
      <c r="I423" s="234"/>
      <c r="J423" s="235">
        <f>ROUND(I423*H423,2)</f>
        <v>0</v>
      </c>
      <c r="K423" s="231" t="s">
        <v>342</v>
      </c>
      <c r="L423" s="236"/>
      <c r="M423" s="237" t="s">
        <v>1</v>
      </c>
      <c r="N423" s="238" t="s">
        <v>41</v>
      </c>
      <c r="O423" s="88"/>
      <c r="P423" s="217">
        <f>O423*H423</f>
        <v>0</v>
      </c>
      <c r="Q423" s="217">
        <v>0.028000000000000001</v>
      </c>
      <c r="R423" s="217">
        <f>Q423*H423</f>
        <v>0.56840000000000002</v>
      </c>
      <c r="S423" s="217">
        <v>0</v>
      </c>
      <c r="T423" s="218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19" t="s">
        <v>168</v>
      </c>
      <c r="AT423" s="219" t="s">
        <v>185</v>
      </c>
      <c r="AU423" s="219" t="s">
        <v>83</v>
      </c>
      <c r="AY423" s="14" t="s">
        <v>127</v>
      </c>
      <c r="BE423" s="220">
        <f>IF(N423="základní",J423,0)</f>
        <v>0</v>
      </c>
      <c r="BF423" s="220">
        <f>IF(N423="snížená",J423,0)</f>
        <v>0</v>
      </c>
      <c r="BG423" s="220">
        <f>IF(N423="zákl. přenesená",J423,0)</f>
        <v>0</v>
      </c>
      <c r="BH423" s="220">
        <f>IF(N423="sníž. přenesená",J423,0)</f>
        <v>0</v>
      </c>
      <c r="BI423" s="220">
        <f>IF(N423="nulová",J423,0)</f>
        <v>0</v>
      </c>
      <c r="BJ423" s="14" t="s">
        <v>81</v>
      </c>
      <c r="BK423" s="220">
        <f>ROUND(I423*H423,2)</f>
        <v>0</v>
      </c>
      <c r="BL423" s="14" t="s">
        <v>134</v>
      </c>
      <c r="BM423" s="219" t="s">
        <v>636</v>
      </c>
    </row>
    <row r="424" s="2" customFormat="1">
      <c r="A424" s="35"/>
      <c r="B424" s="36"/>
      <c r="C424" s="37"/>
      <c r="D424" s="221" t="s">
        <v>136</v>
      </c>
      <c r="E424" s="37"/>
      <c r="F424" s="222" t="s">
        <v>635</v>
      </c>
      <c r="G424" s="37"/>
      <c r="H424" s="37"/>
      <c r="I424" s="223"/>
      <c r="J424" s="37"/>
      <c r="K424" s="37"/>
      <c r="L424" s="41"/>
      <c r="M424" s="224"/>
      <c r="N424" s="225"/>
      <c r="O424" s="88"/>
      <c r="P424" s="88"/>
      <c r="Q424" s="88"/>
      <c r="R424" s="88"/>
      <c r="S424" s="88"/>
      <c r="T424" s="89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T424" s="14" t="s">
        <v>136</v>
      </c>
      <c r="AU424" s="14" t="s">
        <v>83</v>
      </c>
    </row>
    <row r="425" s="2" customFormat="1" ht="16.5" customHeight="1">
      <c r="A425" s="35"/>
      <c r="B425" s="36"/>
      <c r="C425" s="208" t="s">
        <v>637</v>
      </c>
      <c r="D425" s="208" t="s">
        <v>129</v>
      </c>
      <c r="E425" s="209" t="s">
        <v>638</v>
      </c>
      <c r="F425" s="210" t="s">
        <v>639</v>
      </c>
      <c r="G425" s="211" t="s">
        <v>363</v>
      </c>
      <c r="H425" s="212">
        <v>62.899999999999999</v>
      </c>
      <c r="I425" s="213"/>
      <c r="J425" s="214">
        <f>ROUND(I425*H425,2)</f>
        <v>0</v>
      </c>
      <c r="K425" s="210" t="s">
        <v>133</v>
      </c>
      <c r="L425" s="41"/>
      <c r="M425" s="215" t="s">
        <v>1</v>
      </c>
      <c r="N425" s="216" t="s">
        <v>41</v>
      </c>
      <c r="O425" s="88"/>
      <c r="P425" s="217">
        <f>O425*H425</f>
        <v>0</v>
      </c>
      <c r="Q425" s="217">
        <v>1.2950000000000001E-06</v>
      </c>
      <c r="R425" s="217">
        <f>Q425*H425</f>
        <v>8.1455500000000006E-05</v>
      </c>
      <c r="S425" s="217">
        <v>0</v>
      </c>
      <c r="T425" s="218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19" t="s">
        <v>134</v>
      </c>
      <c r="AT425" s="219" t="s">
        <v>129</v>
      </c>
      <c r="AU425" s="219" t="s">
        <v>83</v>
      </c>
      <c r="AY425" s="14" t="s">
        <v>127</v>
      </c>
      <c r="BE425" s="220">
        <f>IF(N425="základní",J425,0)</f>
        <v>0</v>
      </c>
      <c r="BF425" s="220">
        <f>IF(N425="snížená",J425,0)</f>
        <v>0</v>
      </c>
      <c r="BG425" s="220">
        <f>IF(N425="zákl. přenesená",J425,0)</f>
        <v>0</v>
      </c>
      <c r="BH425" s="220">
        <f>IF(N425="sníž. přenesená",J425,0)</f>
        <v>0</v>
      </c>
      <c r="BI425" s="220">
        <f>IF(N425="nulová",J425,0)</f>
        <v>0</v>
      </c>
      <c r="BJ425" s="14" t="s">
        <v>81</v>
      </c>
      <c r="BK425" s="220">
        <f>ROUND(I425*H425,2)</f>
        <v>0</v>
      </c>
      <c r="BL425" s="14" t="s">
        <v>134</v>
      </c>
      <c r="BM425" s="219" t="s">
        <v>640</v>
      </c>
    </row>
    <row r="426" s="2" customFormat="1">
      <c r="A426" s="35"/>
      <c r="B426" s="36"/>
      <c r="C426" s="37"/>
      <c r="D426" s="221" t="s">
        <v>136</v>
      </c>
      <c r="E426" s="37"/>
      <c r="F426" s="222" t="s">
        <v>639</v>
      </c>
      <c r="G426" s="37"/>
      <c r="H426" s="37"/>
      <c r="I426" s="223"/>
      <c r="J426" s="37"/>
      <c r="K426" s="37"/>
      <c r="L426" s="41"/>
      <c r="M426" s="224"/>
      <c r="N426" s="225"/>
      <c r="O426" s="88"/>
      <c r="P426" s="88"/>
      <c r="Q426" s="88"/>
      <c r="R426" s="88"/>
      <c r="S426" s="88"/>
      <c r="T426" s="89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4" t="s">
        <v>136</v>
      </c>
      <c r="AU426" s="14" t="s">
        <v>83</v>
      </c>
    </row>
    <row r="427" s="2" customFormat="1">
      <c r="A427" s="35"/>
      <c r="B427" s="36"/>
      <c r="C427" s="37"/>
      <c r="D427" s="226" t="s">
        <v>137</v>
      </c>
      <c r="E427" s="37"/>
      <c r="F427" s="227" t="s">
        <v>641</v>
      </c>
      <c r="G427" s="37"/>
      <c r="H427" s="37"/>
      <c r="I427" s="223"/>
      <c r="J427" s="37"/>
      <c r="K427" s="37"/>
      <c r="L427" s="41"/>
      <c r="M427" s="224"/>
      <c r="N427" s="225"/>
      <c r="O427" s="88"/>
      <c r="P427" s="88"/>
      <c r="Q427" s="88"/>
      <c r="R427" s="88"/>
      <c r="S427" s="88"/>
      <c r="T427" s="89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T427" s="14" t="s">
        <v>137</v>
      </c>
      <c r="AU427" s="14" t="s">
        <v>83</v>
      </c>
    </row>
    <row r="428" s="12" customFormat="1" ht="22.8" customHeight="1">
      <c r="A428" s="12"/>
      <c r="B428" s="192"/>
      <c r="C428" s="193"/>
      <c r="D428" s="194" t="s">
        <v>75</v>
      </c>
      <c r="E428" s="206" t="s">
        <v>642</v>
      </c>
      <c r="F428" s="206" t="s">
        <v>643</v>
      </c>
      <c r="G428" s="193"/>
      <c r="H428" s="193"/>
      <c r="I428" s="196"/>
      <c r="J428" s="207">
        <f>BK428</f>
        <v>0</v>
      </c>
      <c r="K428" s="193"/>
      <c r="L428" s="198"/>
      <c r="M428" s="199"/>
      <c r="N428" s="200"/>
      <c r="O428" s="200"/>
      <c r="P428" s="201">
        <f>SUM(P429:P437)</f>
        <v>0</v>
      </c>
      <c r="Q428" s="200"/>
      <c r="R428" s="201">
        <f>SUM(R429:R437)</f>
        <v>0</v>
      </c>
      <c r="S428" s="200"/>
      <c r="T428" s="202">
        <f>SUM(T429:T437)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03" t="s">
        <v>81</v>
      </c>
      <c r="AT428" s="204" t="s">
        <v>75</v>
      </c>
      <c r="AU428" s="204" t="s">
        <v>81</v>
      </c>
      <c r="AY428" s="203" t="s">
        <v>127</v>
      </c>
      <c r="BK428" s="205">
        <f>SUM(BK429:BK437)</f>
        <v>0</v>
      </c>
    </row>
    <row r="429" s="2" customFormat="1" ht="24.15" customHeight="1">
      <c r="A429" s="35"/>
      <c r="B429" s="36"/>
      <c r="C429" s="208" t="s">
        <v>644</v>
      </c>
      <c r="D429" s="208" t="s">
        <v>129</v>
      </c>
      <c r="E429" s="209" t="s">
        <v>645</v>
      </c>
      <c r="F429" s="210" t="s">
        <v>646</v>
      </c>
      <c r="G429" s="211" t="s">
        <v>171</v>
      </c>
      <c r="H429" s="212">
        <v>311.45299999999997</v>
      </c>
      <c r="I429" s="213"/>
      <c r="J429" s="214">
        <f>ROUND(I429*H429,2)</f>
        <v>0</v>
      </c>
      <c r="K429" s="210" t="s">
        <v>133</v>
      </c>
      <c r="L429" s="41"/>
      <c r="M429" s="215" t="s">
        <v>1</v>
      </c>
      <c r="N429" s="216" t="s">
        <v>41</v>
      </c>
      <c r="O429" s="88"/>
      <c r="P429" s="217">
        <f>O429*H429</f>
        <v>0</v>
      </c>
      <c r="Q429" s="217">
        <v>0</v>
      </c>
      <c r="R429" s="217">
        <f>Q429*H429</f>
        <v>0</v>
      </c>
      <c r="S429" s="217">
        <v>0</v>
      </c>
      <c r="T429" s="218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19" t="s">
        <v>134</v>
      </c>
      <c r="AT429" s="219" t="s">
        <v>129</v>
      </c>
      <c r="AU429" s="219" t="s">
        <v>83</v>
      </c>
      <c r="AY429" s="14" t="s">
        <v>127</v>
      </c>
      <c r="BE429" s="220">
        <f>IF(N429="základní",J429,0)</f>
        <v>0</v>
      </c>
      <c r="BF429" s="220">
        <f>IF(N429="snížená",J429,0)</f>
        <v>0</v>
      </c>
      <c r="BG429" s="220">
        <f>IF(N429="zákl. přenesená",J429,0)</f>
        <v>0</v>
      </c>
      <c r="BH429" s="220">
        <f>IF(N429="sníž. přenesená",J429,0)</f>
        <v>0</v>
      </c>
      <c r="BI429" s="220">
        <f>IF(N429="nulová",J429,0)</f>
        <v>0</v>
      </c>
      <c r="BJ429" s="14" t="s">
        <v>81</v>
      </c>
      <c r="BK429" s="220">
        <f>ROUND(I429*H429,2)</f>
        <v>0</v>
      </c>
      <c r="BL429" s="14" t="s">
        <v>134</v>
      </c>
      <c r="BM429" s="219" t="s">
        <v>647</v>
      </c>
    </row>
    <row r="430" s="2" customFormat="1">
      <c r="A430" s="35"/>
      <c r="B430" s="36"/>
      <c r="C430" s="37"/>
      <c r="D430" s="221" t="s">
        <v>136</v>
      </c>
      <c r="E430" s="37"/>
      <c r="F430" s="222" t="s">
        <v>646</v>
      </c>
      <c r="G430" s="37"/>
      <c r="H430" s="37"/>
      <c r="I430" s="223"/>
      <c r="J430" s="37"/>
      <c r="K430" s="37"/>
      <c r="L430" s="41"/>
      <c r="M430" s="224"/>
      <c r="N430" s="225"/>
      <c r="O430" s="88"/>
      <c r="P430" s="88"/>
      <c r="Q430" s="88"/>
      <c r="R430" s="88"/>
      <c r="S430" s="88"/>
      <c r="T430" s="89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T430" s="14" t="s">
        <v>136</v>
      </c>
      <c r="AU430" s="14" t="s">
        <v>83</v>
      </c>
    </row>
    <row r="431" s="2" customFormat="1">
      <c r="A431" s="35"/>
      <c r="B431" s="36"/>
      <c r="C431" s="37"/>
      <c r="D431" s="226" t="s">
        <v>137</v>
      </c>
      <c r="E431" s="37"/>
      <c r="F431" s="227" t="s">
        <v>648</v>
      </c>
      <c r="G431" s="37"/>
      <c r="H431" s="37"/>
      <c r="I431" s="223"/>
      <c r="J431" s="37"/>
      <c r="K431" s="37"/>
      <c r="L431" s="41"/>
      <c r="M431" s="224"/>
      <c r="N431" s="225"/>
      <c r="O431" s="88"/>
      <c r="P431" s="88"/>
      <c r="Q431" s="88"/>
      <c r="R431" s="88"/>
      <c r="S431" s="88"/>
      <c r="T431" s="89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T431" s="14" t="s">
        <v>137</v>
      </c>
      <c r="AU431" s="14" t="s">
        <v>83</v>
      </c>
    </row>
    <row r="432" s="2" customFormat="1" ht="24.15" customHeight="1">
      <c r="A432" s="35"/>
      <c r="B432" s="36"/>
      <c r="C432" s="208" t="s">
        <v>649</v>
      </c>
      <c r="D432" s="208" t="s">
        <v>129</v>
      </c>
      <c r="E432" s="209" t="s">
        <v>650</v>
      </c>
      <c r="F432" s="210" t="s">
        <v>651</v>
      </c>
      <c r="G432" s="211" t="s">
        <v>171</v>
      </c>
      <c r="H432" s="212">
        <v>4.3070000000000004</v>
      </c>
      <c r="I432" s="213"/>
      <c r="J432" s="214">
        <f>ROUND(I432*H432,2)</f>
        <v>0</v>
      </c>
      <c r="K432" s="210" t="s">
        <v>133</v>
      </c>
      <c r="L432" s="41"/>
      <c r="M432" s="215" t="s">
        <v>1</v>
      </c>
      <c r="N432" s="216" t="s">
        <v>41</v>
      </c>
      <c r="O432" s="88"/>
      <c r="P432" s="217">
        <f>O432*H432</f>
        <v>0</v>
      </c>
      <c r="Q432" s="217">
        <v>0</v>
      </c>
      <c r="R432" s="217">
        <f>Q432*H432</f>
        <v>0</v>
      </c>
      <c r="S432" s="217">
        <v>0</v>
      </c>
      <c r="T432" s="218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219" t="s">
        <v>134</v>
      </c>
      <c r="AT432" s="219" t="s">
        <v>129</v>
      </c>
      <c r="AU432" s="219" t="s">
        <v>83</v>
      </c>
      <c r="AY432" s="14" t="s">
        <v>127</v>
      </c>
      <c r="BE432" s="220">
        <f>IF(N432="základní",J432,0)</f>
        <v>0</v>
      </c>
      <c r="BF432" s="220">
        <f>IF(N432="snížená",J432,0)</f>
        <v>0</v>
      </c>
      <c r="BG432" s="220">
        <f>IF(N432="zákl. přenesená",J432,0)</f>
        <v>0</v>
      </c>
      <c r="BH432" s="220">
        <f>IF(N432="sníž. přenesená",J432,0)</f>
        <v>0</v>
      </c>
      <c r="BI432" s="220">
        <f>IF(N432="nulová",J432,0)</f>
        <v>0</v>
      </c>
      <c r="BJ432" s="14" t="s">
        <v>81</v>
      </c>
      <c r="BK432" s="220">
        <f>ROUND(I432*H432,2)</f>
        <v>0</v>
      </c>
      <c r="BL432" s="14" t="s">
        <v>134</v>
      </c>
      <c r="BM432" s="219" t="s">
        <v>652</v>
      </c>
    </row>
    <row r="433" s="2" customFormat="1">
      <c r="A433" s="35"/>
      <c r="B433" s="36"/>
      <c r="C433" s="37"/>
      <c r="D433" s="221" t="s">
        <v>136</v>
      </c>
      <c r="E433" s="37"/>
      <c r="F433" s="222" t="s">
        <v>651</v>
      </c>
      <c r="G433" s="37"/>
      <c r="H433" s="37"/>
      <c r="I433" s="223"/>
      <c r="J433" s="37"/>
      <c r="K433" s="37"/>
      <c r="L433" s="41"/>
      <c r="M433" s="224"/>
      <c r="N433" s="225"/>
      <c r="O433" s="88"/>
      <c r="P433" s="88"/>
      <c r="Q433" s="88"/>
      <c r="R433" s="88"/>
      <c r="S433" s="88"/>
      <c r="T433" s="89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T433" s="14" t="s">
        <v>136</v>
      </c>
      <c r="AU433" s="14" t="s">
        <v>83</v>
      </c>
    </row>
    <row r="434" s="2" customFormat="1">
      <c r="A434" s="35"/>
      <c r="B434" s="36"/>
      <c r="C434" s="37"/>
      <c r="D434" s="226" t="s">
        <v>137</v>
      </c>
      <c r="E434" s="37"/>
      <c r="F434" s="227" t="s">
        <v>653</v>
      </c>
      <c r="G434" s="37"/>
      <c r="H434" s="37"/>
      <c r="I434" s="223"/>
      <c r="J434" s="37"/>
      <c r="K434" s="37"/>
      <c r="L434" s="41"/>
      <c r="M434" s="224"/>
      <c r="N434" s="225"/>
      <c r="O434" s="88"/>
      <c r="P434" s="88"/>
      <c r="Q434" s="88"/>
      <c r="R434" s="88"/>
      <c r="S434" s="88"/>
      <c r="T434" s="89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T434" s="14" t="s">
        <v>137</v>
      </c>
      <c r="AU434" s="14" t="s">
        <v>83</v>
      </c>
    </row>
    <row r="435" s="2" customFormat="1" ht="24.15" customHeight="1">
      <c r="A435" s="35"/>
      <c r="B435" s="36"/>
      <c r="C435" s="208" t="s">
        <v>654</v>
      </c>
      <c r="D435" s="208" t="s">
        <v>129</v>
      </c>
      <c r="E435" s="209" t="s">
        <v>655</v>
      </c>
      <c r="F435" s="210" t="s">
        <v>656</v>
      </c>
      <c r="G435" s="211" t="s">
        <v>171</v>
      </c>
      <c r="H435" s="212">
        <v>0.13200000000000001</v>
      </c>
      <c r="I435" s="213"/>
      <c r="J435" s="214">
        <f>ROUND(I435*H435,2)</f>
        <v>0</v>
      </c>
      <c r="K435" s="210" t="s">
        <v>133</v>
      </c>
      <c r="L435" s="41"/>
      <c r="M435" s="215" t="s">
        <v>1</v>
      </c>
      <c r="N435" s="216" t="s">
        <v>41</v>
      </c>
      <c r="O435" s="88"/>
      <c r="P435" s="217">
        <f>O435*H435</f>
        <v>0</v>
      </c>
      <c r="Q435" s="217">
        <v>0</v>
      </c>
      <c r="R435" s="217">
        <f>Q435*H435</f>
        <v>0</v>
      </c>
      <c r="S435" s="217">
        <v>0</v>
      </c>
      <c r="T435" s="218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19" t="s">
        <v>134</v>
      </c>
      <c r="AT435" s="219" t="s">
        <v>129</v>
      </c>
      <c r="AU435" s="219" t="s">
        <v>83</v>
      </c>
      <c r="AY435" s="14" t="s">
        <v>127</v>
      </c>
      <c r="BE435" s="220">
        <f>IF(N435="základní",J435,0)</f>
        <v>0</v>
      </c>
      <c r="BF435" s="220">
        <f>IF(N435="snížená",J435,0)</f>
        <v>0</v>
      </c>
      <c r="BG435" s="220">
        <f>IF(N435="zákl. přenesená",J435,0)</f>
        <v>0</v>
      </c>
      <c r="BH435" s="220">
        <f>IF(N435="sníž. přenesená",J435,0)</f>
        <v>0</v>
      </c>
      <c r="BI435" s="220">
        <f>IF(N435="nulová",J435,0)</f>
        <v>0</v>
      </c>
      <c r="BJ435" s="14" t="s">
        <v>81</v>
      </c>
      <c r="BK435" s="220">
        <f>ROUND(I435*H435,2)</f>
        <v>0</v>
      </c>
      <c r="BL435" s="14" t="s">
        <v>134</v>
      </c>
      <c r="BM435" s="219" t="s">
        <v>657</v>
      </c>
    </row>
    <row r="436" s="2" customFormat="1">
      <c r="A436" s="35"/>
      <c r="B436" s="36"/>
      <c r="C436" s="37"/>
      <c r="D436" s="221" t="s">
        <v>136</v>
      </c>
      <c r="E436" s="37"/>
      <c r="F436" s="222" t="s">
        <v>656</v>
      </c>
      <c r="G436" s="37"/>
      <c r="H436" s="37"/>
      <c r="I436" s="223"/>
      <c r="J436" s="37"/>
      <c r="K436" s="37"/>
      <c r="L436" s="41"/>
      <c r="M436" s="224"/>
      <c r="N436" s="225"/>
      <c r="O436" s="88"/>
      <c r="P436" s="88"/>
      <c r="Q436" s="88"/>
      <c r="R436" s="88"/>
      <c r="S436" s="88"/>
      <c r="T436" s="89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T436" s="14" t="s">
        <v>136</v>
      </c>
      <c r="AU436" s="14" t="s">
        <v>83</v>
      </c>
    </row>
    <row r="437" s="2" customFormat="1">
      <c r="A437" s="35"/>
      <c r="B437" s="36"/>
      <c r="C437" s="37"/>
      <c r="D437" s="226" t="s">
        <v>137</v>
      </c>
      <c r="E437" s="37"/>
      <c r="F437" s="227" t="s">
        <v>658</v>
      </c>
      <c r="G437" s="37"/>
      <c r="H437" s="37"/>
      <c r="I437" s="223"/>
      <c r="J437" s="37"/>
      <c r="K437" s="37"/>
      <c r="L437" s="41"/>
      <c r="M437" s="224"/>
      <c r="N437" s="225"/>
      <c r="O437" s="88"/>
      <c r="P437" s="88"/>
      <c r="Q437" s="88"/>
      <c r="R437" s="88"/>
      <c r="S437" s="88"/>
      <c r="T437" s="89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T437" s="14" t="s">
        <v>137</v>
      </c>
      <c r="AU437" s="14" t="s">
        <v>83</v>
      </c>
    </row>
    <row r="438" s="12" customFormat="1" ht="25.92" customHeight="1">
      <c r="A438" s="12"/>
      <c r="B438" s="192"/>
      <c r="C438" s="193"/>
      <c r="D438" s="194" t="s">
        <v>75</v>
      </c>
      <c r="E438" s="195" t="s">
        <v>659</v>
      </c>
      <c r="F438" s="195" t="s">
        <v>660</v>
      </c>
      <c r="G438" s="193"/>
      <c r="H438" s="193"/>
      <c r="I438" s="196"/>
      <c r="J438" s="197">
        <f>BK438</f>
        <v>0</v>
      </c>
      <c r="K438" s="193"/>
      <c r="L438" s="198"/>
      <c r="M438" s="199"/>
      <c r="N438" s="200"/>
      <c r="O438" s="200"/>
      <c r="P438" s="201">
        <f>P439+P453+P457+P466+P496+P499+P529+P532</f>
        <v>0</v>
      </c>
      <c r="Q438" s="200"/>
      <c r="R438" s="201">
        <f>R439+R453+R457+R466+R496+R499+R529+R532</f>
        <v>0.56246262925000001</v>
      </c>
      <c r="S438" s="200"/>
      <c r="T438" s="202">
        <f>T439+T453+T457+T466+T496+T499+T529+T532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03" t="s">
        <v>83</v>
      </c>
      <c r="AT438" s="204" t="s">
        <v>75</v>
      </c>
      <c r="AU438" s="204" t="s">
        <v>76</v>
      </c>
      <c r="AY438" s="203" t="s">
        <v>127</v>
      </c>
      <c r="BK438" s="205">
        <f>BK439+BK453+BK457+BK466+BK496+BK499+BK529+BK532</f>
        <v>0</v>
      </c>
    </row>
    <row r="439" s="12" customFormat="1" ht="22.8" customHeight="1">
      <c r="A439" s="12"/>
      <c r="B439" s="192"/>
      <c r="C439" s="193"/>
      <c r="D439" s="194" t="s">
        <v>75</v>
      </c>
      <c r="E439" s="206" t="s">
        <v>661</v>
      </c>
      <c r="F439" s="206" t="s">
        <v>662</v>
      </c>
      <c r="G439" s="193"/>
      <c r="H439" s="193"/>
      <c r="I439" s="196"/>
      <c r="J439" s="207">
        <f>BK439</f>
        <v>0</v>
      </c>
      <c r="K439" s="193"/>
      <c r="L439" s="198"/>
      <c r="M439" s="199"/>
      <c r="N439" s="200"/>
      <c r="O439" s="200"/>
      <c r="P439" s="201">
        <f>SUM(P440:P452)</f>
        <v>0</v>
      </c>
      <c r="Q439" s="200"/>
      <c r="R439" s="201">
        <f>SUM(R440:R452)</f>
        <v>0.30081413425000003</v>
      </c>
      <c r="S439" s="200"/>
      <c r="T439" s="202">
        <f>SUM(T440:T452)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03" t="s">
        <v>83</v>
      </c>
      <c r="AT439" s="204" t="s">
        <v>75</v>
      </c>
      <c r="AU439" s="204" t="s">
        <v>81</v>
      </c>
      <c r="AY439" s="203" t="s">
        <v>127</v>
      </c>
      <c r="BK439" s="205">
        <f>SUM(BK440:BK452)</f>
        <v>0</v>
      </c>
    </row>
    <row r="440" s="2" customFormat="1" ht="24.15" customHeight="1">
      <c r="A440" s="35"/>
      <c r="B440" s="36"/>
      <c r="C440" s="208" t="s">
        <v>663</v>
      </c>
      <c r="D440" s="208" t="s">
        <v>129</v>
      </c>
      <c r="E440" s="209" t="s">
        <v>664</v>
      </c>
      <c r="F440" s="210" t="s">
        <v>665</v>
      </c>
      <c r="G440" s="211" t="s">
        <v>200</v>
      </c>
      <c r="H440" s="212">
        <v>43.009</v>
      </c>
      <c r="I440" s="213"/>
      <c r="J440" s="214">
        <f>ROUND(I440*H440,2)</f>
        <v>0</v>
      </c>
      <c r="K440" s="210" t="s">
        <v>133</v>
      </c>
      <c r="L440" s="41"/>
      <c r="M440" s="215" t="s">
        <v>1</v>
      </c>
      <c r="N440" s="216" t="s">
        <v>41</v>
      </c>
      <c r="O440" s="88"/>
      <c r="P440" s="217">
        <f>O440*H440</f>
        <v>0</v>
      </c>
      <c r="Q440" s="217">
        <v>0</v>
      </c>
      <c r="R440" s="217">
        <f>Q440*H440</f>
        <v>0</v>
      </c>
      <c r="S440" s="217">
        <v>0</v>
      </c>
      <c r="T440" s="218">
        <f>S440*H440</f>
        <v>0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219" t="s">
        <v>209</v>
      </c>
      <c r="AT440" s="219" t="s">
        <v>129</v>
      </c>
      <c r="AU440" s="219" t="s">
        <v>83</v>
      </c>
      <c r="AY440" s="14" t="s">
        <v>127</v>
      </c>
      <c r="BE440" s="220">
        <f>IF(N440="základní",J440,0)</f>
        <v>0</v>
      </c>
      <c r="BF440" s="220">
        <f>IF(N440="snížená",J440,0)</f>
        <v>0</v>
      </c>
      <c r="BG440" s="220">
        <f>IF(N440="zákl. přenesená",J440,0)</f>
        <v>0</v>
      </c>
      <c r="BH440" s="220">
        <f>IF(N440="sníž. přenesená",J440,0)</f>
        <v>0</v>
      </c>
      <c r="BI440" s="220">
        <f>IF(N440="nulová",J440,0)</f>
        <v>0</v>
      </c>
      <c r="BJ440" s="14" t="s">
        <v>81</v>
      </c>
      <c r="BK440" s="220">
        <f>ROUND(I440*H440,2)</f>
        <v>0</v>
      </c>
      <c r="BL440" s="14" t="s">
        <v>209</v>
      </c>
      <c r="BM440" s="219" t="s">
        <v>666</v>
      </c>
    </row>
    <row r="441" s="2" customFormat="1">
      <c r="A441" s="35"/>
      <c r="B441" s="36"/>
      <c r="C441" s="37"/>
      <c r="D441" s="221" t="s">
        <v>136</v>
      </c>
      <c r="E441" s="37"/>
      <c r="F441" s="222" t="s">
        <v>665</v>
      </c>
      <c r="G441" s="37"/>
      <c r="H441" s="37"/>
      <c r="I441" s="223"/>
      <c r="J441" s="37"/>
      <c r="K441" s="37"/>
      <c r="L441" s="41"/>
      <c r="M441" s="224"/>
      <c r="N441" s="225"/>
      <c r="O441" s="88"/>
      <c r="P441" s="88"/>
      <c r="Q441" s="88"/>
      <c r="R441" s="88"/>
      <c r="S441" s="88"/>
      <c r="T441" s="89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T441" s="14" t="s">
        <v>136</v>
      </c>
      <c r="AU441" s="14" t="s">
        <v>83</v>
      </c>
    </row>
    <row r="442" s="2" customFormat="1">
      <c r="A442" s="35"/>
      <c r="B442" s="36"/>
      <c r="C442" s="37"/>
      <c r="D442" s="226" t="s">
        <v>137</v>
      </c>
      <c r="E442" s="37"/>
      <c r="F442" s="227" t="s">
        <v>667</v>
      </c>
      <c r="G442" s="37"/>
      <c r="H442" s="37"/>
      <c r="I442" s="223"/>
      <c r="J442" s="37"/>
      <c r="K442" s="37"/>
      <c r="L442" s="41"/>
      <c r="M442" s="224"/>
      <c r="N442" s="225"/>
      <c r="O442" s="88"/>
      <c r="P442" s="88"/>
      <c r="Q442" s="88"/>
      <c r="R442" s="88"/>
      <c r="S442" s="88"/>
      <c r="T442" s="89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T442" s="14" t="s">
        <v>137</v>
      </c>
      <c r="AU442" s="14" t="s">
        <v>83</v>
      </c>
    </row>
    <row r="443" s="2" customFormat="1" ht="16.5" customHeight="1">
      <c r="A443" s="35"/>
      <c r="B443" s="36"/>
      <c r="C443" s="229" t="s">
        <v>668</v>
      </c>
      <c r="D443" s="229" t="s">
        <v>185</v>
      </c>
      <c r="E443" s="230" t="s">
        <v>669</v>
      </c>
      <c r="F443" s="231" t="s">
        <v>670</v>
      </c>
      <c r="G443" s="232" t="s">
        <v>171</v>
      </c>
      <c r="H443" s="233">
        <v>0.012999999999999999</v>
      </c>
      <c r="I443" s="234"/>
      <c r="J443" s="235">
        <f>ROUND(I443*H443,2)</f>
        <v>0</v>
      </c>
      <c r="K443" s="231" t="s">
        <v>133</v>
      </c>
      <c r="L443" s="236"/>
      <c r="M443" s="237" t="s">
        <v>1</v>
      </c>
      <c r="N443" s="238" t="s">
        <v>41</v>
      </c>
      <c r="O443" s="88"/>
      <c r="P443" s="217">
        <f>O443*H443</f>
        <v>0</v>
      </c>
      <c r="Q443" s="217">
        <v>1</v>
      </c>
      <c r="R443" s="217">
        <f>Q443*H443</f>
        <v>0.012999999999999999</v>
      </c>
      <c r="S443" s="217">
        <v>0</v>
      </c>
      <c r="T443" s="218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19" t="s">
        <v>293</v>
      </c>
      <c r="AT443" s="219" t="s">
        <v>185</v>
      </c>
      <c r="AU443" s="219" t="s">
        <v>83</v>
      </c>
      <c r="AY443" s="14" t="s">
        <v>127</v>
      </c>
      <c r="BE443" s="220">
        <f>IF(N443="základní",J443,0)</f>
        <v>0</v>
      </c>
      <c r="BF443" s="220">
        <f>IF(N443="snížená",J443,0)</f>
        <v>0</v>
      </c>
      <c r="BG443" s="220">
        <f>IF(N443="zákl. přenesená",J443,0)</f>
        <v>0</v>
      </c>
      <c r="BH443" s="220">
        <f>IF(N443="sníž. přenesená",J443,0)</f>
        <v>0</v>
      </c>
      <c r="BI443" s="220">
        <f>IF(N443="nulová",J443,0)</f>
        <v>0</v>
      </c>
      <c r="BJ443" s="14" t="s">
        <v>81</v>
      </c>
      <c r="BK443" s="220">
        <f>ROUND(I443*H443,2)</f>
        <v>0</v>
      </c>
      <c r="BL443" s="14" t="s">
        <v>209</v>
      </c>
      <c r="BM443" s="219" t="s">
        <v>671</v>
      </c>
    </row>
    <row r="444" s="2" customFormat="1">
      <c r="A444" s="35"/>
      <c r="B444" s="36"/>
      <c r="C444" s="37"/>
      <c r="D444" s="221" t="s">
        <v>136</v>
      </c>
      <c r="E444" s="37"/>
      <c r="F444" s="222" t="s">
        <v>670</v>
      </c>
      <c r="G444" s="37"/>
      <c r="H444" s="37"/>
      <c r="I444" s="223"/>
      <c r="J444" s="37"/>
      <c r="K444" s="37"/>
      <c r="L444" s="41"/>
      <c r="M444" s="224"/>
      <c r="N444" s="225"/>
      <c r="O444" s="88"/>
      <c r="P444" s="88"/>
      <c r="Q444" s="88"/>
      <c r="R444" s="88"/>
      <c r="S444" s="88"/>
      <c r="T444" s="89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4" t="s">
        <v>136</v>
      </c>
      <c r="AU444" s="14" t="s">
        <v>83</v>
      </c>
    </row>
    <row r="445" s="2" customFormat="1" ht="24.15" customHeight="1">
      <c r="A445" s="35"/>
      <c r="B445" s="36"/>
      <c r="C445" s="208" t="s">
        <v>672</v>
      </c>
      <c r="D445" s="208" t="s">
        <v>129</v>
      </c>
      <c r="E445" s="209" t="s">
        <v>673</v>
      </c>
      <c r="F445" s="210" t="s">
        <v>674</v>
      </c>
      <c r="G445" s="211" t="s">
        <v>200</v>
      </c>
      <c r="H445" s="212">
        <v>43.009</v>
      </c>
      <c r="I445" s="213"/>
      <c r="J445" s="214">
        <f>ROUND(I445*H445,2)</f>
        <v>0</v>
      </c>
      <c r="K445" s="210" t="s">
        <v>133</v>
      </c>
      <c r="L445" s="41"/>
      <c r="M445" s="215" t="s">
        <v>1</v>
      </c>
      <c r="N445" s="216" t="s">
        <v>41</v>
      </c>
      <c r="O445" s="88"/>
      <c r="P445" s="217">
        <f>O445*H445</f>
        <v>0</v>
      </c>
      <c r="Q445" s="217">
        <v>0.00039825</v>
      </c>
      <c r="R445" s="217">
        <f>Q445*H445</f>
        <v>0.017128334250000002</v>
      </c>
      <c r="S445" s="217">
        <v>0</v>
      </c>
      <c r="T445" s="218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219" t="s">
        <v>209</v>
      </c>
      <c r="AT445" s="219" t="s">
        <v>129</v>
      </c>
      <c r="AU445" s="219" t="s">
        <v>83</v>
      </c>
      <c r="AY445" s="14" t="s">
        <v>127</v>
      </c>
      <c r="BE445" s="220">
        <f>IF(N445="základní",J445,0)</f>
        <v>0</v>
      </c>
      <c r="BF445" s="220">
        <f>IF(N445="snížená",J445,0)</f>
        <v>0</v>
      </c>
      <c r="BG445" s="220">
        <f>IF(N445="zákl. přenesená",J445,0)</f>
        <v>0</v>
      </c>
      <c r="BH445" s="220">
        <f>IF(N445="sníž. přenesená",J445,0)</f>
        <v>0</v>
      </c>
      <c r="BI445" s="220">
        <f>IF(N445="nulová",J445,0)</f>
        <v>0</v>
      </c>
      <c r="BJ445" s="14" t="s">
        <v>81</v>
      </c>
      <c r="BK445" s="220">
        <f>ROUND(I445*H445,2)</f>
        <v>0</v>
      </c>
      <c r="BL445" s="14" t="s">
        <v>209</v>
      </c>
      <c r="BM445" s="219" t="s">
        <v>675</v>
      </c>
    </row>
    <row r="446" s="2" customFormat="1">
      <c r="A446" s="35"/>
      <c r="B446" s="36"/>
      <c r="C446" s="37"/>
      <c r="D446" s="221" t="s">
        <v>136</v>
      </c>
      <c r="E446" s="37"/>
      <c r="F446" s="222" t="s">
        <v>674</v>
      </c>
      <c r="G446" s="37"/>
      <c r="H446" s="37"/>
      <c r="I446" s="223"/>
      <c r="J446" s="37"/>
      <c r="K446" s="37"/>
      <c r="L446" s="41"/>
      <c r="M446" s="224"/>
      <c r="N446" s="225"/>
      <c r="O446" s="88"/>
      <c r="P446" s="88"/>
      <c r="Q446" s="88"/>
      <c r="R446" s="88"/>
      <c r="S446" s="88"/>
      <c r="T446" s="89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4" t="s">
        <v>136</v>
      </c>
      <c r="AU446" s="14" t="s">
        <v>83</v>
      </c>
    </row>
    <row r="447" s="2" customFormat="1">
      <c r="A447" s="35"/>
      <c r="B447" s="36"/>
      <c r="C447" s="37"/>
      <c r="D447" s="226" t="s">
        <v>137</v>
      </c>
      <c r="E447" s="37"/>
      <c r="F447" s="227" t="s">
        <v>676</v>
      </c>
      <c r="G447" s="37"/>
      <c r="H447" s="37"/>
      <c r="I447" s="223"/>
      <c r="J447" s="37"/>
      <c r="K447" s="37"/>
      <c r="L447" s="41"/>
      <c r="M447" s="224"/>
      <c r="N447" s="225"/>
      <c r="O447" s="88"/>
      <c r="P447" s="88"/>
      <c r="Q447" s="88"/>
      <c r="R447" s="88"/>
      <c r="S447" s="88"/>
      <c r="T447" s="89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T447" s="14" t="s">
        <v>137</v>
      </c>
      <c r="AU447" s="14" t="s">
        <v>83</v>
      </c>
    </row>
    <row r="448" s="2" customFormat="1" ht="49.05" customHeight="1">
      <c r="A448" s="35"/>
      <c r="B448" s="36"/>
      <c r="C448" s="229" t="s">
        <v>677</v>
      </c>
      <c r="D448" s="229" t="s">
        <v>185</v>
      </c>
      <c r="E448" s="230" t="s">
        <v>678</v>
      </c>
      <c r="F448" s="231" t="s">
        <v>679</v>
      </c>
      <c r="G448" s="232" t="s">
        <v>200</v>
      </c>
      <c r="H448" s="233">
        <v>50.127000000000002</v>
      </c>
      <c r="I448" s="234"/>
      <c r="J448" s="235">
        <f>ROUND(I448*H448,2)</f>
        <v>0</v>
      </c>
      <c r="K448" s="231" t="s">
        <v>133</v>
      </c>
      <c r="L448" s="236"/>
      <c r="M448" s="237" t="s">
        <v>1</v>
      </c>
      <c r="N448" s="238" t="s">
        <v>41</v>
      </c>
      <c r="O448" s="88"/>
      <c r="P448" s="217">
        <f>O448*H448</f>
        <v>0</v>
      </c>
      <c r="Q448" s="217">
        <v>0.0054000000000000003</v>
      </c>
      <c r="R448" s="217">
        <f>Q448*H448</f>
        <v>0.27068580000000003</v>
      </c>
      <c r="S448" s="217">
        <v>0</v>
      </c>
      <c r="T448" s="218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219" t="s">
        <v>293</v>
      </c>
      <c r="AT448" s="219" t="s">
        <v>185</v>
      </c>
      <c r="AU448" s="219" t="s">
        <v>83</v>
      </c>
      <c r="AY448" s="14" t="s">
        <v>127</v>
      </c>
      <c r="BE448" s="220">
        <f>IF(N448="základní",J448,0)</f>
        <v>0</v>
      </c>
      <c r="BF448" s="220">
        <f>IF(N448="snížená",J448,0)</f>
        <v>0</v>
      </c>
      <c r="BG448" s="220">
        <f>IF(N448="zákl. přenesená",J448,0)</f>
        <v>0</v>
      </c>
      <c r="BH448" s="220">
        <f>IF(N448="sníž. přenesená",J448,0)</f>
        <v>0</v>
      </c>
      <c r="BI448" s="220">
        <f>IF(N448="nulová",J448,0)</f>
        <v>0</v>
      </c>
      <c r="BJ448" s="14" t="s">
        <v>81</v>
      </c>
      <c r="BK448" s="220">
        <f>ROUND(I448*H448,2)</f>
        <v>0</v>
      </c>
      <c r="BL448" s="14" t="s">
        <v>209</v>
      </c>
      <c r="BM448" s="219" t="s">
        <v>680</v>
      </c>
    </row>
    <row r="449" s="2" customFormat="1">
      <c r="A449" s="35"/>
      <c r="B449" s="36"/>
      <c r="C449" s="37"/>
      <c r="D449" s="221" t="s">
        <v>136</v>
      </c>
      <c r="E449" s="37"/>
      <c r="F449" s="222" t="s">
        <v>679</v>
      </c>
      <c r="G449" s="37"/>
      <c r="H449" s="37"/>
      <c r="I449" s="223"/>
      <c r="J449" s="37"/>
      <c r="K449" s="37"/>
      <c r="L449" s="41"/>
      <c r="M449" s="224"/>
      <c r="N449" s="225"/>
      <c r="O449" s="88"/>
      <c r="P449" s="88"/>
      <c r="Q449" s="88"/>
      <c r="R449" s="88"/>
      <c r="S449" s="88"/>
      <c r="T449" s="89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T449" s="14" t="s">
        <v>136</v>
      </c>
      <c r="AU449" s="14" t="s">
        <v>83</v>
      </c>
    </row>
    <row r="450" s="2" customFormat="1" ht="24.15" customHeight="1">
      <c r="A450" s="35"/>
      <c r="B450" s="36"/>
      <c r="C450" s="208" t="s">
        <v>681</v>
      </c>
      <c r="D450" s="208" t="s">
        <v>129</v>
      </c>
      <c r="E450" s="209" t="s">
        <v>682</v>
      </c>
      <c r="F450" s="210" t="s">
        <v>683</v>
      </c>
      <c r="G450" s="211" t="s">
        <v>171</v>
      </c>
      <c r="H450" s="212">
        <v>0.30099999999999999</v>
      </c>
      <c r="I450" s="213"/>
      <c r="J450" s="214">
        <f>ROUND(I450*H450,2)</f>
        <v>0</v>
      </c>
      <c r="K450" s="210" t="s">
        <v>133</v>
      </c>
      <c r="L450" s="41"/>
      <c r="M450" s="215" t="s">
        <v>1</v>
      </c>
      <c r="N450" s="216" t="s">
        <v>41</v>
      </c>
      <c r="O450" s="88"/>
      <c r="P450" s="217">
        <f>O450*H450</f>
        <v>0</v>
      </c>
      <c r="Q450" s="217">
        <v>0</v>
      </c>
      <c r="R450" s="217">
        <f>Q450*H450</f>
        <v>0</v>
      </c>
      <c r="S450" s="217">
        <v>0</v>
      </c>
      <c r="T450" s="218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219" t="s">
        <v>209</v>
      </c>
      <c r="AT450" s="219" t="s">
        <v>129</v>
      </c>
      <c r="AU450" s="219" t="s">
        <v>83</v>
      </c>
      <c r="AY450" s="14" t="s">
        <v>127</v>
      </c>
      <c r="BE450" s="220">
        <f>IF(N450="základní",J450,0)</f>
        <v>0</v>
      </c>
      <c r="BF450" s="220">
        <f>IF(N450="snížená",J450,0)</f>
        <v>0</v>
      </c>
      <c r="BG450" s="220">
        <f>IF(N450="zákl. přenesená",J450,0)</f>
        <v>0</v>
      </c>
      <c r="BH450" s="220">
        <f>IF(N450="sníž. přenesená",J450,0)</f>
        <v>0</v>
      </c>
      <c r="BI450" s="220">
        <f>IF(N450="nulová",J450,0)</f>
        <v>0</v>
      </c>
      <c r="BJ450" s="14" t="s">
        <v>81</v>
      </c>
      <c r="BK450" s="220">
        <f>ROUND(I450*H450,2)</f>
        <v>0</v>
      </c>
      <c r="BL450" s="14" t="s">
        <v>209</v>
      </c>
      <c r="BM450" s="219" t="s">
        <v>684</v>
      </c>
    </row>
    <row r="451" s="2" customFormat="1">
      <c r="A451" s="35"/>
      <c r="B451" s="36"/>
      <c r="C451" s="37"/>
      <c r="D451" s="221" t="s">
        <v>136</v>
      </c>
      <c r="E451" s="37"/>
      <c r="F451" s="222" t="s">
        <v>683</v>
      </c>
      <c r="G451" s="37"/>
      <c r="H451" s="37"/>
      <c r="I451" s="223"/>
      <c r="J451" s="37"/>
      <c r="K451" s="37"/>
      <c r="L451" s="41"/>
      <c r="M451" s="224"/>
      <c r="N451" s="225"/>
      <c r="O451" s="88"/>
      <c r="P451" s="88"/>
      <c r="Q451" s="88"/>
      <c r="R451" s="88"/>
      <c r="S451" s="88"/>
      <c r="T451" s="89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T451" s="14" t="s">
        <v>136</v>
      </c>
      <c r="AU451" s="14" t="s">
        <v>83</v>
      </c>
    </row>
    <row r="452" s="2" customFormat="1">
      <c r="A452" s="35"/>
      <c r="B452" s="36"/>
      <c r="C452" s="37"/>
      <c r="D452" s="226" t="s">
        <v>137</v>
      </c>
      <c r="E452" s="37"/>
      <c r="F452" s="227" t="s">
        <v>685</v>
      </c>
      <c r="G452" s="37"/>
      <c r="H452" s="37"/>
      <c r="I452" s="223"/>
      <c r="J452" s="37"/>
      <c r="K452" s="37"/>
      <c r="L452" s="41"/>
      <c r="M452" s="224"/>
      <c r="N452" s="225"/>
      <c r="O452" s="88"/>
      <c r="P452" s="88"/>
      <c r="Q452" s="88"/>
      <c r="R452" s="88"/>
      <c r="S452" s="88"/>
      <c r="T452" s="89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4" t="s">
        <v>137</v>
      </c>
      <c r="AU452" s="14" t="s">
        <v>83</v>
      </c>
    </row>
    <row r="453" s="12" customFormat="1" ht="22.8" customHeight="1">
      <c r="A453" s="12"/>
      <c r="B453" s="192"/>
      <c r="C453" s="193"/>
      <c r="D453" s="194" t="s">
        <v>75</v>
      </c>
      <c r="E453" s="206" t="s">
        <v>686</v>
      </c>
      <c r="F453" s="206" t="s">
        <v>687</v>
      </c>
      <c r="G453" s="193"/>
      <c r="H453" s="193"/>
      <c r="I453" s="196"/>
      <c r="J453" s="207">
        <f>BK453</f>
        <v>0</v>
      </c>
      <c r="K453" s="193"/>
      <c r="L453" s="198"/>
      <c r="M453" s="199"/>
      <c r="N453" s="200"/>
      <c r="O453" s="200"/>
      <c r="P453" s="201">
        <f>SUM(P454:P456)</f>
        <v>0</v>
      </c>
      <c r="Q453" s="200"/>
      <c r="R453" s="201">
        <f>SUM(R454:R456)</f>
        <v>0</v>
      </c>
      <c r="S453" s="200"/>
      <c r="T453" s="202">
        <f>SUM(T454:T456)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03" t="s">
        <v>83</v>
      </c>
      <c r="AT453" s="204" t="s">
        <v>75</v>
      </c>
      <c r="AU453" s="204" t="s">
        <v>81</v>
      </c>
      <c r="AY453" s="203" t="s">
        <v>127</v>
      </c>
      <c r="BK453" s="205">
        <f>SUM(BK454:BK456)</f>
        <v>0</v>
      </c>
    </row>
    <row r="454" s="2" customFormat="1" ht="16.5" customHeight="1">
      <c r="A454" s="35"/>
      <c r="B454" s="36"/>
      <c r="C454" s="208" t="s">
        <v>688</v>
      </c>
      <c r="D454" s="208" t="s">
        <v>129</v>
      </c>
      <c r="E454" s="209" t="s">
        <v>689</v>
      </c>
      <c r="F454" s="210" t="s">
        <v>687</v>
      </c>
      <c r="G454" s="211" t="s">
        <v>200</v>
      </c>
      <c r="H454" s="212">
        <v>220</v>
      </c>
      <c r="I454" s="213"/>
      <c r="J454" s="214">
        <f>ROUND(I454*H454,2)</f>
        <v>0</v>
      </c>
      <c r="K454" s="210" t="s">
        <v>1</v>
      </c>
      <c r="L454" s="41"/>
      <c r="M454" s="215" t="s">
        <v>1</v>
      </c>
      <c r="N454" s="216" t="s">
        <v>41</v>
      </c>
      <c r="O454" s="88"/>
      <c r="P454" s="217">
        <f>O454*H454</f>
        <v>0</v>
      </c>
      <c r="Q454" s="217">
        <v>0</v>
      </c>
      <c r="R454" s="217">
        <f>Q454*H454</f>
        <v>0</v>
      </c>
      <c r="S454" s="217">
        <v>0</v>
      </c>
      <c r="T454" s="218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219" t="s">
        <v>209</v>
      </c>
      <c r="AT454" s="219" t="s">
        <v>129</v>
      </c>
      <c r="AU454" s="219" t="s">
        <v>83</v>
      </c>
      <c r="AY454" s="14" t="s">
        <v>127</v>
      </c>
      <c r="BE454" s="220">
        <f>IF(N454="základní",J454,0)</f>
        <v>0</v>
      </c>
      <c r="BF454" s="220">
        <f>IF(N454="snížená",J454,0)</f>
        <v>0</v>
      </c>
      <c r="BG454" s="220">
        <f>IF(N454="zákl. přenesená",J454,0)</f>
        <v>0</v>
      </c>
      <c r="BH454" s="220">
        <f>IF(N454="sníž. přenesená",J454,0)</f>
        <v>0</v>
      </c>
      <c r="BI454" s="220">
        <f>IF(N454="nulová",J454,0)</f>
        <v>0</v>
      </c>
      <c r="BJ454" s="14" t="s">
        <v>81</v>
      </c>
      <c r="BK454" s="220">
        <f>ROUND(I454*H454,2)</f>
        <v>0</v>
      </c>
      <c r="BL454" s="14" t="s">
        <v>209</v>
      </c>
      <c r="BM454" s="219" t="s">
        <v>690</v>
      </c>
    </row>
    <row r="455" s="2" customFormat="1">
      <c r="A455" s="35"/>
      <c r="B455" s="36"/>
      <c r="C455" s="37"/>
      <c r="D455" s="221" t="s">
        <v>136</v>
      </c>
      <c r="E455" s="37"/>
      <c r="F455" s="222" t="s">
        <v>691</v>
      </c>
      <c r="G455" s="37"/>
      <c r="H455" s="37"/>
      <c r="I455" s="223"/>
      <c r="J455" s="37"/>
      <c r="K455" s="37"/>
      <c r="L455" s="41"/>
      <c r="M455" s="224"/>
      <c r="N455" s="225"/>
      <c r="O455" s="88"/>
      <c r="P455" s="88"/>
      <c r="Q455" s="88"/>
      <c r="R455" s="88"/>
      <c r="S455" s="88"/>
      <c r="T455" s="89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T455" s="14" t="s">
        <v>136</v>
      </c>
      <c r="AU455" s="14" t="s">
        <v>83</v>
      </c>
    </row>
    <row r="456" s="2" customFormat="1">
      <c r="A456" s="35"/>
      <c r="B456" s="36"/>
      <c r="C456" s="37"/>
      <c r="D456" s="221" t="s">
        <v>157</v>
      </c>
      <c r="E456" s="37"/>
      <c r="F456" s="228" t="s">
        <v>692</v>
      </c>
      <c r="G456" s="37"/>
      <c r="H456" s="37"/>
      <c r="I456" s="223"/>
      <c r="J456" s="37"/>
      <c r="K456" s="37"/>
      <c r="L456" s="41"/>
      <c r="M456" s="224"/>
      <c r="N456" s="225"/>
      <c r="O456" s="88"/>
      <c r="P456" s="88"/>
      <c r="Q456" s="88"/>
      <c r="R456" s="88"/>
      <c r="S456" s="88"/>
      <c r="T456" s="89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4" t="s">
        <v>157</v>
      </c>
      <c r="AU456" s="14" t="s">
        <v>83</v>
      </c>
    </row>
    <row r="457" s="12" customFormat="1" ht="22.8" customHeight="1">
      <c r="A457" s="12"/>
      <c r="B457" s="192"/>
      <c r="C457" s="193"/>
      <c r="D457" s="194" t="s">
        <v>75</v>
      </c>
      <c r="E457" s="206" t="s">
        <v>693</v>
      </c>
      <c r="F457" s="206" t="s">
        <v>694</v>
      </c>
      <c r="G457" s="193"/>
      <c r="H457" s="193"/>
      <c r="I457" s="196"/>
      <c r="J457" s="207">
        <f>BK457</f>
        <v>0</v>
      </c>
      <c r="K457" s="193"/>
      <c r="L457" s="198"/>
      <c r="M457" s="199"/>
      <c r="N457" s="200"/>
      <c r="O457" s="200"/>
      <c r="P457" s="201">
        <f>SUM(P458:P465)</f>
        <v>0</v>
      </c>
      <c r="Q457" s="200"/>
      <c r="R457" s="201">
        <f>SUM(R458:R465)</f>
        <v>0.0013351349999999999</v>
      </c>
      <c r="S457" s="200"/>
      <c r="T457" s="202">
        <f>SUM(T458:T465)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03" t="s">
        <v>83</v>
      </c>
      <c r="AT457" s="204" t="s">
        <v>75</v>
      </c>
      <c r="AU457" s="204" t="s">
        <v>81</v>
      </c>
      <c r="AY457" s="203" t="s">
        <v>127</v>
      </c>
      <c r="BK457" s="205">
        <f>SUM(BK458:BK465)</f>
        <v>0</v>
      </c>
    </row>
    <row r="458" s="2" customFormat="1" ht="44.25" customHeight="1">
      <c r="A458" s="35"/>
      <c r="B458" s="36"/>
      <c r="C458" s="208" t="s">
        <v>695</v>
      </c>
      <c r="D458" s="208" t="s">
        <v>129</v>
      </c>
      <c r="E458" s="209" t="s">
        <v>696</v>
      </c>
      <c r="F458" s="210" t="s">
        <v>697</v>
      </c>
      <c r="G458" s="211" t="s">
        <v>200</v>
      </c>
      <c r="H458" s="212">
        <v>0.73499999999999999</v>
      </c>
      <c r="I458" s="213"/>
      <c r="J458" s="214">
        <f>ROUND(I458*H458,2)</f>
        <v>0</v>
      </c>
      <c r="K458" s="210" t="s">
        <v>133</v>
      </c>
      <c r="L458" s="41"/>
      <c r="M458" s="215" t="s">
        <v>1</v>
      </c>
      <c r="N458" s="216" t="s">
        <v>41</v>
      </c>
      <c r="O458" s="88"/>
      <c r="P458" s="217">
        <f>O458*H458</f>
        <v>0</v>
      </c>
      <c r="Q458" s="217">
        <v>0.000241</v>
      </c>
      <c r="R458" s="217">
        <f>Q458*H458</f>
        <v>0.000177135</v>
      </c>
      <c r="S458" s="217">
        <v>0</v>
      </c>
      <c r="T458" s="218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219" t="s">
        <v>209</v>
      </c>
      <c r="AT458" s="219" t="s">
        <v>129</v>
      </c>
      <c r="AU458" s="219" t="s">
        <v>83</v>
      </c>
      <c r="AY458" s="14" t="s">
        <v>127</v>
      </c>
      <c r="BE458" s="220">
        <f>IF(N458="základní",J458,0)</f>
        <v>0</v>
      </c>
      <c r="BF458" s="220">
        <f>IF(N458="snížená",J458,0)</f>
        <v>0</v>
      </c>
      <c r="BG458" s="220">
        <f>IF(N458="zákl. přenesená",J458,0)</f>
        <v>0</v>
      </c>
      <c r="BH458" s="220">
        <f>IF(N458="sníž. přenesená",J458,0)</f>
        <v>0</v>
      </c>
      <c r="BI458" s="220">
        <f>IF(N458="nulová",J458,0)</f>
        <v>0</v>
      </c>
      <c r="BJ458" s="14" t="s">
        <v>81</v>
      </c>
      <c r="BK458" s="220">
        <f>ROUND(I458*H458,2)</f>
        <v>0</v>
      </c>
      <c r="BL458" s="14" t="s">
        <v>209</v>
      </c>
      <c r="BM458" s="219" t="s">
        <v>698</v>
      </c>
    </row>
    <row r="459" s="2" customFormat="1">
      <c r="A459" s="35"/>
      <c r="B459" s="36"/>
      <c r="C459" s="37"/>
      <c r="D459" s="221" t="s">
        <v>136</v>
      </c>
      <c r="E459" s="37"/>
      <c r="F459" s="222" t="s">
        <v>697</v>
      </c>
      <c r="G459" s="37"/>
      <c r="H459" s="37"/>
      <c r="I459" s="223"/>
      <c r="J459" s="37"/>
      <c r="K459" s="37"/>
      <c r="L459" s="41"/>
      <c r="M459" s="224"/>
      <c r="N459" s="225"/>
      <c r="O459" s="88"/>
      <c r="P459" s="88"/>
      <c r="Q459" s="88"/>
      <c r="R459" s="88"/>
      <c r="S459" s="88"/>
      <c r="T459" s="89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T459" s="14" t="s">
        <v>136</v>
      </c>
      <c r="AU459" s="14" t="s">
        <v>83</v>
      </c>
    </row>
    <row r="460" s="2" customFormat="1">
      <c r="A460" s="35"/>
      <c r="B460" s="36"/>
      <c r="C460" s="37"/>
      <c r="D460" s="226" t="s">
        <v>137</v>
      </c>
      <c r="E460" s="37"/>
      <c r="F460" s="227" t="s">
        <v>699</v>
      </c>
      <c r="G460" s="37"/>
      <c r="H460" s="37"/>
      <c r="I460" s="223"/>
      <c r="J460" s="37"/>
      <c r="K460" s="37"/>
      <c r="L460" s="41"/>
      <c r="M460" s="224"/>
      <c r="N460" s="225"/>
      <c r="O460" s="88"/>
      <c r="P460" s="88"/>
      <c r="Q460" s="88"/>
      <c r="R460" s="88"/>
      <c r="S460" s="88"/>
      <c r="T460" s="89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4" t="s">
        <v>137</v>
      </c>
      <c r="AU460" s="14" t="s">
        <v>83</v>
      </c>
    </row>
    <row r="461" s="2" customFormat="1" ht="24.15" customHeight="1">
      <c r="A461" s="35"/>
      <c r="B461" s="36"/>
      <c r="C461" s="229" t="s">
        <v>700</v>
      </c>
      <c r="D461" s="229" t="s">
        <v>185</v>
      </c>
      <c r="E461" s="230" t="s">
        <v>701</v>
      </c>
      <c r="F461" s="231" t="s">
        <v>702</v>
      </c>
      <c r="G461" s="232" t="s">
        <v>200</v>
      </c>
      <c r="H461" s="233">
        <v>0.77200000000000002</v>
      </c>
      <c r="I461" s="234"/>
      <c r="J461" s="235">
        <f>ROUND(I461*H461,2)</f>
        <v>0</v>
      </c>
      <c r="K461" s="231" t="s">
        <v>133</v>
      </c>
      <c r="L461" s="236"/>
      <c r="M461" s="237" t="s">
        <v>1</v>
      </c>
      <c r="N461" s="238" t="s">
        <v>41</v>
      </c>
      <c r="O461" s="88"/>
      <c r="P461" s="217">
        <f>O461*H461</f>
        <v>0</v>
      </c>
      <c r="Q461" s="217">
        <v>0.0015</v>
      </c>
      <c r="R461" s="217">
        <f>Q461*H461</f>
        <v>0.001158</v>
      </c>
      <c r="S461" s="217">
        <v>0</v>
      </c>
      <c r="T461" s="218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19" t="s">
        <v>293</v>
      </c>
      <c r="AT461" s="219" t="s">
        <v>185</v>
      </c>
      <c r="AU461" s="219" t="s">
        <v>83</v>
      </c>
      <c r="AY461" s="14" t="s">
        <v>127</v>
      </c>
      <c r="BE461" s="220">
        <f>IF(N461="základní",J461,0)</f>
        <v>0</v>
      </c>
      <c r="BF461" s="220">
        <f>IF(N461="snížená",J461,0)</f>
        <v>0</v>
      </c>
      <c r="BG461" s="220">
        <f>IF(N461="zákl. přenesená",J461,0)</f>
        <v>0</v>
      </c>
      <c r="BH461" s="220">
        <f>IF(N461="sníž. přenesená",J461,0)</f>
        <v>0</v>
      </c>
      <c r="BI461" s="220">
        <f>IF(N461="nulová",J461,0)</f>
        <v>0</v>
      </c>
      <c r="BJ461" s="14" t="s">
        <v>81</v>
      </c>
      <c r="BK461" s="220">
        <f>ROUND(I461*H461,2)</f>
        <v>0</v>
      </c>
      <c r="BL461" s="14" t="s">
        <v>209</v>
      </c>
      <c r="BM461" s="219" t="s">
        <v>703</v>
      </c>
    </row>
    <row r="462" s="2" customFormat="1">
      <c r="A462" s="35"/>
      <c r="B462" s="36"/>
      <c r="C462" s="37"/>
      <c r="D462" s="221" t="s">
        <v>136</v>
      </c>
      <c r="E462" s="37"/>
      <c r="F462" s="222" t="s">
        <v>702</v>
      </c>
      <c r="G462" s="37"/>
      <c r="H462" s="37"/>
      <c r="I462" s="223"/>
      <c r="J462" s="37"/>
      <c r="K462" s="37"/>
      <c r="L462" s="41"/>
      <c r="M462" s="224"/>
      <c r="N462" s="225"/>
      <c r="O462" s="88"/>
      <c r="P462" s="88"/>
      <c r="Q462" s="88"/>
      <c r="R462" s="88"/>
      <c r="S462" s="88"/>
      <c r="T462" s="89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T462" s="14" t="s">
        <v>136</v>
      </c>
      <c r="AU462" s="14" t="s">
        <v>83</v>
      </c>
    </row>
    <row r="463" s="2" customFormat="1" ht="24.15" customHeight="1">
      <c r="A463" s="35"/>
      <c r="B463" s="36"/>
      <c r="C463" s="208" t="s">
        <v>704</v>
      </c>
      <c r="D463" s="208" t="s">
        <v>129</v>
      </c>
      <c r="E463" s="209" t="s">
        <v>705</v>
      </c>
      <c r="F463" s="210" t="s">
        <v>706</v>
      </c>
      <c r="G463" s="211" t="s">
        <v>171</v>
      </c>
      <c r="H463" s="212">
        <v>0.001</v>
      </c>
      <c r="I463" s="213"/>
      <c r="J463" s="214">
        <f>ROUND(I463*H463,2)</f>
        <v>0</v>
      </c>
      <c r="K463" s="210" t="s">
        <v>133</v>
      </c>
      <c r="L463" s="41"/>
      <c r="M463" s="215" t="s">
        <v>1</v>
      </c>
      <c r="N463" s="216" t="s">
        <v>41</v>
      </c>
      <c r="O463" s="88"/>
      <c r="P463" s="217">
        <f>O463*H463</f>
        <v>0</v>
      </c>
      <c r="Q463" s="217">
        <v>0</v>
      </c>
      <c r="R463" s="217">
        <f>Q463*H463</f>
        <v>0</v>
      </c>
      <c r="S463" s="217">
        <v>0</v>
      </c>
      <c r="T463" s="218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19" t="s">
        <v>209</v>
      </c>
      <c r="AT463" s="219" t="s">
        <v>129</v>
      </c>
      <c r="AU463" s="219" t="s">
        <v>83</v>
      </c>
      <c r="AY463" s="14" t="s">
        <v>127</v>
      </c>
      <c r="BE463" s="220">
        <f>IF(N463="základní",J463,0)</f>
        <v>0</v>
      </c>
      <c r="BF463" s="220">
        <f>IF(N463="snížená",J463,0)</f>
        <v>0</v>
      </c>
      <c r="BG463" s="220">
        <f>IF(N463="zákl. přenesená",J463,0)</f>
        <v>0</v>
      </c>
      <c r="BH463" s="220">
        <f>IF(N463="sníž. přenesená",J463,0)</f>
        <v>0</v>
      </c>
      <c r="BI463" s="220">
        <f>IF(N463="nulová",J463,0)</f>
        <v>0</v>
      </c>
      <c r="BJ463" s="14" t="s">
        <v>81</v>
      </c>
      <c r="BK463" s="220">
        <f>ROUND(I463*H463,2)</f>
        <v>0</v>
      </c>
      <c r="BL463" s="14" t="s">
        <v>209</v>
      </c>
      <c r="BM463" s="219" t="s">
        <v>707</v>
      </c>
    </row>
    <row r="464" s="2" customFormat="1">
      <c r="A464" s="35"/>
      <c r="B464" s="36"/>
      <c r="C464" s="37"/>
      <c r="D464" s="221" t="s">
        <v>136</v>
      </c>
      <c r="E464" s="37"/>
      <c r="F464" s="222" t="s">
        <v>706</v>
      </c>
      <c r="G464" s="37"/>
      <c r="H464" s="37"/>
      <c r="I464" s="223"/>
      <c r="J464" s="37"/>
      <c r="K464" s="37"/>
      <c r="L464" s="41"/>
      <c r="M464" s="224"/>
      <c r="N464" s="225"/>
      <c r="O464" s="88"/>
      <c r="P464" s="88"/>
      <c r="Q464" s="88"/>
      <c r="R464" s="88"/>
      <c r="S464" s="88"/>
      <c r="T464" s="89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T464" s="14" t="s">
        <v>136</v>
      </c>
      <c r="AU464" s="14" t="s">
        <v>83</v>
      </c>
    </row>
    <row r="465" s="2" customFormat="1">
      <c r="A465" s="35"/>
      <c r="B465" s="36"/>
      <c r="C465" s="37"/>
      <c r="D465" s="226" t="s">
        <v>137</v>
      </c>
      <c r="E465" s="37"/>
      <c r="F465" s="227" t="s">
        <v>708</v>
      </c>
      <c r="G465" s="37"/>
      <c r="H465" s="37"/>
      <c r="I465" s="223"/>
      <c r="J465" s="37"/>
      <c r="K465" s="37"/>
      <c r="L465" s="41"/>
      <c r="M465" s="224"/>
      <c r="N465" s="225"/>
      <c r="O465" s="88"/>
      <c r="P465" s="88"/>
      <c r="Q465" s="88"/>
      <c r="R465" s="88"/>
      <c r="S465" s="88"/>
      <c r="T465" s="89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T465" s="14" t="s">
        <v>137</v>
      </c>
      <c r="AU465" s="14" t="s">
        <v>83</v>
      </c>
    </row>
    <row r="466" s="12" customFormat="1" ht="22.8" customHeight="1">
      <c r="A466" s="12"/>
      <c r="B466" s="192"/>
      <c r="C466" s="193"/>
      <c r="D466" s="194" t="s">
        <v>75</v>
      </c>
      <c r="E466" s="206" t="s">
        <v>709</v>
      </c>
      <c r="F466" s="206" t="s">
        <v>710</v>
      </c>
      <c r="G466" s="193"/>
      <c r="H466" s="193"/>
      <c r="I466" s="196"/>
      <c r="J466" s="207">
        <f>BK466</f>
        <v>0</v>
      </c>
      <c r="K466" s="193"/>
      <c r="L466" s="198"/>
      <c r="M466" s="199"/>
      <c r="N466" s="200"/>
      <c r="O466" s="200"/>
      <c r="P466" s="201">
        <f>SUM(P467:P495)</f>
        <v>0</v>
      </c>
      <c r="Q466" s="200"/>
      <c r="R466" s="201">
        <f>SUM(R467:R495)</f>
        <v>0.05611</v>
      </c>
      <c r="S466" s="200"/>
      <c r="T466" s="202">
        <f>SUM(T467:T495)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03" t="s">
        <v>83</v>
      </c>
      <c r="AT466" s="204" t="s">
        <v>75</v>
      </c>
      <c r="AU466" s="204" t="s">
        <v>81</v>
      </c>
      <c r="AY466" s="203" t="s">
        <v>127</v>
      </c>
      <c r="BK466" s="205">
        <f>SUM(BK467:BK495)</f>
        <v>0</v>
      </c>
    </row>
    <row r="467" s="2" customFormat="1" ht="33" customHeight="1">
      <c r="A467" s="35"/>
      <c r="B467" s="36"/>
      <c r="C467" s="208" t="s">
        <v>711</v>
      </c>
      <c r="D467" s="208" t="s">
        <v>129</v>
      </c>
      <c r="E467" s="209" t="s">
        <v>712</v>
      </c>
      <c r="F467" s="210" t="s">
        <v>713</v>
      </c>
      <c r="G467" s="211" t="s">
        <v>273</v>
      </c>
      <c r="H467" s="212">
        <v>1</v>
      </c>
      <c r="I467" s="213"/>
      <c r="J467" s="214">
        <f>ROUND(I467*H467,2)</f>
        <v>0</v>
      </c>
      <c r="K467" s="210" t="s">
        <v>1</v>
      </c>
      <c r="L467" s="41"/>
      <c r="M467" s="215" t="s">
        <v>1</v>
      </c>
      <c r="N467" s="216" t="s">
        <v>41</v>
      </c>
      <c r="O467" s="88"/>
      <c r="P467" s="217">
        <f>O467*H467</f>
        <v>0</v>
      </c>
      <c r="Q467" s="217">
        <v>0.036889999999999999</v>
      </c>
      <c r="R467" s="217">
        <f>Q467*H467</f>
        <v>0.036889999999999999</v>
      </c>
      <c r="S467" s="217">
        <v>0</v>
      </c>
      <c r="T467" s="218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219" t="s">
        <v>209</v>
      </c>
      <c r="AT467" s="219" t="s">
        <v>129</v>
      </c>
      <c r="AU467" s="219" t="s">
        <v>83</v>
      </c>
      <c r="AY467" s="14" t="s">
        <v>127</v>
      </c>
      <c r="BE467" s="220">
        <f>IF(N467="základní",J467,0)</f>
        <v>0</v>
      </c>
      <c r="BF467" s="220">
        <f>IF(N467="snížená",J467,0)</f>
        <v>0</v>
      </c>
      <c r="BG467" s="220">
        <f>IF(N467="zákl. přenesená",J467,0)</f>
        <v>0</v>
      </c>
      <c r="BH467" s="220">
        <f>IF(N467="sníž. přenesená",J467,0)</f>
        <v>0</v>
      </c>
      <c r="BI467" s="220">
        <f>IF(N467="nulová",J467,0)</f>
        <v>0</v>
      </c>
      <c r="BJ467" s="14" t="s">
        <v>81</v>
      </c>
      <c r="BK467" s="220">
        <f>ROUND(I467*H467,2)</f>
        <v>0</v>
      </c>
      <c r="BL467" s="14" t="s">
        <v>209</v>
      </c>
      <c r="BM467" s="219" t="s">
        <v>714</v>
      </c>
    </row>
    <row r="468" s="2" customFormat="1">
      <c r="A468" s="35"/>
      <c r="B468" s="36"/>
      <c r="C468" s="37"/>
      <c r="D468" s="221" t="s">
        <v>136</v>
      </c>
      <c r="E468" s="37"/>
      <c r="F468" s="222" t="s">
        <v>713</v>
      </c>
      <c r="G468" s="37"/>
      <c r="H468" s="37"/>
      <c r="I468" s="223"/>
      <c r="J468" s="37"/>
      <c r="K468" s="37"/>
      <c r="L468" s="41"/>
      <c r="M468" s="224"/>
      <c r="N468" s="225"/>
      <c r="O468" s="88"/>
      <c r="P468" s="88"/>
      <c r="Q468" s="88"/>
      <c r="R468" s="88"/>
      <c r="S468" s="88"/>
      <c r="T468" s="89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T468" s="14" t="s">
        <v>136</v>
      </c>
      <c r="AU468" s="14" t="s">
        <v>83</v>
      </c>
    </row>
    <row r="469" s="2" customFormat="1">
      <c r="A469" s="35"/>
      <c r="B469" s="36"/>
      <c r="C469" s="37"/>
      <c r="D469" s="221" t="s">
        <v>157</v>
      </c>
      <c r="E469" s="37"/>
      <c r="F469" s="228" t="s">
        <v>715</v>
      </c>
      <c r="G469" s="37"/>
      <c r="H469" s="37"/>
      <c r="I469" s="223"/>
      <c r="J469" s="37"/>
      <c r="K469" s="37"/>
      <c r="L469" s="41"/>
      <c r="M469" s="224"/>
      <c r="N469" s="225"/>
      <c r="O469" s="88"/>
      <c r="P469" s="88"/>
      <c r="Q469" s="88"/>
      <c r="R469" s="88"/>
      <c r="S469" s="88"/>
      <c r="T469" s="89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T469" s="14" t="s">
        <v>157</v>
      </c>
      <c r="AU469" s="14" t="s">
        <v>83</v>
      </c>
    </row>
    <row r="470" s="2" customFormat="1" ht="16.5" customHeight="1">
      <c r="A470" s="35"/>
      <c r="B470" s="36"/>
      <c r="C470" s="208" t="s">
        <v>716</v>
      </c>
      <c r="D470" s="208" t="s">
        <v>129</v>
      </c>
      <c r="E470" s="209" t="s">
        <v>717</v>
      </c>
      <c r="F470" s="210" t="s">
        <v>718</v>
      </c>
      <c r="G470" s="211" t="s">
        <v>212</v>
      </c>
      <c r="H470" s="212">
        <v>8</v>
      </c>
      <c r="I470" s="213"/>
      <c r="J470" s="214">
        <f>ROUND(I470*H470,2)</f>
        <v>0</v>
      </c>
      <c r="K470" s="210" t="s">
        <v>133</v>
      </c>
      <c r="L470" s="41"/>
      <c r="M470" s="215" t="s">
        <v>1</v>
      </c>
      <c r="N470" s="216" t="s">
        <v>41</v>
      </c>
      <c r="O470" s="88"/>
      <c r="P470" s="217">
        <f>O470*H470</f>
        <v>0</v>
      </c>
      <c r="Q470" s="217">
        <v>0</v>
      </c>
      <c r="R470" s="217">
        <f>Q470*H470</f>
        <v>0</v>
      </c>
      <c r="S470" s="217">
        <v>0</v>
      </c>
      <c r="T470" s="218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219" t="s">
        <v>134</v>
      </c>
      <c r="AT470" s="219" t="s">
        <v>129</v>
      </c>
      <c r="AU470" s="219" t="s">
        <v>83</v>
      </c>
      <c r="AY470" s="14" t="s">
        <v>127</v>
      </c>
      <c r="BE470" s="220">
        <f>IF(N470="základní",J470,0)</f>
        <v>0</v>
      </c>
      <c r="BF470" s="220">
        <f>IF(N470="snížená",J470,0)</f>
        <v>0</v>
      </c>
      <c r="BG470" s="220">
        <f>IF(N470="zákl. přenesená",J470,0)</f>
        <v>0</v>
      </c>
      <c r="BH470" s="220">
        <f>IF(N470="sníž. přenesená",J470,0)</f>
        <v>0</v>
      </c>
      <c r="BI470" s="220">
        <f>IF(N470="nulová",J470,0)</f>
        <v>0</v>
      </c>
      <c r="BJ470" s="14" t="s">
        <v>81</v>
      </c>
      <c r="BK470" s="220">
        <f>ROUND(I470*H470,2)</f>
        <v>0</v>
      </c>
      <c r="BL470" s="14" t="s">
        <v>134</v>
      </c>
      <c r="BM470" s="219" t="s">
        <v>719</v>
      </c>
    </row>
    <row r="471" s="2" customFormat="1">
      <c r="A471" s="35"/>
      <c r="B471" s="36"/>
      <c r="C471" s="37"/>
      <c r="D471" s="221" t="s">
        <v>136</v>
      </c>
      <c r="E471" s="37"/>
      <c r="F471" s="222" t="s">
        <v>718</v>
      </c>
      <c r="G471" s="37"/>
      <c r="H471" s="37"/>
      <c r="I471" s="223"/>
      <c r="J471" s="37"/>
      <c r="K471" s="37"/>
      <c r="L471" s="41"/>
      <c r="M471" s="224"/>
      <c r="N471" s="225"/>
      <c r="O471" s="88"/>
      <c r="P471" s="88"/>
      <c r="Q471" s="88"/>
      <c r="R471" s="88"/>
      <c r="S471" s="88"/>
      <c r="T471" s="89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T471" s="14" t="s">
        <v>136</v>
      </c>
      <c r="AU471" s="14" t="s">
        <v>83</v>
      </c>
    </row>
    <row r="472" s="2" customFormat="1">
      <c r="A472" s="35"/>
      <c r="B472" s="36"/>
      <c r="C472" s="37"/>
      <c r="D472" s="226" t="s">
        <v>137</v>
      </c>
      <c r="E472" s="37"/>
      <c r="F472" s="227" t="s">
        <v>720</v>
      </c>
      <c r="G472" s="37"/>
      <c r="H472" s="37"/>
      <c r="I472" s="223"/>
      <c r="J472" s="37"/>
      <c r="K472" s="37"/>
      <c r="L472" s="41"/>
      <c r="M472" s="224"/>
      <c r="N472" s="225"/>
      <c r="O472" s="88"/>
      <c r="P472" s="88"/>
      <c r="Q472" s="88"/>
      <c r="R472" s="88"/>
      <c r="S472" s="88"/>
      <c r="T472" s="89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T472" s="14" t="s">
        <v>137</v>
      </c>
      <c r="AU472" s="14" t="s">
        <v>83</v>
      </c>
    </row>
    <row r="473" s="2" customFormat="1" ht="16.5" customHeight="1">
      <c r="A473" s="35"/>
      <c r="B473" s="36"/>
      <c r="C473" s="229" t="s">
        <v>721</v>
      </c>
      <c r="D473" s="229" t="s">
        <v>185</v>
      </c>
      <c r="E473" s="230" t="s">
        <v>722</v>
      </c>
      <c r="F473" s="231" t="s">
        <v>723</v>
      </c>
      <c r="G473" s="232" t="s">
        <v>212</v>
      </c>
      <c r="H473" s="233">
        <v>8</v>
      </c>
      <c r="I473" s="234"/>
      <c r="J473" s="235">
        <f>ROUND(I473*H473,2)</f>
        <v>0</v>
      </c>
      <c r="K473" s="231" t="s">
        <v>133</v>
      </c>
      <c r="L473" s="236"/>
      <c r="M473" s="237" t="s">
        <v>1</v>
      </c>
      <c r="N473" s="238" t="s">
        <v>41</v>
      </c>
      <c r="O473" s="88"/>
      <c r="P473" s="217">
        <f>O473*H473</f>
        <v>0</v>
      </c>
      <c r="Q473" s="217">
        <v>0.00050000000000000001</v>
      </c>
      <c r="R473" s="217">
        <f>Q473*H473</f>
        <v>0.0040000000000000001</v>
      </c>
      <c r="S473" s="217">
        <v>0</v>
      </c>
      <c r="T473" s="218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219" t="s">
        <v>168</v>
      </c>
      <c r="AT473" s="219" t="s">
        <v>185</v>
      </c>
      <c r="AU473" s="219" t="s">
        <v>83</v>
      </c>
      <c r="AY473" s="14" t="s">
        <v>127</v>
      </c>
      <c r="BE473" s="220">
        <f>IF(N473="základní",J473,0)</f>
        <v>0</v>
      </c>
      <c r="BF473" s="220">
        <f>IF(N473="snížená",J473,0)</f>
        <v>0</v>
      </c>
      <c r="BG473" s="220">
        <f>IF(N473="zákl. přenesená",J473,0)</f>
        <v>0</v>
      </c>
      <c r="BH473" s="220">
        <f>IF(N473="sníž. přenesená",J473,0)</f>
        <v>0</v>
      </c>
      <c r="BI473" s="220">
        <f>IF(N473="nulová",J473,0)</f>
        <v>0</v>
      </c>
      <c r="BJ473" s="14" t="s">
        <v>81</v>
      </c>
      <c r="BK473" s="220">
        <f>ROUND(I473*H473,2)</f>
        <v>0</v>
      </c>
      <c r="BL473" s="14" t="s">
        <v>134</v>
      </c>
      <c r="BM473" s="219" t="s">
        <v>724</v>
      </c>
    </row>
    <row r="474" s="2" customFormat="1">
      <c r="A474" s="35"/>
      <c r="B474" s="36"/>
      <c r="C474" s="37"/>
      <c r="D474" s="221" t="s">
        <v>136</v>
      </c>
      <c r="E474" s="37"/>
      <c r="F474" s="222" t="s">
        <v>723</v>
      </c>
      <c r="G474" s="37"/>
      <c r="H474" s="37"/>
      <c r="I474" s="223"/>
      <c r="J474" s="37"/>
      <c r="K474" s="37"/>
      <c r="L474" s="41"/>
      <c r="M474" s="224"/>
      <c r="N474" s="225"/>
      <c r="O474" s="88"/>
      <c r="P474" s="88"/>
      <c r="Q474" s="88"/>
      <c r="R474" s="88"/>
      <c r="S474" s="88"/>
      <c r="T474" s="89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T474" s="14" t="s">
        <v>136</v>
      </c>
      <c r="AU474" s="14" t="s">
        <v>83</v>
      </c>
    </row>
    <row r="475" s="2" customFormat="1" ht="16.5" customHeight="1">
      <c r="A475" s="35"/>
      <c r="B475" s="36"/>
      <c r="C475" s="208" t="s">
        <v>725</v>
      </c>
      <c r="D475" s="208" t="s">
        <v>129</v>
      </c>
      <c r="E475" s="209" t="s">
        <v>726</v>
      </c>
      <c r="F475" s="210" t="s">
        <v>727</v>
      </c>
      <c r="G475" s="211" t="s">
        <v>212</v>
      </c>
      <c r="H475" s="212">
        <v>6</v>
      </c>
      <c r="I475" s="213"/>
      <c r="J475" s="214">
        <f>ROUND(I475*H475,2)</f>
        <v>0</v>
      </c>
      <c r="K475" s="210" t="s">
        <v>133</v>
      </c>
      <c r="L475" s="41"/>
      <c r="M475" s="215" t="s">
        <v>1</v>
      </c>
      <c r="N475" s="216" t="s">
        <v>41</v>
      </c>
      <c r="O475" s="88"/>
      <c r="P475" s="217">
        <f>O475*H475</f>
        <v>0</v>
      </c>
      <c r="Q475" s="217">
        <v>0</v>
      </c>
      <c r="R475" s="217">
        <f>Q475*H475</f>
        <v>0</v>
      </c>
      <c r="S475" s="217">
        <v>0</v>
      </c>
      <c r="T475" s="218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19" t="s">
        <v>134</v>
      </c>
      <c r="AT475" s="219" t="s">
        <v>129</v>
      </c>
      <c r="AU475" s="219" t="s">
        <v>83</v>
      </c>
      <c r="AY475" s="14" t="s">
        <v>127</v>
      </c>
      <c r="BE475" s="220">
        <f>IF(N475="základní",J475,0)</f>
        <v>0</v>
      </c>
      <c r="BF475" s="220">
        <f>IF(N475="snížená",J475,0)</f>
        <v>0</v>
      </c>
      <c r="BG475" s="220">
        <f>IF(N475="zákl. přenesená",J475,0)</f>
        <v>0</v>
      </c>
      <c r="BH475" s="220">
        <f>IF(N475="sníž. přenesená",J475,0)</f>
        <v>0</v>
      </c>
      <c r="BI475" s="220">
        <f>IF(N475="nulová",J475,0)</f>
        <v>0</v>
      </c>
      <c r="BJ475" s="14" t="s">
        <v>81</v>
      </c>
      <c r="BK475" s="220">
        <f>ROUND(I475*H475,2)</f>
        <v>0</v>
      </c>
      <c r="BL475" s="14" t="s">
        <v>134</v>
      </c>
      <c r="BM475" s="219" t="s">
        <v>728</v>
      </c>
    </row>
    <row r="476" s="2" customFormat="1">
      <c r="A476" s="35"/>
      <c r="B476" s="36"/>
      <c r="C476" s="37"/>
      <c r="D476" s="221" t="s">
        <v>136</v>
      </c>
      <c r="E476" s="37"/>
      <c r="F476" s="222" t="s">
        <v>727</v>
      </c>
      <c r="G476" s="37"/>
      <c r="H476" s="37"/>
      <c r="I476" s="223"/>
      <c r="J476" s="37"/>
      <c r="K476" s="37"/>
      <c r="L476" s="41"/>
      <c r="M476" s="224"/>
      <c r="N476" s="225"/>
      <c r="O476" s="88"/>
      <c r="P476" s="88"/>
      <c r="Q476" s="88"/>
      <c r="R476" s="88"/>
      <c r="S476" s="88"/>
      <c r="T476" s="89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T476" s="14" t="s">
        <v>136</v>
      </c>
      <c r="AU476" s="14" t="s">
        <v>83</v>
      </c>
    </row>
    <row r="477" s="2" customFormat="1">
      <c r="A477" s="35"/>
      <c r="B477" s="36"/>
      <c r="C477" s="37"/>
      <c r="D477" s="226" t="s">
        <v>137</v>
      </c>
      <c r="E477" s="37"/>
      <c r="F477" s="227" t="s">
        <v>729</v>
      </c>
      <c r="G477" s="37"/>
      <c r="H477" s="37"/>
      <c r="I477" s="223"/>
      <c r="J477" s="37"/>
      <c r="K477" s="37"/>
      <c r="L477" s="41"/>
      <c r="M477" s="224"/>
      <c r="N477" s="225"/>
      <c r="O477" s="88"/>
      <c r="P477" s="88"/>
      <c r="Q477" s="88"/>
      <c r="R477" s="88"/>
      <c r="S477" s="88"/>
      <c r="T477" s="89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T477" s="14" t="s">
        <v>137</v>
      </c>
      <c r="AU477" s="14" t="s">
        <v>83</v>
      </c>
    </row>
    <row r="478" s="2" customFormat="1" ht="21.75" customHeight="1">
      <c r="A478" s="35"/>
      <c r="B478" s="36"/>
      <c r="C478" s="229" t="s">
        <v>730</v>
      </c>
      <c r="D478" s="229" t="s">
        <v>185</v>
      </c>
      <c r="E478" s="230" t="s">
        <v>731</v>
      </c>
      <c r="F478" s="231" t="s">
        <v>732</v>
      </c>
      <c r="G478" s="232" t="s">
        <v>212</v>
      </c>
      <c r="H478" s="233">
        <v>6</v>
      </c>
      <c r="I478" s="234"/>
      <c r="J478" s="235">
        <f>ROUND(I478*H478,2)</f>
        <v>0</v>
      </c>
      <c r="K478" s="231" t="s">
        <v>133</v>
      </c>
      <c r="L478" s="236"/>
      <c r="M478" s="237" t="s">
        <v>1</v>
      </c>
      <c r="N478" s="238" t="s">
        <v>41</v>
      </c>
      <c r="O478" s="88"/>
      <c r="P478" s="217">
        <f>O478*H478</f>
        <v>0</v>
      </c>
      <c r="Q478" s="217">
        <v>0.00050000000000000001</v>
      </c>
      <c r="R478" s="217">
        <f>Q478*H478</f>
        <v>0.0030000000000000001</v>
      </c>
      <c r="S478" s="217">
        <v>0</v>
      </c>
      <c r="T478" s="218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219" t="s">
        <v>168</v>
      </c>
      <c r="AT478" s="219" t="s">
        <v>185</v>
      </c>
      <c r="AU478" s="219" t="s">
        <v>83</v>
      </c>
      <c r="AY478" s="14" t="s">
        <v>127</v>
      </c>
      <c r="BE478" s="220">
        <f>IF(N478="základní",J478,0)</f>
        <v>0</v>
      </c>
      <c r="BF478" s="220">
        <f>IF(N478="snížená",J478,0)</f>
        <v>0</v>
      </c>
      <c r="BG478" s="220">
        <f>IF(N478="zákl. přenesená",J478,0)</f>
        <v>0</v>
      </c>
      <c r="BH478" s="220">
        <f>IF(N478="sníž. přenesená",J478,0)</f>
        <v>0</v>
      </c>
      <c r="BI478" s="220">
        <f>IF(N478="nulová",J478,0)</f>
        <v>0</v>
      </c>
      <c r="BJ478" s="14" t="s">
        <v>81</v>
      </c>
      <c r="BK478" s="220">
        <f>ROUND(I478*H478,2)</f>
        <v>0</v>
      </c>
      <c r="BL478" s="14" t="s">
        <v>134</v>
      </c>
      <c r="BM478" s="219" t="s">
        <v>733</v>
      </c>
    </row>
    <row r="479" s="2" customFormat="1">
      <c r="A479" s="35"/>
      <c r="B479" s="36"/>
      <c r="C479" s="37"/>
      <c r="D479" s="221" t="s">
        <v>136</v>
      </c>
      <c r="E479" s="37"/>
      <c r="F479" s="222" t="s">
        <v>732</v>
      </c>
      <c r="G479" s="37"/>
      <c r="H479" s="37"/>
      <c r="I479" s="223"/>
      <c r="J479" s="37"/>
      <c r="K479" s="37"/>
      <c r="L479" s="41"/>
      <c r="M479" s="224"/>
      <c r="N479" s="225"/>
      <c r="O479" s="88"/>
      <c r="P479" s="88"/>
      <c r="Q479" s="88"/>
      <c r="R479" s="88"/>
      <c r="S479" s="88"/>
      <c r="T479" s="89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T479" s="14" t="s">
        <v>136</v>
      </c>
      <c r="AU479" s="14" t="s">
        <v>83</v>
      </c>
    </row>
    <row r="480" s="2" customFormat="1" ht="16.5" customHeight="1">
      <c r="A480" s="35"/>
      <c r="B480" s="36"/>
      <c r="C480" s="208" t="s">
        <v>734</v>
      </c>
      <c r="D480" s="208" t="s">
        <v>129</v>
      </c>
      <c r="E480" s="209" t="s">
        <v>735</v>
      </c>
      <c r="F480" s="210" t="s">
        <v>736</v>
      </c>
      <c r="G480" s="211" t="s">
        <v>212</v>
      </c>
      <c r="H480" s="212">
        <v>3</v>
      </c>
      <c r="I480" s="213"/>
      <c r="J480" s="214">
        <f>ROUND(I480*H480,2)</f>
        <v>0</v>
      </c>
      <c r="K480" s="210" t="s">
        <v>133</v>
      </c>
      <c r="L480" s="41"/>
      <c r="M480" s="215" t="s">
        <v>1</v>
      </c>
      <c r="N480" s="216" t="s">
        <v>41</v>
      </c>
      <c r="O480" s="88"/>
      <c r="P480" s="217">
        <f>O480*H480</f>
        <v>0</v>
      </c>
      <c r="Q480" s="217">
        <v>0</v>
      </c>
      <c r="R480" s="217">
        <f>Q480*H480</f>
        <v>0</v>
      </c>
      <c r="S480" s="217">
        <v>0</v>
      </c>
      <c r="T480" s="218">
        <f>S480*H480</f>
        <v>0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219" t="s">
        <v>134</v>
      </c>
      <c r="AT480" s="219" t="s">
        <v>129</v>
      </c>
      <c r="AU480" s="219" t="s">
        <v>83</v>
      </c>
      <c r="AY480" s="14" t="s">
        <v>127</v>
      </c>
      <c r="BE480" s="220">
        <f>IF(N480="základní",J480,0)</f>
        <v>0</v>
      </c>
      <c r="BF480" s="220">
        <f>IF(N480="snížená",J480,0)</f>
        <v>0</v>
      </c>
      <c r="BG480" s="220">
        <f>IF(N480="zákl. přenesená",J480,0)</f>
        <v>0</v>
      </c>
      <c r="BH480" s="220">
        <f>IF(N480="sníž. přenesená",J480,0)</f>
        <v>0</v>
      </c>
      <c r="BI480" s="220">
        <f>IF(N480="nulová",J480,0)</f>
        <v>0</v>
      </c>
      <c r="BJ480" s="14" t="s">
        <v>81</v>
      </c>
      <c r="BK480" s="220">
        <f>ROUND(I480*H480,2)</f>
        <v>0</v>
      </c>
      <c r="BL480" s="14" t="s">
        <v>134</v>
      </c>
      <c r="BM480" s="219" t="s">
        <v>737</v>
      </c>
    </row>
    <row r="481" s="2" customFormat="1">
      <c r="A481" s="35"/>
      <c r="B481" s="36"/>
      <c r="C481" s="37"/>
      <c r="D481" s="221" t="s">
        <v>136</v>
      </c>
      <c r="E481" s="37"/>
      <c r="F481" s="222" t="s">
        <v>736</v>
      </c>
      <c r="G481" s="37"/>
      <c r="H481" s="37"/>
      <c r="I481" s="223"/>
      <c r="J481" s="37"/>
      <c r="K481" s="37"/>
      <c r="L481" s="41"/>
      <c r="M481" s="224"/>
      <c r="N481" s="225"/>
      <c r="O481" s="88"/>
      <c r="P481" s="88"/>
      <c r="Q481" s="88"/>
      <c r="R481" s="88"/>
      <c r="S481" s="88"/>
      <c r="T481" s="89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T481" s="14" t="s">
        <v>136</v>
      </c>
      <c r="AU481" s="14" t="s">
        <v>83</v>
      </c>
    </row>
    <row r="482" s="2" customFormat="1">
      <c r="A482" s="35"/>
      <c r="B482" s="36"/>
      <c r="C482" s="37"/>
      <c r="D482" s="226" t="s">
        <v>137</v>
      </c>
      <c r="E482" s="37"/>
      <c r="F482" s="227" t="s">
        <v>738</v>
      </c>
      <c r="G482" s="37"/>
      <c r="H482" s="37"/>
      <c r="I482" s="223"/>
      <c r="J482" s="37"/>
      <c r="K482" s="37"/>
      <c r="L482" s="41"/>
      <c r="M482" s="224"/>
      <c r="N482" s="225"/>
      <c r="O482" s="88"/>
      <c r="P482" s="88"/>
      <c r="Q482" s="88"/>
      <c r="R482" s="88"/>
      <c r="S482" s="88"/>
      <c r="T482" s="89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4" t="s">
        <v>137</v>
      </c>
      <c r="AU482" s="14" t="s">
        <v>83</v>
      </c>
    </row>
    <row r="483" s="2" customFormat="1" ht="16.5" customHeight="1">
      <c r="A483" s="35"/>
      <c r="B483" s="36"/>
      <c r="C483" s="229" t="s">
        <v>739</v>
      </c>
      <c r="D483" s="229" t="s">
        <v>185</v>
      </c>
      <c r="E483" s="230" t="s">
        <v>740</v>
      </c>
      <c r="F483" s="231" t="s">
        <v>741</v>
      </c>
      <c r="G483" s="232" t="s">
        <v>212</v>
      </c>
      <c r="H483" s="233">
        <v>3</v>
      </c>
      <c r="I483" s="234"/>
      <c r="J483" s="235">
        <f>ROUND(I483*H483,2)</f>
        <v>0</v>
      </c>
      <c r="K483" s="231" t="s">
        <v>742</v>
      </c>
      <c r="L483" s="236"/>
      <c r="M483" s="237" t="s">
        <v>1</v>
      </c>
      <c r="N483" s="238" t="s">
        <v>41</v>
      </c>
      <c r="O483" s="88"/>
      <c r="P483" s="217">
        <f>O483*H483</f>
        <v>0</v>
      </c>
      <c r="Q483" s="217">
        <v>0.0015</v>
      </c>
      <c r="R483" s="217">
        <f>Q483*H483</f>
        <v>0.0045000000000000005</v>
      </c>
      <c r="S483" s="217">
        <v>0</v>
      </c>
      <c r="T483" s="218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219" t="s">
        <v>168</v>
      </c>
      <c r="AT483" s="219" t="s">
        <v>185</v>
      </c>
      <c r="AU483" s="219" t="s">
        <v>83</v>
      </c>
      <c r="AY483" s="14" t="s">
        <v>127</v>
      </c>
      <c r="BE483" s="220">
        <f>IF(N483="základní",J483,0)</f>
        <v>0</v>
      </c>
      <c r="BF483" s="220">
        <f>IF(N483="snížená",J483,0)</f>
        <v>0</v>
      </c>
      <c r="BG483" s="220">
        <f>IF(N483="zákl. přenesená",J483,0)</f>
        <v>0</v>
      </c>
      <c r="BH483" s="220">
        <f>IF(N483="sníž. přenesená",J483,0)</f>
        <v>0</v>
      </c>
      <c r="BI483" s="220">
        <f>IF(N483="nulová",J483,0)</f>
        <v>0</v>
      </c>
      <c r="BJ483" s="14" t="s">
        <v>81</v>
      </c>
      <c r="BK483" s="220">
        <f>ROUND(I483*H483,2)</f>
        <v>0</v>
      </c>
      <c r="BL483" s="14" t="s">
        <v>134</v>
      </c>
      <c r="BM483" s="219" t="s">
        <v>743</v>
      </c>
    </row>
    <row r="484" s="2" customFormat="1">
      <c r="A484" s="35"/>
      <c r="B484" s="36"/>
      <c r="C484" s="37"/>
      <c r="D484" s="221" t="s">
        <v>136</v>
      </c>
      <c r="E484" s="37"/>
      <c r="F484" s="222" t="s">
        <v>741</v>
      </c>
      <c r="G484" s="37"/>
      <c r="H484" s="37"/>
      <c r="I484" s="223"/>
      <c r="J484" s="37"/>
      <c r="K484" s="37"/>
      <c r="L484" s="41"/>
      <c r="M484" s="224"/>
      <c r="N484" s="225"/>
      <c r="O484" s="88"/>
      <c r="P484" s="88"/>
      <c r="Q484" s="88"/>
      <c r="R484" s="88"/>
      <c r="S484" s="88"/>
      <c r="T484" s="89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T484" s="14" t="s">
        <v>136</v>
      </c>
      <c r="AU484" s="14" t="s">
        <v>83</v>
      </c>
    </row>
    <row r="485" s="2" customFormat="1" ht="16.5" customHeight="1">
      <c r="A485" s="35"/>
      <c r="B485" s="36"/>
      <c r="C485" s="208" t="s">
        <v>744</v>
      </c>
      <c r="D485" s="208" t="s">
        <v>129</v>
      </c>
      <c r="E485" s="209" t="s">
        <v>745</v>
      </c>
      <c r="F485" s="210" t="s">
        <v>746</v>
      </c>
      <c r="G485" s="211" t="s">
        <v>212</v>
      </c>
      <c r="H485" s="212">
        <v>6</v>
      </c>
      <c r="I485" s="213"/>
      <c r="J485" s="214">
        <f>ROUND(I485*H485,2)</f>
        <v>0</v>
      </c>
      <c r="K485" s="210" t="s">
        <v>133</v>
      </c>
      <c r="L485" s="41"/>
      <c r="M485" s="215" t="s">
        <v>1</v>
      </c>
      <c r="N485" s="216" t="s">
        <v>41</v>
      </c>
      <c r="O485" s="88"/>
      <c r="P485" s="217">
        <f>O485*H485</f>
        <v>0</v>
      </c>
      <c r="Q485" s="217">
        <v>0</v>
      </c>
      <c r="R485" s="217">
        <f>Q485*H485</f>
        <v>0</v>
      </c>
      <c r="S485" s="217">
        <v>0</v>
      </c>
      <c r="T485" s="218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219" t="s">
        <v>134</v>
      </c>
      <c r="AT485" s="219" t="s">
        <v>129</v>
      </c>
      <c r="AU485" s="219" t="s">
        <v>83</v>
      </c>
      <c r="AY485" s="14" t="s">
        <v>127</v>
      </c>
      <c r="BE485" s="220">
        <f>IF(N485="základní",J485,0)</f>
        <v>0</v>
      </c>
      <c r="BF485" s="220">
        <f>IF(N485="snížená",J485,0)</f>
        <v>0</v>
      </c>
      <c r="BG485" s="220">
        <f>IF(N485="zákl. přenesená",J485,0)</f>
        <v>0</v>
      </c>
      <c r="BH485" s="220">
        <f>IF(N485="sníž. přenesená",J485,0)</f>
        <v>0</v>
      </c>
      <c r="BI485" s="220">
        <f>IF(N485="nulová",J485,0)</f>
        <v>0</v>
      </c>
      <c r="BJ485" s="14" t="s">
        <v>81</v>
      </c>
      <c r="BK485" s="220">
        <f>ROUND(I485*H485,2)</f>
        <v>0</v>
      </c>
      <c r="BL485" s="14" t="s">
        <v>134</v>
      </c>
      <c r="BM485" s="219" t="s">
        <v>747</v>
      </c>
    </row>
    <row r="486" s="2" customFormat="1">
      <c r="A486" s="35"/>
      <c r="B486" s="36"/>
      <c r="C486" s="37"/>
      <c r="D486" s="221" t="s">
        <v>136</v>
      </c>
      <c r="E486" s="37"/>
      <c r="F486" s="222" t="s">
        <v>746</v>
      </c>
      <c r="G486" s="37"/>
      <c r="H486" s="37"/>
      <c r="I486" s="223"/>
      <c r="J486" s="37"/>
      <c r="K486" s="37"/>
      <c r="L486" s="41"/>
      <c r="M486" s="224"/>
      <c r="N486" s="225"/>
      <c r="O486" s="88"/>
      <c r="P486" s="88"/>
      <c r="Q486" s="88"/>
      <c r="R486" s="88"/>
      <c r="S486" s="88"/>
      <c r="T486" s="89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T486" s="14" t="s">
        <v>136</v>
      </c>
      <c r="AU486" s="14" t="s">
        <v>83</v>
      </c>
    </row>
    <row r="487" s="2" customFormat="1">
      <c r="A487" s="35"/>
      <c r="B487" s="36"/>
      <c r="C487" s="37"/>
      <c r="D487" s="226" t="s">
        <v>137</v>
      </c>
      <c r="E487" s="37"/>
      <c r="F487" s="227" t="s">
        <v>748</v>
      </c>
      <c r="G487" s="37"/>
      <c r="H487" s="37"/>
      <c r="I487" s="223"/>
      <c r="J487" s="37"/>
      <c r="K487" s="37"/>
      <c r="L487" s="41"/>
      <c r="M487" s="224"/>
      <c r="N487" s="225"/>
      <c r="O487" s="88"/>
      <c r="P487" s="88"/>
      <c r="Q487" s="88"/>
      <c r="R487" s="88"/>
      <c r="S487" s="88"/>
      <c r="T487" s="89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T487" s="14" t="s">
        <v>137</v>
      </c>
      <c r="AU487" s="14" t="s">
        <v>83</v>
      </c>
    </row>
    <row r="488" s="2" customFormat="1" ht="16.5" customHeight="1">
      <c r="A488" s="35"/>
      <c r="B488" s="36"/>
      <c r="C488" s="229" t="s">
        <v>749</v>
      </c>
      <c r="D488" s="229" t="s">
        <v>185</v>
      </c>
      <c r="E488" s="230" t="s">
        <v>750</v>
      </c>
      <c r="F488" s="231" t="s">
        <v>751</v>
      </c>
      <c r="G488" s="232" t="s">
        <v>212</v>
      </c>
      <c r="H488" s="233">
        <v>6</v>
      </c>
      <c r="I488" s="234"/>
      <c r="J488" s="235">
        <f>ROUND(I488*H488,2)</f>
        <v>0</v>
      </c>
      <c r="K488" s="231" t="s">
        <v>133</v>
      </c>
      <c r="L488" s="236"/>
      <c r="M488" s="237" t="s">
        <v>1</v>
      </c>
      <c r="N488" s="238" t="s">
        <v>41</v>
      </c>
      <c r="O488" s="88"/>
      <c r="P488" s="217">
        <f>O488*H488</f>
        <v>0</v>
      </c>
      <c r="Q488" s="217">
        <v>0.00012</v>
      </c>
      <c r="R488" s="217">
        <f>Q488*H488</f>
        <v>0.00072000000000000005</v>
      </c>
      <c r="S488" s="217">
        <v>0</v>
      </c>
      <c r="T488" s="218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219" t="s">
        <v>168</v>
      </c>
      <c r="AT488" s="219" t="s">
        <v>185</v>
      </c>
      <c r="AU488" s="219" t="s">
        <v>83</v>
      </c>
      <c r="AY488" s="14" t="s">
        <v>127</v>
      </c>
      <c r="BE488" s="220">
        <f>IF(N488="základní",J488,0)</f>
        <v>0</v>
      </c>
      <c r="BF488" s="220">
        <f>IF(N488="snížená",J488,0)</f>
        <v>0</v>
      </c>
      <c r="BG488" s="220">
        <f>IF(N488="zákl. přenesená",J488,0)</f>
        <v>0</v>
      </c>
      <c r="BH488" s="220">
        <f>IF(N488="sníž. přenesená",J488,0)</f>
        <v>0</v>
      </c>
      <c r="BI488" s="220">
        <f>IF(N488="nulová",J488,0)</f>
        <v>0</v>
      </c>
      <c r="BJ488" s="14" t="s">
        <v>81</v>
      </c>
      <c r="BK488" s="220">
        <f>ROUND(I488*H488,2)</f>
        <v>0</v>
      </c>
      <c r="BL488" s="14" t="s">
        <v>134</v>
      </c>
      <c r="BM488" s="219" t="s">
        <v>752</v>
      </c>
    </row>
    <row r="489" s="2" customFormat="1">
      <c r="A489" s="35"/>
      <c r="B489" s="36"/>
      <c r="C489" s="37"/>
      <c r="D489" s="221" t="s">
        <v>136</v>
      </c>
      <c r="E489" s="37"/>
      <c r="F489" s="222" t="s">
        <v>751</v>
      </c>
      <c r="G489" s="37"/>
      <c r="H489" s="37"/>
      <c r="I489" s="223"/>
      <c r="J489" s="37"/>
      <c r="K489" s="37"/>
      <c r="L489" s="41"/>
      <c r="M489" s="224"/>
      <c r="N489" s="225"/>
      <c r="O489" s="88"/>
      <c r="P489" s="88"/>
      <c r="Q489" s="88"/>
      <c r="R489" s="88"/>
      <c r="S489" s="88"/>
      <c r="T489" s="89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T489" s="14" t="s">
        <v>136</v>
      </c>
      <c r="AU489" s="14" t="s">
        <v>83</v>
      </c>
    </row>
    <row r="490" s="2" customFormat="1" ht="16.5" customHeight="1">
      <c r="A490" s="35"/>
      <c r="B490" s="36"/>
      <c r="C490" s="208" t="s">
        <v>753</v>
      </c>
      <c r="D490" s="208" t="s">
        <v>129</v>
      </c>
      <c r="E490" s="209" t="s">
        <v>754</v>
      </c>
      <c r="F490" s="210" t="s">
        <v>755</v>
      </c>
      <c r="G490" s="211" t="s">
        <v>218</v>
      </c>
      <c r="H490" s="212">
        <v>1</v>
      </c>
      <c r="I490" s="213"/>
      <c r="J490" s="214">
        <f>ROUND(I490*H490,2)</f>
        <v>0</v>
      </c>
      <c r="K490" s="210" t="s">
        <v>1</v>
      </c>
      <c r="L490" s="41"/>
      <c r="M490" s="215" t="s">
        <v>1</v>
      </c>
      <c r="N490" s="216" t="s">
        <v>41</v>
      </c>
      <c r="O490" s="88"/>
      <c r="P490" s="217">
        <f>O490*H490</f>
        <v>0</v>
      </c>
      <c r="Q490" s="217">
        <v>0</v>
      </c>
      <c r="R490" s="217">
        <f>Q490*H490</f>
        <v>0</v>
      </c>
      <c r="S490" s="217">
        <v>0</v>
      </c>
      <c r="T490" s="218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219" t="s">
        <v>134</v>
      </c>
      <c r="AT490" s="219" t="s">
        <v>129</v>
      </c>
      <c r="AU490" s="219" t="s">
        <v>83</v>
      </c>
      <c r="AY490" s="14" t="s">
        <v>127</v>
      </c>
      <c r="BE490" s="220">
        <f>IF(N490="základní",J490,0)</f>
        <v>0</v>
      </c>
      <c r="BF490" s="220">
        <f>IF(N490="snížená",J490,0)</f>
        <v>0</v>
      </c>
      <c r="BG490" s="220">
        <f>IF(N490="zákl. přenesená",J490,0)</f>
        <v>0</v>
      </c>
      <c r="BH490" s="220">
        <f>IF(N490="sníž. přenesená",J490,0)</f>
        <v>0</v>
      </c>
      <c r="BI490" s="220">
        <f>IF(N490="nulová",J490,0)</f>
        <v>0</v>
      </c>
      <c r="BJ490" s="14" t="s">
        <v>81</v>
      </c>
      <c r="BK490" s="220">
        <f>ROUND(I490*H490,2)</f>
        <v>0</v>
      </c>
      <c r="BL490" s="14" t="s">
        <v>134</v>
      </c>
      <c r="BM490" s="219" t="s">
        <v>756</v>
      </c>
    </row>
    <row r="491" s="2" customFormat="1">
      <c r="A491" s="35"/>
      <c r="B491" s="36"/>
      <c r="C491" s="37"/>
      <c r="D491" s="221" t="s">
        <v>136</v>
      </c>
      <c r="E491" s="37"/>
      <c r="F491" s="222" t="s">
        <v>755</v>
      </c>
      <c r="G491" s="37"/>
      <c r="H491" s="37"/>
      <c r="I491" s="223"/>
      <c r="J491" s="37"/>
      <c r="K491" s="37"/>
      <c r="L491" s="41"/>
      <c r="M491" s="224"/>
      <c r="N491" s="225"/>
      <c r="O491" s="88"/>
      <c r="P491" s="88"/>
      <c r="Q491" s="88"/>
      <c r="R491" s="88"/>
      <c r="S491" s="88"/>
      <c r="T491" s="89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T491" s="14" t="s">
        <v>136</v>
      </c>
      <c r="AU491" s="14" t="s">
        <v>83</v>
      </c>
    </row>
    <row r="492" s="2" customFormat="1" ht="16.5" customHeight="1">
      <c r="A492" s="35"/>
      <c r="B492" s="36"/>
      <c r="C492" s="208" t="s">
        <v>757</v>
      </c>
      <c r="D492" s="208" t="s">
        <v>129</v>
      </c>
      <c r="E492" s="209" t="s">
        <v>758</v>
      </c>
      <c r="F492" s="210" t="s">
        <v>759</v>
      </c>
      <c r="G492" s="211" t="s">
        <v>218</v>
      </c>
      <c r="H492" s="212">
        <v>7</v>
      </c>
      <c r="I492" s="213"/>
      <c r="J492" s="214">
        <f>ROUND(I492*H492,2)</f>
        <v>0</v>
      </c>
      <c r="K492" s="210" t="s">
        <v>1</v>
      </c>
      <c r="L492" s="41"/>
      <c r="M492" s="215" t="s">
        <v>1</v>
      </c>
      <c r="N492" s="216" t="s">
        <v>41</v>
      </c>
      <c r="O492" s="88"/>
      <c r="P492" s="217">
        <f>O492*H492</f>
        <v>0</v>
      </c>
      <c r="Q492" s="217">
        <v>0</v>
      </c>
      <c r="R492" s="217">
        <f>Q492*H492</f>
        <v>0</v>
      </c>
      <c r="S492" s="217">
        <v>0</v>
      </c>
      <c r="T492" s="218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219" t="s">
        <v>134</v>
      </c>
      <c r="AT492" s="219" t="s">
        <v>129</v>
      </c>
      <c r="AU492" s="219" t="s">
        <v>83</v>
      </c>
      <c r="AY492" s="14" t="s">
        <v>127</v>
      </c>
      <c r="BE492" s="220">
        <f>IF(N492="základní",J492,0)</f>
        <v>0</v>
      </c>
      <c r="BF492" s="220">
        <f>IF(N492="snížená",J492,0)</f>
        <v>0</v>
      </c>
      <c r="BG492" s="220">
        <f>IF(N492="zákl. přenesená",J492,0)</f>
        <v>0</v>
      </c>
      <c r="BH492" s="220">
        <f>IF(N492="sníž. přenesená",J492,0)</f>
        <v>0</v>
      </c>
      <c r="BI492" s="220">
        <f>IF(N492="nulová",J492,0)</f>
        <v>0</v>
      </c>
      <c r="BJ492" s="14" t="s">
        <v>81</v>
      </c>
      <c r="BK492" s="220">
        <f>ROUND(I492*H492,2)</f>
        <v>0</v>
      </c>
      <c r="BL492" s="14" t="s">
        <v>134</v>
      </c>
      <c r="BM492" s="219" t="s">
        <v>760</v>
      </c>
    </row>
    <row r="493" s="2" customFormat="1">
      <c r="A493" s="35"/>
      <c r="B493" s="36"/>
      <c r="C493" s="37"/>
      <c r="D493" s="221" t="s">
        <v>136</v>
      </c>
      <c r="E493" s="37"/>
      <c r="F493" s="222" t="s">
        <v>759</v>
      </c>
      <c r="G493" s="37"/>
      <c r="H493" s="37"/>
      <c r="I493" s="223"/>
      <c r="J493" s="37"/>
      <c r="K493" s="37"/>
      <c r="L493" s="41"/>
      <c r="M493" s="224"/>
      <c r="N493" s="225"/>
      <c r="O493" s="88"/>
      <c r="P493" s="88"/>
      <c r="Q493" s="88"/>
      <c r="R493" s="88"/>
      <c r="S493" s="88"/>
      <c r="T493" s="89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T493" s="14" t="s">
        <v>136</v>
      </c>
      <c r="AU493" s="14" t="s">
        <v>83</v>
      </c>
    </row>
    <row r="494" s="2" customFormat="1" ht="16.5" customHeight="1">
      <c r="A494" s="35"/>
      <c r="B494" s="36"/>
      <c r="C494" s="229" t="s">
        <v>761</v>
      </c>
      <c r="D494" s="229" t="s">
        <v>185</v>
      </c>
      <c r="E494" s="230" t="s">
        <v>762</v>
      </c>
      <c r="F494" s="231" t="s">
        <v>763</v>
      </c>
      <c r="G494" s="232" t="s">
        <v>212</v>
      </c>
      <c r="H494" s="233">
        <v>7</v>
      </c>
      <c r="I494" s="234"/>
      <c r="J494" s="235">
        <f>ROUND(I494*H494,2)</f>
        <v>0</v>
      </c>
      <c r="K494" s="231" t="s">
        <v>1</v>
      </c>
      <c r="L494" s="236"/>
      <c r="M494" s="237" t="s">
        <v>1</v>
      </c>
      <c r="N494" s="238" t="s">
        <v>41</v>
      </c>
      <c r="O494" s="88"/>
      <c r="P494" s="217">
        <f>O494*H494</f>
        <v>0</v>
      </c>
      <c r="Q494" s="217">
        <v>0.001</v>
      </c>
      <c r="R494" s="217">
        <f>Q494*H494</f>
        <v>0.0070000000000000001</v>
      </c>
      <c r="S494" s="217">
        <v>0</v>
      </c>
      <c r="T494" s="218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219" t="s">
        <v>168</v>
      </c>
      <c r="AT494" s="219" t="s">
        <v>185</v>
      </c>
      <c r="AU494" s="219" t="s">
        <v>83</v>
      </c>
      <c r="AY494" s="14" t="s">
        <v>127</v>
      </c>
      <c r="BE494" s="220">
        <f>IF(N494="základní",J494,0)</f>
        <v>0</v>
      </c>
      <c r="BF494" s="220">
        <f>IF(N494="snížená",J494,0)</f>
        <v>0</v>
      </c>
      <c r="BG494" s="220">
        <f>IF(N494="zákl. přenesená",J494,0)</f>
        <v>0</v>
      </c>
      <c r="BH494" s="220">
        <f>IF(N494="sníž. přenesená",J494,0)</f>
        <v>0</v>
      </c>
      <c r="BI494" s="220">
        <f>IF(N494="nulová",J494,0)</f>
        <v>0</v>
      </c>
      <c r="BJ494" s="14" t="s">
        <v>81</v>
      </c>
      <c r="BK494" s="220">
        <f>ROUND(I494*H494,2)</f>
        <v>0</v>
      </c>
      <c r="BL494" s="14" t="s">
        <v>134</v>
      </c>
      <c r="BM494" s="219" t="s">
        <v>764</v>
      </c>
    </row>
    <row r="495" s="2" customFormat="1">
      <c r="A495" s="35"/>
      <c r="B495" s="36"/>
      <c r="C495" s="37"/>
      <c r="D495" s="221" t="s">
        <v>136</v>
      </c>
      <c r="E495" s="37"/>
      <c r="F495" s="222" t="s">
        <v>763</v>
      </c>
      <c r="G495" s="37"/>
      <c r="H495" s="37"/>
      <c r="I495" s="223"/>
      <c r="J495" s="37"/>
      <c r="K495" s="37"/>
      <c r="L495" s="41"/>
      <c r="M495" s="224"/>
      <c r="N495" s="225"/>
      <c r="O495" s="88"/>
      <c r="P495" s="88"/>
      <c r="Q495" s="88"/>
      <c r="R495" s="88"/>
      <c r="S495" s="88"/>
      <c r="T495" s="89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T495" s="14" t="s">
        <v>136</v>
      </c>
      <c r="AU495" s="14" t="s">
        <v>83</v>
      </c>
    </row>
    <row r="496" s="12" customFormat="1" ht="22.8" customHeight="1">
      <c r="A496" s="12"/>
      <c r="B496" s="192"/>
      <c r="C496" s="193"/>
      <c r="D496" s="194" t="s">
        <v>75</v>
      </c>
      <c r="E496" s="206" t="s">
        <v>765</v>
      </c>
      <c r="F496" s="206" t="s">
        <v>766</v>
      </c>
      <c r="G496" s="193"/>
      <c r="H496" s="193"/>
      <c r="I496" s="196"/>
      <c r="J496" s="207">
        <f>BK496</f>
        <v>0</v>
      </c>
      <c r="K496" s="193"/>
      <c r="L496" s="198"/>
      <c r="M496" s="199"/>
      <c r="N496" s="200"/>
      <c r="O496" s="200"/>
      <c r="P496" s="201">
        <f>SUM(P497:P498)</f>
        <v>0</v>
      </c>
      <c r="Q496" s="200"/>
      <c r="R496" s="201">
        <f>SUM(R497:R498)</f>
        <v>0</v>
      </c>
      <c r="S496" s="200"/>
      <c r="T496" s="202">
        <f>SUM(T497:T498)</f>
        <v>0</v>
      </c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R496" s="203" t="s">
        <v>83</v>
      </c>
      <c r="AT496" s="204" t="s">
        <v>75</v>
      </c>
      <c r="AU496" s="204" t="s">
        <v>81</v>
      </c>
      <c r="AY496" s="203" t="s">
        <v>127</v>
      </c>
      <c r="BK496" s="205">
        <f>SUM(BK497:BK498)</f>
        <v>0</v>
      </c>
    </row>
    <row r="497" s="2" customFormat="1" ht="49.05" customHeight="1">
      <c r="A497" s="35"/>
      <c r="B497" s="36"/>
      <c r="C497" s="208" t="s">
        <v>767</v>
      </c>
      <c r="D497" s="208" t="s">
        <v>129</v>
      </c>
      <c r="E497" s="209" t="s">
        <v>768</v>
      </c>
      <c r="F497" s="210" t="s">
        <v>769</v>
      </c>
      <c r="G497" s="211" t="s">
        <v>273</v>
      </c>
      <c r="H497" s="212">
        <v>1</v>
      </c>
      <c r="I497" s="213"/>
      <c r="J497" s="214">
        <f>ROUND(I497*H497,2)</f>
        <v>0</v>
      </c>
      <c r="K497" s="210" t="s">
        <v>1</v>
      </c>
      <c r="L497" s="41"/>
      <c r="M497" s="215" t="s">
        <v>1</v>
      </c>
      <c r="N497" s="216" t="s">
        <v>41</v>
      </c>
      <c r="O497" s="88"/>
      <c r="P497" s="217">
        <f>O497*H497</f>
        <v>0</v>
      </c>
      <c r="Q497" s="217">
        <v>0</v>
      </c>
      <c r="R497" s="217">
        <f>Q497*H497</f>
        <v>0</v>
      </c>
      <c r="S497" s="217">
        <v>0</v>
      </c>
      <c r="T497" s="218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219" t="s">
        <v>134</v>
      </c>
      <c r="AT497" s="219" t="s">
        <v>129</v>
      </c>
      <c r="AU497" s="219" t="s">
        <v>83</v>
      </c>
      <c r="AY497" s="14" t="s">
        <v>127</v>
      </c>
      <c r="BE497" s="220">
        <f>IF(N497="základní",J497,0)</f>
        <v>0</v>
      </c>
      <c r="BF497" s="220">
        <f>IF(N497="snížená",J497,0)</f>
        <v>0</v>
      </c>
      <c r="BG497" s="220">
        <f>IF(N497="zákl. přenesená",J497,0)</f>
        <v>0</v>
      </c>
      <c r="BH497" s="220">
        <f>IF(N497="sníž. přenesená",J497,0)</f>
        <v>0</v>
      </c>
      <c r="BI497" s="220">
        <f>IF(N497="nulová",J497,0)</f>
        <v>0</v>
      </c>
      <c r="BJ497" s="14" t="s">
        <v>81</v>
      </c>
      <c r="BK497" s="220">
        <f>ROUND(I497*H497,2)</f>
        <v>0</v>
      </c>
      <c r="BL497" s="14" t="s">
        <v>134</v>
      </c>
      <c r="BM497" s="219" t="s">
        <v>770</v>
      </c>
    </row>
    <row r="498" s="2" customFormat="1">
      <c r="A498" s="35"/>
      <c r="B498" s="36"/>
      <c r="C498" s="37"/>
      <c r="D498" s="221" t="s">
        <v>136</v>
      </c>
      <c r="E498" s="37"/>
      <c r="F498" s="222" t="s">
        <v>769</v>
      </c>
      <c r="G498" s="37"/>
      <c r="H498" s="37"/>
      <c r="I498" s="223"/>
      <c r="J498" s="37"/>
      <c r="K498" s="37"/>
      <c r="L498" s="41"/>
      <c r="M498" s="224"/>
      <c r="N498" s="225"/>
      <c r="O498" s="88"/>
      <c r="P498" s="88"/>
      <c r="Q498" s="88"/>
      <c r="R498" s="88"/>
      <c r="S498" s="88"/>
      <c r="T498" s="89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T498" s="14" t="s">
        <v>136</v>
      </c>
      <c r="AU498" s="14" t="s">
        <v>83</v>
      </c>
    </row>
    <row r="499" s="12" customFormat="1" ht="22.8" customHeight="1">
      <c r="A499" s="12"/>
      <c r="B499" s="192"/>
      <c r="C499" s="193"/>
      <c r="D499" s="194" t="s">
        <v>75</v>
      </c>
      <c r="E499" s="206" t="s">
        <v>771</v>
      </c>
      <c r="F499" s="206" t="s">
        <v>772</v>
      </c>
      <c r="G499" s="193"/>
      <c r="H499" s="193"/>
      <c r="I499" s="196"/>
      <c r="J499" s="207">
        <f>BK499</f>
        <v>0</v>
      </c>
      <c r="K499" s="193"/>
      <c r="L499" s="198"/>
      <c r="M499" s="199"/>
      <c r="N499" s="200"/>
      <c r="O499" s="200"/>
      <c r="P499" s="201">
        <f>SUM(P500:P528)</f>
        <v>0</v>
      </c>
      <c r="Q499" s="200"/>
      <c r="R499" s="201">
        <f>SUM(R500:R528)</f>
        <v>0.20420336</v>
      </c>
      <c r="S499" s="200"/>
      <c r="T499" s="202">
        <f>SUM(T500:T528)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03" t="s">
        <v>83</v>
      </c>
      <c r="AT499" s="204" t="s">
        <v>75</v>
      </c>
      <c r="AU499" s="204" t="s">
        <v>81</v>
      </c>
      <c r="AY499" s="203" t="s">
        <v>127</v>
      </c>
      <c r="BK499" s="205">
        <f>SUM(BK500:BK528)</f>
        <v>0</v>
      </c>
    </row>
    <row r="500" s="2" customFormat="1" ht="24.15" customHeight="1">
      <c r="A500" s="35"/>
      <c r="B500" s="36"/>
      <c r="C500" s="208" t="s">
        <v>773</v>
      </c>
      <c r="D500" s="208" t="s">
        <v>129</v>
      </c>
      <c r="E500" s="209" t="s">
        <v>774</v>
      </c>
      <c r="F500" s="210" t="s">
        <v>775</v>
      </c>
      <c r="G500" s="211" t="s">
        <v>363</v>
      </c>
      <c r="H500" s="212">
        <v>7.9000000000000004</v>
      </c>
      <c r="I500" s="213"/>
      <c r="J500" s="214">
        <f>ROUND(I500*H500,2)</f>
        <v>0</v>
      </c>
      <c r="K500" s="210" t="s">
        <v>133</v>
      </c>
      <c r="L500" s="41"/>
      <c r="M500" s="215" t="s">
        <v>1</v>
      </c>
      <c r="N500" s="216" t="s">
        <v>41</v>
      </c>
      <c r="O500" s="88"/>
      <c r="P500" s="217">
        <f>O500*H500</f>
        <v>0</v>
      </c>
      <c r="Q500" s="217">
        <v>0.00071840000000000001</v>
      </c>
      <c r="R500" s="217">
        <f>Q500*H500</f>
        <v>0.00567536</v>
      </c>
      <c r="S500" s="217">
        <v>0</v>
      </c>
      <c r="T500" s="218">
        <f>S500*H500</f>
        <v>0</v>
      </c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R500" s="219" t="s">
        <v>209</v>
      </c>
      <c r="AT500" s="219" t="s">
        <v>129</v>
      </c>
      <c r="AU500" s="219" t="s">
        <v>83</v>
      </c>
      <c r="AY500" s="14" t="s">
        <v>127</v>
      </c>
      <c r="BE500" s="220">
        <f>IF(N500="základní",J500,0)</f>
        <v>0</v>
      </c>
      <c r="BF500" s="220">
        <f>IF(N500="snížená",J500,0)</f>
        <v>0</v>
      </c>
      <c r="BG500" s="220">
        <f>IF(N500="zákl. přenesená",J500,0)</f>
        <v>0</v>
      </c>
      <c r="BH500" s="220">
        <f>IF(N500="sníž. přenesená",J500,0)</f>
        <v>0</v>
      </c>
      <c r="BI500" s="220">
        <f>IF(N500="nulová",J500,0)</f>
        <v>0</v>
      </c>
      <c r="BJ500" s="14" t="s">
        <v>81</v>
      </c>
      <c r="BK500" s="220">
        <f>ROUND(I500*H500,2)</f>
        <v>0</v>
      </c>
      <c r="BL500" s="14" t="s">
        <v>209</v>
      </c>
      <c r="BM500" s="219" t="s">
        <v>776</v>
      </c>
    </row>
    <row r="501" s="2" customFormat="1">
      <c r="A501" s="35"/>
      <c r="B501" s="36"/>
      <c r="C501" s="37"/>
      <c r="D501" s="221" t="s">
        <v>136</v>
      </c>
      <c r="E501" s="37"/>
      <c r="F501" s="222" t="s">
        <v>775</v>
      </c>
      <c r="G501" s="37"/>
      <c r="H501" s="37"/>
      <c r="I501" s="223"/>
      <c r="J501" s="37"/>
      <c r="K501" s="37"/>
      <c r="L501" s="41"/>
      <c r="M501" s="224"/>
      <c r="N501" s="225"/>
      <c r="O501" s="88"/>
      <c r="P501" s="88"/>
      <c r="Q501" s="88"/>
      <c r="R501" s="88"/>
      <c r="S501" s="88"/>
      <c r="T501" s="89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T501" s="14" t="s">
        <v>136</v>
      </c>
      <c r="AU501" s="14" t="s">
        <v>83</v>
      </c>
    </row>
    <row r="502" s="2" customFormat="1">
      <c r="A502" s="35"/>
      <c r="B502" s="36"/>
      <c r="C502" s="37"/>
      <c r="D502" s="226" t="s">
        <v>137</v>
      </c>
      <c r="E502" s="37"/>
      <c r="F502" s="227" t="s">
        <v>777</v>
      </c>
      <c r="G502" s="37"/>
      <c r="H502" s="37"/>
      <c r="I502" s="223"/>
      <c r="J502" s="37"/>
      <c r="K502" s="37"/>
      <c r="L502" s="41"/>
      <c r="M502" s="224"/>
      <c r="N502" s="225"/>
      <c r="O502" s="88"/>
      <c r="P502" s="88"/>
      <c r="Q502" s="88"/>
      <c r="R502" s="88"/>
      <c r="S502" s="88"/>
      <c r="T502" s="89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T502" s="14" t="s">
        <v>137</v>
      </c>
      <c r="AU502" s="14" t="s">
        <v>83</v>
      </c>
    </row>
    <row r="503" s="2" customFormat="1">
      <c r="A503" s="35"/>
      <c r="B503" s="36"/>
      <c r="C503" s="37"/>
      <c r="D503" s="221" t="s">
        <v>157</v>
      </c>
      <c r="E503" s="37"/>
      <c r="F503" s="228" t="s">
        <v>778</v>
      </c>
      <c r="G503" s="37"/>
      <c r="H503" s="37"/>
      <c r="I503" s="223"/>
      <c r="J503" s="37"/>
      <c r="K503" s="37"/>
      <c r="L503" s="41"/>
      <c r="M503" s="224"/>
      <c r="N503" s="225"/>
      <c r="O503" s="88"/>
      <c r="P503" s="88"/>
      <c r="Q503" s="88"/>
      <c r="R503" s="88"/>
      <c r="S503" s="88"/>
      <c r="T503" s="89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T503" s="14" t="s">
        <v>157</v>
      </c>
      <c r="AU503" s="14" t="s">
        <v>83</v>
      </c>
    </row>
    <row r="504" s="2" customFormat="1" ht="33" customHeight="1">
      <c r="A504" s="35"/>
      <c r="B504" s="36"/>
      <c r="C504" s="229" t="s">
        <v>779</v>
      </c>
      <c r="D504" s="229" t="s">
        <v>185</v>
      </c>
      <c r="E504" s="230" t="s">
        <v>780</v>
      </c>
      <c r="F504" s="231" t="s">
        <v>781</v>
      </c>
      <c r="G504" s="232" t="s">
        <v>363</v>
      </c>
      <c r="H504" s="233">
        <v>7.9000000000000004</v>
      </c>
      <c r="I504" s="234"/>
      <c r="J504" s="235">
        <f>ROUND(I504*H504,2)</f>
        <v>0</v>
      </c>
      <c r="K504" s="231" t="s">
        <v>1</v>
      </c>
      <c r="L504" s="236"/>
      <c r="M504" s="237" t="s">
        <v>1</v>
      </c>
      <c r="N504" s="238" t="s">
        <v>41</v>
      </c>
      <c r="O504" s="88"/>
      <c r="P504" s="217">
        <f>O504*H504</f>
        <v>0</v>
      </c>
      <c r="Q504" s="217">
        <v>0.02</v>
      </c>
      <c r="R504" s="217">
        <f>Q504*H504</f>
        <v>0.158</v>
      </c>
      <c r="S504" s="217">
        <v>0</v>
      </c>
      <c r="T504" s="218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219" t="s">
        <v>293</v>
      </c>
      <c r="AT504" s="219" t="s">
        <v>185</v>
      </c>
      <c r="AU504" s="219" t="s">
        <v>83</v>
      </c>
      <c r="AY504" s="14" t="s">
        <v>127</v>
      </c>
      <c r="BE504" s="220">
        <f>IF(N504="základní",J504,0)</f>
        <v>0</v>
      </c>
      <c r="BF504" s="220">
        <f>IF(N504="snížená",J504,0)</f>
        <v>0</v>
      </c>
      <c r="BG504" s="220">
        <f>IF(N504="zákl. přenesená",J504,0)</f>
        <v>0</v>
      </c>
      <c r="BH504" s="220">
        <f>IF(N504="sníž. přenesená",J504,0)</f>
        <v>0</v>
      </c>
      <c r="BI504" s="220">
        <f>IF(N504="nulová",J504,0)</f>
        <v>0</v>
      </c>
      <c r="BJ504" s="14" t="s">
        <v>81</v>
      </c>
      <c r="BK504" s="220">
        <f>ROUND(I504*H504,2)</f>
        <v>0</v>
      </c>
      <c r="BL504" s="14" t="s">
        <v>209</v>
      </c>
      <c r="BM504" s="219" t="s">
        <v>782</v>
      </c>
    </row>
    <row r="505" s="2" customFormat="1">
      <c r="A505" s="35"/>
      <c r="B505" s="36"/>
      <c r="C505" s="37"/>
      <c r="D505" s="221" t="s">
        <v>136</v>
      </c>
      <c r="E505" s="37"/>
      <c r="F505" s="222" t="s">
        <v>781</v>
      </c>
      <c r="G505" s="37"/>
      <c r="H505" s="37"/>
      <c r="I505" s="223"/>
      <c r="J505" s="37"/>
      <c r="K505" s="37"/>
      <c r="L505" s="41"/>
      <c r="M505" s="224"/>
      <c r="N505" s="225"/>
      <c r="O505" s="88"/>
      <c r="P505" s="88"/>
      <c r="Q505" s="88"/>
      <c r="R505" s="88"/>
      <c r="S505" s="88"/>
      <c r="T505" s="89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T505" s="14" t="s">
        <v>136</v>
      </c>
      <c r="AU505" s="14" t="s">
        <v>83</v>
      </c>
    </row>
    <row r="506" s="2" customFormat="1">
      <c r="A506" s="35"/>
      <c r="B506" s="36"/>
      <c r="C506" s="37"/>
      <c r="D506" s="221" t="s">
        <v>157</v>
      </c>
      <c r="E506" s="37"/>
      <c r="F506" s="228" t="s">
        <v>778</v>
      </c>
      <c r="G506" s="37"/>
      <c r="H506" s="37"/>
      <c r="I506" s="223"/>
      <c r="J506" s="37"/>
      <c r="K506" s="37"/>
      <c r="L506" s="41"/>
      <c r="M506" s="224"/>
      <c r="N506" s="225"/>
      <c r="O506" s="88"/>
      <c r="P506" s="88"/>
      <c r="Q506" s="88"/>
      <c r="R506" s="88"/>
      <c r="S506" s="88"/>
      <c r="T506" s="89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T506" s="14" t="s">
        <v>157</v>
      </c>
      <c r="AU506" s="14" t="s">
        <v>83</v>
      </c>
    </row>
    <row r="507" s="2" customFormat="1" ht="24.15" customHeight="1">
      <c r="A507" s="35"/>
      <c r="B507" s="36"/>
      <c r="C507" s="208" t="s">
        <v>783</v>
      </c>
      <c r="D507" s="208" t="s">
        <v>129</v>
      </c>
      <c r="E507" s="209" t="s">
        <v>784</v>
      </c>
      <c r="F507" s="210" t="s">
        <v>785</v>
      </c>
      <c r="G507" s="211" t="s">
        <v>363</v>
      </c>
      <c r="H507" s="212">
        <v>6.4000000000000004</v>
      </c>
      <c r="I507" s="213"/>
      <c r="J507" s="214">
        <f>ROUND(I507*H507,2)</f>
        <v>0</v>
      </c>
      <c r="K507" s="210" t="s">
        <v>133</v>
      </c>
      <c r="L507" s="41"/>
      <c r="M507" s="215" t="s">
        <v>1</v>
      </c>
      <c r="N507" s="216" t="s">
        <v>41</v>
      </c>
      <c r="O507" s="88"/>
      <c r="P507" s="217">
        <f>O507*H507</f>
        <v>0</v>
      </c>
      <c r="Q507" s="217">
        <v>0</v>
      </c>
      <c r="R507" s="217">
        <f>Q507*H507</f>
        <v>0</v>
      </c>
      <c r="S507" s="217">
        <v>0</v>
      </c>
      <c r="T507" s="218">
        <f>S507*H507</f>
        <v>0</v>
      </c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R507" s="219" t="s">
        <v>209</v>
      </c>
      <c r="AT507" s="219" t="s">
        <v>129</v>
      </c>
      <c r="AU507" s="219" t="s">
        <v>83</v>
      </c>
      <c r="AY507" s="14" t="s">
        <v>127</v>
      </c>
      <c r="BE507" s="220">
        <f>IF(N507="základní",J507,0)</f>
        <v>0</v>
      </c>
      <c r="BF507" s="220">
        <f>IF(N507="snížená",J507,0)</f>
        <v>0</v>
      </c>
      <c r="BG507" s="220">
        <f>IF(N507="zákl. přenesená",J507,0)</f>
        <v>0</v>
      </c>
      <c r="BH507" s="220">
        <f>IF(N507="sníž. přenesená",J507,0)</f>
        <v>0</v>
      </c>
      <c r="BI507" s="220">
        <f>IF(N507="nulová",J507,0)</f>
        <v>0</v>
      </c>
      <c r="BJ507" s="14" t="s">
        <v>81</v>
      </c>
      <c r="BK507" s="220">
        <f>ROUND(I507*H507,2)</f>
        <v>0</v>
      </c>
      <c r="BL507" s="14" t="s">
        <v>209</v>
      </c>
      <c r="BM507" s="219" t="s">
        <v>786</v>
      </c>
    </row>
    <row r="508" s="2" customFormat="1">
      <c r="A508" s="35"/>
      <c r="B508" s="36"/>
      <c r="C508" s="37"/>
      <c r="D508" s="221" t="s">
        <v>136</v>
      </c>
      <c r="E508" s="37"/>
      <c r="F508" s="222" t="s">
        <v>785</v>
      </c>
      <c r="G508" s="37"/>
      <c r="H508" s="37"/>
      <c r="I508" s="223"/>
      <c r="J508" s="37"/>
      <c r="K508" s="37"/>
      <c r="L508" s="41"/>
      <c r="M508" s="224"/>
      <c r="N508" s="225"/>
      <c r="O508" s="88"/>
      <c r="P508" s="88"/>
      <c r="Q508" s="88"/>
      <c r="R508" s="88"/>
      <c r="S508" s="88"/>
      <c r="T508" s="89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T508" s="14" t="s">
        <v>136</v>
      </c>
      <c r="AU508" s="14" t="s">
        <v>83</v>
      </c>
    </row>
    <row r="509" s="2" customFormat="1">
      <c r="A509" s="35"/>
      <c r="B509" s="36"/>
      <c r="C509" s="37"/>
      <c r="D509" s="226" t="s">
        <v>137</v>
      </c>
      <c r="E509" s="37"/>
      <c r="F509" s="227" t="s">
        <v>787</v>
      </c>
      <c r="G509" s="37"/>
      <c r="H509" s="37"/>
      <c r="I509" s="223"/>
      <c r="J509" s="37"/>
      <c r="K509" s="37"/>
      <c r="L509" s="41"/>
      <c r="M509" s="224"/>
      <c r="N509" s="225"/>
      <c r="O509" s="88"/>
      <c r="P509" s="88"/>
      <c r="Q509" s="88"/>
      <c r="R509" s="88"/>
      <c r="S509" s="88"/>
      <c r="T509" s="89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T509" s="14" t="s">
        <v>137</v>
      </c>
      <c r="AU509" s="14" t="s">
        <v>83</v>
      </c>
    </row>
    <row r="510" s="2" customFormat="1" ht="21.75" customHeight="1">
      <c r="A510" s="35"/>
      <c r="B510" s="36"/>
      <c r="C510" s="229" t="s">
        <v>788</v>
      </c>
      <c r="D510" s="229" t="s">
        <v>185</v>
      </c>
      <c r="E510" s="230" t="s">
        <v>789</v>
      </c>
      <c r="F510" s="231" t="s">
        <v>790</v>
      </c>
      <c r="G510" s="232" t="s">
        <v>363</v>
      </c>
      <c r="H510" s="233">
        <v>7.04</v>
      </c>
      <c r="I510" s="234"/>
      <c r="J510" s="235">
        <f>ROUND(I510*H510,2)</f>
        <v>0</v>
      </c>
      <c r="K510" s="231" t="s">
        <v>133</v>
      </c>
      <c r="L510" s="236"/>
      <c r="M510" s="237" t="s">
        <v>1</v>
      </c>
      <c r="N510" s="238" t="s">
        <v>41</v>
      </c>
      <c r="O510" s="88"/>
      <c r="P510" s="217">
        <f>O510*H510</f>
        <v>0</v>
      </c>
      <c r="Q510" s="217">
        <v>0.00020000000000000001</v>
      </c>
      <c r="R510" s="217">
        <f>Q510*H510</f>
        <v>0.0014080000000000002</v>
      </c>
      <c r="S510" s="217">
        <v>0</v>
      </c>
      <c r="T510" s="218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219" t="s">
        <v>293</v>
      </c>
      <c r="AT510" s="219" t="s">
        <v>185</v>
      </c>
      <c r="AU510" s="219" t="s">
        <v>83</v>
      </c>
      <c r="AY510" s="14" t="s">
        <v>127</v>
      </c>
      <c r="BE510" s="220">
        <f>IF(N510="základní",J510,0)</f>
        <v>0</v>
      </c>
      <c r="BF510" s="220">
        <f>IF(N510="snížená",J510,0)</f>
        <v>0</v>
      </c>
      <c r="BG510" s="220">
        <f>IF(N510="zákl. přenesená",J510,0)</f>
        <v>0</v>
      </c>
      <c r="BH510" s="220">
        <f>IF(N510="sníž. přenesená",J510,0)</f>
        <v>0</v>
      </c>
      <c r="BI510" s="220">
        <f>IF(N510="nulová",J510,0)</f>
        <v>0</v>
      </c>
      <c r="BJ510" s="14" t="s">
        <v>81</v>
      </c>
      <c r="BK510" s="220">
        <f>ROUND(I510*H510,2)</f>
        <v>0</v>
      </c>
      <c r="BL510" s="14" t="s">
        <v>209</v>
      </c>
      <c r="BM510" s="219" t="s">
        <v>791</v>
      </c>
    </row>
    <row r="511" s="2" customFormat="1">
      <c r="A511" s="35"/>
      <c r="B511" s="36"/>
      <c r="C511" s="37"/>
      <c r="D511" s="221" t="s">
        <v>136</v>
      </c>
      <c r="E511" s="37"/>
      <c r="F511" s="222" t="s">
        <v>790</v>
      </c>
      <c r="G511" s="37"/>
      <c r="H511" s="37"/>
      <c r="I511" s="223"/>
      <c r="J511" s="37"/>
      <c r="K511" s="37"/>
      <c r="L511" s="41"/>
      <c r="M511" s="224"/>
      <c r="N511" s="225"/>
      <c r="O511" s="88"/>
      <c r="P511" s="88"/>
      <c r="Q511" s="88"/>
      <c r="R511" s="88"/>
      <c r="S511" s="88"/>
      <c r="T511" s="89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T511" s="14" t="s">
        <v>136</v>
      </c>
      <c r="AU511" s="14" t="s">
        <v>83</v>
      </c>
    </row>
    <row r="512" s="2" customFormat="1" ht="24.15" customHeight="1">
      <c r="A512" s="35"/>
      <c r="B512" s="36"/>
      <c r="C512" s="208" t="s">
        <v>792</v>
      </c>
      <c r="D512" s="208" t="s">
        <v>129</v>
      </c>
      <c r="E512" s="209" t="s">
        <v>793</v>
      </c>
      <c r="F512" s="210" t="s">
        <v>794</v>
      </c>
      <c r="G512" s="211" t="s">
        <v>212</v>
      </c>
      <c r="H512" s="212">
        <v>2</v>
      </c>
      <c r="I512" s="213"/>
      <c r="J512" s="214">
        <f>ROUND(I512*H512,2)</f>
        <v>0</v>
      </c>
      <c r="K512" s="210" t="s">
        <v>133</v>
      </c>
      <c r="L512" s="41"/>
      <c r="M512" s="215" t="s">
        <v>1</v>
      </c>
      <c r="N512" s="216" t="s">
        <v>41</v>
      </c>
      <c r="O512" s="88"/>
      <c r="P512" s="217">
        <f>O512*H512</f>
        <v>0</v>
      </c>
      <c r="Q512" s="217">
        <v>0</v>
      </c>
      <c r="R512" s="217">
        <f>Q512*H512</f>
        <v>0</v>
      </c>
      <c r="S512" s="217">
        <v>0</v>
      </c>
      <c r="T512" s="218">
        <f>S512*H512</f>
        <v>0</v>
      </c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R512" s="219" t="s">
        <v>209</v>
      </c>
      <c r="AT512" s="219" t="s">
        <v>129</v>
      </c>
      <c r="AU512" s="219" t="s">
        <v>83</v>
      </c>
      <c r="AY512" s="14" t="s">
        <v>127</v>
      </c>
      <c r="BE512" s="220">
        <f>IF(N512="základní",J512,0)</f>
        <v>0</v>
      </c>
      <c r="BF512" s="220">
        <f>IF(N512="snížená",J512,0)</f>
        <v>0</v>
      </c>
      <c r="BG512" s="220">
        <f>IF(N512="zákl. přenesená",J512,0)</f>
        <v>0</v>
      </c>
      <c r="BH512" s="220">
        <f>IF(N512="sníž. přenesená",J512,0)</f>
        <v>0</v>
      </c>
      <c r="BI512" s="220">
        <f>IF(N512="nulová",J512,0)</f>
        <v>0</v>
      </c>
      <c r="BJ512" s="14" t="s">
        <v>81</v>
      </c>
      <c r="BK512" s="220">
        <f>ROUND(I512*H512,2)</f>
        <v>0</v>
      </c>
      <c r="BL512" s="14" t="s">
        <v>209</v>
      </c>
      <c r="BM512" s="219" t="s">
        <v>795</v>
      </c>
    </row>
    <row r="513" s="2" customFormat="1">
      <c r="A513" s="35"/>
      <c r="B513" s="36"/>
      <c r="C513" s="37"/>
      <c r="D513" s="221" t="s">
        <v>136</v>
      </c>
      <c r="E513" s="37"/>
      <c r="F513" s="222" t="s">
        <v>794</v>
      </c>
      <c r="G513" s="37"/>
      <c r="H513" s="37"/>
      <c r="I513" s="223"/>
      <c r="J513" s="37"/>
      <c r="K513" s="37"/>
      <c r="L513" s="41"/>
      <c r="M513" s="224"/>
      <c r="N513" s="225"/>
      <c r="O513" s="88"/>
      <c r="P513" s="88"/>
      <c r="Q513" s="88"/>
      <c r="R513" s="88"/>
      <c r="S513" s="88"/>
      <c r="T513" s="89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T513" s="14" t="s">
        <v>136</v>
      </c>
      <c r="AU513" s="14" t="s">
        <v>83</v>
      </c>
    </row>
    <row r="514" s="2" customFormat="1">
      <c r="A514" s="35"/>
      <c r="B514" s="36"/>
      <c r="C514" s="37"/>
      <c r="D514" s="226" t="s">
        <v>137</v>
      </c>
      <c r="E514" s="37"/>
      <c r="F514" s="227" t="s">
        <v>796</v>
      </c>
      <c r="G514" s="37"/>
      <c r="H514" s="37"/>
      <c r="I514" s="223"/>
      <c r="J514" s="37"/>
      <c r="K514" s="37"/>
      <c r="L514" s="41"/>
      <c r="M514" s="224"/>
      <c r="N514" s="225"/>
      <c r="O514" s="88"/>
      <c r="P514" s="88"/>
      <c r="Q514" s="88"/>
      <c r="R514" s="88"/>
      <c r="S514" s="88"/>
      <c r="T514" s="89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T514" s="14" t="s">
        <v>137</v>
      </c>
      <c r="AU514" s="14" t="s">
        <v>83</v>
      </c>
    </row>
    <row r="515" s="2" customFormat="1" ht="16.5" customHeight="1">
      <c r="A515" s="35"/>
      <c r="B515" s="36"/>
      <c r="C515" s="229" t="s">
        <v>797</v>
      </c>
      <c r="D515" s="229" t="s">
        <v>185</v>
      </c>
      <c r="E515" s="230" t="s">
        <v>798</v>
      </c>
      <c r="F515" s="231" t="s">
        <v>799</v>
      </c>
      <c r="G515" s="232" t="s">
        <v>200</v>
      </c>
      <c r="H515" s="233">
        <v>0.66000000000000003</v>
      </c>
      <c r="I515" s="234"/>
      <c r="J515" s="235">
        <f>ROUND(I515*H515,2)</f>
        <v>0</v>
      </c>
      <c r="K515" s="231" t="s">
        <v>133</v>
      </c>
      <c r="L515" s="236"/>
      <c r="M515" s="237" t="s">
        <v>1</v>
      </c>
      <c r="N515" s="238" t="s">
        <v>41</v>
      </c>
      <c r="O515" s="88"/>
      <c r="P515" s="217">
        <f>O515*H515</f>
        <v>0</v>
      </c>
      <c r="Q515" s="217">
        <v>0.02</v>
      </c>
      <c r="R515" s="217">
        <f>Q515*H515</f>
        <v>0.013200000000000002</v>
      </c>
      <c r="S515" s="217">
        <v>0</v>
      </c>
      <c r="T515" s="218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219" t="s">
        <v>293</v>
      </c>
      <c r="AT515" s="219" t="s">
        <v>185</v>
      </c>
      <c r="AU515" s="219" t="s">
        <v>83</v>
      </c>
      <c r="AY515" s="14" t="s">
        <v>127</v>
      </c>
      <c r="BE515" s="220">
        <f>IF(N515="základní",J515,0)</f>
        <v>0</v>
      </c>
      <c r="BF515" s="220">
        <f>IF(N515="snížená",J515,0)</f>
        <v>0</v>
      </c>
      <c r="BG515" s="220">
        <f>IF(N515="zákl. přenesená",J515,0)</f>
        <v>0</v>
      </c>
      <c r="BH515" s="220">
        <f>IF(N515="sníž. přenesená",J515,0)</f>
        <v>0</v>
      </c>
      <c r="BI515" s="220">
        <f>IF(N515="nulová",J515,0)</f>
        <v>0</v>
      </c>
      <c r="BJ515" s="14" t="s">
        <v>81</v>
      </c>
      <c r="BK515" s="220">
        <f>ROUND(I515*H515,2)</f>
        <v>0</v>
      </c>
      <c r="BL515" s="14" t="s">
        <v>209</v>
      </c>
      <c r="BM515" s="219" t="s">
        <v>800</v>
      </c>
    </row>
    <row r="516" s="2" customFormat="1">
      <c r="A516" s="35"/>
      <c r="B516" s="36"/>
      <c r="C516" s="37"/>
      <c r="D516" s="221" t="s">
        <v>136</v>
      </c>
      <c r="E516" s="37"/>
      <c r="F516" s="222" t="s">
        <v>799</v>
      </c>
      <c r="G516" s="37"/>
      <c r="H516" s="37"/>
      <c r="I516" s="223"/>
      <c r="J516" s="37"/>
      <c r="K516" s="37"/>
      <c r="L516" s="41"/>
      <c r="M516" s="224"/>
      <c r="N516" s="225"/>
      <c r="O516" s="88"/>
      <c r="P516" s="88"/>
      <c r="Q516" s="88"/>
      <c r="R516" s="88"/>
      <c r="S516" s="88"/>
      <c r="T516" s="89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T516" s="14" t="s">
        <v>136</v>
      </c>
      <c r="AU516" s="14" t="s">
        <v>83</v>
      </c>
    </row>
    <row r="517" s="2" customFormat="1">
      <c r="A517" s="35"/>
      <c r="B517" s="36"/>
      <c r="C517" s="37"/>
      <c r="D517" s="221" t="s">
        <v>157</v>
      </c>
      <c r="E517" s="37"/>
      <c r="F517" s="228" t="s">
        <v>801</v>
      </c>
      <c r="G517" s="37"/>
      <c r="H517" s="37"/>
      <c r="I517" s="223"/>
      <c r="J517" s="37"/>
      <c r="K517" s="37"/>
      <c r="L517" s="41"/>
      <c r="M517" s="224"/>
      <c r="N517" s="225"/>
      <c r="O517" s="88"/>
      <c r="P517" s="88"/>
      <c r="Q517" s="88"/>
      <c r="R517" s="88"/>
      <c r="S517" s="88"/>
      <c r="T517" s="89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T517" s="14" t="s">
        <v>157</v>
      </c>
      <c r="AU517" s="14" t="s">
        <v>83</v>
      </c>
    </row>
    <row r="518" s="2" customFormat="1" ht="24.15" customHeight="1">
      <c r="A518" s="35"/>
      <c r="B518" s="36"/>
      <c r="C518" s="229" t="s">
        <v>802</v>
      </c>
      <c r="D518" s="229" t="s">
        <v>185</v>
      </c>
      <c r="E518" s="230" t="s">
        <v>803</v>
      </c>
      <c r="F518" s="231" t="s">
        <v>804</v>
      </c>
      <c r="G518" s="232" t="s">
        <v>200</v>
      </c>
      <c r="H518" s="233">
        <v>0.66000000000000003</v>
      </c>
      <c r="I518" s="234"/>
      <c r="J518" s="235">
        <f>ROUND(I518*H518,2)</f>
        <v>0</v>
      </c>
      <c r="K518" s="231" t="s">
        <v>342</v>
      </c>
      <c r="L518" s="236"/>
      <c r="M518" s="237" t="s">
        <v>1</v>
      </c>
      <c r="N518" s="238" t="s">
        <v>41</v>
      </c>
      <c r="O518" s="88"/>
      <c r="P518" s="217">
        <f>O518*H518</f>
        <v>0</v>
      </c>
      <c r="Q518" s="217">
        <v>0.012</v>
      </c>
      <c r="R518" s="217">
        <f>Q518*H518</f>
        <v>0.00792</v>
      </c>
      <c r="S518" s="217">
        <v>0</v>
      </c>
      <c r="T518" s="218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219" t="s">
        <v>293</v>
      </c>
      <c r="AT518" s="219" t="s">
        <v>185</v>
      </c>
      <c r="AU518" s="219" t="s">
        <v>83</v>
      </c>
      <c r="AY518" s="14" t="s">
        <v>127</v>
      </c>
      <c r="BE518" s="220">
        <f>IF(N518="základní",J518,0)</f>
        <v>0</v>
      </c>
      <c r="BF518" s="220">
        <f>IF(N518="snížená",J518,0)</f>
        <v>0</v>
      </c>
      <c r="BG518" s="220">
        <f>IF(N518="zákl. přenesená",J518,0)</f>
        <v>0</v>
      </c>
      <c r="BH518" s="220">
        <f>IF(N518="sníž. přenesená",J518,0)</f>
        <v>0</v>
      </c>
      <c r="BI518" s="220">
        <f>IF(N518="nulová",J518,0)</f>
        <v>0</v>
      </c>
      <c r="BJ518" s="14" t="s">
        <v>81</v>
      </c>
      <c r="BK518" s="220">
        <f>ROUND(I518*H518,2)</f>
        <v>0</v>
      </c>
      <c r="BL518" s="14" t="s">
        <v>209</v>
      </c>
      <c r="BM518" s="219" t="s">
        <v>805</v>
      </c>
    </row>
    <row r="519" s="2" customFormat="1">
      <c r="A519" s="35"/>
      <c r="B519" s="36"/>
      <c r="C519" s="37"/>
      <c r="D519" s="221" t="s">
        <v>136</v>
      </c>
      <c r="E519" s="37"/>
      <c r="F519" s="222" t="s">
        <v>804</v>
      </c>
      <c r="G519" s="37"/>
      <c r="H519" s="37"/>
      <c r="I519" s="223"/>
      <c r="J519" s="37"/>
      <c r="K519" s="37"/>
      <c r="L519" s="41"/>
      <c r="M519" s="224"/>
      <c r="N519" s="225"/>
      <c r="O519" s="88"/>
      <c r="P519" s="88"/>
      <c r="Q519" s="88"/>
      <c r="R519" s="88"/>
      <c r="S519" s="88"/>
      <c r="T519" s="89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T519" s="14" t="s">
        <v>136</v>
      </c>
      <c r="AU519" s="14" t="s">
        <v>83</v>
      </c>
    </row>
    <row r="520" s="2" customFormat="1">
      <c r="A520" s="35"/>
      <c r="B520" s="36"/>
      <c r="C520" s="37"/>
      <c r="D520" s="221" t="s">
        <v>157</v>
      </c>
      <c r="E520" s="37"/>
      <c r="F520" s="228" t="s">
        <v>806</v>
      </c>
      <c r="G520" s="37"/>
      <c r="H520" s="37"/>
      <c r="I520" s="223"/>
      <c r="J520" s="37"/>
      <c r="K520" s="37"/>
      <c r="L520" s="41"/>
      <c r="M520" s="224"/>
      <c r="N520" s="225"/>
      <c r="O520" s="88"/>
      <c r="P520" s="88"/>
      <c r="Q520" s="88"/>
      <c r="R520" s="88"/>
      <c r="S520" s="88"/>
      <c r="T520" s="89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T520" s="14" t="s">
        <v>157</v>
      </c>
      <c r="AU520" s="14" t="s">
        <v>83</v>
      </c>
    </row>
    <row r="521" s="2" customFormat="1" ht="24.15" customHeight="1">
      <c r="A521" s="35"/>
      <c r="B521" s="36"/>
      <c r="C521" s="208" t="s">
        <v>807</v>
      </c>
      <c r="D521" s="208" t="s">
        <v>129</v>
      </c>
      <c r="E521" s="209" t="s">
        <v>808</v>
      </c>
      <c r="F521" s="210" t="s">
        <v>809</v>
      </c>
      <c r="G521" s="211" t="s">
        <v>212</v>
      </c>
      <c r="H521" s="212">
        <v>2</v>
      </c>
      <c r="I521" s="213"/>
      <c r="J521" s="214">
        <f>ROUND(I521*H521,2)</f>
        <v>0</v>
      </c>
      <c r="K521" s="210" t="s">
        <v>133</v>
      </c>
      <c r="L521" s="41"/>
      <c r="M521" s="215" t="s">
        <v>1</v>
      </c>
      <c r="N521" s="216" t="s">
        <v>41</v>
      </c>
      <c r="O521" s="88"/>
      <c r="P521" s="217">
        <f>O521*H521</f>
        <v>0</v>
      </c>
      <c r="Q521" s="217">
        <v>0</v>
      </c>
      <c r="R521" s="217">
        <f>Q521*H521</f>
        <v>0</v>
      </c>
      <c r="S521" s="217">
        <v>0</v>
      </c>
      <c r="T521" s="218">
        <f>S521*H521</f>
        <v>0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219" t="s">
        <v>209</v>
      </c>
      <c r="AT521" s="219" t="s">
        <v>129</v>
      </c>
      <c r="AU521" s="219" t="s">
        <v>83</v>
      </c>
      <c r="AY521" s="14" t="s">
        <v>127</v>
      </c>
      <c r="BE521" s="220">
        <f>IF(N521="základní",J521,0)</f>
        <v>0</v>
      </c>
      <c r="BF521" s="220">
        <f>IF(N521="snížená",J521,0)</f>
        <v>0</v>
      </c>
      <c r="BG521" s="220">
        <f>IF(N521="zákl. přenesená",J521,0)</f>
        <v>0</v>
      </c>
      <c r="BH521" s="220">
        <f>IF(N521="sníž. přenesená",J521,0)</f>
        <v>0</v>
      </c>
      <c r="BI521" s="220">
        <f>IF(N521="nulová",J521,0)</f>
        <v>0</v>
      </c>
      <c r="BJ521" s="14" t="s">
        <v>81</v>
      </c>
      <c r="BK521" s="220">
        <f>ROUND(I521*H521,2)</f>
        <v>0</v>
      </c>
      <c r="BL521" s="14" t="s">
        <v>209</v>
      </c>
      <c r="BM521" s="219" t="s">
        <v>810</v>
      </c>
    </row>
    <row r="522" s="2" customFormat="1">
      <c r="A522" s="35"/>
      <c r="B522" s="36"/>
      <c r="C522" s="37"/>
      <c r="D522" s="221" t="s">
        <v>136</v>
      </c>
      <c r="E522" s="37"/>
      <c r="F522" s="222" t="s">
        <v>809</v>
      </c>
      <c r="G522" s="37"/>
      <c r="H522" s="37"/>
      <c r="I522" s="223"/>
      <c r="J522" s="37"/>
      <c r="K522" s="37"/>
      <c r="L522" s="41"/>
      <c r="M522" s="224"/>
      <c r="N522" s="225"/>
      <c r="O522" s="88"/>
      <c r="P522" s="88"/>
      <c r="Q522" s="88"/>
      <c r="R522" s="88"/>
      <c r="S522" s="88"/>
      <c r="T522" s="89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T522" s="14" t="s">
        <v>136</v>
      </c>
      <c r="AU522" s="14" t="s">
        <v>83</v>
      </c>
    </row>
    <row r="523" s="2" customFormat="1">
      <c r="A523" s="35"/>
      <c r="B523" s="36"/>
      <c r="C523" s="37"/>
      <c r="D523" s="226" t="s">
        <v>137</v>
      </c>
      <c r="E523" s="37"/>
      <c r="F523" s="227" t="s">
        <v>811</v>
      </c>
      <c r="G523" s="37"/>
      <c r="H523" s="37"/>
      <c r="I523" s="223"/>
      <c r="J523" s="37"/>
      <c r="K523" s="37"/>
      <c r="L523" s="41"/>
      <c r="M523" s="224"/>
      <c r="N523" s="225"/>
      <c r="O523" s="88"/>
      <c r="P523" s="88"/>
      <c r="Q523" s="88"/>
      <c r="R523" s="88"/>
      <c r="S523" s="88"/>
      <c r="T523" s="89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T523" s="14" t="s">
        <v>137</v>
      </c>
      <c r="AU523" s="14" t="s">
        <v>83</v>
      </c>
    </row>
    <row r="524" s="2" customFormat="1" ht="24.15" customHeight="1">
      <c r="A524" s="35"/>
      <c r="B524" s="36"/>
      <c r="C524" s="229" t="s">
        <v>812</v>
      </c>
      <c r="D524" s="229" t="s">
        <v>185</v>
      </c>
      <c r="E524" s="230" t="s">
        <v>813</v>
      </c>
      <c r="F524" s="231" t="s">
        <v>814</v>
      </c>
      <c r="G524" s="232" t="s">
        <v>200</v>
      </c>
      <c r="H524" s="233">
        <v>1.2</v>
      </c>
      <c r="I524" s="234"/>
      <c r="J524" s="235">
        <f>ROUND(I524*H524,2)</f>
        <v>0</v>
      </c>
      <c r="K524" s="231" t="s">
        <v>133</v>
      </c>
      <c r="L524" s="236"/>
      <c r="M524" s="237" t="s">
        <v>1</v>
      </c>
      <c r="N524" s="238" t="s">
        <v>41</v>
      </c>
      <c r="O524" s="88"/>
      <c r="P524" s="217">
        <f>O524*H524</f>
        <v>0</v>
      </c>
      <c r="Q524" s="217">
        <v>0.014999999999999999</v>
      </c>
      <c r="R524" s="217">
        <f>Q524*H524</f>
        <v>0.017999999999999999</v>
      </c>
      <c r="S524" s="217">
        <v>0</v>
      </c>
      <c r="T524" s="218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219" t="s">
        <v>293</v>
      </c>
      <c r="AT524" s="219" t="s">
        <v>185</v>
      </c>
      <c r="AU524" s="219" t="s">
        <v>83</v>
      </c>
      <c r="AY524" s="14" t="s">
        <v>127</v>
      </c>
      <c r="BE524" s="220">
        <f>IF(N524="základní",J524,0)</f>
        <v>0</v>
      </c>
      <c r="BF524" s="220">
        <f>IF(N524="snížená",J524,0)</f>
        <v>0</v>
      </c>
      <c r="BG524" s="220">
        <f>IF(N524="zákl. přenesená",J524,0)</f>
        <v>0</v>
      </c>
      <c r="BH524" s="220">
        <f>IF(N524="sníž. přenesená",J524,0)</f>
        <v>0</v>
      </c>
      <c r="BI524" s="220">
        <f>IF(N524="nulová",J524,0)</f>
        <v>0</v>
      </c>
      <c r="BJ524" s="14" t="s">
        <v>81</v>
      </c>
      <c r="BK524" s="220">
        <f>ROUND(I524*H524,2)</f>
        <v>0</v>
      </c>
      <c r="BL524" s="14" t="s">
        <v>209</v>
      </c>
      <c r="BM524" s="219" t="s">
        <v>815</v>
      </c>
    </row>
    <row r="525" s="2" customFormat="1">
      <c r="A525" s="35"/>
      <c r="B525" s="36"/>
      <c r="C525" s="37"/>
      <c r="D525" s="221" t="s">
        <v>136</v>
      </c>
      <c r="E525" s="37"/>
      <c r="F525" s="222" t="s">
        <v>814</v>
      </c>
      <c r="G525" s="37"/>
      <c r="H525" s="37"/>
      <c r="I525" s="223"/>
      <c r="J525" s="37"/>
      <c r="K525" s="37"/>
      <c r="L525" s="41"/>
      <c r="M525" s="224"/>
      <c r="N525" s="225"/>
      <c r="O525" s="88"/>
      <c r="P525" s="88"/>
      <c r="Q525" s="88"/>
      <c r="R525" s="88"/>
      <c r="S525" s="88"/>
      <c r="T525" s="89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T525" s="14" t="s">
        <v>136</v>
      </c>
      <c r="AU525" s="14" t="s">
        <v>83</v>
      </c>
    </row>
    <row r="526" s="2" customFormat="1" ht="24.15" customHeight="1">
      <c r="A526" s="35"/>
      <c r="B526" s="36"/>
      <c r="C526" s="208" t="s">
        <v>816</v>
      </c>
      <c r="D526" s="208" t="s">
        <v>129</v>
      </c>
      <c r="E526" s="209" t="s">
        <v>817</v>
      </c>
      <c r="F526" s="210" t="s">
        <v>818</v>
      </c>
      <c r="G526" s="211" t="s">
        <v>171</v>
      </c>
      <c r="H526" s="212">
        <v>0.20399999999999999</v>
      </c>
      <c r="I526" s="213"/>
      <c r="J526" s="214">
        <f>ROUND(I526*H526,2)</f>
        <v>0</v>
      </c>
      <c r="K526" s="210" t="s">
        <v>133</v>
      </c>
      <c r="L526" s="41"/>
      <c r="M526" s="215" t="s">
        <v>1</v>
      </c>
      <c r="N526" s="216" t="s">
        <v>41</v>
      </c>
      <c r="O526" s="88"/>
      <c r="P526" s="217">
        <f>O526*H526</f>
        <v>0</v>
      </c>
      <c r="Q526" s="217">
        <v>0</v>
      </c>
      <c r="R526" s="217">
        <f>Q526*H526</f>
        <v>0</v>
      </c>
      <c r="S526" s="217">
        <v>0</v>
      </c>
      <c r="T526" s="218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219" t="s">
        <v>209</v>
      </c>
      <c r="AT526" s="219" t="s">
        <v>129</v>
      </c>
      <c r="AU526" s="219" t="s">
        <v>83</v>
      </c>
      <c r="AY526" s="14" t="s">
        <v>127</v>
      </c>
      <c r="BE526" s="220">
        <f>IF(N526="základní",J526,0)</f>
        <v>0</v>
      </c>
      <c r="BF526" s="220">
        <f>IF(N526="snížená",J526,0)</f>
        <v>0</v>
      </c>
      <c r="BG526" s="220">
        <f>IF(N526="zákl. přenesená",J526,0)</f>
        <v>0</v>
      </c>
      <c r="BH526" s="220">
        <f>IF(N526="sníž. přenesená",J526,0)</f>
        <v>0</v>
      </c>
      <c r="BI526" s="220">
        <f>IF(N526="nulová",J526,0)</f>
        <v>0</v>
      </c>
      <c r="BJ526" s="14" t="s">
        <v>81</v>
      </c>
      <c r="BK526" s="220">
        <f>ROUND(I526*H526,2)</f>
        <v>0</v>
      </c>
      <c r="BL526" s="14" t="s">
        <v>209</v>
      </c>
      <c r="BM526" s="219" t="s">
        <v>819</v>
      </c>
    </row>
    <row r="527" s="2" customFormat="1">
      <c r="A527" s="35"/>
      <c r="B527" s="36"/>
      <c r="C527" s="37"/>
      <c r="D527" s="221" t="s">
        <v>136</v>
      </c>
      <c r="E527" s="37"/>
      <c r="F527" s="222" t="s">
        <v>818</v>
      </c>
      <c r="G527" s="37"/>
      <c r="H527" s="37"/>
      <c r="I527" s="223"/>
      <c r="J527" s="37"/>
      <c r="K527" s="37"/>
      <c r="L527" s="41"/>
      <c r="M527" s="224"/>
      <c r="N527" s="225"/>
      <c r="O527" s="88"/>
      <c r="P527" s="88"/>
      <c r="Q527" s="88"/>
      <c r="R527" s="88"/>
      <c r="S527" s="88"/>
      <c r="T527" s="89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T527" s="14" t="s">
        <v>136</v>
      </c>
      <c r="AU527" s="14" t="s">
        <v>83</v>
      </c>
    </row>
    <row r="528" s="2" customFormat="1">
      <c r="A528" s="35"/>
      <c r="B528" s="36"/>
      <c r="C528" s="37"/>
      <c r="D528" s="226" t="s">
        <v>137</v>
      </c>
      <c r="E528" s="37"/>
      <c r="F528" s="227" t="s">
        <v>820</v>
      </c>
      <c r="G528" s="37"/>
      <c r="H528" s="37"/>
      <c r="I528" s="223"/>
      <c r="J528" s="37"/>
      <c r="K528" s="37"/>
      <c r="L528" s="41"/>
      <c r="M528" s="224"/>
      <c r="N528" s="225"/>
      <c r="O528" s="88"/>
      <c r="P528" s="88"/>
      <c r="Q528" s="88"/>
      <c r="R528" s="88"/>
      <c r="S528" s="88"/>
      <c r="T528" s="89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T528" s="14" t="s">
        <v>137</v>
      </c>
      <c r="AU528" s="14" t="s">
        <v>83</v>
      </c>
    </row>
    <row r="529" s="12" customFormat="1" ht="22.8" customHeight="1">
      <c r="A529" s="12"/>
      <c r="B529" s="192"/>
      <c r="C529" s="193"/>
      <c r="D529" s="194" t="s">
        <v>75</v>
      </c>
      <c r="E529" s="206" t="s">
        <v>821</v>
      </c>
      <c r="F529" s="206" t="s">
        <v>822</v>
      </c>
      <c r="G529" s="193"/>
      <c r="H529" s="193"/>
      <c r="I529" s="196"/>
      <c r="J529" s="207">
        <f>BK529</f>
        <v>0</v>
      </c>
      <c r="K529" s="193"/>
      <c r="L529" s="198"/>
      <c r="M529" s="199"/>
      <c r="N529" s="200"/>
      <c r="O529" s="200"/>
      <c r="P529" s="201">
        <f>SUM(P530:P531)</f>
        <v>0</v>
      </c>
      <c r="Q529" s="200"/>
      <c r="R529" s="201">
        <f>SUM(R530:R531)</f>
        <v>0</v>
      </c>
      <c r="S529" s="200"/>
      <c r="T529" s="202">
        <f>SUM(T530:T531)</f>
        <v>0</v>
      </c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R529" s="203" t="s">
        <v>143</v>
      </c>
      <c r="AT529" s="204" t="s">
        <v>75</v>
      </c>
      <c r="AU529" s="204" t="s">
        <v>81</v>
      </c>
      <c r="AY529" s="203" t="s">
        <v>127</v>
      </c>
      <c r="BK529" s="205">
        <f>SUM(BK530:BK531)</f>
        <v>0</v>
      </c>
    </row>
    <row r="530" s="2" customFormat="1" ht="49.05" customHeight="1">
      <c r="A530" s="35"/>
      <c r="B530" s="36"/>
      <c r="C530" s="208" t="s">
        <v>823</v>
      </c>
      <c r="D530" s="208" t="s">
        <v>129</v>
      </c>
      <c r="E530" s="209" t="s">
        <v>824</v>
      </c>
      <c r="F530" s="210" t="s">
        <v>825</v>
      </c>
      <c r="G530" s="211" t="s">
        <v>363</v>
      </c>
      <c r="H530" s="212">
        <v>25</v>
      </c>
      <c r="I530" s="213"/>
      <c r="J530" s="214">
        <f>ROUND(I530*H530,2)</f>
        <v>0</v>
      </c>
      <c r="K530" s="210" t="s">
        <v>1</v>
      </c>
      <c r="L530" s="41"/>
      <c r="M530" s="215" t="s">
        <v>1</v>
      </c>
      <c r="N530" s="216" t="s">
        <v>41</v>
      </c>
      <c r="O530" s="88"/>
      <c r="P530" s="217">
        <f>O530*H530</f>
        <v>0</v>
      </c>
      <c r="Q530" s="217">
        <v>0</v>
      </c>
      <c r="R530" s="217">
        <f>Q530*H530</f>
        <v>0</v>
      </c>
      <c r="S530" s="217">
        <v>0</v>
      </c>
      <c r="T530" s="218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219" t="s">
        <v>451</v>
      </c>
      <c r="AT530" s="219" t="s">
        <v>129</v>
      </c>
      <c r="AU530" s="219" t="s">
        <v>83</v>
      </c>
      <c r="AY530" s="14" t="s">
        <v>127</v>
      </c>
      <c r="BE530" s="220">
        <f>IF(N530="základní",J530,0)</f>
        <v>0</v>
      </c>
      <c r="BF530" s="220">
        <f>IF(N530="snížená",J530,0)</f>
        <v>0</v>
      </c>
      <c r="BG530" s="220">
        <f>IF(N530="zákl. přenesená",J530,0)</f>
        <v>0</v>
      </c>
      <c r="BH530" s="220">
        <f>IF(N530="sníž. přenesená",J530,0)</f>
        <v>0</v>
      </c>
      <c r="BI530" s="220">
        <f>IF(N530="nulová",J530,0)</f>
        <v>0</v>
      </c>
      <c r="BJ530" s="14" t="s">
        <v>81</v>
      </c>
      <c r="BK530" s="220">
        <f>ROUND(I530*H530,2)</f>
        <v>0</v>
      </c>
      <c r="BL530" s="14" t="s">
        <v>451</v>
      </c>
      <c r="BM530" s="219" t="s">
        <v>826</v>
      </c>
    </row>
    <row r="531" s="2" customFormat="1">
      <c r="A531" s="35"/>
      <c r="B531" s="36"/>
      <c r="C531" s="37"/>
      <c r="D531" s="221" t="s">
        <v>136</v>
      </c>
      <c r="E531" s="37"/>
      <c r="F531" s="222" t="s">
        <v>827</v>
      </c>
      <c r="G531" s="37"/>
      <c r="H531" s="37"/>
      <c r="I531" s="223"/>
      <c r="J531" s="37"/>
      <c r="K531" s="37"/>
      <c r="L531" s="41"/>
      <c r="M531" s="224"/>
      <c r="N531" s="225"/>
      <c r="O531" s="88"/>
      <c r="P531" s="88"/>
      <c r="Q531" s="88"/>
      <c r="R531" s="88"/>
      <c r="S531" s="88"/>
      <c r="T531" s="89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T531" s="14" t="s">
        <v>136</v>
      </c>
      <c r="AU531" s="14" t="s">
        <v>83</v>
      </c>
    </row>
    <row r="532" s="12" customFormat="1" ht="22.8" customHeight="1">
      <c r="A532" s="12"/>
      <c r="B532" s="192"/>
      <c r="C532" s="193"/>
      <c r="D532" s="194" t="s">
        <v>75</v>
      </c>
      <c r="E532" s="206" t="s">
        <v>828</v>
      </c>
      <c r="F532" s="206" t="s">
        <v>829</v>
      </c>
      <c r="G532" s="193"/>
      <c r="H532" s="193"/>
      <c r="I532" s="196"/>
      <c r="J532" s="207">
        <f>BK532</f>
        <v>0</v>
      </c>
      <c r="K532" s="193"/>
      <c r="L532" s="198"/>
      <c r="M532" s="199"/>
      <c r="N532" s="200"/>
      <c r="O532" s="200"/>
      <c r="P532" s="201">
        <f>SUM(P533:P535)</f>
        <v>0</v>
      </c>
      <c r="Q532" s="200"/>
      <c r="R532" s="201">
        <f>SUM(R533:R535)</f>
        <v>0</v>
      </c>
      <c r="S532" s="200"/>
      <c r="T532" s="202">
        <f>SUM(T533:T535)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3" t="s">
        <v>152</v>
      </c>
      <c r="AT532" s="204" t="s">
        <v>75</v>
      </c>
      <c r="AU532" s="204" t="s">
        <v>81</v>
      </c>
      <c r="AY532" s="203" t="s">
        <v>127</v>
      </c>
      <c r="BK532" s="205">
        <f>SUM(BK533:BK535)</f>
        <v>0</v>
      </c>
    </row>
    <row r="533" s="2" customFormat="1" ht="24.15" customHeight="1">
      <c r="A533" s="35"/>
      <c r="B533" s="36"/>
      <c r="C533" s="208" t="s">
        <v>830</v>
      </c>
      <c r="D533" s="208" t="s">
        <v>129</v>
      </c>
      <c r="E533" s="209" t="s">
        <v>831</v>
      </c>
      <c r="F533" s="210" t="s">
        <v>829</v>
      </c>
      <c r="G533" s="211" t="s">
        <v>832</v>
      </c>
      <c r="H533" s="212">
        <v>1</v>
      </c>
      <c r="I533" s="213"/>
      <c r="J533" s="214">
        <f>ROUND(I533*H533,2)</f>
        <v>0</v>
      </c>
      <c r="K533" s="210" t="s">
        <v>742</v>
      </c>
      <c r="L533" s="41"/>
      <c r="M533" s="215" t="s">
        <v>1</v>
      </c>
      <c r="N533" s="216" t="s">
        <v>41</v>
      </c>
      <c r="O533" s="88"/>
      <c r="P533" s="217">
        <f>O533*H533</f>
        <v>0</v>
      </c>
      <c r="Q533" s="217">
        <v>0</v>
      </c>
      <c r="R533" s="217">
        <f>Q533*H533</f>
        <v>0</v>
      </c>
      <c r="S533" s="217">
        <v>0</v>
      </c>
      <c r="T533" s="218">
        <f>S533*H533</f>
        <v>0</v>
      </c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R533" s="219" t="s">
        <v>833</v>
      </c>
      <c r="AT533" s="219" t="s">
        <v>129</v>
      </c>
      <c r="AU533" s="219" t="s">
        <v>83</v>
      </c>
      <c r="AY533" s="14" t="s">
        <v>127</v>
      </c>
      <c r="BE533" s="220">
        <f>IF(N533="základní",J533,0)</f>
        <v>0</v>
      </c>
      <c r="BF533" s="220">
        <f>IF(N533="snížená",J533,0)</f>
        <v>0</v>
      </c>
      <c r="BG533" s="220">
        <f>IF(N533="zákl. přenesená",J533,0)</f>
        <v>0</v>
      </c>
      <c r="BH533" s="220">
        <f>IF(N533="sníž. přenesená",J533,0)</f>
        <v>0</v>
      </c>
      <c r="BI533" s="220">
        <f>IF(N533="nulová",J533,0)</f>
        <v>0</v>
      </c>
      <c r="BJ533" s="14" t="s">
        <v>81</v>
      </c>
      <c r="BK533" s="220">
        <f>ROUND(I533*H533,2)</f>
        <v>0</v>
      </c>
      <c r="BL533" s="14" t="s">
        <v>833</v>
      </c>
      <c r="BM533" s="219" t="s">
        <v>834</v>
      </c>
    </row>
    <row r="534" s="2" customFormat="1">
      <c r="A534" s="35"/>
      <c r="B534" s="36"/>
      <c r="C534" s="37"/>
      <c r="D534" s="221" t="s">
        <v>136</v>
      </c>
      <c r="E534" s="37"/>
      <c r="F534" s="222" t="s">
        <v>835</v>
      </c>
      <c r="G534" s="37"/>
      <c r="H534" s="37"/>
      <c r="I534" s="223"/>
      <c r="J534" s="37"/>
      <c r="K534" s="37"/>
      <c r="L534" s="41"/>
      <c r="M534" s="224"/>
      <c r="N534" s="225"/>
      <c r="O534" s="88"/>
      <c r="P534" s="88"/>
      <c r="Q534" s="88"/>
      <c r="R534" s="88"/>
      <c r="S534" s="88"/>
      <c r="T534" s="89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T534" s="14" t="s">
        <v>136</v>
      </c>
      <c r="AU534" s="14" t="s">
        <v>83</v>
      </c>
    </row>
    <row r="535" s="2" customFormat="1">
      <c r="A535" s="35"/>
      <c r="B535" s="36"/>
      <c r="C535" s="37"/>
      <c r="D535" s="226" t="s">
        <v>137</v>
      </c>
      <c r="E535" s="37"/>
      <c r="F535" s="227" t="s">
        <v>836</v>
      </c>
      <c r="G535" s="37"/>
      <c r="H535" s="37"/>
      <c r="I535" s="223"/>
      <c r="J535" s="37"/>
      <c r="K535" s="37"/>
      <c r="L535" s="41"/>
      <c r="M535" s="224"/>
      <c r="N535" s="225"/>
      <c r="O535" s="88"/>
      <c r="P535" s="88"/>
      <c r="Q535" s="88"/>
      <c r="R535" s="88"/>
      <c r="S535" s="88"/>
      <c r="T535" s="89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T535" s="14" t="s">
        <v>137</v>
      </c>
      <c r="AU535" s="14" t="s">
        <v>83</v>
      </c>
    </row>
    <row r="536" s="12" customFormat="1" ht="25.92" customHeight="1">
      <c r="A536" s="12"/>
      <c r="B536" s="192"/>
      <c r="C536" s="193"/>
      <c r="D536" s="194" t="s">
        <v>75</v>
      </c>
      <c r="E536" s="195" t="s">
        <v>837</v>
      </c>
      <c r="F536" s="195" t="s">
        <v>838</v>
      </c>
      <c r="G536" s="193"/>
      <c r="H536" s="193"/>
      <c r="I536" s="196"/>
      <c r="J536" s="197">
        <f>BK536</f>
        <v>0</v>
      </c>
      <c r="K536" s="193"/>
      <c r="L536" s="198"/>
      <c r="M536" s="199"/>
      <c r="N536" s="200"/>
      <c r="O536" s="200"/>
      <c r="P536" s="201">
        <f>SUM(P537:P542)</f>
        <v>0</v>
      </c>
      <c r="Q536" s="200"/>
      <c r="R536" s="201">
        <f>SUM(R537:R542)</f>
        <v>0</v>
      </c>
      <c r="S536" s="200"/>
      <c r="T536" s="202">
        <f>SUM(T537:T542)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203" t="s">
        <v>152</v>
      </c>
      <c r="AT536" s="204" t="s">
        <v>75</v>
      </c>
      <c r="AU536" s="204" t="s">
        <v>76</v>
      </c>
      <c r="AY536" s="203" t="s">
        <v>127</v>
      </c>
      <c r="BK536" s="205">
        <f>SUM(BK537:BK542)</f>
        <v>0</v>
      </c>
    </row>
    <row r="537" s="2" customFormat="1" ht="16.5" customHeight="1">
      <c r="A537" s="35"/>
      <c r="B537" s="36"/>
      <c r="C537" s="208" t="s">
        <v>839</v>
      </c>
      <c r="D537" s="208" t="s">
        <v>129</v>
      </c>
      <c r="E537" s="209" t="s">
        <v>840</v>
      </c>
      <c r="F537" s="210" t="s">
        <v>841</v>
      </c>
      <c r="G537" s="211" t="s">
        <v>842</v>
      </c>
      <c r="H537" s="212">
        <v>1</v>
      </c>
      <c r="I537" s="213"/>
      <c r="J537" s="214">
        <f>ROUND(I537*H537,2)</f>
        <v>0</v>
      </c>
      <c r="K537" s="210" t="s">
        <v>133</v>
      </c>
      <c r="L537" s="41"/>
      <c r="M537" s="215" t="s">
        <v>1</v>
      </c>
      <c r="N537" s="216" t="s">
        <v>41</v>
      </c>
      <c r="O537" s="88"/>
      <c r="P537" s="217">
        <f>O537*H537</f>
        <v>0</v>
      </c>
      <c r="Q537" s="217">
        <v>0</v>
      </c>
      <c r="R537" s="217">
        <f>Q537*H537</f>
        <v>0</v>
      </c>
      <c r="S537" s="217">
        <v>0</v>
      </c>
      <c r="T537" s="218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219" t="s">
        <v>833</v>
      </c>
      <c r="AT537" s="219" t="s">
        <v>129</v>
      </c>
      <c r="AU537" s="219" t="s">
        <v>81</v>
      </c>
      <c r="AY537" s="14" t="s">
        <v>127</v>
      </c>
      <c r="BE537" s="220">
        <f>IF(N537="základní",J537,0)</f>
        <v>0</v>
      </c>
      <c r="BF537" s="220">
        <f>IF(N537="snížená",J537,0)</f>
        <v>0</v>
      </c>
      <c r="BG537" s="220">
        <f>IF(N537="zákl. přenesená",J537,0)</f>
        <v>0</v>
      </c>
      <c r="BH537" s="220">
        <f>IF(N537="sníž. přenesená",J537,0)</f>
        <v>0</v>
      </c>
      <c r="BI537" s="220">
        <f>IF(N537="nulová",J537,0)</f>
        <v>0</v>
      </c>
      <c r="BJ537" s="14" t="s">
        <v>81</v>
      </c>
      <c r="BK537" s="220">
        <f>ROUND(I537*H537,2)</f>
        <v>0</v>
      </c>
      <c r="BL537" s="14" t="s">
        <v>833</v>
      </c>
      <c r="BM537" s="219" t="s">
        <v>843</v>
      </c>
    </row>
    <row r="538" s="2" customFormat="1">
      <c r="A538" s="35"/>
      <c r="B538" s="36"/>
      <c r="C538" s="37"/>
      <c r="D538" s="221" t="s">
        <v>136</v>
      </c>
      <c r="E538" s="37"/>
      <c r="F538" s="222" t="s">
        <v>844</v>
      </c>
      <c r="G538" s="37"/>
      <c r="H538" s="37"/>
      <c r="I538" s="223"/>
      <c r="J538" s="37"/>
      <c r="K538" s="37"/>
      <c r="L538" s="41"/>
      <c r="M538" s="224"/>
      <c r="N538" s="225"/>
      <c r="O538" s="88"/>
      <c r="P538" s="88"/>
      <c r="Q538" s="88"/>
      <c r="R538" s="88"/>
      <c r="S538" s="88"/>
      <c r="T538" s="89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T538" s="14" t="s">
        <v>136</v>
      </c>
      <c r="AU538" s="14" t="s">
        <v>81</v>
      </c>
    </row>
    <row r="539" s="2" customFormat="1">
      <c r="A539" s="35"/>
      <c r="B539" s="36"/>
      <c r="C539" s="37"/>
      <c r="D539" s="226" t="s">
        <v>137</v>
      </c>
      <c r="E539" s="37"/>
      <c r="F539" s="227" t="s">
        <v>845</v>
      </c>
      <c r="G539" s="37"/>
      <c r="H539" s="37"/>
      <c r="I539" s="223"/>
      <c r="J539" s="37"/>
      <c r="K539" s="37"/>
      <c r="L539" s="41"/>
      <c r="M539" s="224"/>
      <c r="N539" s="225"/>
      <c r="O539" s="88"/>
      <c r="P539" s="88"/>
      <c r="Q539" s="88"/>
      <c r="R539" s="88"/>
      <c r="S539" s="88"/>
      <c r="T539" s="89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T539" s="14" t="s">
        <v>137</v>
      </c>
      <c r="AU539" s="14" t="s">
        <v>81</v>
      </c>
    </row>
    <row r="540" s="2" customFormat="1" ht="16.5" customHeight="1">
      <c r="A540" s="35"/>
      <c r="B540" s="36"/>
      <c r="C540" s="208" t="s">
        <v>846</v>
      </c>
      <c r="D540" s="208" t="s">
        <v>129</v>
      </c>
      <c r="E540" s="209" t="s">
        <v>847</v>
      </c>
      <c r="F540" s="210" t="s">
        <v>848</v>
      </c>
      <c r="G540" s="211" t="s">
        <v>842</v>
      </c>
      <c r="H540" s="212">
        <v>1</v>
      </c>
      <c r="I540" s="213"/>
      <c r="J540" s="214">
        <f>ROUND(I540*H540,2)</f>
        <v>0</v>
      </c>
      <c r="K540" s="210" t="s">
        <v>133</v>
      </c>
      <c r="L540" s="41"/>
      <c r="M540" s="215" t="s">
        <v>1</v>
      </c>
      <c r="N540" s="216" t="s">
        <v>41</v>
      </c>
      <c r="O540" s="88"/>
      <c r="P540" s="217">
        <f>O540*H540</f>
        <v>0</v>
      </c>
      <c r="Q540" s="217">
        <v>0</v>
      </c>
      <c r="R540" s="217">
        <f>Q540*H540</f>
        <v>0</v>
      </c>
      <c r="S540" s="217">
        <v>0</v>
      </c>
      <c r="T540" s="218">
        <f>S540*H540</f>
        <v>0</v>
      </c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R540" s="219" t="s">
        <v>833</v>
      </c>
      <c r="AT540" s="219" t="s">
        <v>129</v>
      </c>
      <c r="AU540" s="219" t="s">
        <v>81</v>
      </c>
      <c r="AY540" s="14" t="s">
        <v>127</v>
      </c>
      <c r="BE540" s="220">
        <f>IF(N540="základní",J540,0)</f>
        <v>0</v>
      </c>
      <c r="BF540" s="220">
        <f>IF(N540="snížená",J540,0)</f>
        <v>0</v>
      </c>
      <c r="BG540" s="220">
        <f>IF(N540="zákl. přenesená",J540,0)</f>
        <v>0</v>
      </c>
      <c r="BH540" s="220">
        <f>IF(N540="sníž. přenesená",J540,0)</f>
        <v>0</v>
      </c>
      <c r="BI540" s="220">
        <f>IF(N540="nulová",J540,0)</f>
        <v>0</v>
      </c>
      <c r="BJ540" s="14" t="s">
        <v>81</v>
      </c>
      <c r="BK540" s="220">
        <f>ROUND(I540*H540,2)</f>
        <v>0</v>
      </c>
      <c r="BL540" s="14" t="s">
        <v>833</v>
      </c>
      <c r="BM540" s="219" t="s">
        <v>849</v>
      </c>
    </row>
    <row r="541" s="2" customFormat="1">
      <c r="A541" s="35"/>
      <c r="B541" s="36"/>
      <c r="C541" s="37"/>
      <c r="D541" s="221" t="s">
        <v>136</v>
      </c>
      <c r="E541" s="37"/>
      <c r="F541" s="222" t="s">
        <v>850</v>
      </c>
      <c r="G541" s="37"/>
      <c r="H541" s="37"/>
      <c r="I541" s="223"/>
      <c r="J541" s="37"/>
      <c r="K541" s="37"/>
      <c r="L541" s="41"/>
      <c r="M541" s="224"/>
      <c r="N541" s="225"/>
      <c r="O541" s="88"/>
      <c r="P541" s="88"/>
      <c r="Q541" s="88"/>
      <c r="R541" s="88"/>
      <c r="S541" s="88"/>
      <c r="T541" s="89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T541" s="14" t="s">
        <v>136</v>
      </c>
      <c r="AU541" s="14" t="s">
        <v>81</v>
      </c>
    </row>
    <row r="542" s="2" customFormat="1">
      <c r="A542" s="35"/>
      <c r="B542" s="36"/>
      <c r="C542" s="37"/>
      <c r="D542" s="226" t="s">
        <v>137</v>
      </c>
      <c r="E542" s="37"/>
      <c r="F542" s="227" t="s">
        <v>851</v>
      </c>
      <c r="G542" s="37"/>
      <c r="H542" s="37"/>
      <c r="I542" s="223"/>
      <c r="J542" s="37"/>
      <c r="K542" s="37"/>
      <c r="L542" s="41"/>
      <c r="M542" s="224"/>
      <c r="N542" s="225"/>
      <c r="O542" s="88"/>
      <c r="P542" s="88"/>
      <c r="Q542" s="88"/>
      <c r="R542" s="88"/>
      <c r="S542" s="88"/>
      <c r="T542" s="89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T542" s="14" t="s">
        <v>137</v>
      </c>
      <c r="AU542" s="14" t="s">
        <v>81</v>
      </c>
    </row>
    <row r="543" s="12" customFormat="1" ht="25.92" customHeight="1">
      <c r="A543" s="12"/>
      <c r="B543" s="192"/>
      <c r="C543" s="193"/>
      <c r="D543" s="194" t="s">
        <v>75</v>
      </c>
      <c r="E543" s="195" t="s">
        <v>852</v>
      </c>
      <c r="F543" s="195" t="s">
        <v>853</v>
      </c>
      <c r="G543" s="193"/>
      <c r="H543" s="193"/>
      <c r="I543" s="196"/>
      <c r="J543" s="197">
        <f>BK543</f>
        <v>0</v>
      </c>
      <c r="K543" s="193"/>
      <c r="L543" s="198"/>
      <c r="M543" s="199"/>
      <c r="N543" s="200"/>
      <c r="O543" s="200"/>
      <c r="P543" s="201">
        <f>SUM(P544:P546)</f>
        <v>0</v>
      </c>
      <c r="Q543" s="200"/>
      <c r="R543" s="201">
        <f>SUM(R544:R546)</f>
        <v>0</v>
      </c>
      <c r="S543" s="200"/>
      <c r="T543" s="202">
        <f>SUM(T544:T546)</f>
        <v>0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203" t="s">
        <v>152</v>
      </c>
      <c r="AT543" s="204" t="s">
        <v>75</v>
      </c>
      <c r="AU543" s="204" t="s">
        <v>76</v>
      </c>
      <c r="AY543" s="203" t="s">
        <v>127</v>
      </c>
      <c r="BK543" s="205">
        <f>SUM(BK544:BK546)</f>
        <v>0</v>
      </c>
    </row>
    <row r="544" s="2" customFormat="1" ht="16.5" customHeight="1">
      <c r="A544" s="35"/>
      <c r="B544" s="36"/>
      <c r="C544" s="208" t="s">
        <v>854</v>
      </c>
      <c r="D544" s="208" t="s">
        <v>129</v>
      </c>
      <c r="E544" s="209" t="s">
        <v>855</v>
      </c>
      <c r="F544" s="210" t="s">
        <v>856</v>
      </c>
      <c r="G544" s="211" t="s">
        <v>842</v>
      </c>
      <c r="H544" s="212">
        <v>1</v>
      </c>
      <c r="I544" s="213"/>
      <c r="J544" s="214">
        <f>ROUND(I544*H544,2)</f>
        <v>0</v>
      </c>
      <c r="K544" s="210" t="s">
        <v>133</v>
      </c>
      <c r="L544" s="41"/>
      <c r="M544" s="215" t="s">
        <v>1</v>
      </c>
      <c r="N544" s="216" t="s">
        <v>41</v>
      </c>
      <c r="O544" s="88"/>
      <c r="P544" s="217">
        <f>O544*H544</f>
        <v>0</v>
      </c>
      <c r="Q544" s="217">
        <v>0</v>
      </c>
      <c r="R544" s="217">
        <f>Q544*H544</f>
        <v>0</v>
      </c>
      <c r="S544" s="217">
        <v>0</v>
      </c>
      <c r="T544" s="218">
        <f>S544*H544</f>
        <v>0</v>
      </c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R544" s="219" t="s">
        <v>833</v>
      </c>
      <c r="AT544" s="219" t="s">
        <v>129</v>
      </c>
      <c r="AU544" s="219" t="s">
        <v>81</v>
      </c>
      <c r="AY544" s="14" t="s">
        <v>127</v>
      </c>
      <c r="BE544" s="220">
        <f>IF(N544="základní",J544,0)</f>
        <v>0</v>
      </c>
      <c r="BF544" s="220">
        <f>IF(N544="snížená",J544,0)</f>
        <v>0</v>
      </c>
      <c r="BG544" s="220">
        <f>IF(N544="zákl. přenesená",J544,0)</f>
        <v>0</v>
      </c>
      <c r="BH544" s="220">
        <f>IF(N544="sníž. přenesená",J544,0)</f>
        <v>0</v>
      </c>
      <c r="BI544" s="220">
        <f>IF(N544="nulová",J544,0)</f>
        <v>0</v>
      </c>
      <c r="BJ544" s="14" t="s">
        <v>81</v>
      </c>
      <c r="BK544" s="220">
        <f>ROUND(I544*H544,2)</f>
        <v>0</v>
      </c>
      <c r="BL544" s="14" t="s">
        <v>833</v>
      </c>
      <c r="BM544" s="219" t="s">
        <v>857</v>
      </c>
    </row>
    <row r="545" s="2" customFormat="1">
      <c r="A545" s="35"/>
      <c r="B545" s="36"/>
      <c r="C545" s="37"/>
      <c r="D545" s="221" t="s">
        <v>136</v>
      </c>
      <c r="E545" s="37"/>
      <c r="F545" s="222" t="s">
        <v>858</v>
      </c>
      <c r="G545" s="37"/>
      <c r="H545" s="37"/>
      <c r="I545" s="223"/>
      <c r="J545" s="37"/>
      <c r="K545" s="37"/>
      <c r="L545" s="41"/>
      <c r="M545" s="224"/>
      <c r="N545" s="225"/>
      <c r="O545" s="88"/>
      <c r="P545" s="88"/>
      <c r="Q545" s="88"/>
      <c r="R545" s="88"/>
      <c r="S545" s="88"/>
      <c r="T545" s="89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T545" s="14" t="s">
        <v>136</v>
      </c>
      <c r="AU545" s="14" t="s">
        <v>81</v>
      </c>
    </row>
    <row r="546" s="2" customFormat="1">
      <c r="A546" s="35"/>
      <c r="B546" s="36"/>
      <c r="C546" s="37"/>
      <c r="D546" s="226" t="s">
        <v>137</v>
      </c>
      <c r="E546" s="37"/>
      <c r="F546" s="227" t="s">
        <v>859</v>
      </c>
      <c r="G546" s="37"/>
      <c r="H546" s="37"/>
      <c r="I546" s="223"/>
      <c r="J546" s="37"/>
      <c r="K546" s="37"/>
      <c r="L546" s="41"/>
      <c r="M546" s="239"/>
      <c r="N546" s="240"/>
      <c r="O546" s="241"/>
      <c r="P546" s="241"/>
      <c r="Q546" s="241"/>
      <c r="R546" s="241"/>
      <c r="S546" s="241"/>
      <c r="T546" s="242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T546" s="14" t="s">
        <v>137</v>
      </c>
      <c r="AU546" s="14" t="s">
        <v>81</v>
      </c>
    </row>
    <row r="547" s="2" customFormat="1" ht="6.96" customHeight="1">
      <c r="A547" s="35"/>
      <c r="B547" s="63"/>
      <c r="C547" s="64"/>
      <c r="D547" s="64"/>
      <c r="E547" s="64"/>
      <c r="F547" s="64"/>
      <c r="G547" s="64"/>
      <c r="H547" s="64"/>
      <c r="I547" s="64"/>
      <c r="J547" s="64"/>
      <c r="K547" s="64"/>
      <c r="L547" s="41"/>
      <c r="M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</row>
  </sheetData>
  <sheetProtection sheet="1" autoFilter="0" formatColumns="0" formatRows="0" objects="1" scenarios="1" spinCount="100000" saltValue="7pe3C7KO72ZHurLexNHt0ZV7J79LOnbaCmWEXaoOCxaVW769Vz2BJrvLLdYEcFU04lye7CC5Y9uXDR4WYqinBw==" hashValue="Z7tOf4G96rm8J62lPMxbJwWGAlqVItwuWpnIpULQlhiYC3cMI/wCcJxolOXn/Ex88MOzcYeMul6nys5CoDmMPg==" algorithmName="SHA-512" password="CC35"/>
  <autoFilter ref="C133:K546"/>
  <mergeCells count="6">
    <mergeCell ref="E7:H7"/>
    <mergeCell ref="E16:H16"/>
    <mergeCell ref="E25:H25"/>
    <mergeCell ref="E85:H85"/>
    <mergeCell ref="E126:H126"/>
    <mergeCell ref="L2:V2"/>
  </mergeCells>
  <hyperlinks>
    <hyperlink ref="F139" r:id="rId1" display="https://podminky.urs.cz/item/CS_URS_2026_01/122251101"/>
    <hyperlink ref="F142" r:id="rId2" display="https://podminky.urs.cz/item/CS_URS_2026_01/131251100"/>
    <hyperlink ref="F145" r:id="rId3" display="https://podminky.urs.cz/item/CS_URS_2026_01/131251103"/>
    <hyperlink ref="F148" r:id="rId4" display="https://podminky.urs.cz/item/CS_URS_2026_01/132251102"/>
    <hyperlink ref="F151" r:id="rId5" display="https://podminky.urs.cz/item/CS_URS_2026_01/139951121"/>
    <hyperlink ref="F157" r:id="rId6" display="https://podminky.urs.cz/item/CS_URS_2026_01/167151101"/>
    <hyperlink ref="F160" r:id="rId7" display="https://podminky.urs.cz/item/CS_URS_2026_01/171201231"/>
    <hyperlink ref="F163" r:id="rId8" display="https://podminky.urs.cz/item/CS_URS_2026_01/171251201"/>
    <hyperlink ref="F166" r:id="rId9" display="https://podminky.urs.cz/item/CS_URS_2026_01/174151101"/>
    <hyperlink ref="F171" r:id="rId10" display="https://podminky.urs.cz/item/CS_URS_2026_01/175151101"/>
    <hyperlink ref="F176" r:id="rId11" display="https://podminky.urs.cz/item/CS_URS_2026_01/181111111"/>
    <hyperlink ref="F179" r:id="rId12" display="https://podminky.urs.cz/item/CS_URS_2026_01/997013861"/>
    <hyperlink ref="F183" r:id="rId13" display="https://podminky.urs.cz/item/CS_URS_2026_01/270001121"/>
    <hyperlink ref="F188" r:id="rId14" display="https://podminky.urs.cz/item/CS_URS_2026_01/271542211"/>
    <hyperlink ref="F191" r:id="rId15" display="https://podminky.urs.cz/item/CS_URS_2026_01/271572211"/>
    <hyperlink ref="F194" r:id="rId16" display="https://podminky.urs.cz/item/CS_URS_2026_01/273321311"/>
    <hyperlink ref="F197" r:id="rId17" display="https://podminky.urs.cz/item/CS_URS_2026_01/273351121"/>
    <hyperlink ref="F200" r:id="rId18" display="https://podminky.urs.cz/item/CS_URS_2026_01/273351122"/>
    <hyperlink ref="F203" r:id="rId19" display="https://podminky.urs.cz/item/CS_URS_2026_01/273362021"/>
    <hyperlink ref="F206" r:id="rId20" display="https://podminky.urs.cz/item/CS_URS_2026_01/274313611"/>
    <hyperlink ref="F209" r:id="rId21" display="https://podminky.urs.cz/item/CS_URS_2026_01/279113131"/>
    <hyperlink ref="F212" r:id="rId22" display="https://podminky.urs.cz/item/CS_URS_2026_01/279113134"/>
    <hyperlink ref="F215" r:id="rId23" display="https://podminky.urs.cz/item/CS_URS_2026_01/279361821"/>
    <hyperlink ref="F222" r:id="rId24" display="https://podminky.urs.cz/item/CS_URS_2026_01/451573111"/>
    <hyperlink ref="F226" r:id="rId25" display="https://podminky.urs.cz/item/CS_URS_2026_01/564231011"/>
    <hyperlink ref="F229" r:id="rId26" display="https://podminky.urs.cz/item/CS_URS_2026_01/564730001"/>
    <hyperlink ref="F232" r:id="rId27" display="https://podminky.urs.cz/item/CS_URS_2026_01/564760101"/>
    <hyperlink ref="F235" r:id="rId28" display="https://podminky.urs.cz/item/CS_URS_2026_01/596211110"/>
    <hyperlink ref="F240" r:id="rId29" display="https://podminky.urs.cz/item/CS_URS_2026_01/596841220"/>
    <hyperlink ref="F248" r:id="rId30" display="https://podminky.urs.cz/item/CS_URS_2026_01/622131111"/>
    <hyperlink ref="F251" r:id="rId31" display="https://podminky.urs.cz/item/CS_URS_2026_01/622142001"/>
    <hyperlink ref="F254" r:id="rId32" display="https://podminky.urs.cz/item/CS_URS_2025_01/622151011"/>
    <hyperlink ref="F257" r:id="rId33" display="https://podminky.urs.cz/item/CS_URS_2025_02/622151021"/>
    <hyperlink ref="F260" r:id="rId34" display="https://podminky.urs.cz/item/CS_URS_2026_01/622211023"/>
    <hyperlink ref="F266" r:id="rId35" display="https://podminky.urs.cz/item/CS_URS_2026_01/622251101"/>
    <hyperlink ref="F269" r:id="rId36" display="https://podminky.urs.cz/item/CS_URS_2026_01/622252001"/>
    <hyperlink ref="F276" r:id="rId37" display="https://podminky.urs.cz/item/CS_URS_2026_01/622252002"/>
    <hyperlink ref="F285" r:id="rId38" display="https://podminky.urs.cz/item/CS_URS_2026_01/622521012"/>
    <hyperlink ref="F288" r:id="rId39" display="https://podminky.urs.cz/item/CS_URS_2025_02/622511112"/>
    <hyperlink ref="F291" r:id="rId40" display="https://podminky.urs.cz/item/CS_URS_2026_01/629991011"/>
    <hyperlink ref="F294" r:id="rId41" display="https://podminky.urs.cz/item/CS_URS_2026_01/629999011"/>
    <hyperlink ref="F297" r:id="rId42" display="https://podminky.urs.cz/item/CS_URS_2026_01/631311114"/>
    <hyperlink ref="F300" r:id="rId43" display="https://podminky.urs.cz/item/CS_URS_2026_01/631319171"/>
    <hyperlink ref="F303" r:id="rId44" display="https://podminky.urs.cz/item/CS_URS_2026_01/631351101"/>
    <hyperlink ref="F306" r:id="rId45" display="https://podminky.urs.cz/item/CS_URS_2026_01/631351102"/>
    <hyperlink ref="F309" r:id="rId46" display="https://podminky.urs.cz/item/CS_URS_2026_01/631362021"/>
    <hyperlink ref="F312" r:id="rId47" display="https://podminky.urs.cz/item/CS_URS_2026_01/637111111"/>
    <hyperlink ref="F315" r:id="rId48" display="https://podminky.urs.cz/item/CS_URS_2026_01/637211131"/>
    <hyperlink ref="F318" r:id="rId49" display="https://podminky.urs.cz/item/CS_URS_2026_01/637311131"/>
    <hyperlink ref="F321" r:id="rId50" display="https://podminky.urs.cz/item/CS_URS_2026_01/644941112"/>
    <hyperlink ref="F332" r:id="rId51" display="https://podminky.urs.cz/item/CS_URS_2026_01/871181141"/>
    <hyperlink ref="F337" r:id="rId52" display="https://podminky.urs.cz/item/CS_URS_2026_01/871263120"/>
    <hyperlink ref="F342" r:id="rId53" display="https://podminky.urs.cz/item/CS_URS_2026_01/871273120"/>
    <hyperlink ref="F347" r:id="rId54" display="https://podminky.urs.cz/item/CS_URS_2026_01/871313120"/>
    <hyperlink ref="F352" r:id="rId55" display="https://podminky.urs.cz/item/CS_URS_2026_01/877181101"/>
    <hyperlink ref="F357" r:id="rId56" display="https://podminky.urs.cz/item/CS_URS_2026_01/877181112"/>
    <hyperlink ref="F362" r:id="rId57" display="https://podminky.urs.cz/item/CS_URS_2026_01/877181118"/>
    <hyperlink ref="F367" r:id="rId58" display="https://podminky.urs.cz/item/CS_URS_2026_01/877260310"/>
    <hyperlink ref="F372" r:id="rId59" display="https://podminky.urs.cz/item/CS_URS_2026_01/877260320"/>
    <hyperlink ref="F377" r:id="rId60" display="https://podminky.urs.cz/item/CS_URS_2026_01/877270310"/>
    <hyperlink ref="F382" r:id="rId61" display="https://podminky.urs.cz/item/CS_URS_2026_01/877270320"/>
    <hyperlink ref="F389" r:id="rId62" display="https://podminky.urs.cz/item/CS_URS_2026_01/877270330"/>
    <hyperlink ref="F394" r:id="rId63" display="https://podminky.urs.cz/item/CS_URS_2026_01/877310320"/>
    <hyperlink ref="F401" r:id="rId64" display="https://podminky.urs.cz/item/CS_URS_2026_01/877310330"/>
    <hyperlink ref="F406" r:id="rId65" display="https://podminky.urs.cz/item/CS_URS_2026_01/879211111"/>
    <hyperlink ref="F409" r:id="rId66" display="https://podminky.urs.cz/item/CS_URS_2026_01/892233122"/>
    <hyperlink ref="F412" r:id="rId67" display="https://podminky.urs.cz/item/CS_URS_2026_01/892271111"/>
    <hyperlink ref="F415" r:id="rId68" display="https://podminky.urs.cz/item/CS_URS_2026_01/892351111"/>
    <hyperlink ref="F418" r:id="rId69" display="https://podminky.urs.cz/item/CS_URS_2026_01/899722111"/>
    <hyperlink ref="F422" r:id="rId70" display="https://podminky.urs.cz/item/CS_URS_2026_01/916331112"/>
    <hyperlink ref="F427" r:id="rId71" display="https://podminky.urs.cz/item/CS_URS_2026_01/919735111"/>
    <hyperlink ref="F431" r:id="rId72" display="https://podminky.urs.cz/item/CS_URS_2026_01/998014211"/>
    <hyperlink ref="F434" r:id="rId73" display="https://podminky.urs.cz/item/CS_URS_2026_01/998223011"/>
    <hyperlink ref="F437" r:id="rId74" display="https://podminky.urs.cz/item/CS_URS_2026_01/998276101"/>
    <hyperlink ref="F442" r:id="rId75" display="https://podminky.urs.cz/item/CS_URS_2026_01/711111001"/>
    <hyperlink ref="F447" r:id="rId76" display="https://podminky.urs.cz/item/CS_URS_2026_01/711141559"/>
    <hyperlink ref="F452" r:id="rId77" display="https://podminky.urs.cz/item/CS_URS_2026_01/998711101"/>
    <hyperlink ref="F460" r:id="rId78" display="https://podminky.urs.cz/item/CS_URS_2026_01/713131341"/>
    <hyperlink ref="F465" r:id="rId79" display="https://podminky.urs.cz/item/CS_URS_2026_01/998713101"/>
    <hyperlink ref="F472" r:id="rId80" display="https://podminky.urs.cz/item/CS_URS_2026_01/725291652"/>
    <hyperlink ref="F477" r:id="rId81" display="https://podminky.urs.cz/item/CS_URS_2026_01/725291653"/>
    <hyperlink ref="F482" r:id="rId82" display="https://podminky.urs.cz/item/CS_URS_2026_01/725291665"/>
    <hyperlink ref="F487" r:id="rId83" display="https://podminky.urs.cz/item/CS_URS_2026_01/725291666"/>
    <hyperlink ref="F502" r:id="rId84" display="https://podminky.urs.cz/item/CS_URS_2026_01/767223222"/>
    <hyperlink ref="F509" r:id="rId85" display="https://podminky.urs.cz/item/CS_URS_2026_01/767531121"/>
    <hyperlink ref="F514" r:id="rId86" display="https://podminky.urs.cz/item/CS_URS_2026_01/767531212"/>
    <hyperlink ref="F523" r:id="rId87" display="https://podminky.urs.cz/item/CS_URS_2026_01/767531232"/>
    <hyperlink ref="F528" r:id="rId88" display="https://podminky.urs.cz/item/CS_URS_2026_01/998767101"/>
    <hyperlink ref="F535" r:id="rId89" display="https://podminky.urs.cz/item/CS_URS_2024_02/030001000"/>
    <hyperlink ref="F539" r:id="rId90" display="https://podminky.urs.cz/item/CS_URS_2026_01/012414000"/>
    <hyperlink ref="F542" r:id="rId91" display="https://podminky.urs.cz/item/CS_URS_2026_01/013254000"/>
    <hyperlink ref="F546" r:id="rId92" display="https://podminky.urs.cz/item/CS_URS_2026_01/0493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Pirklová Eva</dc:creator>
  <cp:lastModifiedBy>Pirklová Eva</cp:lastModifiedBy>
  <dcterms:created xsi:type="dcterms:W3CDTF">2026-04-15T08:35:23Z</dcterms:created>
  <dcterms:modified xsi:type="dcterms:W3CDTF">2026-04-15T08:35:27Z</dcterms:modified>
</cp:coreProperties>
</file>