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eva.pirklova\Documents\Kros\"/>
    </mc:Choice>
  </mc:AlternateContent>
  <bookViews>
    <workbookView xWindow="0" yWindow="0" windowWidth="0" windowHeight="0"/>
  </bookViews>
  <sheets>
    <sheet name="Rekapitulace stavby" sheetId="1" r:id="rId1"/>
    <sheet name="2025-189_2 - Zázemí cestá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'2025-189_2 - Zázemí cestá...'!$C$136:$K$606</definedName>
    <definedName name="_xlnm.Print_Area" localSheetId="1">'2025-189_2 - Zázemí cestá...'!$C$126:$K$606</definedName>
    <definedName name="_xlnm.Print_Titles" localSheetId="1">'2025-189_2 - Zázemí cestá...'!$136:$136</definedName>
  </definedNames>
  <calcPr/>
</workbook>
</file>

<file path=xl/calcChain.xml><?xml version="1.0" encoding="utf-8"?>
<calcChain xmlns="http://schemas.openxmlformats.org/spreadsheetml/2006/main">
  <c i="2" l="1" r="J592"/>
  <c i="1" r="AY95"/>
  <c i="2" r="J35"/>
  <c r="J34"/>
  <c r="J33"/>
  <c i="1" r="AX95"/>
  <c i="2" r="BI604"/>
  <c r="BH604"/>
  <c r="BG604"/>
  <c r="BF604"/>
  <c r="T604"/>
  <c r="T603"/>
  <c r="R604"/>
  <c r="R603"/>
  <c r="P604"/>
  <c r="P603"/>
  <c r="BI601"/>
  <c r="BH601"/>
  <c r="BG601"/>
  <c r="BF601"/>
  <c r="T601"/>
  <c r="T600"/>
  <c r="R601"/>
  <c r="R600"/>
  <c r="P601"/>
  <c r="P600"/>
  <c r="BI597"/>
  <c r="BH597"/>
  <c r="BG597"/>
  <c r="BF597"/>
  <c r="T597"/>
  <c r="R597"/>
  <c r="P597"/>
  <c r="BI594"/>
  <c r="BH594"/>
  <c r="BG594"/>
  <c r="BF594"/>
  <c r="T594"/>
  <c r="R594"/>
  <c r="P594"/>
  <c r="J116"/>
  <c r="BI590"/>
  <c r="BH590"/>
  <c r="BG590"/>
  <c r="BF590"/>
  <c r="T590"/>
  <c r="R590"/>
  <c r="P590"/>
  <c r="BI588"/>
  <c r="BH588"/>
  <c r="BG588"/>
  <c r="BF588"/>
  <c r="T588"/>
  <c r="R588"/>
  <c r="P588"/>
  <c r="BI583"/>
  <c r="BH583"/>
  <c r="BG583"/>
  <c r="BF583"/>
  <c r="T583"/>
  <c r="R583"/>
  <c r="P583"/>
  <c r="BI581"/>
  <c r="BH581"/>
  <c r="BG581"/>
  <c r="BF581"/>
  <c r="T581"/>
  <c r="R581"/>
  <c r="P581"/>
  <c r="BI579"/>
  <c r="BH579"/>
  <c r="BG579"/>
  <c r="BF579"/>
  <c r="T579"/>
  <c r="R579"/>
  <c r="P579"/>
  <c r="BI576"/>
  <c r="BH576"/>
  <c r="BG576"/>
  <c r="BF576"/>
  <c r="T576"/>
  <c r="R576"/>
  <c r="P576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5"/>
  <c r="BH565"/>
  <c r="BG565"/>
  <c r="BF565"/>
  <c r="T565"/>
  <c r="R565"/>
  <c r="P565"/>
  <c r="BI563"/>
  <c r="BH563"/>
  <c r="BG563"/>
  <c r="BF563"/>
  <c r="T563"/>
  <c r="R563"/>
  <c r="P563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T545"/>
  <c r="R546"/>
  <c r="R545"/>
  <c r="P546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7"/>
  <c r="BH527"/>
  <c r="BG527"/>
  <c r="BF527"/>
  <c r="T527"/>
  <c r="R527"/>
  <c r="P527"/>
  <c r="BI524"/>
  <c r="BH524"/>
  <c r="BG524"/>
  <c r="BF524"/>
  <c r="T524"/>
  <c r="R524"/>
  <c r="P524"/>
  <c r="BI522"/>
  <c r="BH522"/>
  <c r="BG522"/>
  <c r="BF522"/>
  <c r="T522"/>
  <c r="R522"/>
  <c r="P522"/>
  <c r="BI519"/>
  <c r="BH519"/>
  <c r="BG519"/>
  <c r="BF519"/>
  <c r="T519"/>
  <c r="R519"/>
  <c r="P519"/>
  <c r="BI517"/>
  <c r="BH517"/>
  <c r="BG517"/>
  <c r="BF517"/>
  <c r="T517"/>
  <c r="R517"/>
  <c r="P517"/>
  <c r="BI513"/>
  <c r="BH513"/>
  <c r="BG513"/>
  <c r="BF513"/>
  <c r="T513"/>
  <c r="R513"/>
  <c r="P513"/>
  <c r="BI511"/>
  <c r="BH511"/>
  <c r="BG511"/>
  <c r="BF511"/>
  <c r="T511"/>
  <c r="R511"/>
  <c r="P511"/>
  <c r="BI508"/>
  <c r="BH508"/>
  <c r="BG508"/>
  <c r="BF508"/>
  <c r="T508"/>
  <c r="R508"/>
  <c r="P508"/>
  <c r="BI504"/>
  <c r="BH504"/>
  <c r="BG504"/>
  <c r="BF504"/>
  <c r="T504"/>
  <c r="T503"/>
  <c r="R504"/>
  <c r="R503"/>
  <c r="P504"/>
  <c r="P503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5"/>
  <c r="BH485"/>
  <c r="BG485"/>
  <c r="BF485"/>
  <c r="T485"/>
  <c r="R485"/>
  <c r="P485"/>
  <c r="BI482"/>
  <c r="BH482"/>
  <c r="BG482"/>
  <c r="BF482"/>
  <c r="T482"/>
  <c r="R482"/>
  <c r="P482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68"/>
  <c r="BH468"/>
  <c r="BG468"/>
  <c r="BF468"/>
  <c r="T468"/>
  <c r="R468"/>
  <c r="P468"/>
  <c r="BI466"/>
  <c r="BH466"/>
  <c r="BG466"/>
  <c r="BF466"/>
  <c r="T466"/>
  <c r="R466"/>
  <c r="P466"/>
  <c r="BI463"/>
  <c r="BH463"/>
  <c r="BG463"/>
  <c r="BF463"/>
  <c r="T463"/>
  <c r="R463"/>
  <c r="P463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1"/>
  <c r="BH441"/>
  <c r="BG441"/>
  <c r="BF441"/>
  <c r="T441"/>
  <c r="R441"/>
  <c r="P441"/>
  <c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7"/>
  <c r="BH427"/>
  <c r="BG427"/>
  <c r="BF427"/>
  <c r="T427"/>
  <c r="R427"/>
  <c r="P427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7"/>
  <c r="BH417"/>
  <c r="BG417"/>
  <c r="BF417"/>
  <c r="T417"/>
  <c r="R417"/>
  <c r="P417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7"/>
  <c r="BH387"/>
  <c r="BG387"/>
  <c r="BF387"/>
  <c r="T387"/>
  <c r="R387"/>
  <c r="P387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T377"/>
  <c r="R378"/>
  <c r="R377"/>
  <c r="P378"/>
  <c r="P377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T259"/>
  <c r="R260"/>
  <c r="R259"/>
  <c r="P260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J134"/>
  <c r="J133"/>
  <c r="F133"/>
  <c r="F131"/>
  <c r="E129"/>
  <c r="J90"/>
  <c r="J89"/>
  <c r="F89"/>
  <c r="F87"/>
  <c r="E85"/>
  <c r="J16"/>
  <c r="E16"/>
  <c r="F134"/>
  <c r="J15"/>
  <c r="J10"/>
  <c r="J87"/>
  <c i="1" r="L90"/>
  <c r="AM90"/>
  <c r="AM89"/>
  <c r="L89"/>
  <c r="AM87"/>
  <c r="L87"/>
  <c r="L85"/>
  <c r="L84"/>
  <c i="2" r="J504"/>
  <c r="J410"/>
  <c r="J405"/>
  <c r="BK353"/>
  <c r="BK251"/>
  <c r="BK238"/>
  <c r="BK227"/>
  <c r="J222"/>
  <c r="BK200"/>
  <c r="J189"/>
  <c r="J186"/>
  <c r="J177"/>
  <c r="BK171"/>
  <c r="BK165"/>
  <c r="J163"/>
  <c r="J160"/>
  <c r="BK157"/>
  <c r="J151"/>
  <c r="J143"/>
  <c i="1" r="AS94"/>
  <c i="2" r="J522"/>
  <c r="J498"/>
  <c r="J495"/>
  <c r="BK493"/>
  <c r="BK490"/>
  <c r="BK455"/>
  <c r="BK438"/>
  <c r="BK407"/>
  <c r="BK402"/>
  <c r="BK397"/>
  <c r="J392"/>
  <c r="J385"/>
  <c r="BK382"/>
  <c r="BK368"/>
  <c r="BK365"/>
  <c r="J356"/>
  <c r="BK347"/>
  <c r="BK337"/>
  <c r="J335"/>
  <c r="BK322"/>
  <c r="J313"/>
  <c r="J295"/>
  <c r="J292"/>
  <c r="J289"/>
  <c r="J286"/>
  <c r="J232"/>
  <c r="BK215"/>
  <c r="J154"/>
  <c r="J546"/>
  <c r="BK529"/>
  <c r="J517"/>
  <c r="BK500"/>
  <c r="J472"/>
  <c r="BK466"/>
  <c r="BK458"/>
  <c r="J400"/>
  <c r="J304"/>
  <c r="J280"/>
  <c r="J254"/>
  <c r="J240"/>
  <c r="J229"/>
  <c r="BK181"/>
  <c r="J604"/>
  <c r="J601"/>
  <c r="J597"/>
  <c r="J581"/>
  <c r="J579"/>
  <c r="BK570"/>
  <c r="BK563"/>
  <c r="BK517"/>
  <c r="J513"/>
  <c r="J500"/>
  <c r="J490"/>
  <c r="BK482"/>
  <c r="BK478"/>
  <c r="BK463"/>
  <c r="BK460"/>
  <c r="BK453"/>
  <c r="J441"/>
  <c r="BK435"/>
  <c r="J371"/>
  <c r="BK350"/>
  <c r="BK325"/>
  <c r="BK277"/>
  <c r="BK271"/>
  <c r="J260"/>
  <c r="J215"/>
  <c r="BK197"/>
  <c r="BK175"/>
  <c r="J171"/>
  <c r="BK604"/>
  <c r="BK597"/>
  <c r="BK590"/>
  <c r="BK588"/>
  <c r="J583"/>
  <c r="J572"/>
  <c r="J567"/>
  <c r="J553"/>
  <c r="BK524"/>
  <c r="J519"/>
  <c r="BK498"/>
  <c r="J448"/>
  <c r="BK427"/>
  <c r="J424"/>
  <c r="BK415"/>
  <c r="BK410"/>
  <c r="J407"/>
  <c r="J402"/>
  <c r="BK362"/>
  <c r="BK359"/>
  <c r="BK328"/>
  <c r="BK295"/>
  <c r="BK289"/>
  <c r="BK274"/>
  <c r="BK267"/>
  <c r="J267"/>
  <c r="BK260"/>
  <c r="BK248"/>
  <c r="J235"/>
  <c r="BK232"/>
  <c r="BK229"/>
  <c r="J227"/>
  <c r="BK219"/>
  <c r="BK209"/>
  <c r="J140"/>
  <c r="J543"/>
  <c r="J541"/>
  <c r="J534"/>
  <c r="J532"/>
  <c r="J524"/>
  <c r="BK475"/>
  <c r="BK445"/>
  <c r="BK432"/>
  <c r="J415"/>
  <c r="J390"/>
  <c r="BK387"/>
  <c r="BK371"/>
  <c r="J353"/>
  <c r="J325"/>
  <c r="J322"/>
  <c r="BK320"/>
  <c r="BK316"/>
  <c r="J307"/>
  <c r="J256"/>
  <c r="J243"/>
  <c r="BK206"/>
  <c r="BK194"/>
  <c r="BK601"/>
  <c r="J594"/>
  <c r="BK581"/>
  <c r="BK576"/>
  <c r="BK565"/>
  <c r="BK555"/>
  <c r="BK537"/>
  <c r="J529"/>
  <c r="BK527"/>
  <c r="BK504"/>
  <c r="BK495"/>
  <c r="J478"/>
  <c r="J468"/>
  <c r="BK450"/>
  <c r="J445"/>
  <c r="J429"/>
  <c r="BK417"/>
  <c r="BK412"/>
  <c r="BK400"/>
  <c r="BK392"/>
  <c r="BK356"/>
  <c r="J344"/>
  <c r="J341"/>
  <c r="BK339"/>
  <c r="BK332"/>
  <c r="J320"/>
  <c r="J274"/>
  <c r="J219"/>
  <c r="BK212"/>
  <c r="J206"/>
  <c r="J203"/>
  <c r="J175"/>
  <c r="J149"/>
  <c r="BK140"/>
  <c r="BK560"/>
  <c r="J549"/>
  <c r="BK534"/>
  <c r="J527"/>
  <c r="BK511"/>
  <c r="BK485"/>
  <c r="J458"/>
  <c r="J455"/>
  <c r="BK441"/>
  <c r="J420"/>
  <c r="BK385"/>
  <c r="J382"/>
  <c r="J378"/>
  <c r="BK375"/>
  <c r="J332"/>
  <c r="J298"/>
  <c r="J264"/>
  <c r="BK245"/>
  <c r="BK235"/>
  <c r="BK184"/>
  <c r="BK594"/>
  <c r="J590"/>
  <c r="J588"/>
  <c r="BK583"/>
  <c r="BK579"/>
  <c r="J576"/>
  <c r="BK572"/>
  <c r="J570"/>
  <c r="BK567"/>
  <c r="J565"/>
  <c r="J563"/>
  <c r="J560"/>
  <c r="BK558"/>
  <c r="J555"/>
  <c r="BK553"/>
  <c r="BK549"/>
  <c r="BK546"/>
  <c r="BK543"/>
  <c r="BK541"/>
  <c r="BK539"/>
  <c r="J539"/>
  <c r="J537"/>
  <c r="BK513"/>
  <c r="J511"/>
  <c r="BK508"/>
  <c r="J508"/>
  <c r="J493"/>
  <c r="J485"/>
  <c r="J475"/>
  <c r="BK472"/>
  <c r="BK468"/>
  <c r="J466"/>
  <c r="J463"/>
  <c r="J460"/>
  <c r="J453"/>
  <c r="J450"/>
  <c r="BK448"/>
  <c r="J438"/>
  <c r="J435"/>
  <c r="BK429"/>
  <c r="J427"/>
  <c r="BK424"/>
  <c r="BK422"/>
  <c r="BK420"/>
  <c r="J417"/>
  <c r="J412"/>
  <c r="BK405"/>
  <c r="J397"/>
  <c r="BK395"/>
  <c r="BK390"/>
  <c r="J387"/>
  <c r="BK378"/>
  <c r="J375"/>
  <c r="J368"/>
  <c r="J365"/>
  <c r="J362"/>
  <c r="J359"/>
  <c r="J350"/>
  <c r="J347"/>
  <c r="BK344"/>
  <c r="BK341"/>
  <c r="J339"/>
  <c r="J337"/>
  <c r="BK335"/>
  <c r="J330"/>
  <c r="J316"/>
  <c r="BK310"/>
  <c r="BK307"/>
  <c r="BK304"/>
  <c r="J300"/>
  <c r="BK298"/>
  <c r="BK292"/>
  <c r="BK286"/>
  <c r="BK283"/>
  <c r="BK280"/>
  <c r="J277"/>
  <c r="J271"/>
  <c r="BK256"/>
  <c r="BK254"/>
  <c r="J251"/>
  <c r="J248"/>
  <c r="BK243"/>
  <c r="BK240"/>
  <c r="J238"/>
  <c r="BK224"/>
  <c r="J224"/>
  <c r="BK222"/>
  <c r="J212"/>
  <c r="J209"/>
  <c r="BK203"/>
  <c r="J200"/>
  <c r="J194"/>
  <c r="BK191"/>
  <c r="BK189"/>
  <c r="BK186"/>
  <c r="J184"/>
  <c r="BK177"/>
  <c r="BK169"/>
  <c r="J165"/>
  <c r="BK163"/>
  <c r="BK160"/>
  <c r="J157"/>
  <c r="BK154"/>
  <c r="BK151"/>
  <c r="BK146"/>
  <c r="J146"/>
  <c r="BK143"/>
  <c r="J558"/>
  <c r="BK532"/>
  <c r="BK522"/>
  <c r="BK519"/>
  <c r="J482"/>
  <c r="J432"/>
  <c r="J422"/>
  <c r="J395"/>
  <c r="BK330"/>
  <c r="J328"/>
  <c r="BK313"/>
  <c r="J310"/>
  <c r="BK300"/>
  <c r="J283"/>
  <c r="BK264"/>
  <c r="J245"/>
  <c r="J197"/>
  <c r="J191"/>
  <c r="J181"/>
  <c r="J169"/>
  <c r="BK149"/>
  <c l="1" r="BK218"/>
  <c r="J218"/>
  <c r="J98"/>
  <c r="R593"/>
  <c r="P139"/>
  <c r="T180"/>
  <c r="R218"/>
  <c r="BK303"/>
  <c r="J303"/>
  <c r="J101"/>
  <c r="T303"/>
  <c r="P381"/>
  <c r="R381"/>
  <c r="BK444"/>
  <c r="J444"/>
  <c r="J104"/>
  <c r="P444"/>
  <c r="R444"/>
  <c r="T444"/>
  <c r="BK481"/>
  <c r="J481"/>
  <c r="J105"/>
  <c r="P481"/>
  <c r="R481"/>
  <c r="T481"/>
  <c r="BK489"/>
  <c r="J489"/>
  <c r="J107"/>
  <c r="P489"/>
  <c r="R489"/>
  <c r="T489"/>
  <c r="BK507"/>
  <c r="J507"/>
  <c r="J109"/>
  <c r="P507"/>
  <c r="R507"/>
  <c r="T507"/>
  <c r="BK516"/>
  <c r="J516"/>
  <c r="J110"/>
  <c r="P516"/>
  <c r="R516"/>
  <c r="T516"/>
  <c r="BK548"/>
  <c r="J548"/>
  <c r="J112"/>
  <c r="P548"/>
  <c r="R548"/>
  <c r="T548"/>
  <c r="BK575"/>
  <c r="J575"/>
  <c r="J113"/>
  <c r="P575"/>
  <c r="R575"/>
  <c r="T575"/>
  <c r="BK587"/>
  <c r="J587"/>
  <c r="J115"/>
  <c r="P587"/>
  <c r="P586"/>
  <c r="R587"/>
  <c r="R586"/>
  <c r="T587"/>
  <c r="T586"/>
  <c r="BK593"/>
  <c r="J593"/>
  <c r="J117"/>
  <c r="P593"/>
  <c r="T593"/>
  <c r="R139"/>
  <c r="BK263"/>
  <c r="J263"/>
  <c r="J100"/>
  <c r="R180"/>
  <c r="R263"/>
  <c r="BK381"/>
  <c r="J381"/>
  <c r="J103"/>
  <c r="T139"/>
  <c r="P303"/>
  <c r="BK180"/>
  <c r="J180"/>
  <c r="J97"/>
  <c r="P263"/>
  <c r="P180"/>
  <c r="T263"/>
  <c r="T218"/>
  <c r="BK139"/>
  <c r="J139"/>
  <c r="J96"/>
  <c r="P218"/>
  <c r="R303"/>
  <c r="T381"/>
  <c r="BE160"/>
  <c r="BE256"/>
  <c r="BE417"/>
  <c r="BE441"/>
  <c r="BE524"/>
  <c r="BE534"/>
  <c r="BE143"/>
  <c r="BE146"/>
  <c r="BE171"/>
  <c r="BE186"/>
  <c r="BE189"/>
  <c r="BE191"/>
  <c r="BE203"/>
  <c r="BE232"/>
  <c r="BE248"/>
  <c r="BE260"/>
  <c r="BE277"/>
  <c r="BE286"/>
  <c r="BE304"/>
  <c r="BE313"/>
  <c r="BE330"/>
  <c r="BE335"/>
  <c r="BE337"/>
  <c r="BE344"/>
  <c r="BE378"/>
  <c r="BE395"/>
  <c r="BE400"/>
  <c r="BE402"/>
  <c r="BE405"/>
  <c r="BE453"/>
  <c r="BE463"/>
  <c r="BE466"/>
  <c r="BE482"/>
  <c r="BE511"/>
  <c r="BE522"/>
  <c r="BE527"/>
  <c r="BE529"/>
  <c r="BE532"/>
  <c r="BE555"/>
  <c r="BE570"/>
  <c r="BE581"/>
  <c r="BK259"/>
  <c r="J259"/>
  <c r="J99"/>
  <c r="BK377"/>
  <c r="J377"/>
  <c r="J102"/>
  <c r="BK503"/>
  <c r="J503"/>
  <c r="J108"/>
  <c r="BK545"/>
  <c r="J545"/>
  <c r="J111"/>
  <c r="BE140"/>
  <c r="BE254"/>
  <c r="BE271"/>
  <c r="BE350"/>
  <c r="BE362"/>
  <c r="BE435"/>
  <c r="BE445"/>
  <c r="BE472"/>
  <c r="BK600"/>
  <c r="J600"/>
  <c r="J118"/>
  <c r="F90"/>
  <c r="BE197"/>
  <c r="BE264"/>
  <c r="BE283"/>
  <c r="BE289"/>
  <c r="BE295"/>
  <c r="BE300"/>
  <c r="BE310"/>
  <c r="BE328"/>
  <c r="BE347"/>
  <c r="BE407"/>
  <c r="BE424"/>
  <c r="BE458"/>
  <c r="BE498"/>
  <c r="BE508"/>
  <c r="BE517"/>
  <c r="BE541"/>
  <c r="BE546"/>
  <c r="BE579"/>
  <c r="BE583"/>
  <c r="BE588"/>
  <c r="BE601"/>
  <c r="BE184"/>
  <c r="BE215"/>
  <c r="BE227"/>
  <c r="BE267"/>
  <c r="BE356"/>
  <c r="BE375"/>
  <c r="BE382"/>
  <c r="BE392"/>
  <c r="BE448"/>
  <c r="BE455"/>
  <c r="BE493"/>
  <c r="BE151"/>
  <c r="BE165"/>
  <c r="BE212"/>
  <c r="BE238"/>
  <c r="BE251"/>
  <c r="BE332"/>
  <c r="BE341"/>
  <c r="BE365"/>
  <c r="BE368"/>
  <c r="BE387"/>
  <c r="BE412"/>
  <c r="BE420"/>
  <c r="BE429"/>
  <c r="BE450"/>
  <c r="BE478"/>
  <c r="BE485"/>
  <c r="BE490"/>
  <c r="BE500"/>
  <c r="BE513"/>
  <c r="BE537"/>
  <c r="BE558"/>
  <c r="BE594"/>
  <c r="BE177"/>
  <c r="BE209"/>
  <c r="BE219"/>
  <c r="BE224"/>
  <c r="BE235"/>
  <c r="BE307"/>
  <c r="BE320"/>
  <c r="BE353"/>
  <c r="BE468"/>
  <c r="BE475"/>
  <c r="BE495"/>
  <c r="BE519"/>
  <c r="BE543"/>
  <c r="BE549"/>
  <c r="BE560"/>
  <c r="BE565"/>
  <c r="BE567"/>
  <c r="BE572"/>
  <c r="BE576"/>
  <c r="BE590"/>
  <c r="BE597"/>
  <c r="BE604"/>
  <c r="BK603"/>
  <c r="J603"/>
  <c r="J119"/>
  <c r="BE154"/>
  <c r="BE200"/>
  <c r="BE243"/>
  <c r="BE292"/>
  <c r="BE322"/>
  <c r="BE359"/>
  <c r="BE371"/>
  <c r="BE385"/>
  <c r="BE390"/>
  <c r="BE460"/>
  <c r="BE504"/>
  <c r="BE539"/>
  <c r="BE553"/>
  <c r="BE563"/>
  <c r="J131"/>
  <c r="BE149"/>
  <c r="BE175"/>
  <c r="BE222"/>
  <c r="BE240"/>
  <c r="BE245"/>
  <c r="BE274"/>
  <c r="BE280"/>
  <c r="BE316"/>
  <c r="BE325"/>
  <c r="BE339"/>
  <c r="BE410"/>
  <c r="BE415"/>
  <c r="BE432"/>
  <c r="BE157"/>
  <c r="BE163"/>
  <c r="BE169"/>
  <c r="BE181"/>
  <c r="BE194"/>
  <c r="BE206"/>
  <c r="BE229"/>
  <c r="BE298"/>
  <c r="BE397"/>
  <c r="BE422"/>
  <c r="BE427"/>
  <c r="BE438"/>
  <c r="J32"/>
  <c i="1" r="AW95"/>
  <c i="2" r="F35"/>
  <c i="1" r="BD95"/>
  <c r="BD94"/>
  <c r="W33"/>
  <c i="2" r="F33"/>
  <c i="1" r="BB95"/>
  <c r="BB94"/>
  <c r="AX94"/>
  <c i="2" r="F32"/>
  <c i="1" r="BA95"/>
  <c r="BA94"/>
  <c r="W30"/>
  <c i="2" r="F34"/>
  <c i="1" r="BC95"/>
  <c r="BC94"/>
  <c r="AY94"/>
  <c i="2" l="1" r="R138"/>
  <c r="T138"/>
  <c r="P488"/>
  <c r="P138"/>
  <c r="P137"/>
  <c i="1" r="AU95"/>
  <c i="2" r="R488"/>
  <c r="T488"/>
  <c r="BK138"/>
  <c r="BK488"/>
  <c r="J488"/>
  <c r="J106"/>
  <c r="BK586"/>
  <c r="J586"/>
  <c r="J114"/>
  <c r="J31"/>
  <c i="1" r="AV95"/>
  <c r="AT95"/>
  <c r="AW94"/>
  <c r="AK30"/>
  <c i="2" r="F31"/>
  <c i="1" r="AZ95"/>
  <c r="AZ94"/>
  <c r="AV94"/>
  <c r="AK29"/>
  <c r="AU94"/>
  <c r="W32"/>
  <c r="W31"/>
  <c i="2" l="1" r="BK137"/>
  <c r="J137"/>
  <c r="J94"/>
  <c r="T137"/>
  <c r="R137"/>
  <c r="J138"/>
  <c r="J95"/>
  <c i="1" r="AT94"/>
  <c r="W29"/>
  <c i="2" l="1" r="J28"/>
  <c i="1" r="AG95"/>
  <c r="AG94"/>
  <c r="AK26"/>
  <c r="AK35"/>
  <c l="1" r="AN95"/>
  <c i="2" r="J37"/>
  <c i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<sst xmlns="http://schemas.openxmlformats.org/spreadsheetml/2006/main">
  <si>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</si>
  <si>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</si>
  <si>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</si>
  <si>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</si>
  <si>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</si>
  <si>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{982343e3-e918-4339-b1ff-383158349db6}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</si>
  <si>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</si>
  <si>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</si>
  <si>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</si>
  <si>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</si>
  <si>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</si>
  <si>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</si>
  <si>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</si>
  <si>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</si>
  <si>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2025/189_2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</si>
  <si>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</si>
  <si>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</si>
  <si>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cestářství Radovesnice II</t>
  </si>
  <si>
    <t>KSO:</t>
  </si>
  <si>
    <t>CC-CZ:</t>
  </si>
  <si>
    <t>Místo:</t>
  </si>
  <si>
    <t>p.č. 600/2, 1892, 1172/1, 1172/6, k.ú. Radovesnice</t>
  </si>
  <si>
    <t>Datum:</t>
  </si>
  <si>
    <t>7.4.2026</t>
  </si>
  <si>
    <t>Zadavatel:</t>
  </si>
  <si>
    <t>IČ:</t>
  </si>
  <si>
    <t>Středočeský kraj, Zborovská 81/11</t>
  </si>
  <si>
    <t>DIČ:</t>
  </si>
  <si>
    <t>Uchazeč:</t>
  </si>
  <si>
    <t>Vyplň údaj</t>
  </si>
  <si>
    <t>Projektant:</t>
  </si>
  <si>
    <t>KFJ project s.r.o. - Ing.arch.Marta Frgalová</t>
  </si>
  <si>
    <t>True</t>
  </si>
  <si>
    <t>Zpracovatel:</t>
  </si>
  <si>
    <t>KFJ project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</si>
  <si>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</si>
  <si>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</si>
  <si>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</si>
  <si>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</si>
  <si>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</si>
  <si>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</si>
  <si>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</si>
  <si>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</si>
  <si>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</si>
  <si>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</si>
  <si>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</si>
  <si>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</si>
  <si>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</si>
  <si>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</si>
  <si>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</si>
  <si>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</si>
  <si>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</si>
  <si>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</si>
  <si>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</si>
  <si>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</si>
  <si>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</si>
  <si>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</si>
  <si>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</si>
  <si>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</si>
  <si>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</si>
  <si>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</si>
  <si>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</si>
  <si>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</si>
  <si>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</si>
  <si>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</si>
  <si>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</si>
  <si>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</si>
  <si>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</si>
  <si>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</si>
  <si>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</si>
  <si>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</si>
  <si>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</si>
  <si>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</si>
  <si>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</si>
  <si>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</si>
  <si>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</si>
  <si>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</si>
  <si>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</si>
  <si>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</si>
  <si>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</si>
  <si>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</si>
  <si>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</si>
  <si>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</si>
  <si>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</si>
  <si>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</si>
  <si>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</si>
  <si>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</si>
  <si>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</si>
  <si>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</si>
  <si>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</si>
  <si>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</si>
  <si>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</si>
  <si>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</si>
  <si>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</si>
  <si>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</si>
  <si>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</si>
  <si>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</si>
  <si>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61 - Úprava povrchů vnitřních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</si>
  <si>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</si>
  <si>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</si>
  <si>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</si>
  <si>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</si>
  <si>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</si>
  <si>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712R00 - Sekundární střecha</t>
  </si>
  <si>
    <t xml:space="preserve">    713 - Izolace tepelné</t>
  </si>
  <si>
    <t xml:space="preserve">    725 - Zdravotechnika - zařizovací předměty</t>
  </si>
  <si>
    <t xml:space="preserve">    766 - Konstrukce truhlářské</t>
  </si>
  <si>
    <t xml:space="preserve">    767 - Konstrukce zámečnické</t>
  </si>
  <si>
    <t xml:space="preserve">    771 - Podlahy z dlaždic</t>
  </si>
  <si>
    <t>M - Práce a dodávky M</t>
  </si>
  <si>
    <t xml:space="preserve">    21-M - Elektromontáže</t>
  </si>
  <si>
    <t>VRN - Vedlejší rozpočtové náklady</t>
  </si>
  <si>
    <t>VRN1 - Průzkumné, zeměměřičské a projektové práce</t>
  </si>
  <si>
    <t>VRN3 - Zařízení staveniště</t>
  </si>
  <si>
    <t>VRN4 - Doklady k předání dokončené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</si>
  <si>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</si>
  <si>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</si>
  <si>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</si>
  <si>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</si>
  <si>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</si>
  <si>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</si>
  <si>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</si>
  <si>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</si>
  <si>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</si>
  <si>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</si>
  <si>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</si>
  <si>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</si>
  <si>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</si>
  <si>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</si>
  <si>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</si>
  <si>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</si>
  <si>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</si>
  <si>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</si>
  <si>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122251102</t>
  </si>
  <si>
    <t>Odkopávky a prokopávky nezapažené v hornině třídy těžitelnosti I skupiny 3 objem do 50 m3 strojně</t>
  </si>
  <si>
    <t>m3</t>
  </si>
  <si>
    <t>CS ÚRS 2026 01</t>
  </si>
  <si>
    <t>4</t>
  </si>
  <si>
    <t>942694044</t>
  </si>
  <si>
    <t>PP</t>
  </si>
  <si>
    <t>Online PSC</t>
  </si>
  <si>
    <t>https://podminky.urs.cz/item/CS_URS_2026_01/122251102</t>
  </si>
  <si>
    <t>131251102</t>
  </si>
  <si>
    <t>Hloubení jam nezapažených v hornině třídy těžitelnosti I skupiny 3 objem do 50 m3 strojně</t>
  </si>
  <si>
    <t>1162578304</t>
  </si>
  <si>
    <t>https://podminky.urs.cz/item/CS_URS_2026_01/131251102</t>
  </si>
  <si>
    <t>3</t>
  </si>
  <si>
    <t>132251102</t>
  </si>
  <si>
    <t>Hloubení rýh nezapažených š do 800 mm v hornině třídy těžitelnosti I skupiny 3 objem do 50 m3 strojně</t>
  </si>
  <si>
    <t>175255692</t>
  </si>
  <si>
    <t>https://podminky.urs.cz/item/CS_URS_2026_01/132251102</t>
  </si>
  <si>
    <t>162751117R</t>
  </si>
  <si>
    <t>Vodorovné přemístění výkopku/sypaniny z horniny třídy těžitelnosti I skupiny 1 až 3 vč.dopravy na skládku či recyklační středisko</t>
  </si>
  <si>
    <t>-2065060455</t>
  </si>
  <si>
    <t>Vodorovné přemístění přes 9 000 do 10000 m výkopku/sypaniny z horniny třídy těžitelnosti I skupiny 1 až 3</t>
  </si>
  <si>
    <t>6</t>
  </si>
  <si>
    <t>167151101</t>
  </si>
  <si>
    <t>Nakládání výkopku z hornin třídy těžitelnosti I skupiny 1 až 3 do 100 m3</t>
  </si>
  <si>
    <t>-723293744</t>
  </si>
  <si>
    <t>https://podminky.urs.cz/item/CS_URS_2026_01/167151101</t>
  </si>
  <si>
    <t>7</t>
  </si>
  <si>
    <t>171201231</t>
  </si>
  <si>
    <t>Poplatek za uložení zeminy a kamení na recyklační skládce (skládkovné) kód odpadu 17 05 04</t>
  </si>
  <si>
    <t>t</t>
  </si>
  <si>
    <t>1781093756</t>
  </si>
  <si>
    <t>https://podminky.urs.cz/item/CS_URS_2026_01/171201231</t>
  </si>
  <si>
    <t>8</t>
  </si>
  <si>
    <t>171251201</t>
  </si>
  <si>
    <t>Uložení sypaniny na skládky nebo meziskládky</t>
  </si>
  <si>
    <t>-349917344</t>
  </si>
  <si>
    <t>https://podminky.urs.cz/item/CS_URS_2026_01/171251201</t>
  </si>
  <si>
    <t>9</t>
  </si>
  <si>
    <t>174151101</t>
  </si>
  <si>
    <t>Zásyp jam, šachet rýh nebo kolem objektů sypaninou se zhutněním</t>
  </si>
  <si>
    <t>-739348758</t>
  </si>
  <si>
    <t>https://podminky.urs.cz/item/CS_URS_2026_01/174151101</t>
  </si>
  <si>
    <t>10</t>
  </si>
  <si>
    <t>M</t>
  </si>
  <si>
    <t>58343920</t>
  </si>
  <si>
    <t>kamenivo drcené hrubé frakce 16/22</t>
  </si>
  <si>
    <t>392797735</t>
  </si>
  <si>
    <t>11</t>
  </si>
  <si>
    <t>175151101</t>
  </si>
  <si>
    <t>Obsypání potrubí strojně sypaninou bez prohození, uloženou do 3 m</t>
  </si>
  <si>
    <t>20094692</t>
  </si>
  <si>
    <t>https://podminky.urs.cz/item/CS_URS_2026_01/175151101</t>
  </si>
  <si>
    <t>P</t>
  </si>
  <si>
    <t>Poznámka k položce:_x000d_
obsypání propustku</t>
  </si>
  <si>
    <t>58331200</t>
  </si>
  <si>
    <t>štěrkopísek netříděný</t>
  </si>
  <si>
    <t>-1700135479</t>
  </si>
  <si>
    <t>13</t>
  </si>
  <si>
    <t>-1880095977</t>
  </si>
  <si>
    <t>Poznámka k položce:_x000d_
obsyp potrubí sítí</t>
  </si>
  <si>
    <t>14</t>
  </si>
  <si>
    <t>58341334</t>
  </si>
  <si>
    <t>kamenivo drcené drobné frakce 0/2</t>
  </si>
  <si>
    <t>1237989657</t>
  </si>
  <si>
    <t>15</t>
  </si>
  <si>
    <t>181111111</t>
  </si>
  <si>
    <t>Plošná úprava terénu do 500 m2 zemina skupiny 1 až 4 nerovnosti přes 50 do 100 mm v rovinně a svahu do 1:5</t>
  </si>
  <si>
    <t>m2</t>
  </si>
  <si>
    <t>54089034</t>
  </si>
  <si>
    <t>https://podminky.urs.cz/item/CS_URS_2026_01/181111111</t>
  </si>
  <si>
    <t>Zakládání</t>
  </si>
  <si>
    <t>16</t>
  </si>
  <si>
    <t>213141111</t>
  </si>
  <si>
    <t>Zřízení vrstvy z geotextilie v rovině nebo ve sklonu do 1:5 š do 3 m</t>
  </si>
  <si>
    <t>CS ÚRS 2025 02</t>
  </si>
  <si>
    <t>-2076657551</t>
  </si>
  <si>
    <t>https://podminky.urs.cz/item/CS_URS_2025_02/213141111</t>
  </si>
  <si>
    <t>17</t>
  </si>
  <si>
    <t>69311081</t>
  </si>
  <si>
    <t>geotextilie netkaná separační, ochranná, filtrační, drenážní PES 300g/m2</t>
  </si>
  <si>
    <t>564484338</t>
  </si>
  <si>
    <t>18</t>
  </si>
  <si>
    <t>270001121</t>
  </si>
  <si>
    <t>Vytvoření prostupu průřezu přes 0,05 do 0,1 m2 v monolitických betonových základech tl do 0,5 m osazením vložek z trub, dílců, tvarovek do bednění</t>
  </si>
  <si>
    <t>kus</t>
  </si>
  <si>
    <t>1174462439</t>
  </si>
  <si>
    <t>https://podminky.urs.cz/item/CS_URS_2026_01/270001121</t>
  </si>
  <si>
    <t>19</t>
  </si>
  <si>
    <t>RMAT0001</t>
  </si>
  <si>
    <t>Tvarovka sloupková ST univerzální přírodní – 250×250×250 mm</t>
  </si>
  <si>
    <t>ks</t>
  </si>
  <si>
    <t>-1603694179</t>
  </si>
  <si>
    <t>20</t>
  </si>
  <si>
    <t>271542211</t>
  </si>
  <si>
    <t>Podsyp pod základové konstrukce se zhutněním z netříděné štěrkodrtě</t>
  </si>
  <si>
    <t>1075993416</t>
  </si>
  <si>
    <t>https://podminky.urs.cz/item/CS_URS_2026_01/271542211</t>
  </si>
  <si>
    <t>271572211</t>
  </si>
  <si>
    <t>Podsyp pod základové konstrukce se zhutněním z netříděného štěrkopísku</t>
  </si>
  <si>
    <t>901988492</t>
  </si>
  <si>
    <t>https://podminky.urs.cz/item/CS_URS_2026_01/271572211</t>
  </si>
  <si>
    <t>22</t>
  </si>
  <si>
    <t>273321311</t>
  </si>
  <si>
    <t>Základové desky ze ŽB bez zvýšených nároků na prostředí tř. C 16/20</t>
  </si>
  <si>
    <t>-976562264</t>
  </si>
  <si>
    <t>https://podminky.urs.cz/item/CS_URS_2026_01/273321311</t>
  </si>
  <si>
    <t>23</t>
  </si>
  <si>
    <t>273351121</t>
  </si>
  <si>
    <t>Zřízení bednění základových desek</t>
  </si>
  <si>
    <t>-2055906024</t>
  </si>
  <si>
    <t>https://podminky.urs.cz/item/CS_URS_2026_01/273351121</t>
  </si>
  <si>
    <t>24</t>
  </si>
  <si>
    <t>273351122</t>
  </si>
  <si>
    <t>Odstranění bednění základových desek</t>
  </si>
  <si>
    <t>228533996</t>
  </si>
  <si>
    <t>https://podminky.urs.cz/item/CS_URS_2026_01/273351122</t>
  </si>
  <si>
    <t>25</t>
  </si>
  <si>
    <t>273362021</t>
  </si>
  <si>
    <t>Výztuž základových desek svařovanými sítěmi Kari</t>
  </si>
  <si>
    <t>955909186</t>
  </si>
  <si>
    <t>https://podminky.urs.cz/item/CS_URS_2026_01/273362021</t>
  </si>
  <si>
    <t>26</t>
  </si>
  <si>
    <t>274313611</t>
  </si>
  <si>
    <t>Základové pasy z betonu tř. C 16/20</t>
  </si>
  <si>
    <t>-504951237</t>
  </si>
  <si>
    <t>https://podminky.urs.cz/item/CS_URS_2026_01/274313611</t>
  </si>
  <si>
    <t>27</t>
  </si>
  <si>
    <t>279113134</t>
  </si>
  <si>
    <t>Základová zeď tl přes 250 do 300 mm z tvárnic ztraceného bednění včetně výplně z betonu tř. C 16/20</t>
  </si>
  <si>
    <t>1219745289</t>
  </si>
  <si>
    <t>https://podminky.urs.cz/item/CS_URS_2026_01/279113134</t>
  </si>
  <si>
    <t>28</t>
  </si>
  <si>
    <t>279361821</t>
  </si>
  <si>
    <t>Výztuž základových zdí nosných betonářskou ocelí 10 505</t>
  </si>
  <si>
    <t>1616641789</t>
  </si>
  <si>
    <t>https://podminky.urs.cz/item/CS_URS_2026_01/279361821</t>
  </si>
  <si>
    <t>Svislé a kompletní konstrukce</t>
  </si>
  <si>
    <t>29</t>
  </si>
  <si>
    <t>338171113</t>
  </si>
  <si>
    <t>Osazování sloupků a vzpěr plotových ocelových v do 2 m se zabetonováním</t>
  </si>
  <si>
    <t>-628709452</t>
  </si>
  <si>
    <t>https://podminky.urs.cz/item/CS_URS_2026_01/338171113</t>
  </si>
  <si>
    <t>30</t>
  </si>
  <si>
    <t>55342172</t>
  </si>
  <si>
    <t>plotový sloupek s patkou pro svařované panely profilovaný oválný 70x100mm dl 1,5-2,0m povrchová úprava Pz a komaxit</t>
  </si>
  <si>
    <t>-768906523</t>
  </si>
  <si>
    <t>31</t>
  </si>
  <si>
    <t>339921132</t>
  </si>
  <si>
    <t>Osazování betonových palisád do betonového základu v řadě výšky prvku přes 0,5 do 1 m</t>
  </si>
  <si>
    <t>m</t>
  </si>
  <si>
    <t>858646651</t>
  </si>
  <si>
    <t>https://podminky.urs.cz/item/CS_URS_2026_01/339921132</t>
  </si>
  <si>
    <t>32</t>
  </si>
  <si>
    <t>59228414</t>
  </si>
  <si>
    <t>palisáda tyčová kruhová betonová 175x200mm v 1000mm přírodní</t>
  </si>
  <si>
    <t>-111699402</t>
  </si>
  <si>
    <t>33</t>
  </si>
  <si>
    <t>348101220</t>
  </si>
  <si>
    <t>Osazení vrat nebo vrátek k oplocení na ocelové sloupky pl přes 2 do 4 m2</t>
  </si>
  <si>
    <t>2012445306</t>
  </si>
  <si>
    <t>https://podminky.urs.cz/item/CS_URS_2026_01/348101220</t>
  </si>
  <si>
    <t>34</t>
  </si>
  <si>
    <t>55342335</t>
  </si>
  <si>
    <t>branka plotová jednokřídlá Pz s PVC vrstvou 1000x2030mm</t>
  </si>
  <si>
    <t>-2122424893</t>
  </si>
  <si>
    <t>branka plotová jednokřídlá Pz s PVC vrstvou 1000x2030mm
Branka bude dodána včetně klíčů (10ks)</t>
  </si>
  <si>
    <t>Poznámka k položce:_x000d_
Branka bude dodána včetně klíčů (10ks)</t>
  </si>
  <si>
    <t>35</t>
  </si>
  <si>
    <t>348121221</t>
  </si>
  <si>
    <t>Osazení podhrabových desek dl přes 2 do 3 m na ocelové plotové sloupky</t>
  </si>
  <si>
    <t>8817727</t>
  </si>
  <si>
    <t>https://podminky.urs.cz/item/CS_URS_2025_02/348121221</t>
  </si>
  <si>
    <t>36</t>
  </si>
  <si>
    <t>59232541</t>
  </si>
  <si>
    <t>betonová podhrabová deska 2510x300x35mm se zámkem 25mm na ukotvení sloupků profilovaných oválných 70x100mm</t>
  </si>
  <si>
    <t>1613116572</t>
  </si>
  <si>
    <t>37</t>
  </si>
  <si>
    <t>348171146</t>
  </si>
  <si>
    <t>Montáž panelového svařovaného oplocení v přes 1,5 do 2,0 m</t>
  </si>
  <si>
    <t>2035457690</t>
  </si>
  <si>
    <t>https://podminky.urs.cz/item/CS_URS_2025_02/348171146</t>
  </si>
  <si>
    <t>38</t>
  </si>
  <si>
    <t>55342422</t>
  </si>
  <si>
    <t>plotový panel svařovaný v 1,5-2,0m š do 2,5m průměru drátu 6mm oka 55x200mm s dvojitým horizontálním drátem 8mm povrchová úprava PZ komaxit</t>
  </si>
  <si>
    <t>1457791651</t>
  </si>
  <si>
    <t>39</t>
  </si>
  <si>
    <t>348172215</t>
  </si>
  <si>
    <t>Montáž vjezdových bran samonosných dvoukřídlových pl přes 10 m2 do 15 m2</t>
  </si>
  <si>
    <t>-683399003</t>
  </si>
  <si>
    <t>https://podminky.urs.cz/item/CS_URS_2026_01/348172215</t>
  </si>
  <si>
    <t>40</t>
  </si>
  <si>
    <t>55341615</t>
  </si>
  <si>
    <t>brána pojezdová s výplní z tahokovu přes 9 do 12m2</t>
  </si>
  <si>
    <t>-1116691220</t>
  </si>
  <si>
    <t>Vrata budou dodány včetně telefonní aplikace pro ovládání (např.Jablotron). Ze vnitř zabudovat indukční smyčku pro otevření vrat - komplet provedení. Ve vratech na sloupky umístit bezpečnostní čidla.</t>
  </si>
  <si>
    <t>Poznámka k položce:_x000d_
Vrata budou dodány včetně telefonní aplikace pro ovládání (např.Jablotron). Ze vnitř zabudovat indukční smyčku pro otevření vrat - komplet provedení. Ve vratech na sloupky umístit bezpečnostní čidla.</t>
  </si>
  <si>
    <t>41</t>
  </si>
  <si>
    <t>348172911</t>
  </si>
  <si>
    <t>Montáž pohonu pro bránu</t>
  </si>
  <si>
    <t>1755117350</t>
  </si>
  <si>
    <t>https://podminky.urs.cz/item/CS_URS_2026_01/348172911</t>
  </si>
  <si>
    <t>42</t>
  </si>
  <si>
    <t>36652001</t>
  </si>
  <si>
    <t>pohon pro pojezdovou branu do 4,5 m</t>
  </si>
  <si>
    <t>sada</t>
  </si>
  <si>
    <t>634337250</t>
  </si>
  <si>
    <t>43</t>
  </si>
  <si>
    <t>R-801-01</t>
  </si>
  <si>
    <t>Dodávka a montáž kompletního a plně funkčního modulárního objektu zázemí o celk. ploše cca 73 m²</t>
  </si>
  <si>
    <t>soubor</t>
  </si>
  <si>
    <t>-1364849289</t>
  </si>
  <si>
    <t>Dodávka a montáž kompletního a plně funkčního modulárního objektu zázemí o celk. ploše cca 73 m², tvořeného sestavou 4 prostorových modulů (3 ks 6x2,99 m a 1 ks 6x2,44 m)). Vnější konstrukční výška 3 480 mm, vnitřní světlá výška 3 000 mm. Ocelový pozinkovaný rám s antikorozním nástřikem (odstín RAL 7035).</t>
  </si>
  <si>
    <t xml:space="preserve">Poznámka k položce:_x000d_
Technická specifikace:_x000d_
1. Tepelná technika a požární bezpečnost dle PD:_x000d_
Izolace stěn: minerální vata tl. 140 mm (=0,035 W/mK), vnitřní parozábrana._x000d_
Izolace střechy: minerální vata tl. 220 mm._x000d_
Izolace podlahy: tl. 100 mm + XPS tl. 40 mm (součinitel prostupu tepla)._x000d_
Požární odolnost: stěny a nosný rám REI 30 DP3, strop REI 15 DP3._x000d_
Dodávky a montáže prvků a zařízení požadovaných PBŘ stavby vč. provedení požárního zatěsnění prostupů technologií a stěn vč. dodání knihy požárních ucpávek._x000d_
2. Systém vytápění a ohřevu TV dle PD:_x000d_
Zdroj tepla: Kondenzační plynový kotel s plynulou modulací výkonu._x000d_
Příprava TV: Externí nepřímotopný zásobník teplé vody o objemu 180 l._x000d_
Rozvody: Teplovodní systém s deskovými otopnými tělesy a cirkulačním čerpadlem._x000d_
3. Výplně otvorů - dle tabulek prvků viz PD:_x000d_
4. Povrchy:_x000d_
Podlahy: Zátěžové PVC tl. 2,5 mm vč.soklů,, v sanitárních místnostech keramická protiskluzná dlažba R10+sokl, přechodové lišty, prahy, podlahové vpusti, podlahové kryté prostupy pro technologické rozvody ze spodní stavby._x000d_
Vnitřní obklady: Laminovaná dřevotříska tl. 10 mm (bílá), v mokrých provozech voděodolné cementotřískové/sádrovláknité desky._x000d_
Podhledy - dle PD_x000d_
5. Ostatní instalace dle PD:_x000d_
Kompletní vnitřní rozvody ZTI (voda/odpady/vpusti/zařizovací předměty, dešťové svody, cirkulační čerpadla, vodoměrné sestavy, ventily, ovtor s průchodkou v RAL - ochrana instalací proti zamrznutí mezi kontejnery),_x000d_
6. Elektroinstalace silno+slabo  (LED svítidla, nouzové osvětlení, hromosvod vč. uzemnění, příprava pro STA – dodávka a protažení kabelu na střechu, výložníky pro osvětlení včetně kabeláže a světla, datové dvojzásuvky zásuvky a RACK, vypínače, rozvaděče, revize ._x000d_
7.Plynovodní přípojka včetně souvisejících zemních prací. Nucené větrání (VZT) s ventilátory s doběhem._x000d_
8. Přístřešek nad vchodové dveře. Dodávka, osazení veškerých koncových prvků. _x000d_
Zprovoznění budovy včetně provedení souvisejících zkoušek, revizí, zkušebního provozu a předání příslušných výstupů.  Informační systém, evakuační plán, piktogramy na dveře, označení budovy cedulí objednatele, systém generálního klíče. _x000d_
V ceně je zahrnuta doprava na místo, jeřábové práce a montáž na připravenou spodní stavbu._x000d_
Technická specifikace vychází z projektové dokumentace pro provedení stavby zpracovaná KFJ project s.r.o. z 01/2025.Pro předejití pochybností, je PD pro provedení stavby  nadřazená tomuto výkazu výměr. </t>
  </si>
  <si>
    <t>Vodorovné konstrukce</t>
  </si>
  <si>
    <t>44</t>
  </si>
  <si>
    <t>451573111</t>
  </si>
  <si>
    <t>Lože pod potrubí otevřený výkop ze štěrkopísku</t>
  </si>
  <si>
    <t>1556486855</t>
  </si>
  <si>
    <t>https://podminky.urs.cz/item/CS_URS_2026_01/451573111</t>
  </si>
  <si>
    <t>5</t>
  </si>
  <si>
    <t>Komunikace pozemní</t>
  </si>
  <si>
    <t>45</t>
  </si>
  <si>
    <t>564231011</t>
  </si>
  <si>
    <t>Podklad nebo podsyp ze štěrkopísku ŠP plochy do 100 m2 tl 100 mm</t>
  </si>
  <si>
    <t>-958642835</t>
  </si>
  <si>
    <t>https://podminky.urs.cz/item/CS_URS_2026_01/564231011</t>
  </si>
  <si>
    <t>46</t>
  </si>
  <si>
    <t>564251011</t>
  </si>
  <si>
    <t>Podklad nebo podsyp ze štěrkopísku ŠP plochy do 100 m2 tl 150 mm</t>
  </si>
  <si>
    <t>-1935566552</t>
  </si>
  <si>
    <t>https://podminky.urs.cz/item/CS_URS_2026_01/564251011</t>
  </si>
  <si>
    <t>Poznámka k položce:_x000d_
podklad pod potrubí propustku</t>
  </si>
  <si>
    <t>47</t>
  </si>
  <si>
    <t>564730001</t>
  </si>
  <si>
    <t>Podklad nebo kryt z kameniva hrubého drceného vel. 8-16 mm plochy do 100 m2 tl 100 mm</t>
  </si>
  <si>
    <t>-1682064898</t>
  </si>
  <si>
    <t>https://podminky.urs.cz/item/CS_URS_2026_01/564730001</t>
  </si>
  <si>
    <t>48</t>
  </si>
  <si>
    <t>564760101</t>
  </si>
  <si>
    <t>Podklad nebo kryt z kameniva hrubého drceného vel. 16-32 mm plochy do 100 m2 tl 200 mm</t>
  </si>
  <si>
    <t>-1440232789</t>
  </si>
  <si>
    <t>https://podminky.urs.cz/item/CS_URS_2026_01/564760101</t>
  </si>
  <si>
    <t>49</t>
  </si>
  <si>
    <t>564861011</t>
  </si>
  <si>
    <t>Podklad ze štěrkodrtě ŠD plochy do 100 m2 tl 200 mm</t>
  </si>
  <si>
    <t>-1306947661</t>
  </si>
  <si>
    <t>Podklad ze štěrkodrtě ŠD plochy do 100 m2 tl 200 mm
vjezd, okolí objektu v š 2,5m ze dvou stran, po uložení indukční smyčky</t>
  </si>
  <si>
    <t>https://podminky.urs.cz/item/CS_URS_2026_01/564861011</t>
  </si>
  <si>
    <t>50</t>
  </si>
  <si>
    <t>565145001</t>
  </si>
  <si>
    <t>Asfaltový beton vrstva podkladní ACP 16 + tl 60 mm š do 1,5 m z nemodifikovaného asfaltu</t>
  </si>
  <si>
    <t>1538394561</t>
  </si>
  <si>
    <t>Asfaltový beton vrstva podkladní ACP 16 + tl 60 mm š do 1,5 m z nemodifikovaného asfaltu
vjezd, okolí objektu v š 2,5m ze dvou stran, po uložení indukční smyčky</t>
  </si>
  <si>
    <t>https://podminky.urs.cz/item/CS_URS_2026_01/565145001</t>
  </si>
  <si>
    <t>51</t>
  </si>
  <si>
    <t>567122111</t>
  </si>
  <si>
    <t>Podklad ze směsi stmelené cementem SC C 8/10 (KSC I) tl 120 mm</t>
  </si>
  <si>
    <t>-888491454</t>
  </si>
  <si>
    <t>Podklad ze směsi stmelené cementem SC C 8/10 (KSC I) tl 120 mm
vjezd, okolí objektu v š 2,5m ze dvou stran, po uložení indukční smyčky</t>
  </si>
  <si>
    <t>https://podminky.urs.cz/item/CS_URS_2026_01/567122111</t>
  </si>
  <si>
    <t>52</t>
  </si>
  <si>
    <t>573111112</t>
  </si>
  <si>
    <t>Postřik živičný infiltrační s posypem z asfaltu množství 1 kg/m2</t>
  </si>
  <si>
    <t>73828243</t>
  </si>
  <si>
    <t>Postřik živičný infiltrační s posypem z asfaltu množství 1 kg/m2
vjezd, okolí objektu v š 2,5m ze dvou stran, po uložení indukční smyčky</t>
  </si>
  <si>
    <t>https://podminky.urs.cz/item/CS_URS_2026_01/573111112</t>
  </si>
  <si>
    <t>53</t>
  </si>
  <si>
    <t>573231106</t>
  </si>
  <si>
    <t>Postřik živičný spojovací ze silniční emulze v množství 0,30 kg/m2</t>
  </si>
  <si>
    <t>1158787433</t>
  </si>
  <si>
    <t>Postřik živičný spojovací ze silniční emulze v množství 0,30 kg/m2
vjezd, okolí objektu v š 2,5m ze dvou stran, po uložení indukční smyčky</t>
  </si>
  <si>
    <t>https://podminky.urs.cz/item/CS_URS_2026_01/573231106</t>
  </si>
  <si>
    <t>54</t>
  </si>
  <si>
    <t>577134021</t>
  </si>
  <si>
    <t>Asfaltový beton vrstva obrusná ACO 11 tř. II tl 40 mm š do 1,5 m z nemodifikovaného asfaltu</t>
  </si>
  <si>
    <t>842657847</t>
  </si>
  <si>
    <t>Asfaltový beton vrstva obrusná ACO 11 tř. II tl 40 mm š do 1,5 m z nemodifikovaného asfaltu
vjezd, okolí objektu v š 2,5m ze dvou stran, po uložení indukční smyčky</t>
  </si>
  <si>
    <t>https://podminky.urs.cz/item/CS_URS_2026_01/577134021</t>
  </si>
  <si>
    <t>55</t>
  </si>
  <si>
    <t>596211110</t>
  </si>
  <si>
    <t>Kladení zámkové dlažby komunikací pro pěší ručně tl 60 mm skupiny A pl do 50 m2</t>
  </si>
  <si>
    <t>2011914960</t>
  </si>
  <si>
    <t>https://podminky.urs.cz/item/CS_URS_2026_01/596211110</t>
  </si>
  <si>
    <t>56</t>
  </si>
  <si>
    <t>59245018</t>
  </si>
  <si>
    <t>dlažba skladebná betonová 200x100mm tl 60mm přírodní</t>
  </si>
  <si>
    <t>-587164639</t>
  </si>
  <si>
    <t>57</t>
  </si>
  <si>
    <t>597172121</t>
  </si>
  <si>
    <t>Rigol krajnicový s obrubou z lomového kamene ze štěrkopísku spárovaný MC přímý</t>
  </si>
  <si>
    <t>-1460820817</t>
  </si>
  <si>
    <t>https://podminky.urs.cz/item/CS_URS_2026_01/597172121</t>
  </si>
  <si>
    <t>Úpravy povrchů, podlahy a osazování výplní</t>
  </si>
  <si>
    <t>58</t>
  </si>
  <si>
    <t>622131111</t>
  </si>
  <si>
    <t>Polymercementový spojovací můstek vnějších stěn nanášený ručně</t>
  </si>
  <si>
    <t>898536650</t>
  </si>
  <si>
    <t>https://podminky.urs.cz/item/CS_URS_2026_01/622131111</t>
  </si>
  <si>
    <t>59</t>
  </si>
  <si>
    <t>622142001</t>
  </si>
  <si>
    <t>Sklovláknité pletivo vnějších stěn vtlačené do tmelu</t>
  </si>
  <si>
    <t>-1279904225</t>
  </si>
  <si>
    <t>https://podminky.urs.cz/item/CS_URS_2026_01/622142001</t>
  </si>
  <si>
    <t>60</t>
  </si>
  <si>
    <t>622151011</t>
  </si>
  <si>
    <t>Penetrační silikátový nátěr vnějších pastovitých tenkovrstvých omítek stěn</t>
  </si>
  <si>
    <t>CS ÚRS 2025 01</t>
  </si>
  <si>
    <t>418281546</t>
  </si>
  <si>
    <t>https://podminky.urs.cz/item/CS_URS_2025_01/622151011</t>
  </si>
  <si>
    <t>61</t>
  </si>
  <si>
    <t>622151021</t>
  </si>
  <si>
    <t>Penetrační akrylátový nátěr vnějších mozaikových tenkovrstvých omítek stěn (sokl)</t>
  </si>
  <si>
    <t>-1899718250</t>
  </si>
  <si>
    <t>https://podminky.urs.cz/item/CS_URS_2025_02/622151021</t>
  </si>
  <si>
    <t>62</t>
  </si>
  <si>
    <t>622211023</t>
  </si>
  <si>
    <t>Montáž kontaktního zateplení vnějších stěn lepením a mechanickým kotvením polystyrénových desek do dřeva tl přes 80 do 120 mm</t>
  </si>
  <si>
    <t>269704731</t>
  </si>
  <si>
    <t>https://podminky.urs.cz/item/CS_URS_2026_01/622211023</t>
  </si>
  <si>
    <t>Poznámka k položce:_x000d_
obecně dodávka a montáž veškerých průchodek, krycí prvky, funkční vyřešení detailů napojení</t>
  </si>
  <si>
    <t>63</t>
  </si>
  <si>
    <t>28375950</t>
  </si>
  <si>
    <t>deska EPS 100 fasádní λ=0,037 tl 100mm</t>
  </si>
  <si>
    <t>-1119731270</t>
  </si>
  <si>
    <t>64</t>
  </si>
  <si>
    <t>622251101</t>
  </si>
  <si>
    <t>Příplatek k cenám kontaktního zateplení vnějších stěn za zápustnou montáž a použití tepelněizolačních zátek z polystyrenu</t>
  </si>
  <si>
    <t>-1890110890</t>
  </si>
  <si>
    <t>https://podminky.urs.cz/item/CS_URS_2026_01/622251101</t>
  </si>
  <si>
    <t>65</t>
  </si>
  <si>
    <t>622252001</t>
  </si>
  <si>
    <t>Montáž profilů kontaktního zateplení připevněných mechanicky</t>
  </si>
  <si>
    <t>1680634731</t>
  </si>
  <si>
    <t>https://podminky.urs.cz/item/CS_URS_2026_01/622252001</t>
  </si>
  <si>
    <t>66</t>
  </si>
  <si>
    <t>28341040</t>
  </si>
  <si>
    <t>profil soklový PVC š 100mm</t>
  </si>
  <si>
    <t>-1507621173</t>
  </si>
  <si>
    <t>67</t>
  </si>
  <si>
    <t>28341037</t>
  </si>
  <si>
    <t>profil přechodový PVC s okapnicí pod omítku a výztužnou tkaninou pro zpevnění okapové hrany</t>
  </si>
  <si>
    <t>624171519</t>
  </si>
  <si>
    <t>68</t>
  </si>
  <si>
    <t>622252002</t>
  </si>
  <si>
    <t>Montáž profilů kontaktního zateplení lepených</t>
  </si>
  <si>
    <t>-589388827</t>
  </si>
  <si>
    <t>https://podminky.urs.cz/item/CS_URS_2026_01/622252002</t>
  </si>
  <si>
    <t>69</t>
  </si>
  <si>
    <t>63127464</t>
  </si>
  <si>
    <t>profil rohový Al s výztužnou tkaninou š 100/100mm</t>
  </si>
  <si>
    <t>387558554</t>
  </si>
  <si>
    <t>70</t>
  </si>
  <si>
    <t>28342205</t>
  </si>
  <si>
    <t>profil napojovací okenní PVC s výztužnou tkaninou 6mm</t>
  </si>
  <si>
    <t>1857042049</t>
  </si>
  <si>
    <t>71</t>
  </si>
  <si>
    <t>28341022</t>
  </si>
  <si>
    <t>profil napojovací parapetní PVC s výztužnou tkaninou</t>
  </si>
  <si>
    <t>-1994127035</t>
  </si>
  <si>
    <t>72</t>
  </si>
  <si>
    <t>622511112</t>
  </si>
  <si>
    <t>Tenkovrstvá akrylátová mozaiková střednězrnná omítka vnějších stěn</t>
  </si>
  <si>
    <t>1779479757</t>
  </si>
  <si>
    <t>https://podminky.urs.cz/item/CS_URS_2025_02/622511112</t>
  </si>
  <si>
    <t>73</t>
  </si>
  <si>
    <t>622521012</t>
  </si>
  <si>
    <t>Tenkovrstvá silikátová zatíraná omítka zrnitost 1,5 mm vnějších stěn</t>
  </si>
  <si>
    <t>-2046631332</t>
  </si>
  <si>
    <t>https://podminky.urs.cz/item/CS_URS_2026_01/622521012</t>
  </si>
  <si>
    <t>74</t>
  </si>
  <si>
    <t>629991011</t>
  </si>
  <si>
    <t>Zakrytí výplní otvorů a svislých ploch fólií přilepenou lepící páskou</t>
  </si>
  <si>
    <t>416684039</t>
  </si>
  <si>
    <t>https://podminky.urs.cz/item/CS_URS_2026_01/629991011</t>
  </si>
  <si>
    <t>75</t>
  </si>
  <si>
    <t>629999011</t>
  </si>
  <si>
    <t>Příplatek k úpravám povrchů za provádění styku dvou barev nebo struktur na fasádě</t>
  </si>
  <si>
    <t>-1345550850</t>
  </si>
  <si>
    <t>https://podminky.urs.cz/item/CS_URS_2026_01/629999011</t>
  </si>
  <si>
    <t>76</t>
  </si>
  <si>
    <t>631311114</t>
  </si>
  <si>
    <t>Mazanina tl přes 50 do 80 mm z betonu prostého bez zvýšených nároků na prostředí tř. C 16/20</t>
  </si>
  <si>
    <t>-1744679237</t>
  </si>
  <si>
    <t>https://podminky.urs.cz/item/CS_URS_2026_01/631311114</t>
  </si>
  <si>
    <t>77</t>
  </si>
  <si>
    <t>631351101</t>
  </si>
  <si>
    <t>Zřízení bednění rýh a hran v podlahách</t>
  </si>
  <si>
    <t>-2078213855</t>
  </si>
  <si>
    <t>https://podminky.urs.cz/item/CS_URS_2026_01/631351101</t>
  </si>
  <si>
    <t>78</t>
  </si>
  <si>
    <t>631351102</t>
  </si>
  <si>
    <t>Odstranění bednění rýh a hran v podlahách</t>
  </si>
  <si>
    <t>256686468</t>
  </si>
  <si>
    <t>https://podminky.urs.cz/item/CS_URS_2026_01/631351102</t>
  </si>
  <si>
    <t>79</t>
  </si>
  <si>
    <t>637111111</t>
  </si>
  <si>
    <t>Okapový chodník ze štěrkopísku tl 100 mm s udusáním</t>
  </si>
  <si>
    <t>1602768070</t>
  </si>
  <si>
    <t>https://podminky.urs.cz/item/CS_URS_2026_01/637111111</t>
  </si>
  <si>
    <t>80</t>
  </si>
  <si>
    <t>637211131</t>
  </si>
  <si>
    <t>Okapový chodník z betonových dlaždic tl 40 mm do kameniva</t>
  </si>
  <si>
    <t>1926376406</t>
  </si>
  <si>
    <t>https://podminky.urs.cz/item/CS_URS_2026_01/637211131</t>
  </si>
  <si>
    <t>81</t>
  </si>
  <si>
    <t>637311131</t>
  </si>
  <si>
    <t>Okapový chodník z betonových záhonových obrubníků lože beton</t>
  </si>
  <si>
    <t>-1928676557</t>
  </si>
  <si>
    <t>https://podminky.urs.cz/item/CS_URS_2026_01/637311131</t>
  </si>
  <si>
    <t>82</t>
  </si>
  <si>
    <t>644941112</t>
  </si>
  <si>
    <t>Osazování ventilačních mřížek velikosti přes 150 x 200 do 300 x 300 mm</t>
  </si>
  <si>
    <t>1159282255</t>
  </si>
  <si>
    <t>https://podminky.urs.cz/item/CS_URS_2026_01/644941112</t>
  </si>
  <si>
    <t>Poznámka k položce:_x000d_
viz tabulka Zámečnické výrobky, OZN Z3</t>
  </si>
  <si>
    <t>83</t>
  </si>
  <si>
    <t>RMAT0002</t>
  </si>
  <si>
    <t>průvětrník mřížový s klapkami 250x250mm</t>
  </si>
  <si>
    <t>164592636</t>
  </si>
  <si>
    <t>Úprava povrchů vnitřních</t>
  </si>
  <si>
    <t>84</t>
  </si>
  <si>
    <t>Pol239</t>
  </si>
  <si>
    <t>Obdélníkové zrcadlo s fazetou o rozměru 60x80 cm, D+M, lepené na stěnu, v.1200mm od podlahy</t>
  </si>
  <si>
    <t>1614663352</t>
  </si>
  <si>
    <t>Obdélníkové zrcadlo s fazetou o rozměru 50x70 cm, D+M</t>
  </si>
  <si>
    <t>Poznámka k položce:_x000d_
součást dodávky modulárních staveb</t>
  </si>
  <si>
    <t>Vedení trubní dálková a přípojná</t>
  </si>
  <si>
    <t>85</t>
  </si>
  <si>
    <t>871181141</t>
  </si>
  <si>
    <t>Montáž potrubí z PE100 RC SDR 11 otevřený výkop svařovaných na tupo d 50 x 4,6 mm</t>
  </si>
  <si>
    <t>-853792416</t>
  </si>
  <si>
    <t>https://podminky.urs.cz/item/CS_URS_2026_01/871181141</t>
  </si>
  <si>
    <t>86</t>
  </si>
  <si>
    <t>28613502</t>
  </si>
  <si>
    <t>potrubí vodovodní dvouvrstvé PE100 RC SDR11 50x4,6mm</t>
  </si>
  <si>
    <t>1001822908</t>
  </si>
  <si>
    <t>87</t>
  </si>
  <si>
    <t>871273120</t>
  </si>
  <si>
    <t>Montáž kanalizačního potrubí hladkého plnostěnného SN 4 z PVC-U DN 125</t>
  </si>
  <si>
    <t>-1403835028</t>
  </si>
  <si>
    <t>https://podminky.urs.cz/item/CS_URS_2026_01/871273120</t>
  </si>
  <si>
    <t>88</t>
  </si>
  <si>
    <t>28611126</t>
  </si>
  <si>
    <t>trubka kanalizační PVC DN 125x1000mm SN4</t>
  </si>
  <si>
    <t>-1632266832</t>
  </si>
  <si>
    <t>89</t>
  </si>
  <si>
    <t>871313120</t>
  </si>
  <si>
    <t>Montáž kanalizačního potrubí hladkého plnostěnného SN 4 z PVC-U DN 160</t>
  </si>
  <si>
    <t>182523114</t>
  </si>
  <si>
    <t>https://podminky.urs.cz/item/CS_URS_2026_01/871313120</t>
  </si>
  <si>
    <t>90</t>
  </si>
  <si>
    <t>28611131</t>
  </si>
  <si>
    <t>trubka kanalizační PVC DN 160x1000mm SN4</t>
  </si>
  <si>
    <t>1039344890</t>
  </si>
  <si>
    <t>91</t>
  </si>
  <si>
    <t>877181101</t>
  </si>
  <si>
    <t>Montáž elektrospojek na vodovodním potrubí z PE trub d 50</t>
  </si>
  <si>
    <t>-1831370641</t>
  </si>
  <si>
    <t>https://podminky.urs.cz/item/CS_URS_2026_01/877181101</t>
  </si>
  <si>
    <t>92</t>
  </si>
  <si>
    <t>28615971</t>
  </si>
  <si>
    <t>elektrospojka SDR11 PE 100 PN16 D 50mm</t>
  </si>
  <si>
    <t>515404377</t>
  </si>
  <si>
    <t>93</t>
  </si>
  <si>
    <t>877181112</t>
  </si>
  <si>
    <t>Montáž elektrokolen 90° na vodovodním potrubí z PE trub d 50</t>
  </si>
  <si>
    <t>-930056418</t>
  </si>
  <si>
    <t>https://podminky.urs.cz/item/CS_URS_2026_01/877181112</t>
  </si>
  <si>
    <t>94</t>
  </si>
  <si>
    <t>28653054</t>
  </si>
  <si>
    <t>elektrokoleno 90° PE 100 D 50mm</t>
  </si>
  <si>
    <t>-1452228916</t>
  </si>
  <si>
    <t>95</t>
  </si>
  <si>
    <t>877181118</t>
  </si>
  <si>
    <t>Montáž elektrozáslepek na vodovodním potrubí z PE trub d 50</t>
  </si>
  <si>
    <t>-1694046143</t>
  </si>
  <si>
    <t>https://podminky.urs.cz/item/CS_URS_2026_01/877181118</t>
  </si>
  <si>
    <t>96</t>
  </si>
  <si>
    <t>28615022</t>
  </si>
  <si>
    <t>elektrozáslepka SDR11 PE 100 PN16 D 50mm</t>
  </si>
  <si>
    <t>-532157677</t>
  </si>
  <si>
    <t>97</t>
  </si>
  <si>
    <t>877270310</t>
  </si>
  <si>
    <t>Montáž kolen na kanalizačním potrubí z PP nebo tvrdého PVC-U trub hladkých plnostěnných DN 125</t>
  </si>
  <si>
    <t>-297426505</t>
  </si>
  <si>
    <t>https://podminky.urs.cz/item/CS_URS_2026_01/877270310</t>
  </si>
  <si>
    <t>98</t>
  </si>
  <si>
    <t>28611356</t>
  </si>
  <si>
    <t>koleno kanalizační PVC KG 125x45°</t>
  </si>
  <si>
    <t>-540463910</t>
  </si>
  <si>
    <t>99</t>
  </si>
  <si>
    <t>877310320</t>
  </si>
  <si>
    <t>Montáž odboček na kanalizačním potrubí z PP nebo tvrdého PVC-U trub hladkých plnostěnných DN 150</t>
  </si>
  <si>
    <t>-1656634933</t>
  </si>
  <si>
    <t>https://podminky.urs.cz/item/CS_URS_2026_01/877310320</t>
  </si>
  <si>
    <t>100</t>
  </si>
  <si>
    <t>28611912</t>
  </si>
  <si>
    <t>odbočka kanalizační plastová s hrdlem KG 160/110/45°</t>
  </si>
  <si>
    <t>163089496</t>
  </si>
  <si>
    <t>101</t>
  </si>
  <si>
    <t>28611914</t>
  </si>
  <si>
    <t>odbočka kanalizační plastová s hrdlem KG 160/125/45°</t>
  </si>
  <si>
    <t>157610149</t>
  </si>
  <si>
    <t>102</t>
  </si>
  <si>
    <t>877310330</t>
  </si>
  <si>
    <t>Montáž spojek na kanalizačním potrubí z PP nebo tvrdého PVC-U trub hladkých plnostěnných DN 150</t>
  </si>
  <si>
    <t>-1346913775</t>
  </si>
  <si>
    <t>https://podminky.urs.cz/item/CS_URS_2026_01/877310330</t>
  </si>
  <si>
    <t>103</t>
  </si>
  <si>
    <t>28611506</t>
  </si>
  <si>
    <t>redukce kanalizační PVC 160/125</t>
  </si>
  <si>
    <t>-1261883756</t>
  </si>
  <si>
    <t>104</t>
  </si>
  <si>
    <t>879211111</t>
  </si>
  <si>
    <t>Montáž vodovodní přípojky na potrubí DN 50</t>
  </si>
  <si>
    <t>-1961425713</t>
  </si>
  <si>
    <t>https://podminky.urs.cz/item/CS_URS_2026_01/879211111</t>
  </si>
  <si>
    <t>105</t>
  </si>
  <si>
    <t>892233122</t>
  </si>
  <si>
    <t>Proplach a dezinfekce vodovodního potrubí DN od 40 do 70</t>
  </si>
  <si>
    <t>-2127734152</t>
  </si>
  <si>
    <t>https://podminky.urs.cz/item/CS_URS_2026_01/892233122</t>
  </si>
  <si>
    <t>106</t>
  </si>
  <si>
    <t>892271111</t>
  </si>
  <si>
    <t>Tlaková zkouška vodou potrubí DN 100 nebo 125</t>
  </si>
  <si>
    <t>1554388738</t>
  </si>
  <si>
    <t>https://podminky.urs.cz/item/CS_URS_2026_01/892271111</t>
  </si>
  <si>
    <t>107</t>
  </si>
  <si>
    <t>892351111</t>
  </si>
  <si>
    <t>Tlaková zkouška vodou potrubí DN 150 nebo 200</t>
  </si>
  <si>
    <t>1377990704</t>
  </si>
  <si>
    <t>https://podminky.urs.cz/item/CS_URS_2026_01/892351111</t>
  </si>
  <si>
    <t>108</t>
  </si>
  <si>
    <t>899722111</t>
  </si>
  <si>
    <t>Krytí potrubí z plastů výstražnou fólií z PVC do 20 cm</t>
  </si>
  <si>
    <t>-1290839474</t>
  </si>
  <si>
    <t>https://podminky.urs.cz/item/CS_URS_2026_01/899722111</t>
  </si>
  <si>
    <t>Ostatní konstrukce a práce, bourání</t>
  </si>
  <si>
    <t>109</t>
  </si>
  <si>
    <t>912211111</t>
  </si>
  <si>
    <t>Montáž směrového sloupku silničního plastového prosté uložení bez betonového základu</t>
  </si>
  <si>
    <t>147989099</t>
  </si>
  <si>
    <t>https://podminky.urs.cz/item/CS_URS_2026_01/912211111</t>
  </si>
  <si>
    <t>110</t>
  </si>
  <si>
    <t>40445158</t>
  </si>
  <si>
    <t>sloupek směrový silniční plastový 1,2m</t>
  </si>
  <si>
    <t>-1075456496</t>
  </si>
  <si>
    <t>111</t>
  </si>
  <si>
    <t>916131113</t>
  </si>
  <si>
    <t>Osazení silničního obrubníku betonového ležatého s boční opěrou do lože z betonu prostého</t>
  </si>
  <si>
    <t>-720389910</t>
  </si>
  <si>
    <t>https://podminky.urs.cz/item/CS_URS_2026_01/916131113</t>
  </si>
  <si>
    <t>112</t>
  </si>
  <si>
    <t>59217031</t>
  </si>
  <si>
    <t>obrubník silniční betonový 1000x150x250mm</t>
  </si>
  <si>
    <t>998853678</t>
  </si>
  <si>
    <t>113</t>
  </si>
  <si>
    <t>916331112</t>
  </si>
  <si>
    <t>Osazení zahradního obrubníku betonového do lože z betonu s boční opěrou</t>
  </si>
  <si>
    <t>-1418050667</t>
  </si>
  <si>
    <t>https://podminky.urs.cz/item/CS_URS_2026_01/916331112</t>
  </si>
  <si>
    <t>114</t>
  </si>
  <si>
    <t>59217001</t>
  </si>
  <si>
    <t>obrubník zahradní betonový 1000x50x250mm</t>
  </si>
  <si>
    <t>-487096529</t>
  </si>
  <si>
    <t>115</t>
  </si>
  <si>
    <t>919411111</t>
  </si>
  <si>
    <t>Čelo propustku z betonu prostého pro propustek z trub DN 300 až 500</t>
  </si>
  <si>
    <t>-600334644</t>
  </si>
  <si>
    <t>https://podminky.urs.cz/item/CS_URS_2026_01/919411111</t>
  </si>
  <si>
    <t>116</t>
  </si>
  <si>
    <t>919521120</t>
  </si>
  <si>
    <t>Zřízení silničního propustku z trub betonových nebo ŽB DN 400</t>
  </si>
  <si>
    <t>-472614808</t>
  </si>
  <si>
    <t>https://podminky.urs.cz/item/CS_URS_2026_01/919521120</t>
  </si>
  <si>
    <t>117</t>
  </si>
  <si>
    <t>59222022</t>
  </si>
  <si>
    <t>trouba ŽB hrdlová DN 400</t>
  </si>
  <si>
    <t>1124045631</t>
  </si>
  <si>
    <t>118</t>
  </si>
  <si>
    <t>919535558</t>
  </si>
  <si>
    <t>Obetonování trubního propustku betonem prostým tř. C 20/25</t>
  </si>
  <si>
    <t>1530547111</t>
  </si>
  <si>
    <t>https://podminky.urs.cz/item/CS_URS_2026_01/919535558</t>
  </si>
  <si>
    <t>Poznámka k položce:_x000d_
betonové lože + obetonování</t>
  </si>
  <si>
    <t>119</t>
  </si>
  <si>
    <t>919535558VL01</t>
  </si>
  <si>
    <t>Pracovní spára pro obetonování potrubí</t>
  </si>
  <si>
    <t>-25928735</t>
  </si>
  <si>
    <t>120</t>
  </si>
  <si>
    <t>919735111</t>
  </si>
  <si>
    <t>Řezání stávajícího živičného krytu hl do 50 mm</t>
  </si>
  <si>
    <t>1946315217</t>
  </si>
  <si>
    <t>https://podminky.urs.cz/item/CS_URS_2026_01/919735111</t>
  </si>
  <si>
    <t>121</t>
  </si>
  <si>
    <t>966073812</t>
  </si>
  <si>
    <t>Rozebrání vrat a vrátek k oplocení pl přes 6 do 10 m2</t>
  </si>
  <si>
    <t>-1394546948</t>
  </si>
  <si>
    <t>https://podminky.urs.cz/item/CS_URS_2026_01/966073812</t>
  </si>
  <si>
    <t>998</t>
  </si>
  <si>
    <t>Přesun hmot</t>
  </si>
  <si>
    <t>122</t>
  </si>
  <si>
    <t>998014211</t>
  </si>
  <si>
    <t>Přesun hmot pro budovy jednopodlažní z kovových dílců</t>
  </si>
  <si>
    <t>1993440107</t>
  </si>
  <si>
    <t>https://podminky.urs.cz/item/CS_URS_2026_01/998014211</t>
  </si>
  <si>
    <t>123</t>
  </si>
  <si>
    <t>998276101</t>
  </si>
  <si>
    <t>Přesun hmot pro trubní vedení z trub z plastických hmot otevřený výkop</t>
  </si>
  <si>
    <t>-1339578545</t>
  </si>
  <si>
    <t>https://podminky.urs.cz/item/CS_URS_2026_01/998276101</t>
  </si>
  <si>
    <t>PSV</t>
  </si>
  <si>
    <t>Práce a dodávky PSV</t>
  </si>
  <si>
    <t>711</t>
  </si>
  <si>
    <t>Izolace proti vodě, vlhkosti a plynům</t>
  </si>
  <si>
    <t>124</t>
  </si>
  <si>
    <t>711111001</t>
  </si>
  <si>
    <t>Provedení izolace proti zemní vlhkosti vodorovné za studena nátěrem penetračním</t>
  </si>
  <si>
    <t>1398266790</t>
  </si>
  <si>
    <t>https://podminky.urs.cz/item/CS_URS_2026_01/711111001</t>
  </si>
  <si>
    <t>125</t>
  </si>
  <si>
    <t>11163150</t>
  </si>
  <si>
    <t>lak penetrační asfaltový</t>
  </si>
  <si>
    <t>-417571823</t>
  </si>
  <si>
    <t>126</t>
  </si>
  <si>
    <t>711141559</t>
  </si>
  <si>
    <t>Provedení izolace proti zemní vlhkosti pásy přitavením vodorovné NAIP</t>
  </si>
  <si>
    <t>-1026321595</t>
  </si>
  <si>
    <t>https://podminky.urs.cz/item/CS_URS_2026_01/711141559</t>
  </si>
  <si>
    <t>127</t>
  </si>
  <si>
    <t>62853004</t>
  </si>
  <si>
    <t>pás asfaltový natavitelný modifikovaný SBS s vložkou ze skleněné tkaniny a spalitelnou PE fólií nebo jemnozrnným minerálním posypem na horním povrchu tl 4,0mm</t>
  </si>
  <si>
    <t>-1853159121</t>
  </si>
  <si>
    <t>128</t>
  </si>
  <si>
    <t>998711101</t>
  </si>
  <si>
    <t>Přesun hmot tonážní pro izolace proti vodě, vlhkosti a plynům v objektech v do 6 m</t>
  </si>
  <si>
    <t>628251424</t>
  </si>
  <si>
    <t>https://podminky.urs.cz/item/CS_URS_2026_01/998711101</t>
  </si>
  <si>
    <t>712R00</t>
  </si>
  <si>
    <t>Sekundární střecha</t>
  </si>
  <si>
    <t>165</t>
  </si>
  <si>
    <t>R001</t>
  </si>
  <si>
    <t>-1782416264</t>
  </si>
  <si>
    <t xml:space="preserve">Položka zahrnuje kompletní provedení skladby dle PD skladba St1, St2. D+M TI střechy, spádování, vypracování kladečského plánu, vpustě, opracování veškerých prostupů, nástaveb, D+M střešní folie dle PD, vytvoření atiky její obednění, zateplení a oplechování . Provedení provizorních chrličů. Zátopová zkouška. Napojení na dešťovou kanalizaci. Funkční vyřešení detailů.
</t>
  </si>
  <si>
    <t xml:space="preserve">Poznámka k položce:_x000d_
Položka zahrnuje kompletní provedení skladby dle PD skladba St1, St2. D+M TI střechy, spádování, vypracování kladečského plánu, střešní vpustě vč.funkčního napojení a koše na zachytávání nečistot, opracování veškerých prostupů, nástaveb, D+M střešní folie dle PD, vytvoření atiky její obednění, zateplení a oplechování . Provedení provizorních chrličů. Zátopová zkouška. Napojení na dešťovou kanalizaci. Funkční vyřešení detailů._x000d_
</t>
  </si>
  <si>
    <t>713</t>
  </si>
  <si>
    <t>Izolace tepelné</t>
  </si>
  <si>
    <t>129</t>
  </si>
  <si>
    <t>713131341</t>
  </si>
  <si>
    <t>Montáž izolace tepelné stěn lepením bodově nízkoexpanzní (PUR) pěnou s mechanickým kotvením rohoží, pásů, dílců, desek tl do 100mm</t>
  </si>
  <si>
    <t>-901196839</t>
  </si>
  <si>
    <t>https://podminky.urs.cz/item/CS_URS_2026_01/713131341</t>
  </si>
  <si>
    <t>130</t>
  </si>
  <si>
    <t>28376417</t>
  </si>
  <si>
    <t>deska XPS hrana polodrážková a hladký povrch 300kPA λ=0,035 tl 50mm</t>
  </si>
  <si>
    <t>-1928443135</t>
  </si>
  <si>
    <t>131</t>
  </si>
  <si>
    <t>998713101</t>
  </si>
  <si>
    <t>Přesun hmot tonážní pro izolace tepelné v objektech v do 6 m</t>
  </si>
  <si>
    <t>591734026</t>
  </si>
  <si>
    <t>https://podminky.urs.cz/item/CS_URS_2026_01/998713101</t>
  </si>
  <si>
    <t>725</t>
  </si>
  <si>
    <t>Zdravotechnika - zařizovací předměty</t>
  </si>
  <si>
    <t>166</t>
  </si>
  <si>
    <t>725212111R</t>
  </si>
  <si>
    <t>Umyvadlo keramické bílé nábytkové šířky 500 mm včetně skříňky s jednou zásuvkou vč.háčku na ručníky, baterie, přípojných sad</t>
  </si>
  <si>
    <t>1477435678</t>
  </si>
  <si>
    <t>Umyvadla keramická bílá bez výtokových armatur nábytková včetně skříňky s jednou zásuvkou, šířka umyvadla 500 mm</t>
  </si>
  <si>
    <t>132</t>
  </si>
  <si>
    <t>725291652</t>
  </si>
  <si>
    <t>Montáž dávkovače tekutého mýdla</t>
  </si>
  <si>
    <t>-1140955394</t>
  </si>
  <si>
    <t>https://podminky.urs.cz/item/CS_URS_2026_01/725291652</t>
  </si>
  <si>
    <t>133</t>
  </si>
  <si>
    <t>55431098</t>
  </si>
  <si>
    <t>dávkovač tekutého mýdla bílý 0,8L</t>
  </si>
  <si>
    <t>-881831748</t>
  </si>
  <si>
    <t>134</t>
  </si>
  <si>
    <t>725291653</t>
  </si>
  <si>
    <t>Montáž zásobníku toaletních papírů</t>
  </si>
  <si>
    <t>484434016</t>
  </si>
  <si>
    <t>https://podminky.urs.cz/item/CS_URS_2026_01/725291653</t>
  </si>
  <si>
    <t>135</t>
  </si>
  <si>
    <t>55431086</t>
  </si>
  <si>
    <t>zásobník papírových ručníků skládaných komaxit bílý</t>
  </si>
  <si>
    <t>27386307</t>
  </si>
  <si>
    <t>136</t>
  </si>
  <si>
    <t>725291665</t>
  </si>
  <si>
    <t>Montáž police</t>
  </si>
  <si>
    <t>-976193004</t>
  </si>
  <si>
    <t>https://podminky.urs.cz/item/CS_URS_2026_01/725291665</t>
  </si>
  <si>
    <t>137</t>
  </si>
  <si>
    <t>55779010</t>
  </si>
  <si>
    <t>police 80 cm, bílá</t>
  </si>
  <si>
    <t>CS ÚRS 2024 02</t>
  </si>
  <si>
    <t>-1041451800</t>
  </si>
  <si>
    <t>138</t>
  </si>
  <si>
    <t>725291666</t>
  </si>
  <si>
    <t>Montáž háčku</t>
  </si>
  <si>
    <t>653482444</t>
  </si>
  <si>
    <t>https://podminky.urs.cz/item/CS_URS_2026_01/725291666</t>
  </si>
  <si>
    <t>139</t>
  </si>
  <si>
    <t>55441011</t>
  </si>
  <si>
    <t>háček koupelnový</t>
  </si>
  <si>
    <t>606252844</t>
  </si>
  <si>
    <t>140</t>
  </si>
  <si>
    <t>Pol233</t>
  </si>
  <si>
    <t>Stěna u pisoáru</t>
  </si>
  <si>
    <t>1605162159</t>
  </si>
  <si>
    <t>ostydová stěna u pisoáru; *</t>
  </si>
  <si>
    <t>141</t>
  </si>
  <si>
    <t>Pol340</t>
  </si>
  <si>
    <t>Odpadkový koš</t>
  </si>
  <si>
    <t>2006989295</t>
  </si>
  <si>
    <t>142</t>
  </si>
  <si>
    <t>55431079VL01</t>
  </si>
  <si>
    <t>koš odpadkový nášlapný nerezový 6L</t>
  </si>
  <si>
    <t>-1593410055</t>
  </si>
  <si>
    <t>766</t>
  </si>
  <si>
    <t>Konstrukce truhlářské</t>
  </si>
  <si>
    <t>143</t>
  </si>
  <si>
    <t>Pol102</t>
  </si>
  <si>
    <t>D+M horních a spodních skříní kuchyně vč. vestavěných spotřebičů (sklokeramická deska dvojplotýnka, digestoř s ext.odtahem, dřez, baterie, přípojné sady), lišty a pracovní deska</t>
  </si>
  <si>
    <t>-65331920</t>
  </si>
  <si>
    <t>D+M horních a spodních skříní kuchyně vč. vestavěných spotřebičů (sklokeramická deska, digestoř, dřez), lišt a pracovní desky</t>
  </si>
  <si>
    <t>767</t>
  </si>
  <si>
    <t>Konstrukce zámečnické</t>
  </si>
  <si>
    <t>144</t>
  </si>
  <si>
    <t>767223222</t>
  </si>
  <si>
    <t>Montáž přímého kovového zábradlí do betonu konstrukce na schodišti v exteriéru</t>
  </si>
  <si>
    <t>-2035532624</t>
  </si>
  <si>
    <t>https://podminky.urs.cz/item/CS_URS_2026_01/767223222</t>
  </si>
  <si>
    <t>Poznámka k položce:_x000d_
viz tabulka Zámečnické výrobky, OZN Z2</t>
  </si>
  <si>
    <t>145</t>
  </si>
  <si>
    <t>55342291VL01</t>
  </si>
  <si>
    <t>zábradlí hliníkové s horizontální výplní schodišťové kotvení vrchní v 1100mm s povrchovou úpravou antracit</t>
  </si>
  <si>
    <t>-502164637</t>
  </si>
  <si>
    <t>146</t>
  </si>
  <si>
    <t>767531121</t>
  </si>
  <si>
    <t>Osazení zapuštěného rámu z L profilů k čisticím rohožím</t>
  </si>
  <si>
    <t>1750128254</t>
  </si>
  <si>
    <t>https://podminky.urs.cz/item/CS_URS_2026_01/767531121</t>
  </si>
  <si>
    <t>147</t>
  </si>
  <si>
    <t>69752160</t>
  </si>
  <si>
    <t>rám pro zapuštění profil L-30/30 25/25 20/30 15/30-Al</t>
  </si>
  <si>
    <t>-827186711</t>
  </si>
  <si>
    <t>148</t>
  </si>
  <si>
    <t>767531212</t>
  </si>
  <si>
    <t>Montáž vstupních kovových nebo plastových rohoží čisticích zón plochy přes 0,5 do 1 m2</t>
  </si>
  <si>
    <t>-330717597</t>
  </si>
  <si>
    <t>https://podminky.urs.cz/item/CS_URS_2026_01/767531212</t>
  </si>
  <si>
    <t>149</t>
  </si>
  <si>
    <t>69752065</t>
  </si>
  <si>
    <t>rohož vstupní provedení rýhované hliníkové profily</t>
  </si>
  <si>
    <t>-1560807428</t>
  </si>
  <si>
    <t>150</t>
  </si>
  <si>
    <t>69752070</t>
  </si>
  <si>
    <t>rohož vstupní provedení umělohmotné profily se silon. Kartáčky</t>
  </si>
  <si>
    <t>-1536785383</t>
  </si>
  <si>
    <t>151</t>
  </si>
  <si>
    <t>767531232</t>
  </si>
  <si>
    <t>Osazení záchytné vany pod vstupní rohož čisticích zón plochy přes 0,5 do 1 m2</t>
  </si>
  <si>
    <t>-1695108977</t>
  </si>
  <si>
    <t>https://podminky.urs.cz/item/CS_URS_2026_01/767531232</t>
  </si>
  <si>
    <t>152</t>
  </si>
  <si>
    <t>69752164</t>
  </si>
  <si>
    <t>vana záchytná čistících zón z nerezového plechu včetně rámu přes 0,5 do 1,0m2</t>
  </si>
  <si>
    <t>323640391</t>
  </si>
  <si>
    <t>153</t>
  </si>
  <si>
    <t>998767101</t>
  </si>
  <si>
    <t>Přesun hmot tonážní pro zámečnické konstrukce v objektech v do 6 m</t>
  </si>
  <si>
    <t>-1748244089</t>
  </si>
  <si>
    <t>https://podminky.urs.cz/item/CS_URS_2026_01/998767101</t>
  </si>
  <si>
    <t>771</t>
  </si>
  <si>
    <t>Podlahy z dlaždic</t>
  </si>
  <si>
    <t>155</t>
  </si>
  <si>
    <t>771121011</t>
  </si>
  <si>
    <t>Nátěr penetrační na podlahu</t>
  </si>
  <si>
    <t>-1783903800</t>
  </si>
  <si>
    <t>https://podminky.urs.cz/item/CS_URS_2026_01/771121011</t>
  </si>
  <si>
    <t>156</t>
  </si>
  <si>
    <t>771274123R</t>
  </si>
  <si>
    <t xml:space="preserve">Montáž obkladů schodiště z betonových dlaždic s protiskluznou úpravou povrchu </t>
  </si>
  <si>
    <t>-1127646695</t>
  </si>
  <si>
    <t>lepených cementovým flexibilním lepidlem, spáry vyplněné pružným tmelem</t>
  </si>
  <si>
    <t>157</t>
  </si>
  <si>
    <t>59761144R</t>
  </si>
  <si>
    <t>Betonová dlažba mrazuvzdorná systémová s protiskluzným povrchem, šedá, tl. 50mm</t>
  </si>
  <si>
    <t>-37293014</t>
  </si>
  <si>
    <t>podesta a schod. stupně komplet, úprava dlaždic pro odtok vody.</t>
  </si>
  <si>
    <t>163</t>
  </si>
  <si>
    <t>998771101</t>
  </si>
  <si>
    <t>Přesun hmot tonážní pro podlahy z dlaždic v objektech v do 6 m</t>
  </si>
  <si>
    <t>-1034687390</t>
  </si>
  <si>
    <t>https://podminky.urs.cz/item/CS_URS_2026_01/998771101</t>
  </si>
  <si>
    <t>Práce a dodávky M</t>
  </si>
  <si>
    <t>21-M</t>
  </si>
  <si>
    <t>Elektromontáže</t>
  </si>
  <si>
    <t>167</t>
  </si>
  <si>
    <t>702212</t>
  </si>
  <si>
    <t>KABELOVÁ CHRÁNIČKA ZEMNÍ DN PŘES 100 DO 200 MM 
pro možné napojení el.pro dobíjecí sloupky, vyvedené nad terén před objekt</t>
  </si>
  <si>
    <t>1047178655</t>
  </si>
  <si>
    <t>KABELOVÁ CHRÁNIČKA ZEMNÍ DN PŘES 100 DO 200 MM 
pro možné napojení el.pro dobíjecí sloupky, vyvedené nad terén před objekt, označené, ochráněné proti vodě,vč.terenních úprav.</t>
  </si>
  <si>
    <t>168</t>
  </si>
  <si>
    <t>702213</t>
  </si>
  <si>
    <t>Odstranění pilířku a přesunutí pilířku, odborné provedení, včetně proměření a souvisejících prací (zemní práce, terenní úpravy)</t>
  </si>
  <si>
    <t>kpl</t>
  </si>
  <si>
    <t>-1697236858</t>
  </si>
  <si>
    <t>VRN</t>
  </si>
  <si>
    <t>Vedlejší rozpočtové náklady</t>
  </si>
  <si>
    <t>VRN1</t>
  </si>
  <si>
    <t>Průzkumné, zeměměřičské a projektové práce</t>
  </si>
  <si>
    <t>169</t>
  </si>
  <si>
    <t>012414000</t>
  </si>
  <si>
    <t>Geometrický plán</t>
  </si>
  <si>
    <t>1024</t>
  </si>
  <si>
    <t>-1705157312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</si>
  <si>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</t>
  </si>
  <si>
    <t>https://podminky.urs.cz/item/CS_URS_2026_01/012414000</t>
  </si>
  <si>
    <t>170</t>
  </si>
  <si>
    <t>013254000</t>
  </si>
  <si>
    <t>Dokumentace skutečného provedení stavby</t>
  </si>
  <si>
    <t>488257598</t>
  </si>
  <si>
    <t xml:space="preserve">"Položka zahrnuje:  
-vypracování dokumentace skutečného provedení 
- součástí je předání dokumentace v tištěné podobě v počtu 4 paré a předání v elektonické podobě (rozsah a uspořádání odpovídající podobě tištěné) v uzavřeném (PDF) a otevřeném formátu (DWG, XLS, DOC, apod.). "
</t>
  </si>
  <si>
    <t>https://podminky.urs.cz/item/CS_URS_2026_01/013254000</t>
  </si>
  <si>
    <t>VRN3</t>
  </si>
  <si>
    <t>Zařízení staveniště</t>
  </si>
  <si>
    <t>172</t>
  </si>
  <si>
    <t>030001000</t>
  </si>
  <si>
    <t>komplet</t>
  </si>
  <si>
    <t>688882838</t>
  </si>
  <si>
    <t xml:space="preserve">- náklad na zajištění ohlášení všech staveb ZS dle §104 odst. (2) zákona č. 183/2006 Sb.  
- příprava a oplocení území staveniště
- vlastní vybudování objektů ZS (sociální zázemí, šatny atd.)   
- náklady na energie spotřebované během realizace stavby
- zřízení dočasných komunikací, sjezdů a nájezdů 
- zajištění ochrany zeleně v prostoru staveniště dle přísl. normy  
- provedení takových opatření, aby nebyly překročeny limity prašnosti a hlučnosti dané vyhláškou  
- náklady na zajištění opatření BOZP 
- náklad na zajištění havarijní sady na stavbách, které ji případně mohou vyžadovat
- náklad na průběžný denní úklid stavby zahrnující i případné zkrápění vozovek/staveniště proti zamezení prašnosti či pro odstranění nečistot i z návozních tras
- náklad na označení stavby - informační cedule
- geodet v průběhu stavby</t>
  </si>
  <si>
    <t>VRN4</t>
  </si>
  <si>
    <t>Doklady k předání dokončené stavby</t>
  </si>
  <si>
    <t>171</t>
  </si>
  <si>
    <t>049303000</t>
  </si>
  <si>
    <t>Náklady vzniklé v souvislosti s předáním stavby</t>
  </si>
  <si>
    <t>1086303333</t>
  </si>
  <si>
    <t>Náklady vzniklé v souvislosti s předáním stavby 
- doklady k předání
- uživatelská příručka, provozní řády, návody k obsluze, zaškolení obsluhy</t>
  </si>
  <si>
    <t>https://podminky.urs.cz/item/CS_URS_2026_01/049303000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</si>
</sst>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22251102" TargetMode="External" /><Relationship Id="rId2" Type="http://schemas.openxmlformats.org/officeDocument/2006/relationships/hyperlink" Target="https://podminky.urs.cz/item/CS_URS_2026_01/131251102" TargetMode="External" /><Relationship Id="rId3" Type="http://schemas.openxmlformats.org/officeDocument/2006/relationships/hyperlink" Target="https://podminky.urs.cz/item/CS_URS_2026_01/132251102" TargetMode="External" /><Relationship Id="rId4" Type="http://schemas.openxmlformats.org/officeDocument/2006/relationships/hyperlink" Target="https://podminky.urs.cz/item/CS_URS_2026_01/167151101" TargetMode="External" /><Relationship Id="rId5" Type="http://schemas.openxmlformats.org/officeDocument/2006/relationships/hyperlink" Target="https://podminky.urs.cz/item/CS_URS_2026_01/171201231" TargetMode="External" /><Relationship Id="rId6" Type="http://schemas.openxmlformats.org/officeDocument/2006/relationships/hyperlink" Target="https://podminky.urs.cz/item/CS_URS_2026_01/171251201" TargetMode="External" /><Relationship Id="rId7" Type="http://schemas.openxmlformats.org/officeDocument/2006/relationships/hyperlink" Target="https://podminky.urs.cz/item/CS_URS_2026_01/174151101" TargetMode="External" /><Relationship Id="rId8" Type="http://schemas.openxmlformats.org/officeDocument/2006/relationships/hyperlink" Target="https://podminky.urs.cz/item/CS_URS_2026_01/175151101" TargetMode="External" /><Relationship Id="rId9" Type="http://schemas.openxmlformats.org/officeDocument/2006/relationships/hyperlink" Target="https://podminky.urs.cz/item/CS_URS_2026_01/175151101" TargetMode="External" /><Relationship Id="rId10" Type="http://schemas.openxmlformats.org/officeDocument/2006/relationships/hyperlink" Target="https://podminky.urs.cz/item/CS_URS_2026_01/181111111" TargetMode="External" /><Relationship Id="rId11" Type="http://schemas.openxmlformats.org/officeDocument/2006/relationships/hyperlink" Target="https://podminky.urs.cz/item/CS_URS_2025_02/213141111" TargetMode="External" /><Relationship Id="rId12" Type="http://schemas.openxmlformats.org/officeDocument/2006/relationships/hyperlink" Target="https://podminky.urs.cz/item/CS_URS_2026_01/270001121" TargetMode="External" /><Relationship Id="rId13" Type="http://schemas.openxmlformats.org/officeDocument/2006/relationships/hyperlink" Target="https://podminky.urs.cz/item/CS_URS_2026_01/271542211" TargetMode="External" /><Relationship Id="rId14" Type="http://schemas.openxmlformats.org/officeDocument/2006/relationships/hyperlink" Target="https://podminky.urs.cz/item/CS_URS_2026_01/271572211" TargetMode="External" /><Relationship Id="rId15" Type="http://schemas.openxmlformats.org/officeDocument/2006/relationships/hyperlink" Target="https://podminky.urs.cz/item/CS_URS_2026_01/273321311" TargetMode="External" /><Relationship Id="rId16" Type="http://schemas.openxmlformats.org/officeDocument/2006/relationships/hyperlink" Target="https://podminky.urs.cz/item/CS_URS_2026_01/273351121" TargetMode="External" /><Relationship Id="rId17" Type="http://schemas.openxmlformats.org/officeDocument/2006/relationships/hyperlink" Target="https://podminky.urs.cz/item/CS_URS_2026_01/273351122" TargetMode="External" /><Relationship Id="rId18" Type="http://schemas.openxmlformats.org/officeDocument/2006/relationships/hyperlink" Target="https://podminky.urs.cz/item/CS_URS_2026_01/273362021" TargetMode="External" /><Relationship Id="rId19" Type="http://schemas.openxmlformats.org/officeDocument/2006/relationships/hyperlink" Target="https://podminky.urs.cz/item/CS_URS_2026_01/274313611" TargetMode="External" /><Relationship Id="rId20" Type="http://schemas.openxmlformats.org/officeDocument/2006/relationships/hyperlink" Target="https://podminky.urs.cz/item/CS_URS_2026_01/279113134" TargetMode="External" /><Relationship Id="rId21" Type="http://schemas.openxmlformats.org/officeDocument/2006/relationships/hyperlink" Target="https://podminky.urs.cz/item/CS_URS_2026_01/279361821" TargetMode="External" /><Relationship Id="rId22" Type="http://schemas.openxmlformats.org/officeDocument/2006/relationships/hyperlink" Target="https://podminky.urs.cz/item/CS_URS_2026_01/338171113" TargetMode="External" /><Relationship Id="rId23" Type="http://schemas.openxmlformats.org/officeDocument/2006/relationships/hyperlink" Target="https://podminky.urs.cz/item/CS_URS_2026_01/339921132" TargetMode="External" /><Relationship Id="rId24" Type="http://schemas.openxmlformats.org/officeDocument/2006/relationships/hyperlink" Target="https://podminky.urs.cz/item/CS_URS_2026_01/348101220" TargetMode="External" /><Relationship Id="rId25" Type="http://schemas.openxmlformats.org/officeDocument/2006/relationships/hyperlink" Target="https://podminky.urs.cz/item/CS_URS_2025_02/348121221" TargetMode="External" /><Relationship Id="rId26" Type="http://schemas.openxmlformats.org/officeDocument/2006/relationships/hyperlink" Target="https://podminky.urs.cz/item/CS_URS_2025_02/348171146" TargetMode="External" /><Relationship Id="rId27" Type="http://schemas.openxmlformats.org/officeDocument/2006/relationships/hyperlink" Target="https://podminky.urs.cz/item/CS_URS_2026_01/348172215" TargetMode="External" /><Relationship Id="rId28" Type="http://schemas.openxmlformats.org/officeDocument/2006/relationships/hyperlink" Target="https://podminky.urs.cz/item/CS_URS_2026_01/348172911" TargetMode="External" /><Relationship Id="rId29" Type="http://schemas.openxmlformats.org/officeDocument/2006/relationships/hyperlink" Target="https://podminky.urs.cz/item/CS_URS_2026_01/451573111" TargetMode="External" /><Relationship Id="rId30" Type="http://schemas.openxmlformats.org/officeDocument/2006/relationships/hyperlink" Target="https://podminky.urs.cz/item/CS_URS_2026_01/564231011" TargetMode="External" /><Relationship Id="rId31" Type="http://schemas.openxmlformats.org/officeDocument/2006/relationships/hyperlink" Target="https://podminky.urs.cz/item/CS_URS_2026_01/564251011" TargetMode="External" /><Relationship Id="rId32" Type="http://schemas.openxmlformats.org/officeDocument/2006/relationships/hyperlink" Target="https://podminky.urs.cz/item/CS_URS_2026_01/564730001" TargetMode="External" /><Relationship Id="rId33" Type="http://schemas.openxmlformats.org/officeDocument/2006/relationships/hyperlink" Target="https://podminky.urs.cz/item/CS_URS_2026_01/564760101" TargetMode="External" /><Relationship Id="rId34" Type="http://schemas.openxmlformats.org/officeDocument/2006/relationships/hyperlink" Target="https://podminky.urs.cz/item/CS_URS_2026_01/564861011" TargetMode="External" /><Relationship Id="rId35" Type="http://schemas.openxmlformats.org/officeDocument/2006/relationships/hyperlink" Target="https://podminky.urs.cz/item/CS_URS_2026_01/565145001" TargetMode="External" /><Relationship Id="rId36" Type="http://schemas.openxmlformats.org/officeDocument/2006/relationships/hyperlink" Target="https://podminky.urs.cz/item/CS_URS_2026_01/567122111" TargetMode="External" /><Relationship Id="rId37" Type="http://schemas.openxmlformats.org/officeDocument/2006/relationships/hyperlink" Target="https://podminky.urs.cz/item/CS_URS_2026_01/573111112" TargetMode="External" /><Relationship Id="rId38" Type="http://schemas.openxmlformats.org/officeDocument/2006/relationships/hyperlink" Target="https://podminky.urs.cz/item/CS_URS_2026_01/573231106" TargetMode="External" /><Relationship Id="rId39" Type="http://schemas.openxmlformats.org/officeDocument/2006/relationships/hyperlink" Target="https://podminky.urs.cz/item/CS_URS_2026_01/577134021" TargetMode="External" /><Relationship Id="rId40" Type="http://schemas.openxmlformats.org/officeDocument/2006/relationships/hyperlink" Target="https://podminky.urs.cz/item/CS_URS_2026_01/596211110" TargetMode="External" /><Relationship Id="rId41" Type="http://schemas.openxmlformats.org/officeDocument/2006/relationships/hyperlink" Target="https://podminky.urs.cz/item/CS_URS_2026_01/597172121" TargetMode="External" /><Relationship Id="rId42" Type="http://schemas.openxmlformats.org/officeDocument/2006/relationships/hyperlink" Target="https://podminky.urs.cz/item/CS_URS_2026_01/622131111" TargetMode="External" /><Relationship Id="rId43" Type="http://schemas.openxmlformats.org/officeDocument/2006/relationships/hyperlink" Target="https://podminky.urs.cz/item/CS_URS_2026_01/622142001" TargetMode="External" /><Relationship Id="rId44" Type="http://schemas.openxmlformats.org/officeDocument/2006/relationships/hyperlink" Target="https://podminky.urs.cz/item/CS_URS_2025_01/622151011" TargetMode="External" /><Relationship Id="rId45" Type="http://schemas.openxmlformats.org/officeDocument/2006/relationships/hyperlink" Target="https://podminky.urs.cz/item/CS_URS_2025_02/622151021" TargetMode="External" /><Relationship Id="rId46" Type="http://schemas.openxmlformats.org/officeDocument/2006/relationships/hyperlink" Target="https://podminky.urs.cz/item/CS_URS_2026_01/622211023" TargetMode="External" /><Relationship Id="rId47" Type="http://schemas.openxmlformats.org/officeDocument/2006/relationships/hyperlink" Target="https://podminky.urs.cz/item/CS_URS_2026_01/622251101" TargetMode="External" /><Relationship Id="rId48" Type="http://schemas.openxmlformats.org/officeDocument/2006/relationships/hyperlink" Target="https://podminky.urs.cz/item/CS_URS_2026_01/622252001" TargetMode="External" /><Relationship Id="rId49" Type="http://schemas.openxmlformats.org/officeDocument/2006/relationships/hyperlink" Target="https://podminky.urs.cz/item/CS_URS_2026_01/622252002" TargetMode="External" /><Relationship Id="rId50" Type="http://schemas.openxmlformats.org/officeDocument/2006/relationships/hyperlink" Target="https://podminky.urs.cz/item/CS_URS_2025_02/622511112" TargetMode="External" /><Relationship Id="rId51" Type="http://schemas.openxmlformats.org/officeDocument/2006/relationships/hyperlink" Target="https://podminky.urs.cz/item/CS_URS_2026_01/622521012" TargetMode="External" /><Relationship Id="rId52" Type="http://schemas.openxmlformats.org/officeDocument/2006/relationships/hyperlink" Target="https://podminky.urs.cz/item/CS_URS_2026_01/629991011" TargetMode="External" /><Relationship Id="rId53" Type="http://schemas.openxmlformats.org/officeDocument/2006/relationships/hyperlink" Target="https://podminky.urs.cz/item/CS_URS_2026_01/629999011" TargetMode="External" /><Relationship Id="rId54" Type="http://schemas.openxmlformats.org/officeDocument/2006/relationships/hyperlink" Target="https://podminky.urs.cz/item/CS_URS_2026_01/631311114" TargetMode="External" /><Relationship Id="rId55" Type="http://schemas.openxmlformats.org/officeDocument/2006/relationships/hyperlink" Target="https://podminky.urs.cz/item/CS_URS_2026_01/631351101" TargetMode="External" /><Relationship Id="rId56" Type="http://schemas.openxmlformats.org/officeDocument/2006/relationships/hyperlink" Target="https://podminky.urs.cz/item/CS_URS_2026_01/631351102" TargetMode="External" /><Relationship Id="rId57" Type="http://schemas.openxmlformats.org/officeDocument/2006/relationships/hyperlink" Target="https://podminky.urs.cz/item/CS_URS_2026_01/637111111" TargetMode="External" /><Relationship Id="rId58" Type="http://schemas.openxmlformats.org/officeDocument/2006/relationships/hyperlink" Target="https://podminky.urs.cz/item/CS_URS_2026_01/637211131" TargetMode="External" /><Relationship Id="rId59" Type="http://schemas.openxmlformats.org/officeDocument/2006/relationships/hyperlink" Target="https://podminky.urs.cz/item/CS_URS_2026_01/637311131" TargetMode="External" /><Relationship Id="rId60" Type="http://schemas.openxmlformats.org/officeDocument/2006/relationships/hyperlink" Target="https://podminky.urs.cz/item/CS_URS_2026_01/644941112" TargetMode="External" /><Relationship Id="rId61" Type="http://schemas.openxmlformats.org/officeDocument/2006/relationships/hyperlink" Target="https://podminky.urs.cz/item/CS_URS_2026_01/871181141" TargetMode="External" /><Relationship Id="rId62" Type="http://schemas.openxmlformats.org/officeDocument/2006/relationships/hyperlink" Target="https://podminky.urs.cz/item/CS_URS_2026_01/871273120" TargetMode="External" /><Relationship Id="rId63" Type="http://schemas.openxmlformats.org/officeDocument/2006/relationships/hyperlink" Target="https://podminky.urs.cz/item/CS_URS_2026_01/871313120" TargetMode="External" /><Relationship Id="rId64" Type="http://schemas.openxmlformats.org/officeDocument/2006/relationships/hyperlink" Target="https://podminky.urs.cz/item/CS_URS_2026_01/877181101" TargetMode="External" /><Relationship Id="rId65" Type="http://schemas.openxmlformats.org/officeDocument/2006/relationships/hyperlink" Target="https://podminky.urs.cz/item/CS_URS_2026_01/877181112" TargetMode="External" /><Relationship Id="rId66" Type="http://schemas.openxmlformats.org/officeDocument/2006/relationships/hyperlink" Target="https://podminky.urs.cz/item/CS_URS_2026_01/877181118" TargetMode="External" /><Relationship Id="rId67" Type="http://schemas.openxmlformats.org/officeDocument/2006/relationships/hyperlink" Target="https://podminky.urs.cz/item/CS_URS_2026_01/877270310" TargetMode="External" /><Relationship Id="rId68" Type="http://schemas.openxmlformats.org/officeDocument/2006/relationships/hyperlink" Target="https://podminky.urs.cz/item/CS_URS_2026_01/877310320" TargetMode="External" /><Relationship Id="rId69" Type="http://schemas.openxmlformats.org/officeDocument/2006/relationships/hyperlink" Target="https://podminky.urs.cz/item/CS_URS_2026_01/877310330" TargetMode="External" /><Relationship Id="rId70" Type="http://schemas.openxmlformats.org/officeDocument/2006/relationships/hyperlink" Target="https://podminky.urs.cz/item/CS_URS_2026_01/879211111" TargetMode="External" /><Relationship Id="rId71" Type="http://schemas.openxmlformats.org/officeDocument/2006/relationships/hyperlink" Target="https://podminky.urs.cz/item/CS_URS_2026_01/892233122" TargetMode="External" /><Relationship Id="rId72" Type="http://schemas.openxmlformats.org/officeDocument/2006/relationships/hyperlink" Target="https://podminky.urs.cz/item/CS_URS_2026_01/892271111" TargetMode="External" /><Relationship Id="rId73" Type="http://schemas.openxmlformats.org/officeDocument/2006/relationships/hyperlink" Target="https://podminky.urs.cz/item/CS_URS_2026_01/892351111" TargetMode="External" /><Relationship Id="rId74" Type="http://schemas.openxmlformats.org/officeDocument/2006/relationships/hyperlink" Target="https://podminky.urs.cz/item/CS_URS_2026_01/899722111" TargetMode="External" /><Relationship Id="rId75" Type="http://schemas.openxmlformats.org/officeDocument/2006/relationships/hyperlink" Target="https://podminky.urs.cz/item/CS_URS_2026_01/912211111" TargetMode="External" /><Relationship Id="rId76" Type="http://schemas.openxmlformats.org/officeDocument/2006/relationships/hyperlink" Target="https://podminky.urs.cz/item/CS_URS_2026_01/916131113" TargetMode="External" /><Relationship Id="rId77" Type="http://schemas.openxmlformats.org/officeDocument/2006/relationships/hyperlink" Target="https://podminky.urs.cz/item/CS_URS_2026_01/916331112" TargetMode="External" /><Relationship Id="rId78" Type="http://schemas.openxmlformats.org/officeDocument/2006/relationships/hyperlink" Target="https://podminky.urs.cz/item/CS_URS_2026_01/919411111" TargetMode="External" /><Relationship Id="rId79" Type="http://schemas.openxmlformats.org/officeDocument/2006/relationships/hyperlink" Target="https://podminky.urs.cz/item/CS_URS_2026_01/919521120" TargetMode="External" /><Relationship Id="rId80" Type="http://schemas.openxmlformats.org/officeDocument/2006/relationships/hyperlink" Target="https://podminky.urs.cz/item/CS_URS_2026_01/919535558" TargetMode="External" /><Relationship Id="rId81" Type="http://schemas.openxmlformats.org/officeDocument/2006/relationships/hyperlink" Target="https://podminky.urs.cz/item/CS_URS_2026_01/919735111" TargetMode="External" /><Relationship Id="rId82" Type="http://schemas.openxmlformats.org/officeDocument/2006/relationships/hyperlink" Target="https://podminky.urs.cz/item/CS_URS_2026_01/966073812" TargetMode="External" /><Relationship Id="rId83" Type="http://schemas.openxmlformats.org/officeDocument/2006/relationships/hyperlink" Target="https://podminky.urs.cz/item/CS_URS_2026_01/998014211" TargetMode="External" /><Relationship Id="rId84" Type="http://schemas.openxmlformats.org/officeDocument/2006/relationships/hyperlink" Target="https://podminky.urs.cz/item/CS_URS_2026_01/998276101" TargetMode="External" /><Relationship Id="rId85" Type="http://schemas.openxmlformats.org/officeDocument/2006/relationships/hyperlink" Target="https://podminky.urs.cz/item/CS_URS_2026_01/711111001" TargetMode="External" /><Relationship Id="rId86" Type="http://schemas.openxmlformats.org/officeDocument/2006/relationships/hyperlink" Target="https://podminky.urs.cz/item/CS_URS_2026_01/711141559" TargetMode="External" /><Relationship Id="rId87" Type="http://schemas.openxmlformats.org/officeDocument/2006/relationships/hyperlink" Target="https://podminky.urs.cz/item/CS_URS_2026_01/998711101" TargetMode="External" /><Relationship Id="rId88" Type="http://schemas.openxmlformats.org/officeDocument/2006/relationships/hyperlink" Target="https://podminky.urs.cz/item/CS_URS_2026_01/713131341" TargetMode="External" /><Relationship Id="rId89" Type="http://schemas.openxmlformats.org/officeDocument/2006/relationships/hyperlink" Target="https://podminky.urs.cz/item/CS_URS_2026_01/998713101" TargetMode="External" /><Relationship Id="rId90" Type="http://schemas.openxmlformats.org/officeDocument/2006/relationships/hyperlink" Target="https://podminky.urs.cz/item/CS_URS_2026_01/725291652" TargetMode="External" /><Relationship Id="rId91" Type="http://schemas.openxmlformats.org/officeDocument/2006/relationships/hyperlink" Target="https://podminky.urs.cz/item/CS_URS_2026_01/725291653" TargetMode="External" /><Relationship Id="rId92" Type="http://schemas.openxmlformats.org/officeDocument/2006/relationships/hyperlink" Target="https://podminky.urs.cz/item/CS_URS_2026_01/725291665" TargetMode="External" /><Relationship Id="rId93" Type="http://schemas.openxmlformats.org/officeDocument/2006/relationships/hyperlink" Target="https://podminky.urs.cz/item/CS_URS_2026_01/725291666" TargetMode="External" /><Relationship Id="rId94" Type="http://schemas.openxmlformats.org/officeDocument/2006/relationships/hyperlink" Target="https://podminky.urs.cz/item/CS_URS_2026_01/767223222" TargetMode="External" /><Relationship Id="rId95" Type="http://schemas.openxmlformats.org/officeDocument/2006/relationships/hyperlink" Target="https://podminky.urs.cz/item/CS_URS_2026_01/767531121" TargetMode="External" /><Relationship Id="rId96" Type="http://schemas.openxmlformats.org/officeDocument/2006/relationships/hyperlink" Target="https://podminky.urs.cz/item/CS_URS_2026_01/767531212" TargetMode="External" /><Relationship Id="rId97" Type="http://schemas.openxmlformats.org/officeDocument/2006/relationships/hyperlink" Target="https://podminky.urs.cz/item/CS_URS_2026_01/767531232" TargetMode="External" /><Relationship Id="rId98" Type="http://schemas.openxmlformats.org/officeDocument/2006/relationships/hyperlink" Target="https://podminky.urs.cz/item/CS_URS_2026_01/998767101" TargetMode="External" /><Relationship Id="rId99" Type="http://schemas.openxmlformats.org/officeDocument/2006/relationships/hyperlink" Target="https://podminky.urs.cz/item/CS_URS_2026_01/771121011" TargetMode="External" /><Relationship Id="rId100" Type="http://schemas.openxmlformats.org/officeDocument/2006/relationships/hyperlink" Target="https://podminky.urs.cz/item/CS_URS_2026_01/998771101" TargetMode="External" /><Relationship Id="rId101" Type="http://schemas.openxmlformats.org/officeDocument/2006/relationships/hyperlink" Target="https://podminky.urs.cz/item/CS_URS_2026_01/012414000" TargetMode="External" /><Relationship Id="rId102" Type="http://schemas.openxmlformats.org/officeDocument/2006/relationships/hyperlink" Target="https://podminky.urs.cz/item/CS_URS_2026_01/013254000" TargetMode="External" /><Relationship Id="rId103" Type="http://schemas.openxmlformats.org/officeDocument/2006/relationships/hyperlink" Target="https://podminky.urs.cz/item/CS_URS_2026_01/049303000" TargetMode="External" /><Relationship Id="rId104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2025/189_2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Zázemí cestářství Radovesnice II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p.č. 600/2, 1892, 1172/1, 1172/6, k.ú. Radovesnice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7.4.2026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Středočeský kraj, Zborovská 81/11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KFJ project s.r.o. - Ing.arch.Marta Frgalová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KFJ project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'2025-189_2 - Zázemí cestá...'!J28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'2025-189_2 - Zázemí cestá...'!P137</f>
        <v>0</v>
      </c>
      <c r="AV95" s="124">
        <f>'2025-189_2 - Zázemí cestá...'!J31</f>
        <v>0</v>
      </c>
      <c r="AW95" s="124">
        <f>'2025-189_2 - Zázemí cestá...'!J32</f>
        <v>0</v>
      </c>
      <c r="AX95" s="124">
        <f>'2025-189_2 - Zázemí cestá...'!J33</f>
        <v>0</v>
      </c>
      <c r="AY95" s="124">
        <f>'2025-189_2 - Zázemí cestá...'!J34</f>
        <v>0</v>
      </c>
      <c r="AZ95" s="124">
        <f>'2025-189_2 - Zázemí cestá...'!F31</f>
        <v>0</v>
      </c>
      <c r="BA95" s="124">
        <f>'2025-189_2 - Zázemí cestá...'!F32</f>
        <v>0</v>
      </c>
      <c r="BB95" s="124">
        <f>'2025-189_2 - Zázemí cestá...'!F33</f>
        <v>0</v>
      </c>
      <c r="BC95" s="124">
        <f>'2025-189_2 - Zázemí cestá...'!F34</f>
        <v>0</v>
      </c>
      <c r="BD95" s="126">
        <f>'2025-189_2 - Zázemí cestá...'!F35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IDezEH7LWNRx7/H0UPTDLIc/7CC2M6M+eVc9oylAIfEQKZoz3kk7jk4jAUUU2dFMqNyW/YYeIclR7aBEphi6Pg==" hashValue="b705ZtIAHKBQOU47PsWpie5ugTUq4us0B96C5zu5nIb9lAkIZAbxQ6DEoi3F+qbZEzkR9NyhEMxbfKLdxlB7G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189_2 - Zázemí cest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hidden="1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hidden="1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hidden="1" s="1" customFormat="1" ht="6.96" customHeight="1">
      <c r="B5" s="17"/>
      <c r="L5" s="17"/>
    </row>
    <row r="6" hidden="1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7.4.2026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41"/>
      <c r="C13" s="35"/>
      <c r="D13" s="35"/>
      <c r="E13" s="134" t="s">
        <v>26</v>
      </c>
      <c r="F13" s="35"/>
      <c r="G13" s="35"/>
      <c r="H13" s="35"/>
      <c r="I13" s="132" t="s">
        <v>27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41"/>
      <c r="C19" s="35"/>
      <c r="D19" s="35"/>
      <c r="E19" s="134" t="s">
        <v>31</v>
      </c>
      <c r="F19" s="35"/>
      <c r="G19" s="35"/>
      <c r="H19" s="35"/>
      <c r="I19" s="132" t="s">
        <v>27</v>
      </c>
      <c r="J19" s="134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41"/>
      <c r="C21" s="35"/>
      <c r="D21" s="132" t="s">
        <v>33</v>
      </c>
      <c r="E21" s="35"/>
      <c r="F21" s="35"/>
      <c r="G21" s="35"/>
      <c r="H21" s="35"/>
      <c r="I21" s="132" t="s">
        <v>25</v>
      </c>
      <c r="J21" s="134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41"/>
      <c r="C22" s="35"/>
      <c r="D22" s="35"/>
      <c r="E22" s="134" t="s">
        <v>34</v>
      </c>
      <c r="F22" s="35"/>
      <c r="G22" s="35"/>
      <c r="H22" s="35"/>
      <c r="I22" s="132" t="s">
        <v>27</v>
      </c>
      <c r="J22" s="134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hidden="1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ROUND(J137,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ROUND((SUM(BE137:BE606)),  2)</f>
        <v>0</v>
      </c>
      <c r="G31" s="35"/>
      <c r="H31" s="35"/>
      <c r="I31" s="146">
        <v>0.20999999999999999</v>
      </c>
      <c r="J31" s="145">
        <f>ROUND(((SUM(BE137:BE606))*I31),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132" t="s">
        <v>42</v>
      </c>
      <c r="F32" s="145">
        <f>ROUND((SUM(BF137:BF606)),  2)</f>
        <v>0</v>
      </c>
      <c r="G32" s="35"/>
      <c r="H32" s="35"/>
      <c r="I32" s="146">
        <v>0.12</v>
      </c>
      <c r="J32" s="145">
        <f>ROUND(((SUM(BF137:BF606))*I32),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ROUND((SUM(BG137:BG606)),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ROUND((SUM(BH137:BH606)),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ROUND((SUM(BI137:BI606)),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1" customFormat="1" ht="14.4" customHeight="1">
      <c r="B39" s="17"/>
      <c r="L39" s="17"/>
    </row>
    <row r="40" hidden="1" s="1" customFormat="1" ht="14.4" customHeight="1">
      <c r="B40" s="17"/>
      <c r="L40" s="17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Zázemí cestářství Radovesnice II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p.č. 600/2, 1892, 1172/1, 1172/6, k.ú. Radovesnice</v>
      </c>
      <c r="G87" s="37"/>
      <c r="H87" s="37"/>
      <c r="I87" s="29" t="s">
        <v>22</v>
      </c>
      <c r="J87" s="76" t="str">
        <f>IF(J10="","",J10)</f>
        <v>7.4.2026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40.05" customHeight="1">
      <c r="A89" s="35"/>
      <c r="B89" s="36"/>
      <c r="C89" s="29" t="s">
        <v>24</v>
      </c>
      <c r="D89" s="37"/>
      <c r="E89" s="37"/>
      <c r="F89" s="24" t="str">
        <f>E13</f>
        <v>Středočeský kraj, Zborovská 81/11</v>
      </c>
      <c r="G89" s="37"/>
      <c r="H89" s="37"/>
      <c r="I89" s="29" t="s">
        <v>30</v>
      </c>
      <c r="J89" s="33" t="str">
        <f>E19</f>
        <v>KFJ project s.r.o. - Ing.arch.Marta Frgalová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>KFJ project s.r.o.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J137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J138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J139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J180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J218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J259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J263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J303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J377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J381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J444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J481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69"/>
      <c r="C106" s="170"/>
      <c r="D106" s="171" t="s">
        <v>101</v>
      </c>
      <c r="E106" s="172"/>
      <c r="F106" s="172"/>
      <c r="G106" s="172"/>
      <c r="H106" s="172"/>
      <c r="I106" s="172"/>
      <c r="J106" s="173">
        <f>J488</f>
        <v>0</v>
      </c>
      <c r="K106" s="170"/>
      <c r="L106" s="17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5"/>
      <c r="C107" s="176"/>
      <c r="D107" s="177" t="s">
        <v>102</v>
      </c>
      <c r="E107" s="178"/>
      <c r="F107" s="178"/>
      <c r="G107" s="178"/>
      <c r="H107" s="178"/>
      <c r="I107" s="178"/>
      <c r="J107" s="179">
        <f>J489</f>
        <v>0</v>
      </c>
      <c r="K107" s="176"/>
      <c r="L107" s="18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5"/>
      <c r="C108" s="176"/>
      <c r="D108" s="177" t="s">
        <v>103</v>
      </c>
      <c r="E108" s="178"/>
      <c r="F108" s="178"/>
      <c r="G108" s="178"/>
      <c r="H108" s="178"/>
      <c r="I108" s="178"/>
      <c r="J108" s="179">
        <f>J503</f>
        <v>0</v>
      </c>
      <c r="K108" s="176"/>
      <c r="L108" s="18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5"/>
      <c r="C109" s="176"/>
      <c r="D109" s="177" t="s">
        <v>104</v>
      </c>
      <c r="E109" s="178"/>
      <c r="F109" s="178"/>
      <c r="G109" s="178"/>
      <c r="H109" s="178"/>
      <c r="I109" s="178"/>
      <c r="J109" s="179">
        <f>J507</f>
        <v>0</v>
      </c>
      <c r="K109" s="176"/>
      <c r="L109" s="18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75"/>
      <c r="C110" s="176"/>
      <c r="D110" s="177" t="s">
        <v>105</v>
      </c>
      <c r="E110" s="178"/>
      <c r="F110" s="178"/>
      <c r="G110" s="178"/>
      <c r="H110" s="178"/>
      <c r="I110" s="178"/>
      <c r="J110" s="179">
        <f>J516</f>
        <v>0</v>
      </c>
      <c r="K110" s="176"/>
      <c r="L110" s="18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75"/>
      <c r="C111" s="176"/>
      <c r="D111" s="177" t="s">
        <v>106</v>
      </c>
      <c r="E111" s="178"/>
      <c r="F111" s="178"/>
      <c r="G111" s="178"/>
      <c r="H111" s="178"/>
      <c r="I111" s="178"/>
      <c r="J111" s="179">
        <f>J545</f>
        <v>0</v>
      </c>
      <c r="K111" s="176"/>
      <c r="L111" s="18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75"/>
      <c r="C112" s="176"/>
      <c r="D112" s="177" t="s">
        <v>107</v>
      </c>
      <c r="E112" s="178"/>
      <c r="F112" s="178"/>
      <c r="G112" s="178"/>
      <c r="H112" s="178"/>
      <c r="I112" s="178"/>
      <c r="J112" s="179">
        <f>J548</f>
        <v>0</v>
      </c>
      <c r="K112" s="176"/>
      <c r="L112" s="18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75"/>
      <c r="C113" s="176"/>
      <c r="D113" s="177" t="s">
        <v>108</v>
      </c>
      <c r="E113" s="178"/>
      <c r="F113" s="178"/>
      <c r="G113" s="178"/>
      <c r="H113" s="178"/>
      <c r="I113" s="178"/>
      <c r="J113" s="179">
        <f>J575</f>
        <v>0</v>
      </c>
      <c r="K113" s="176"/>
      <c r="L113" s="18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9" customFormat="1" ht="24.96" customHeight="1">
      <c r="A114" s="9"/>
      <c r="B114" s="169"/>
      <c r="C114" s="170"/>
      <c r="D114" s="171" t="s">
        <v>109</v>
      </c>
      <c r="E114" s="172"/>
      <c r="F114" s="172"/>
      <c r="G114" s="172"/>
      <c r="H114" s="172"/>
      <c r="I114" s="172"/>
      <c r="J114" s="173">
        <f>J586</f>
        <v>0</v>
      </c>
      <c r="K114" s="170"/>
      <c r="L114" s="174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hidden="1" s="10" customFormat="1" ht="19.92" customHeight="1">
      <c r="A115" s="10"/>
      <c r="B115" s="175"/>
      <c r="C115" s="176"/>
      <c r="D115" s="177" t="s">
        <v>110</v>
      </c>
      <c r="E115" s="178"/>
      <c r="F115" s="178"/>
      <c r="G115" s="178"/>
      <c r="H115" s="178"/>
      <c r="I115" s="178"/>
      <c r="J115" s="179">
        <f>J587</f>
        <v>0</v>
      </c>
      <c r="K115" s="176"/>
      <c r="L115" s="18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9" customFormat="1" ht="24.96" customHeight="1">
      <c r="A116" s="9"/>
      <c r="B116" s="169"/>
      <c r="C116" s="170"/>
      <c r="D116" s="171" t="s">
        <v>111</v>
      </c>
      <c r="E116" s="172"/>
      <c r="F116" s="172"/>
      <c r="G116" s="172"/>
      <c r="H116" s="172"/>
      <c r="I116" s="172"/>
      <c r="J116" s="173">
        <f>J592</f>
        <v>0</v>
      </c>
      <c r="K116" s="170"/>
      <c r="L116" s="174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hidden="1" s="9" customFormat="1" ht="24.96" customHeight="1">
      <c r="A117" s="9"/>
      <c r="B117" s="169"/>
      <c r="C117" s="170"/>
      <c r="D117" s="171" t="s">
        <v>112</v>
      </c>
      <c r="E117" s="172"/>
      <c r="F117" s="172"/>
      <c r="G117" s="172"/>
      <c r="H117" s="172"/>
      <c r="I117" s="172"/>
      <c r="J117" s="173">
        <f>J593</f>
        <v>0</v>
      </c>
      <c r="K117" s="170"/>
      <c r="L117" s="174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hidden="1" s="9" customFormat="1" ht="24.96" customHeight="1">
      <c r="A118" s="9"/>
      <c r="B118" s="169"/>
      <c r="C118" s="170"/>
      <c r="D118" s="171" t="s">
        <v>113</v>
      </c>
      <c r="E118" s="172"/>
      <c r="F118" s="172"/>
      <c r="G118" s="172"/>
      <c r="H118" s="172"/>
      <c r="I118" s="172"/>
      <c r="J118" s="173">
        <f>J600</f>
        <v>0</v>
      </c>
      <c r="K118" s="170"/>
      <c r="L118" s="174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hidden="1" s="9" customFormat="1" ht="24.96" customHeight="1">
      <c r="A119" s="9"/>
      <c r="B119" s="169"/>
      <c r="C119" s="170"/>
      <c r="D119" s="171" t="s">
        <v>114</v>
      </c>
      <c r="E119" s="172"/>
      <c r="F119" s="172"/>
      <c r="G119" s="172"/>
      <c r="H119" s="172"/>
      <c r="I119" s="172"/>
      <c r="J119" s="173">
        <f>J603</f>
        <v>0</v>
      </c>
      <c r="K119" s="170"/>
      <c r="L119" s="174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hidden="1" s="2" customFormat="1" ht="21.84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hidden="1" s="2" customFormat="1" ht="6.96" customHeight="1">
      <c r="A121" s="35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hidden="1"/>
    <row r="123" hidden="1"/>
    <row r="124" hidden="1"/>
    <row r="125" s="2" customFormat="1" ht="6.96" customHeight="1">
      <c r="A125" s="35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4.96" customHeight="1">
      <c r="A126" s="35"/>
      <c r="B126" s="36"/>
      <c r="C126" s="20" t="s">
        <v>115</v>
      </c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16</v>
      </c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7"/>
      <c r="D129" s="37"/>
      <c r="E129" s="73" t="str">
        <f>E7</f>
        <v>Zázemí cestářství Radovesnice II</v>
      </c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20</v>
      </c>
      <c r="D131" s="37"/>
      <c r="E131" s="37"/>
      <c r="F131" s="24" t="str">
        <f>F10</f>
        <v>p.č. 600/2, 1892, 1172/1, 1172/6, k.ú. Radovesnice</v>
      </c>
      <c r="G131" s="37"/>
      <c r="H131" s="37"/>
      <c r="I131" s="29" t="s">
        <v>22</v>
      </c>
      <c r="J131" s="76" t="str">
        <f>IF(J10="","",J10)</f>
        <v>7.4.2026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40.05" customHeight="1">
      <c r="A133" s="35"/>
      <c r="B133" s="36"/>
      <c r="C133" s="29" t="s">
        <v>24</v>
      </c>
      <c r="D133" s="37"/>
      <c r="E133" s="37"/>
      <c r="F133" s="24" t="str">
        <f>E13</f>
        <v>Středočeský kraj, Zborovská 81/11</v>
      </c>
      <c r="G133" s="37"/>
      <c r="H133" s="37"/>
      <c r="I133" s="29" t="s">
        <v>30</v>
      </c>
      <c r="J133" s="33" t="str">
        <f>E19</f>
        <v>KFJ project s.r.o. - Ing.arch.Marta Frgalová</v>
      </c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5.15" customHeight="1">
      <c r="A134" s="35"/>
      <c r="B134" s="36"/>
      <c r="C134" s="29" t="s">
        <v>28</v>
      </c>
      <c r="D134" s="37"/>
      <c r="E134" s="37"/>
      <c r="F134" s="24" t="str">
        <f>IF(E16="","",E16)</f>
        <v>Vyplň údaj</v>
      </c>
      <c r="G134" s="37"/>
      <c r="H134" s="37"/>
      <c r="I134" s="29" t="s">
        <v>33</v>
      </c>
      <c r="J134" s="33" t="str">
        <f>E22</f>
        <v>KFJ project s.r.o.</v>
      </c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0.32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11" customFormat="1" ht="29.28" customHeight="1">
      <c r="A136" s="181"/>
      <c r="B136" s="182"/>
      <c r="C136" s="183" t="s">
        <v>116</v>
      </c>
      <c r="D136" s="184" t="s">
        <v>61</v>
      </c>
      <c r="E136" s="184" t="s">
        <v>57</v>
      </c>
      <c r="F136" s="184" t="s">
        <v>58</v>
      </c>
      <c r="G136" s="184" t="s">
        <v>117</v>
      </c>
      <c r="H136" s="184" t="s">
        <v>118</v>
      </c>
      <c r="I136" s="184" t="s">
        <v>119</v>
      </c>
      <c r="J136" s="184" t="s">
        <v>87</v>
      </c>
      <c r="K136" s="185" t="s">
        <v>120</v>
      </c>
      <c r="L136" s="186"/>
      <c r="M136" s="97" t="s">
        <v>1</v>
      </c>
      <c r="N136" s="98" t="s">
        <v>40</v>
      </c>
      <c r="O136" s="98" t="s">
        <v>121</v>
      </c>
      <c r="P136" s="98" t="s">
        <v>122</v>
      </c>
      <c r="Q136" s="98" t="s">
        <v>123</v>
      </c>
      <c r="R136" s="98" t="s">
        <v>124</v>
      </c>
      <c r="S136" s="98" t="s">
        <v>125</v>
      </c>
      <c r="T136" s="99" t="s">
        <v>126</v>
      </c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</row>
    <row r="137" s="2" customFormat="1" ht="22.8" customHeight="1">
      <c r="A137" s="35"/>
      <c r="B137" s="36"/>
      <c r="C137" s="104" t="s">
        <v>127</v>
      </c>
      <c r="D137" s="37"/>
      <c r="E137" s="37"/>
      <c r="F137" s="37"/>
      <c r="G137" s="37"/>
      <c r="H137" s="37"/>
      <c r="I137" s="37"/>
      <c r="J137" s="187">
        <f>BK137</f>
        <v>0</v>
      </c>
      <c r="K137" s="37"/>
      <c r="L137" s="41"/>
      <c r="M137" s="100"/>
      <c r="N137" s="188"/>
      <c r="O137" s="101"/>
      <c r="P137" s="189">
        <f>P138+P488+P586+P592+P593+P600+P603</f>
        <v>0</v>
      </c>
      <c r="Q137" s="101"/>
      <c r="R137" s="189">
        <f>R138+R488+R586+R592+R593+R600+R603</f>
        <v>368.27365626668251</v>
      </c>
      <c r="S137" s="101"/>
      <c r="T137" s="190">
        <f>T138+T488+T586+T592+T593+T600+T603</f>
        <v>0.28527369999999996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75</v>
      </c>
      <c r="AU137" s="14" t="s">
        <v>89</v>
      </c>
      <c r="BK137" s="191">
        <f>BK138+BK488+BK586+BK592+BK593+BK600+BK603</f>
        <v>0</v>
      </c>
    </row>
    <row r="138" s="12" customFormat="1" ht="25.92" customHeight="1">
      <c r="A138" s="12"/>
      <c r="B138" s="192"/>
      <c r="C138" s="193"/>
      <c r="D138" s="194" t="s">
        <v>75</v>
      </c>
      <c r="E138" s="195" t="s">
        <v>128</v>
      </c>
      <c r="F138" s="195" t="s">
        <v>129</v>
      </c>
      <c r="G138" s="193"/>
      <c r="H138" s="193"/>
      <c r="I138" s="196"/>
      <c r="J138" s="197">
        <f>BK138</f>
        <v>0</v>
      </c>
      <c r="K138" s="193"/>
      <c r="L138" s="198"/>
      <c r="M138" s="199"/>
      <c r="N138" s="200"/>
      <c r="O138" s="200"/>
      <c r="P138" s="201">
        <f>P139+P180+P218+P259+P263+P303+P377+P381+P444+P481</f>
        <v>0</v>
      </c>
      <c r="Q138" s="200"/>
      <c r="R138" s="201">
        <f>R139+R180+R218+R259+R263+R303+R377+R381+R444+R481</f>
        <v>367.43236067743248</v>
      </c>
      <c r="S138" s="200"/>
      <c r="T138" s="202">
        <f>T139+T180+T218+T259+T263+T303+T377+T381+T444+T481</f>
        <v>0.28527369999999996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3" t="s">
        <v>81</v>
      </c>
      <c r="AT138" s="204" t="s">
        <v>75</v>
      </c>
      <c r="AU138" s="204" t="s">
        <v>76</v>
      </c>
      <c r="AY138" s="203" t="s">
        <v>130</v>
      </c>
      <c r="BK138" s="205">
        <f>BK139+BK180+BK218+BK259+BK263+BK303+BK377+BK381+BK444+BK481</f>
        <v>0</v>
      </c>
    </row>
    <row r="139" s="12" customFormat="1" ht="22.8" customHeight="1">
      <c r="A139" s="12"/>
      <c r="B139" s="192"/>
      <c r="C139" s="193"/>
      <c r="D139" s="194" t="s">
        <v>75</v>
      </c>
      <c r="E139" s="206" t="s">
        <v>81</v>
      </c>
      <c r="F139" s="206" t="s">
        <v>131</v>
      </c>
      <c r="G139" s="193"/>
      <c r="H139" s="193"/>
      <c r="I139" s="196"/>
      <c r="J139" s="207">
        <f>BK139</f>
        <v>0</v>
      </c>
      <c r="K139" s="193"/>
      <c r="L139" s="198"/>
      <c r="M139" s="199"/>
      <c r="N139" s="200"/>
      <c r="O139" s="200"/>
      <c r="P139" s="201">
        <f>SUM(P140:P179)</f>
        <v>0</v>
      </c>
      <c r="Q139" s="200"/>
      <c r="R139" s="201">
        <f>SUM(R140:R179)</f>
        <v>63.555999999999997</v>
      </c>
      <c r="S139" s="200"/>
      <c r="T139" s="202">
        <f>SUM(T140:T179)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3" t="s">
        <v>81</v>
      </c>
      <c r="AT139" s="204" t="s">
        <v>75</v>
      </c>
      <c r="AU139" s="204" t="s">
        <v>81</v>
      </c>
      <c r="AY139" s="203" t="s">
        <v>130</v>
      </c>
      <c r="BK139" s="205">
        <f>SUM(BK140:BK179)</f>
        <v>0</v>
      </c>
    </row>
    <row r="140" s="2" customFormat="1" ht="33" customHeight="1">
      <c r="A140" s="35"/>
      <c r="B140" s="36"/>
      <c r="C140" s="208" t="s">
        <v>81</v>
      </c>
      <c r="D140" s="208" t="s">
        <v>132</v>
      </c>
      <c r="E140" s="209" t="s">
        <v>133</v>
      </c>
      <c r="F140" s="210" t="s">
        <v>134</v>
      </c>
      <c r="G140" s="211" t="s">
        <v>135</v>
      </c>
      <c r="H140" s="212">
        <v>21.797999999999998</v>
      </c>
      <c r="I140" s="213"/>
      <c r="J140" s="214">
        <f>ROUND(I140*H140,2)</f>
        <v>0</v>
      </c>
      <c r="K140" s="210" t="s">
        <v>136</v>
      </c>
      <c r="L140" s="41"/>
      <c r="M140" s="215" t="s">
        <v>1</v>
      </c>
      <c r="N140" s="216" t="s">
        <v>41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137</v>
      </c>
      <c r="AT140" s="219" t="s">
        <v>132</v>
      </c>
      <c r="AU140" s="219" t="s">
        <v>83</v>
      </c>
      <c r="AY140" s="14" t="s">
        <v>130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81</v>
      </c>
      <c r="BK140" s="220">
        <f>ROUND(I140*H140,2)</f>
        <v>0</v>
      </c>
      <c r="BL140" s="14" t="s">
        <v>137</v>
      </c>
      <c r="BM140" s="219" t="s">
        <v>138</v>
      </c>
    </row>
    <row r="141" s="2" customFormat="1">
      <c r="A141" s="35"/>
      <c r="B141" s="36"/>
      <c r="C141" s="37"/>
      <c r="D141" s="221" t="s">
        <v>139</v>
      </c>
      <c r="E141" s="37"/>
      <c r="F141" s="222" t="s">
        <v>134</v>
      </c>
      <c r="G141" s="37"/>
      <c r="H141" s="37"/>
      <c r="I141" s="223"/>
      <c r="J141" s="37"/>
      <c r="K141" s="37"/>
      <c r="L141" s="41"/>
      <c r="M141" s="224"/>
      <c r="N141" s="225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139</v>
      </c>
      <c r="AU141" s="14" t="s">
        <v>83</v>
      </c>
    </row>
    <row r="142" s="2" customFormat="1">
      <c r="A142" s="35"/>
      <c r="B142" s="36"/>
      <c r="C142" s="37"/>
      <c r="D142" s="226" t="s">
        <v>140</v>
      </c>
      <c r="E142" s="37"/>
      <c r="F142" s="227" t="s">
        <v>141</v>
      </c>
      <c r="G142" s="37"/>
      <c r="H142" s="37"/>
      <c r="I142" s="223"/>
      <c r="J142" s="37"/>
      <c r="K142" s="37"/>
      <c r="L142" s="41"/>
      <c r="M142" s="224"/>
      <c r="N142" s="225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140</v>
      </c>
      <c r="AU142" s="14" t="s">
        <v>83</v>
      </c>
    </row>
    <row r="143" s="2" customFormat="1" ht="24.15" customHeight="1">
      <c r="A143" s="35"/>
      <c r="B143" s="36"/>
      <c r="C143" s="208" t="s">
        <v>83</v>
      </c>
      <c r="D143" s="208" t="s">
        <v>132</v>
      </c>
      <c r="E143" s="209" t="s">
        <v>142</v>
      </c>
      <c r="F143" s="210" t="s">
        <v>143</v>
      </c>
      <c r="G143" s="211" t="s">
        <v>135</v>
      </c>
      <c r="H143" s="212">
        <v>22.236000000000001</v>
      </c>
      <c r="I143" s="213"/>
      <c r="J143" s="214">
        <f>ROUND(I143*H143,2)</f>
        <v>0</v>
      </c>
      <c r="K143" s="210" t="s">
        <v>136</v>
      </c>
      <c r="L143" s="41"/>
      <c r="M143" s="215" t="s">
        <v>1</v>
      </c>
      <c r="N143" s="216" t="s">
        <v>41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137</v>
      </c>
      <c r="AT143" s="219" t="s">
        <v>132</v>
      </c>
      <c r="AU143" s="219" t="s">
        <v>83</v>
      </c>
      <c r="AY143" s="14" t="s">
        <v>130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81</v>
      </c>
      <c r="BK143" s="220">
        <f>ROUND(I143*H143,2)</f>
        <v>0</v>
      </c>
      <c r="BL143" s="14" t="s">
        <v>137</v>
      </c>
      <c r="BM143" s="219" t="s">
        <v>144</v>
      </c>
    </row>
    <row r="144" s="2" customFormat="1">
      <c r="A144" s="35"/>
      <c r="B144" s="36"/>
      <c r="C144" s="37"/>
      <c r="D144" s="221" t="s">
        <v>139</v>
      </c>
      <c r="E144" s="37"/>
      <c r="F144" s="222" t="s">
        <v>143</v>
      </c>
      <c r="G144" s="37"/>
      <c r="H144" s="37"/>
      <c r="I144" s="223"/>
      <c r="J144" s="37"/>
      <c r="K144" s="37"/>
      <c r="L144" s="41"/>
      <c r="M144" s="224"/>
      <c r="N144" s="225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139</v>
      </c>
      <c r="AU144" s="14" t="s">
        <v>83</v>
      </c>
    </row>
    <row r="145" s="2" customFormat="1">
      <c r="A145" s="35"/>
      <c r="B145" s="36"/>
      <c r="C145" s="37"/>
      <c r="D145" s="226" t="s">
        <v>140</v>
      </c>
      <c r="E145" s="37"/>
      <c r="F145" s="227" t="s">
        <v>145</v>
      </c>
      <c r="G145" s="37"/>
      <c r="H145" s="37"/>
      <c r="I145" s="223"/>
      <c r="J145" s="37"/>
      <c r="K145" s="37"/>
      <c r="L145" s="41"/>
      <c r="M145" s="224"/>
      <c r="N145" s="225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140</v>
      </c>
      <c r="AU145" s="14" t="s">
        <v>83</v>
      </c>
    </row>
    <row r="146" s="2" customFormat="1" ht="33" customHeight="1">
      <c r="A146" s="35"/>
      <c r="B146" s="36"/>
      <c r="C146" s="208" t="s">
        <v>146</v>
      </c>
      <c r="D146" s="208" t="s">
        <v>132</v>
      </c>
      <c r="E146" s="209" t="s">
        <v>147</v>
      </c>
      <c r="F146" s="210" t="s">
        <v>148</v>
      </c>
      <c r="G146" s="211" t="s">
        <v>135</v>
      </c>
      <c r="H146" s="212">
        <v>60.726999999999997</v>
      </c>
      <c r="I146" s="213"/>
      <c r="J146" s="214">
        <f>ROUND(I146*H146,2)</f>
        <v>0</v>
      </c>
      <c r="K146" s="210" t="s">
        <v>136</v>
      </c>
      <c r="L146" s="41"/>
      <c r="M146" s="215" t="s">
        <v>1</v>
      </c>
      <c r="N146" s="216" t="s">
        <v>41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9" t="s">
        <v>137</v>
      </c>
      <c r="AT146" s="219" t="s">
        <v>132</v>
      </c>
      <c r="AU146" s="219" t="s">
        <v>83</v>
      </c>
      <c r="AY146" s="14" t="s">
        <v>130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4" t="s">
        <v>81</v>
      </c>
      <c r="BK146" s="220">
        <f>ROUND(I146*H146,2)</f>
        <v>0</v>
      </c>
      <c r="BL146" s="14" t="s">
        <v>137</v>
      </c>
      <c r="BM146" s="219" t="s">
        <v>149</v>
      </c>
    </row>
    <row r="147" s="2" customFormat="1">
      <c r="A147" s="35"/>
      <c r="B147" s="36"/>
      <c r="C147" s="37"/>
      <c r="D147" s="221" t="s">
        <v>139</v>
      </c>
      <c r="E147" s="37"/>
      <c r="F147" s="222" t="s">
        <v>148</v>
      </c>
      <c r="G147" s="37"/>
      <c r="H147" s="37"/>
      <c r="I147" s="223"/>
      <c r="J147" s="37"/>
      <c r="K147" s="37"/>
      <c r="L147" s="41"/>
      <c r="M147" s="224"/>
      <c r="N147" s="225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139</v>
      </c>
      <c r="AU147" s="14" t="s">
        <v>83</v>
      </c>
    </row>
    <row r="148" s="2" customFormat="1">
      <c r="A148" s="35"/>
      <c r="B148" s="36"/>
      <c r="C148" s="37"/>
      <c r="D148" s="226" t="s">
        <v>140</v>
      </c>
      <c r="E148" s="37"/>
      <c r="F148" s="227" t="s">
        <v>150</v>
      </c>
      <c r="G148" s="37"/>
      <c r="H148" s="37"/>
      <c r="I148" s="223"/>
      <c r="J148" s="37"/>
      <c r="K148" s="37"/>
      <c r="L148" s="41"/>
      <c r="M148" s="224"/>
      <c r="N148" s="225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140</v>
      </c>
      <c r="AU148" s="14" t="s">
        <v>83</v>
      </c>
    </row>
    <row r="149" s="2" customFormat="1" ht="37.8" customHeight="1">
      <c r="A149" s="35"/>
      <c r="B149" s="36"/>
      <c r="C149" s="208" t="s">
        <v>137</v>
      </c>
      <c r="D149" s="208" t="s">
        <v>132</v>
      </c>
      <c r="E149" s="209" t="s">
        <v>151</v>
      </c>
      <c r="F149" s="210" t="s">
        <v>152</v>
      </c>
      <c r="G149" s="211" t="s">
        <v>135</v>
      </c>
      <c r="H149" s="212">
        <v>89.352999999999994</v>
      </c>
      <c r="I149" s="213"/>
      <c r="J149" s="214">
        <f>ROUND(I149*H149,2)</f>
        <v>0</v>
      </c>
      <c r="K149" s="210" t="s">
        <v>1</v>
      </c>
      <c r="L149" s="41"/>
      <c r="M149" s="215" t="s">
        <v>1</v>
      </c>
      <c r="N149" s="216" t="s">
        <v>41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137</v>
      </c>
      <c r="AT149" s="219" t="s">
        <v>132</v>
      </c>
      <c r="AU149" s="219" t="s">
        <v>83</v>
      </c>
      <c r="AY149" s="14" t="s">
        <v>130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81</v>
      </c>
      <c r="BK149" s="220">
        <f>ROUND(I149*H149,2)</f>
        <v>0</v>
      </c>
      <c r="BL149" s="14" t="s">
        <v>137</v>
      </c>
      <c r="BM149" s="219" t="s">
        <v>153</v>
      </c>
    </row>
    <row r="150" s="2" customFormat="1">
      <c r="A150" s="35"/>
      <c r="B150" s="36"/>
      <c r="C150" s="37"/>
      <c r="D150" s="221" t="s">
        <v>139</v>
      </c>
      <c r="E150" s="37"/>
      <c r="F150" s="222" t="s">
        <v>154</v>
      </c>
      <c r="G150" s="37"/>
      <c r="H150" s="37"/>
      <c r="I150" s="223"/>
      <c r="J150" s="37"/>
      <c r="K150" s="37"/>
      <c r="L150" s="41"/>
      <c r="M150" s="224"/>
      <c r="N150" s="225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139</v>
      </c>
      <c r="AU150" s="14" t="s">
        <v>83</v>
      </c>
    </row>
    <row r="151" s="2" customFormat="1" ht="24.15" customHeight="1">
      <c r="A151" s="35"/>
      <c r="B151" s="36"/>
      <c r="C151" s="208" t="s">
        <v>155</v>
      </c>
      <c r="D151" s="208" t="s">
        <v>132</v>
      </c>
      <c r="E151" s="209" t="s">
        <v>156</v>
      </c>
      <c r="F151" s="210" t="s">
        <v>157</v>
      </c>
      <c r="G151" s="211" t="s">
        <v>135</v>
      </c>
      <c r="H151" s="212">
        <v>89.352999999999994</v>
      </c>
      <c r="I151" s="213"/>
      <c r="J151" s="214">
        <f>ROUND(I151*H151,2)</f>
        <v>0</v>
      </c>
      <c r="K151" s="210" t="s">
        <v>136</v>
      </c>
      <c r="L151" s="41"/>
      <c r="M151" s="215" t="s">
        <v>1</v>
      </c>
      <c r="N151" s="216" t="s">
        <v>41</v>
      </c>
      <c r="O151" s="88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9" t="s">
        <v>137</v>
      </c>
      <c r="AT151" s="219" t="s">
        <v>132</v>
      </c>
      <c r="AU151" s="219" t="s">
        <v>83</v>
      </c>
      <c r="AY151" s="14" t="s">
        <v>130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4" t="s">
        <v>81</v>
      </c>
      <c r="BK151" s="220">
        <f>ROUND(I151*H151,2)</f>
        <v>0</v>
      </c>
      <c r="BL151" s="14" t="s">
        <v>137</v>
      </c>
      <c r="BM151" s="219" t="s">
        <v>158</v>
      </c>
    </row>
    <row r="152" s="2" customFormat="1">
      <c r="A152" s="35"/>
      <c r="B152" s="36"/>
      <c r="C152" s="37"/>
      <c r="D152" s="221" t="s">
        <v>139</v>
      </c>
      <c r="E152" s="37"/>
      <c r="F152" s="222" t="s">
        <v>157</v>
      </c>
      <c r="G152" s="37"/>
      <c r="H152" s="37"/>
      <c r="I152" s="223"/>
      <c r="J152" s="37"/>
      <c r="K152" s="37"/>
      <c r="L152" s="41"/>
      <c r="M152" s="224"/>
      <c r="N152" s="225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139</v>
      </c>
      <c r="AU152" s="14" t="s">
        <v>83</v>
      </c>
    </row>
    <row r="153" s="2" customFormat="1">
      <c r="A153" s="35"/>
      <c r="B153" s="36"/>
      <c r="C153" s="37"/>
      <c r="D153" s="226" t="s">
        <v>140</v>
      </c>
      <c r="E153" s="37"/>
      <c r="F153" s="227" t="s">
        <v>159</v>
      </c>
      <c r="G153" s="37"/>
      <c r="H153" s="37"/>
      <c r="I153" s="223"/>
      <c r="J153" s="37"/>
      <c r="K153" s="37"/>
      <c r="L153" s="41"/>
      <c r="M153" s="224"/>
      <c r="N153" s="225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140</v>
      </c>
      <c r="AU153" s="14" t="s">
        <v>83</v>
      </c>
    </row>
    <row r="154" s="2" customFormat="1" ht="33" customHeight="1">
      <c r="A154" s="35"/>
      <c r="B154" s="36"/>
      <c r="C154" s="208" t="s">
        <v>160</v>
      </c>
      <c r="D154" s="208" t="s">
        <v>132</v>
      </c>
      <c r="E154" s="209" t="s">
        <v>161</v>
      </c>
      <c r="F154" s="210" t="s">
        <v>162</v>
      </c>
      <c r="G154" s="211" t="s">
        <v>163</v>
      </c>
      <c r="H154" s="212">
        <v>160.83500000000001</v>
      </c>
      <c r="I154" s="213"/>
      <c r="J154" s="214">
        <f>ROUND(I154*H154,2)</f>
        <v>0</v>
      </c>
      <c r="K154" s="210" t="s">
        <v>136</v>
      </c>
      <c r="L154" s="41"/>
      <c r="M154" s="215" t="s">
        <v>1</v>
      </c>
      <c r="N154" s="216" t="s">
        <v>41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9" t="s">
        <v>137</v>
      </c>
      <c r="AT154" s="219" t="s">
        <v>132</v>
      </c>
      <c r="AU154" s="219" t="s">
        <v>83</v>
      </c>
      <c r="AY154" s="14" t="s">
        <v>130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4" t="s">
        <v>81</v>
      </c>
      <c r="BK154" s="220">
        <f>ROUND(I154*H154,2)</f>
        <v>0</v>
      </c>
      <c r="BL154" s="14" t="s">
        <v>137</v>
      </c>
      <c r="BM154" s="219" t="s">
        <v>164</v>
      </c>
    </row>
    <row r="155" s="2" customFormat="1">
      <c r="A155" s="35"/>
      <c r="B155" s="36"/>
      <c r="C155" s="37"/>
      <c r="D155" s="221" t="s">
        <v>139</v>
      </c>
      <c r="E155" s="37"/>
      <c r="F155" s="222" t="s">
        <v>162</v>
      </c>
      <c r="G155" s="37"/>
      <c r="H155" s="37"/>
      <c r="I155" s="223"/>
      <c r="J155" s="37"/>
      <c r="K155" s="37"/>
      <c r="L155" s="41"/>
      <c r="M155" s="224"/>
      <c r="N155" s="225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139</v>
      </c>
      <c r="AU155" s="14" t="s">
        <v>83</v>
      </c>
    </row>
    <row r="156" s="2" customFormat="1">
      <c r="A156" s="35"/>
      <c r="B156" s="36"/>
      <c r="C156" s="37"/>
      <c r="D156" s="226" t="s">
        <v>140</v>
      </c>
      <c r="E156" s="37"/>
      <c r="F156" s="227" t="s">
        <v>165</v>
      </c>
      <c r="G156" s="37"/>
      <c r="H156" s="37"/>
      <c r="I156" s="223"/>
      <c r="J156" s="37"/>
      <c r="K156" s="37"/>
      <c r="L156" s="41"/>
      <c r="M156" s="224"/>
      <c r="N156" s="225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140</v>
      </c>
      <c r="AU156" s="14" t="s">
        <v>83</v>
      </c>
    </row>
    <row r="157" s="2" customFormat="1" ht="16.5" customHeight="1">
      <c r="A157" s="35"/>
      <c r="B157" s="36"/>
      <c r="C157" s="208" t="s">
        <v>166</v>
      </c>
      <c r="D157" s="208" t="s">
        <v>132</v>
      </c>
      <c r="E157" s="209" t="s">
        <v>167</v>
      </c>
      <c r="F157" s="210" t="s">
        <v>168</v>
      </c>
      <c r="G157" s="211" t="s">
        <v>135</v>
      </c>
      <c r="H157" s="212">
        <v>89.352999999999994</v>
      </c>
      <c r="I157" s="213"/>
      <c r="J157" s="214">
        <f>ROUND(I157*H157,2)</f>
        <v>0</v>
      </c>
      <c r="K157" s="210" t="s">
        <v>136</v>
      </c>
      <c r="L157" s="41"/>
      <c r="M157" s="215" t="s">
        <v>1</v>
      </c>
      <c r="N157" s="216" t="s">
        <v>41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9" t="s">
        <v>137</v>
      </c>
      <c r="AT157" s="219" t="s">
        <v>132</v>
      </c>
      <c r="AU157" s="219" t="s">
        <v>83</v>
      </c>
      <c r="AY157" s="14" t="s">
        <v>130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4" t="s">
        <v>81</v>
      </c>
      <c r="BK157" s="220">
        <f>ROUND(I157*H157,2)</f>
        <v>0</v>
      </c>
      <c r="BL157" s="14" t="s">
        <v>137</v>
      </c>
      <c r="BM157" s="219" t="s">
        <v>169</v>
      </c>
    </row>
    <row r="158" s="2" customFormat="1">
      <c r="A158" s="35"/>
      <c r="B158" s="36"/>
      <c r="C158" s="37"/>
      <c r="D158" s="221" t="s">
        <v>139</v>
      </c>
      <c r="E158" s="37"/>
      <c r="F158" s="222" t="s">
        <v>168</v>
      </c>
      <c r="G158" s="37"/>
      <c r="H158" s="37"/>
      <c r="I158" s="223"/>
      <c r="J158" s="37"/>
      <c r="K158" s="37"/>
      <c r="L158" s="41"/>
      <c r="M158" s="224"/>
      <c r="N158" s="225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139</v>
      </c>
      <c r="AU158" s="14" t="s">
        <v>83</v>
      </c>
    </row>
    <row r="159" s="2" customFormat="1">
      <c r="A159" s="35"/>
      <c r="B159" s="36"/>
      <c r="C159" s="37"/>
      <c r="D159" s="226" t="s">
        <v>140</v>
      </c>
      <c r="E159" s="37"/>
      <c r="F159" s="227" t="s">
        <v>170</v>
      </c>
      <c r="G159" s="37"/>
      <c r="H159" s="37"/>
      <c r="I159" s="223"/>
      <c r="J159" s="37"/>
      <c r="K159" s="37"/>
      <c r="L159" s="41"/>
      <c r="M159" s="224"/>
      <c r="N159" s="225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140</v>
      </c>
      <c r="AU159" s="14" t="s">
        <v>83</v>
      </c>
    </row>
    <row r="160" s="2" customFormat="1" ht="24.15" customHeight="1">
      <c r="A160" s="35"/>
      <c r="B160" s="36"/>
      <c r="C160" s="208" t="s">
        <v>171</v>
      </c>
      <c r="D160" s="208" t="s">
        <v>132</v>
      </c>
      <c r="E160" s="209" t="s">
        <v>172</v>
      </c>
      <c r="F160" s="210" t="s">
        <v>173</v>
      </c>
      <c r="G160" s="211" t="s">
        <v>135</v>
      </c>
      <c r="H160" s="212">
        <v>24.608000000000001</v>
      </c>
      <c r="I160" s="213"/>
      <c r="J160" s="214">
        <f>ROUND(I160*H160,2)</f>
        <v>0</v>
      </c>
      <c r="K160" s="210" t="s">
        <v>136</v>
      </c>
      <c r="L160" s="41"/>
      <c r="M160" s="215" t="s">
        <v>1</v>
      </c>
      <c r="N160" s="216" t="s">
        <v>41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9" t="s">
        <v>137</v>
      </c>
      <c r="AT160" s="219" t="s">
        <v>132</v>
      </c>
      <c r="AU160" s="219" t="s">
        <v>83</v>
      </c>
      <c r="AY160" s="14" t="s">
        <v>130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14" t="s">
        <v>81</v>
      </c>
      <c r="BK160" s="220">
        <f>ROUND(I160*H160,2)</f>
        <v>0</v>
      </c>
      <c r="BL160" s="14" t="s">
        <v>137</v>
      </c>
      <c r="BM160" s="219" t="s">
        <v>174</v>
      </c>
    </row>
    <row r="161" s="2" customFormat="1">
      <c r="A161" s="35"/>
      <c r="B161" s="36"/>
      <c r="C161" s="37"/>
      <c r="D161" s="221" t="s">
        <v>139</v>
      </c>
      <c r="E161" s="37"/>
      <c r="F161" s="222" t="s">
        <v>173</v>
      </c>
      <c r="G161" s="37"/>
      <c r="H161" s="37"/>
      <c r="I161" s="223"/>
      <c r="J161" s="37"/>
      <c r="K161" s="37"/>
      <c r="L161" s="41"/>
      <c r="M161" s="224"/>
      <c r="N161" s="225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139</v>
      </c>
      <c r="AU161" s="14" t="s">
        <v>83</v>
      </c>
    </row>
    <row r="162" s="2" customFormat="1">
      <c r="A162" s="35"/>
      <c r="B162" s="36"/>
      <c r="C162" s="37"/>
      <c r="D162" s="226" t="s">
        <v>140</v>
      </c>
      <c r="E162" s="37"/>
      <c r="F162" s="227" t="s">
        <v>175</v>
      </c>
      <c r="G162" s="37"/>
      <c r="H162" s="37"/>
      <c r="I162" s="223"/>
      <c r="J162" s="37"/>
      <c r="K162" s="37"/>
      <c r="L162" s="41"/>
      <c r="M162" s="224"/>
      <c r="N162" s="225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140</v>
      </c>
      <c r="AU162" s="14" t="s">
        <v>83</v>
      </c>
    </row>
    <row r="163" s="2" customFormat="1" ht="16.5" customHeight="1">
      <c r="A163" s="35"/>
      <c r="B163" s="36"/>
      <c r="C163" s="228" t="s">
        <v>176</v>
      </c>
      <c r="D163" s="228" t="s">
        <v>177</v>
      </c>
      <c r="E163" s="229" t="s">
        <v>178</v>
      </c>
      <c r="F163" s="230" t="s">
        <v>179</v>
      </c>
      <c r="G163" s="231" t="s">
        <v>163</v>
      </c>
      <c r="H163" s="232">
        <v>18.399999999999999</v>
      </c>
      <c r="I163" s="233"/>
      <c r="J163" s="234">
        <f>ROUND(I163*H163,2)</f>
        <v>0</v>
      </c>
      <c r="K163" s="230" t="s">
        <v>136</v>
      </c>
      <c r="L163" s="235"/>
      <c r="M163" s="236" t="s">
        <v>1</v>
      </c>
      <c r="N163" s="237" t="s">
        <v>41</v>
      </c>
      <c r="O163" s="88"/>
      <c r="P163" s="217">
        <f>O163*H163</f>
        <v>0</v>
      </c>
      <c r="Q163" s="217">
        <v>1</v>
      </c>
      <c r="R163" s="217">
        <f>Q163*H163</f>
        <v>18.399999999999999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166</v>
      </c>
      <c r="AT163" s="219" t="s">
        <v>177</v>
      </c>
      <c r="AU163" s="219" t="s">
        <v>83</v>
      </c>
      <c r="AY163" s="14" t="s">
        <v>130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81</v>
      </c>
      <c r="BK163" s="220">
        <f>ROUND(I163*H163,2)</f>
        <v>0</v>
      </c>
      <c r="BL163" s="14" t="s">
        <v>137</v>
      </c>
      <c r="BM163" s="219" t="s">
        <v>180</v>
      </c>
    </row>
    <row r="164" s="2" customFormat="1">
      <c r="A164" s="35"/>
      <c r="B164" s="36"/>
      <c r="C164" s="37"/>
      <c r="D164" s="221" t="s">
        <v>139</v>
      </c>
      <c r="E164" s="37"/>
      <c r="F164" s="222" t="s">
        <v>179</v>
      </c>
      <c r="G164" s="37"/>
      <c r="H164" s="37"/>
      <c r="I164" s="223"/>
      <c r="J164" s="37"/>
      <c r="K164" s="37"/>
      <c r="L164" s="41"/>
      <c r="M164" s="224"/>
      <c r="N164" s="225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139</v>
      </c>
      <c r="AU164" s="14" t="s">
        <v>83</v>
      </c>
    </row>
    <row r="165" s="2" customFormat="1" ht="24.15" customHeight="1">
      <c r="A165" s="35"/>
      <c r="B165" s="36"/>
      <c r="C165" s="208" t="s">
        <v>181</v>
      </c>
      <c r="D165" s="208" t="s">
        <v>132</v>
      </c>
      <c r="E165" s="209" t="s">
        <v>182</v>
      </c>
      <c r="F165" s="210" t="s">
        <v>183</v>
      </c>
      <c r="G165" s="211" t="s">
        <v>135</v>
      </c>
      <c r="H165" s="212">
        <v>16.800000000000001</v>
      </c>
      <c r="I165" s="213"/>
      <c r="J165" s="214">
        <f>ROUND(I165*H165,2)</f>
        <v>0</v>
      </c>
      <c r="K165" s="210" t="s">
        <v>136</v>
      </c>
      <c r="L165" s="41"/>
      <c r="M165" s="215" t="s">
        <v>1</v>
      </c>
      <c r="N165" s="216" t="s">
        <v>41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9" t="s">
        <v>137</v>
      </c>
      <c r="AT165" s="219" t="s">
        <v>132</v>
      </c>
      <c r="AU165" s="219" t="s">
        <v>83</v>
      </c>
      <c r="AY165" s="14" t="s">
        <v>130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4" t="s">
        <v>81</v>
      </c>
      <c r="BK165" s="220">
        <f>ROUND(I165*H165,2)</f>
        <v>0</v>
      </c>
      <c r="BL165" s="14" t="s">
        <v>137</v>
      </c>
      <c r="BM165" s="219" t="s">
        <v>184</v>
      </c>
    </row>
    <row r="166" s="2" customFormat="1">
      <c r="A166" s="35"/>
      <c r="B166" s="36"/>
      <c r="C166" s="37"/>
      <c r="D166" s="221" t="s">
        <v>139</v>
      </c>
      <c r="E166" s="37"/>
      <c r="F166" s="222" t="s">
        <v>183</v>
      </c>
      <c r="G166" s="37"/>
      <c r="H166" s="37"/>
      <c r="I166" s="223"/>
      <c r="J166" s="37"/>
      <c r="K166" s="37"/>
      <c r="L166" s="41"/>
      <c r="M166" s="224"/>
      <c r="N166" s="225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139</v>
      </c>
      <c r="AU166" s="14" t="s">
        <v>83</v>
      </c>
    </row>
    <row r="167" s="2" customFormat="1">
      <c r="A167" s="35"/>
      <c r="B167" s="36"/>
      <c r="C167" s="37"/>
      <c r="D167" s="226" t="s">
        <v>140</v>
      </c>
      <c r="E167" s="37"/>
      <c r="F167" s="227" t="s">
        <v>185</v>
      </c>
      <c r="G167" s="37"/>
      <c r="H167" s="37"/>
      <c r="I167" s="223"/>
      <c r="J167" s="37"/>
      <c r="K167" s="37"/>
      <c r="L167" s="41"/>
      <c r="M167" s="224"/>
      <c r="N167" s="225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140</v>
      </c>
      <c r="AU167" s="14" t="s">
        <v>83</v>
      </c>
    </row>
    <row r="168" s="2" customFormat="1">
      <c r="A168" s="35"/>
      <c r="B168" s="36"/>
      <c r="C168" s="37"/>
      <c r="D168" s="221" t="s">
        <v>186</v>
      </c>
      <c r="E168" s="37"/>
      <c r="F168" s="238" t="s">
        <v>187</v>
      </c>
      <c r="G168" s="37"/>
      <c r="H168" s="37"/>
      <c r="I168" s="223"/>
      <c r="J168" s="37"/>
      <c r="K168" s="37"/>
      <c r="L168" s="41"/>
      <c r="M168" s="224"/>
      <c r="N168" s="225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186</v>
      </c>
      <c r="AU168" s="14" t="s">
        <v>83</v>
      </c>
    </row>
    <row r="169" s="2" customFormat="1" ht="16.5" customHeight="1">
      <c r="A169" s="35"/>
      <c r="B169" s="36"/>
      <c r="C169" s="228" t="s">
        <v>8</v>
      </c>
      <c r="D169" s="228" t="s">
        <v>177</v>
      </c>
      <c r="E169" s="229" t="s">
        <v>188</v>
      </c>
      <c r="F169" s="230" t="s">
        <v>189</v>
      </c>
      <c r="G169" s="231" t="s">
        <v>163</v>
      </c>
      <c r="H169" s="232">
        <v>33.600000000000001</v>
      </c>
      <c r="I169" s="233"/>
      <c r="J169" s="234">
        <f>ROUND(I169*H169,2)</f>
        <v>0</v>
      </c>
      <c r="K169" s="230" t="s">
        <v>136</v>
      </c>
      <c r="L169" s="235"/>
      <c r="M169" s="236" t="s">
        <v>1</v>
      </c>
      <c r="N169" s="237" t="s">
        <v>41</v>
      </c>
      <c r="O169" s="88"/>
      <c r="P169" s="217">
        <f>O169*H169</f>
        <v>0</v>
      </c>
      <c r="Q169" s="217">
        <v>1</v>
      </c>
      <c r="R169" s="217">
        <f>Q169*H169</f>
        <v>33.600000000000001</v>
      </c>
      <c r="S169" s="217">
        <v>0</v>
      </c>
      <c r="T169" s="21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9" t="s">
        <v>166</v>
      </c>
      <c r="AT169" s="219" t="s">
        <v>177</v>
      </c>
      <c r="AU169" s="219" t="s">
        <v>83</v>
      </c>
      <c r="AY169" s="14" t="s">
        <v>130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4" t="s">
        <v>81</v>
      </c>
      <c r="BK169" s="220">
        <f>ROUND(I169*H169,2)</f>
        <v>0</v>
      </c>
      <c r="BL169" s="14" t="s">
        <v>137</v>
      </c>
      <c r="BM169" s="219" t="s">
        <v>190</v>
      </c>
    </row>
    <row r="170" s="2" customFormat="1">
      <c r="A170" s="35"/>
      <c r="B170" s="36"/>
      <c r="C170" s="37"/>
      <c r="D170" s="221" t="s">
        <v>139</v>
      </c>
      <c r="E170" s="37"/>
      <c r="F170" s="222" t="s">
        <v>189</v>
      </c>
      <c r="G170" s="37"/>
      <c r="H170" s="37"/>
      <c r="I170" s="223"/>
      <c r="J170" s="37"/>
      <c r="K170" s="37"/>
      <c r="L170" s="41"/>
      <c r="M170" s="224"/>
      <c r="N170" s="225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139</v>
      </c>
      <c r="AU170" s="14" t="s">
        <v>83</v>
      </c>
    </row>
    <row r="171" s="2" customFormat="1" ht="24.15" customHeight="1">
      <c r="A171" s="35"/>
      <c r="B171" s="36"/>
      <c r="C171" s="208" t="s">
        <v>191</v>
      </c>
      <c r="D171" s="208" t="s">
        <v>132</v>
      </c>
      <c r="E171" s="209" t="s">
        <v>182</v>
      </c>
      <c r="F171" s="210" t="s">
        <v>183</v>
      </c>
      <c r="G171" s="211" t="s">
        <v>135</v>
      </c>
      <c r="H171" s="212">
        <v>5.7779999999999996</v>
      </c>
      <c r="I171" s="213"/>
      <c r="J171" s="214">
        <f>ROUND(I171*H171,2)</f>
        <v>0</v>
      </c>
      <c r="K171" s="210" t="s">
        <v>136</v>
      </c>
      <c r="L171" s="41"/>
      <c r="M171" s="215" t="s">
        <v>1</v>
      </c>
      <c r="N171" s="216" t="s">
        <v>41</v>
      </c>
      <c r="O171" s="88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9" t="s">
        <v>137</v>
      </c>
      <c r="AT171" s="219" t="s">
        <v>132</v>
      </c>
      <c r="AU171" s="219" t="s">
        <v>83</v>
      </c>
      <c r="AY171" s="14" t="s">
        <v>130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14" t="s">
        <v>81</v>
      </c>
      <c r="BK171" s="220">
        <f>ROUND(I171*H171,2)</f>
        <v>0</v>
      </c>
      <c r="BL171" s="14" t="s">
        <v>137</v>
      </c>
      <c r="BM171" s="219" t="s">
        <v>192</v>
      </c>
    </row>
    <row r="172" s="2" customFormat="1">
      <c r="A172" s="35"/>
      <c r="B172" s="36"/>
      <c r="C172" s="37"/>
      <c r="D172" s="221" t="s">
        <v>139</v>
      </c>
      <c r="E172" s="37"/>
      <c r="F172" s="222" t="s">
        <v>183</v>
      </c>
      <c r="G172" s="37"/>
      <c r="H172" s="37"/>
      <c r="I172" s="223"/>
      <c r="J172" s="37"/>
      <c r="K172" s="37"/>
      <c r="L172" s="41"/>
      <c r="M172" s="224"/>
      <c r="N172" s="225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139</v>
      </c>
      <c r="AU172" s="14" t="s">
        <v>83</v>
      </c>
    </row>
    <row r="173" s="2" customFormat="1">
      <c r="A173" s="35"/>
      <c r="B173" s="36"/>
      <c r="C173" s="37"/>
      <c r="D173" s="226" t="s">
        <v>140</v>
      </c>
      <c r="E173" s="37"/>
      <c r="F173" s="227" t="s">
        <v>185</v>
      </c>
      <c r="G173" s="37"/>
      <c r="H173" s="37"/>
      <c r="I173" s="223"/>
      <c r="J173" s="37"/>
      <c r="K173" s="37"/>
      <c r="L173" s="41"/>
      <c r="M173" s="224"/>
      <c r="N173" s="225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140</v>
      </c>
      <c r="AU173" s="14" t="s">
        <v>83</v>
      </c>
    </row>
    <row r="174" s="2" customFormat="1">
      <c r="A174" s="35"/>
      <c r="B174" s="36"/>
      <c r="C174" s="37"/>
      <c r="D174" s="221" t="s">
        <v>186</v>
      </c>
      <c r="E174" s="37"/>
      <c r="F174" s="238" t="s">
        <v>193</v>
      </c>
      <c r="G174" s="37"/>
      <c r="H174" s="37"/>
      <c r="I174" s="223"/>
      <c r="J174" s="37"/>
      <c r="K174" s="37"/>
      <c r="L174" s="41"/>
      <c r="M174" s="224"/>
      <c r="N174" s="225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186</v>
      </c>
      <c r="AU174" s="14" t="s">
        <v>83</v>
      </c>
    </row>
    <row r="175" s="2" customFormat="1" ht="16.5" customHeight="1">
      <c r="A175" s="35"/>
      <c r="B175" s="36"/>
      <c r="C175" s="228" t="s">
        <v>194</v>
      </c>
      <c r="D175" s="228" t="s">
        <v>177</v>
      </c>
      <c r="E175" s="229" t="s">
        <v>195</v>
      </c>
      <c r="F175" s="230" t="s">
        <v>196</v>
      </c>
      <c r="G175" s="231" t="s">
        <v>163</v>
      </c>
      <c r="H175" s="232">
        <v>11.555999999999999</v>
      </c>
      <c r="I175" s="233"/>
      <c r="J175" s="234">
        <f>ROUND(I175*H175,2)</f>
        <v>0</v>
      </c>
      <c r="K175" s="230" t="s">
        <v>136</v>
      </c>
      <c r="L175" s="235"/>
      <c r="M175" s="236" t="s">
        <v>1</v>
      </c>
      <c r="N175" s="237" t="s">
        <v>41</v>
      </c>
      <c r="O175" s="88"/>
      <c r="P175" s="217">
        <f>O175*H175</f>
        <v>0</v>
      </c>
      <c r="Q175" s="217">
        <v>1</v>
      </c>
      <c r="R175" s="217">
        <f>Q175*H175</f>
        <v>11.555999999999999</v>
      </c>
      <c r="S175" s="217">
        <v>0</v>
      </c>
      <c r="T175" s="21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9" t="s">
        <v>166</v>
      </c>
      <c r="AT175" s="219" t="s">
        <v>177</v>
      </c>
      <c r="AU175" s="219" t="s">
        <v>83</v>
      </c>
      <c r="AY175" s="14" t="s">
        <v>130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4" t="s">
        <v>81</v>
      </c>
      <c r="BK175" s="220">
        <f>ROUND(I175*H175,2)</f>
        <v>0</v>
      </c>
      <c r="BL175" s="14" t="s">
        <v>137</v>
      </c>
      <c r="BM175" s="219" t="s">
        <v>197</v>
      </c>
    </row>
    <row r="176" s="2" customFormat="1">
      <c r="A176" s="35"/>
      <c r="B176" s="36"/>
      <c r="C176" s="37"/>
      <c r="D176" s="221" t="s">
        <v>139</v>
      </c>
      <c r="E176" s="37"/>
      <c r="F176" s="222" t="s">
        <v>196</v>
      </c>
      <c r="G176" s="37"/>
      <c r="H176" s="37"/>
      <c r="I176" s="223"/>
      <c r="J176" s="37"/>
      <c r="K176" s="37"/>
      <c r="L176" s="41"/>
      <c r="M176" s="224"/>
      <c r="N176" s="225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139</v>
      </c>
      <c r="AU176" s="14" t="s">
        <v>83</v>
      </c>
    </row>
    <row r="177" s="2" customFormat="1" ht="37.8" customHeight="1">
      <c r="A177" s="35"/>
      <c r="B177" s="36"/>
      <c r="C177" s="208" t="s">
        <v>198</v>
      </c>
      <c r="D177" s="208" t="s">
        <v>132</v>
      </c>
      <c r="E177" s="209" t="s">
        <v>199</v>
      </c>
      <c r="F177" s="210" t="s">
        <v>200</v>
      </c>
      <c r="G177" s="211" t="s">
        <v>201</v>
      </c>
      <c r="H177" s="212">
        <v>74.5</v>
      </c>
      <c r="I177" s="213"/>
      <c r="J177" s="214">
        <f>ROUND(I177*H177,2)</f>
        <v>0</v>
      </c>
      <c r="K177" s="210" t="s">
        <v>136</v>
      </c>
      <c r="L177" s="41"/>
      <c r="M177" s="215" t="s">
        <v>1</v>
      </c>
      <c r="N177" s="216" t="s">
        <v>41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137</v>
      </c>
      <c r="AT177" s="219" t="s">
        <v>132</v>
      </c>
      <c r="AU177" s="219" t="s">
        <v>83</v>
      </c>
      <c r="AY177" s="14" t="s">
        <v>130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81</v>
      </c>
      <c r="BK177" s="220">
        <f>ROUND(I177*H177,2)</f>
        <v>0</v>
      </c>
      <c r="BL177" s="14" t="s">
        <v>137</v>
      </c>
      <c r="BM177" s="219" t="s">
        <v>202</v>
      </c>
    </row>
    <row r="178" s="2" customFormat="1">
      <c r="A178" s="35"/>
      <c r="B178" s="36"/>
      <c r="C178" s="37"/>
      <c r="D178" s="221" t="s">
        <v>139</v>
      </c>
      <c r="E178" s="37"/>
      <c r="F178" s="222" t="s">
        <v>200</v>
      </c>
      <c r="G178" s="37"/>
      <c r="H178" s="37"/>
      <c r="I178" s="223"/>
      <c r="J178" s="37"/>
      <c r="K178" s="37"/>
      <c r="L178" s="41"/>
      <c r="M178" s="224"/>
      <c r="N178" s="225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139</v>
      </c>
      <c r="AU178" s="14" t="s">
        <v>83</v>
      </c>
    </row>
    <row r="179" s="2" customFormat="1">
      <c r="A179" s="35"/>
      <c r="B179" s="36"/>
      <c r="C179" s="37"/>
      <c r="D179" s="226" t="s">
        <v>140</v>
      </c>
      <c r="E179" s="37"/>
      <c r="F179" s="227" t="s">
        <v>203</v>
      </c>
      <c r="G179" s="37"/>
      <c r="H179" s="37"/>
      <c r="I179" s="223"/>
      <c r="J179" s="37"/>
      <c r="K179" s="37"/>
      <c r="L179" s="41"/>
      <c r="M179" s="224"/>
      <c r="N179" s="225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140</v>
      </c>
      <c r="AU179" s="14" t="s">
        <v>83</v>
      </c>
    </row>
    <row r="180" s="12" customFormat="1" ht="22.8" customHeight="1">
      <c r="A180" s="12"/>
      <c r="B180" s="192"/>
      <c r="C180" s="193"/>
      <c r="D180" s="194" t="s">
        <v>75</v>
      </c>
      <c r="E180" s="206" t="s">
        <v>83</v>
      </c>
      <c r="F180" s="206" t="s">
        <v>204</v>
      </c>
      <c r="G180" s="193"/>
      <c r="H180" s="193"/>
      <c r="I180" s="196"/>
      <c r="J180" s="207">
        <f>BK180</f>
        <v>0</v>
      </c>
      <c r="K180" s="193"/>
      <c r="L180" s="198"/>
      <c r="M180" s="199"/>
      <c r="N180" s="200"/>
      <c r="O180" s="200"/>
      <c r="P180" s="201">
        <f>SUM(P181:P217)</f>
        <v>0</v>
      </c>
      <c r="Q180" s="200"/>
      <c r="R180" s="201">
        <f>SUM(R181:R217)</f>
        <v>127.97758658923252</v>
      </c>
      <c r="S180" s="200"/>
      <c r="T180" s="202">
        <f>SUM(T181:T217)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3" t="s">
        <v>81</v>
      </c>
      <c r="AT180" s="204" t="s">
        <v>75</v>
      </c>
      <c r="AU180" s="204" t="s">
        <v>81</v>
      </c>
      <c r="AY180" s="203" t="s">
        <v>130</v>
      </c>
      <c r="BK180" s="205">
        <f>SUM(BK181:BK217)</f>
        <v>0</v>
      </c>
    </row>
    <row r="181" s="2" customFormat="1" ht="24.15" customHeight="1">
      <c r="A181" s="35"/>
      <c r="B181" s="36"/>
      <c r="C181" s="208" t="s">
        <v>205</v>
      </c>
      <c r="D181" s="208" t="s">
        <v>132</v>
      </c>
      <c r="E181" s="209" t="s">
        <v>206</v>
      </c>
      <c r="F181" s="210" t="s">
        <v>207</v>
      </c>
      <c r="G181" s="211" t="s">
        <v>201</v>
      </c>
      <c r="H181" s="212">
        <v>14</v>
      </c>
      <c r="I181" s="213"/>
      <c r="J181" s="214">
        <f>ROUND(I181*H181,2)</f>
        <v>0</v>
      </c>
      <c r="K181" s="210" t="s">
        <v>208</v>
      </c>
      <c r="L181" s="41"/>
      <c r="M181" s="215" t="s">
        <v>1</v>
      </c>
      <c r="N181" s="216" t="s">
        <v>41</v>
      </c>
      <c r="O181" s="88"/>
      <c r="P181" s="217">
        <f>O181*H181</f>
        <v>0</v>
      </c>
      <c r="Q181" s="217">
        <v>0.00010000000000000001</v>
      </c>
      <c r="R181" s="217">
        <f>Q181*H181</f>
        <v>0.0014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137</v>
      </c>
      <c r="AT181" s="219" t="s">
        <v>132</v>
      </c>
      <c r="AU181" s="219" t="s">
        <v>83</v>
      </c>
      <c r="AY181" s="14" t="s">
        <v>130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81</v>
      </c>
      <c r="BK181" s="220">
        <f>ROUND(I181*H181,2)</f>
        <v>0</v>
      </c>
      <c r="BL181" s="14" t="s">
        <v>137</v>
      </c>
      <c r="BM181" s="219" t="s">
        <v>209</v>
      </c>
    </row>
    <row r="182" s="2" customFormat="1">
      <c r="A182" s="35"/>
      <c r="B182" s="36"/>
      <c r="C182" s="37"/>
      <c r="D182" s="221" t="s">
        <v>139</v>
      </c>
      <c r="E182" s="37"/>
      <c r="F182" s="222" t="s">
        <v>207</v>
      </c>
      <c r="G182" s="37"/>
      <c r="H182" s="37"/>
      <c r="I182" s="223"/>
      <c r="J182" s="37"/>
      <c r="K182" s="37"/>
      <c r="L182" s="41"/>
      <c r="M182" s="224"/>
      <c r="N182" s="225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139</v>
      </c>
      <c r="AU182" s="14" t="s">
        <v>83</v>
      </c>
    </row>
    <row r="183" s="2" customFormat="1">
      <c r="A183" s="35"/>
      <c r="B183" s="36"/>
      <c r="C183" s="37"/>
      <c r="D183" s="226" t="s">
        <v>140</v>
      </c>
      <c r="E183" s="37"/>
      <c r="F183" s="227" t="s">
        <v>210</v>
      </c>
      <c r="G183" s="37"/>
      <c r="H183" s="37"/>
      <c r="I183" s="223"/>
      <c r="J183" s="37"/>
      <c r="K183" s="37"/>
      <c r="L183" s="41"/>
      <c r="M183" s="224"/>
      <c r="N183" s="225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140</v>
      </c>
      <c r="AU183" s="14" t="s">
        <v>83</v>
      </c>
    </row>
    <row r="184" s="2" customFormat="1" ht="24.15" customHeight="1">
      <c r="A184" s="35"/>
      <c r="B184" s="36"/>
      <c r="C184" s="228" t="s">
        <v>211</v>
      </c>
      <c r="D184" s="228" t="s">
        <v>177</v>
      </c>
      <c r="E184" s="229" t="s">
        <v>212</v>
      </c>
      <c r="F184" s="230" t="s">
        <v>213</v>
      </c>
      <c r="G184" s="231" t="s">
        <v>201</v>
      </c>
      <c r="H184" s="232">
        <v>16.582999999999998</v>
      </c>
      <c r="I184" s="233"/>
      <c r="J184" s="234">
        <f>ROUND(I184*H184,2)</f>
        <v>0</v>
      </c>
      <c r="K184" s="230" t="s">
        <v>208</v>
      </c>
      <c r="L184" s="235"/>
      <c r="M184" s="236" t="s">
        <v>1</v>
      </c>
      <c r="N184" s="237" t="s">
        <v>41</v>
      </c>
      <c r="O184" s="88"/>
      <c r="P184" s="217">
        <f>O184*H184</f>
        <v>0</v>
      </c>
      <c r="Q184" s="217">
        <v>0.00029999999999999997</v>
      </c>
      <c r="R184" s="217">
        <f>Q184*H184</f>
        <v>0.0049748999999999991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166</v>
      </c>
      <c r="AT184" s="219" t="s">
        <v>177</v>
      </c>
      <c r="AU184" s="219" t="s">
        <v>83</v>
      </c>
      <c r="AY184" s="14" t="s">
        <v>130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81</v>
      </c>
      <c r="BK184" s="220">
        <f>ROUND(I184*H184,2)</f>
        <v>0</v>
      </c>
      <c r="BL184" s="14" t="s">
        <v>137</v>
      </c>
      <c r="BM184" s="219" t="s">
        <v>214</v>
      </c>
    </row>
    <row r="185" s="2" customFormat="1">
      <c r="A185" s="35"/>
      <c r="B185" s="36"/>
      <c r="C185" s="37"/>
      <c r="D185" s="221" t="s">
        <v>139</v>
      </c>
      <c r="E185" s="37"/>
      <c r="F185" s="222" t="s">
        <v>213</v>
      </c>
      <c r="G185" s="37"/>
      <c r="H185" s="37"/>
      <c r="I185" s="223"/>
      <c r="J185" s="37"/>
      <c r="K185" s="37"/>
      <c r="L185" s="41"/>
      <c r="M185" s="224"/>
      <c r="N185" s="225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139</v>
      </c>
      <c r="AU185" s="14" t="s">
        <v>83</v>
      </c>
    </row>
    <row r="186" s="2" customFormat="1" ht="44.25" customHeight="1">
      <c r="A186" s="35"/>
      <c r="B186" s="36"/>
      <c r="C186" s="208" t="s">
        <v>215</v>
      </c>
      <c r="D186" s="208" t="s">
        <v>132</v>
      </c>
      <c r="E186" s="209" t="s">
        <v>216</v>
      </c>
      <c r="F186" s="210" t="s">
        <v>217</v>
      </c>
      <c r="G186" s="211" t="s">
        <v>218</v>
      </c>
      <c r="H186" s="212">
        <v>12</v>
      </c>
      <c r="I186" s="213"/>
      <c r="J186" s="214">
        <f>ROUND(I186*H186,2)</f>
        <v>0</v>
      </c>
      <c r="K186" s="210" t="s">
        <v>136</v>
      </c>
      <c r="L186" s="41"/>
      <c r="M186" s="215" t="s">
        <v>1</v>
      </c>
      <c r="N186" s="216" t="s">
        <v>41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9" t="s">
        <v>137</v>
      </c>
      <c r="AT186" s="219" t="s">
        <v>132</v>
      </c>
      <c r="AU186" s="219" t="s">
        <v>83</v>
      </c>
      <c r="AY186" s="14" t="s">
        <v>130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4" t="s">
        <v>81</v>
      </c>
      <c r="BK186" s="220">
        <f>ROUND(I186*H186,2)</f>
        <v>0</v>
      </c>
      <c r="BL186" s="14" t="s">
        <v>137</v>
      </c>
      <c r="BM186" s="219" t="s">
        <v>219</v>
      </c>
    </row>
    <row r="187" s="2" customFormat="1">
      <c r="A187" s="35"/>
      <c r="B187" s="36"/>
      <c r="C187" s="37"/>
      <c r="D187" s="221" t="s">
        <v>139</v>
      </c>
      <c r="E187" s="37"/>
      <c r="F187" s="222" t="s">
        <v>217</v>
      </c>
      <c r="G187" s="37"/>
      <c r="H187" s="37"/>
      <c r="I187" s="223"/>
      <c r="J187" s="37"/>
      <c r="K187" s="37"/>
      <c r="L187" s="41"/>
      <c r="M187" s="224"/>
      <c r="N187" s="225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139</v>
      </c>
      <c r="AU187" s="14" t="s">
        <v>83</v>
      </c>
    </row>
    <row r="188" s="2" customFormat="1">
      <c r="A188" s="35"/>
      <c r="B188" s="36"/>
      <c r="C188" s="37"/>
      <c r="D188" s="226" t="s">
        <v>140</v>
      </c>
      <c r="E188" s="37"/>
      <c r="F188" s="227" t="s">
        <v>220</v>
      </c>
      <c r="G188" s="37"/>
      <c r="H188" s="37"/>
      <c r="I188" s="223"/>
      <c r="J188" s="37"/>
      <c r="K188" s="37"/>
      <c r="L188" s="41"/>
      <c r="M188" s="224"/>
      <c r="N188" s="225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140</v>
      </c>
      <c r="AU188" s="14" t="s">
        <v>83</v>
      </c>
    </row>
    <row r="189" s="2" customFormat="1" ht="24.15" customHeight="1">
      <c r="A189" s="35"/>
      <c r="B189" s="36"/>
      <c r="C189" s="228" t="s">
        <v>221</v>
      </c>
      <c r="D189" s="228" t="s">
        <v>177</v>
      </c>
      <c r="E189" s="229" t="s">
        <v>222</v>
      </c>
      <c r="F189" s="230" t="s">
        <v>223</v>
      </c>
      <c r="G189" s="231" t="s">
        <v>224</v>
      </c>
      <c r="H189" s="232">
        <v>12</v>
      </c>
      <c r="I189" s="233"/>
      <c r="J189" s="234">
        <f>ROUND(I189*H189,2)</f>
        <v>0</v>
      </c>
      <c r="K189" s="230" t="s">
        <v>1</v>
      </c>
      <c r="L189" s="235"/>
      <c r="M189" s="236" t="s">
        <v>1</v>
      </c>
      <c r="N189" s="237" t="s">
        <v>41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166</v>
      </c>
      <c r="AT189" s="219" t="s">
        <v>177</v>
      </c>
      <c r="AU189" s="219" t="s">
        <v>83</v>
      </c>
      <c r="AY189" s="14" t="s">
        <v>130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81</v>
      </c>
      <c r="BK189" s="220">
        <f>ROUND(I189*H189,2)</f>
        <v>0</v>
      </c>
      <c r="BL189" s="14" t="s">
        <v>137</v>
      </c>
      <c r="BM189" s="219" t="s">
        <v>225</v>
      </c>
    </row>
    <row r="190" s="2" customFormat="1">
      <c r="A190" s="35"/>
      <c r="B190" s="36"/>
      <c r="C190" s="37"/>
      <c r="D190" s="221" t="s">
        <v>139</v>
      </c>
      <c r="E190" s="37"/>
      <c r="F190" s="222" t="s">
        <v>223</v>
      </c>
      <c r="G190" s="37"/>
      <c r="H190" s="37"/>
      <c r="I190" s="223"/>
      <c r="J190" s="37"/>
      <c r="K190" s="37"/>
      <c r="L190" s="41"/>
      <c r="M190" s="224"/>
      <c r="N190" s="225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139</v>
      </c>
      <c r="AU190" s="14" t="s">
        <v>83</v>
      </c>
    </row>
    <row r="191" s="2" customFormat="1" ht="24.15" customHeight="1">
      <c r="A191" s="35"/>
      <c r="B191" s="36"/>
      <c r="C191" s="208" t="s">
        <v>226</v>
      </c>
      <c r="D191" s="208" t="s">
        <v>132</v>
      </c>
      <c r="E191" s="209" t="s">
        <v>227</v>
      </c>
      <c r="F191" s="210" t="s">
        <v>228</v>
      </c>
      <c r="G191" s="211" t="s">
        <v>135</v>
      </c>
      <c r="H191" s="212">
        <v>2.9889999999999999</v>
      </c>
      <c r="I191" s="213"/>
      <c r="J191" s="214">
        <f>ROUND(I191*H191,2)</f>
        <v>0</v>
      </c>
      <c r="K191" s="210" t="s">
        <v>136</v>
      </c>
      <c r="L191" s="41"/>
      <c r="M191" s="215" t="s">
        <v>1</v>
      </c>
      <c r="N191" s="216" t="s">
        <v>41</v>
      </c>
      <c r="O191" s="88"/>
      <c r="P191" s="217">
        <f>O191*H191</f>
        <v>0</v>
      </c>
      <c r="Q191" s="217">
        <v>2.1600000000000001</v>
      </c>
      <c r="R191" s="217">
        <f>Q191*H191</f>
        <v>6.4562400000000002</v>
      </c>
      <c r="S191" s="217">
        <v>0</v>
      </c>
      <c r="T191" s="21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9" t="s">
        <v>137</v>
      </c>
      <c r="AT191" s="219" t="s">
        <v>132</v>
      </c>
      <c r="AU191" s="219" t="s">
        <v>83</v>
      </c>
      <c r="AY191" s="14" t="s">
        <v>130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14" t="s">
        <v>81</v>
      </c>
      <c r="BK191" s="220">
        <f>ROUND(I191*H191,2)</f>
        <v>0</v>
      </c>
      <c r="BL191" s="14" t="s">
        <v>137</v>
      </c>
      <c r="BM191" s="219" t="s">
        <v>229</v>
      </c>
    </row>
    <row r="192" s="2" customFormat="1">
      <c r="A192" s="35"/>
      <c r="B192" s="36"/>
      <c r="C192" s="37"/>
      <c r="D192" s="221" t="s">
        <v>139</v>
      </c>
      <c r="E192" s="37"/>
      <c r="F192" s="222" t="s">
        <v>228</v>
      </c>
      <c r="G192" s="37"/>
      <c r="H192" s="37"/>
      <c r="I192" s="223"/>
      <c r="J192" s="37"/>
      <c r="K192" s="37"/>
      <c r="L192" s="41"/>
      <c r="M192" s="224"/>
      <c r="N192" s="225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139</v>
      </c>
      <c r="AU192" s="14" t="s">
        <v>83</v>
      </c>
    </row>
    <row r="193" s="2" customFormat="1">
      <c r="A193" s="35"/>
      <c r="B193" s="36"/>
      <c r="C193" s="37"/>
      <c r="D193" s="226" t="s">
        <v>140</v>
      </c>
      <c r="E193" s="37"/>
      <c r="F193" s="227" t="s">
        <v>230</v>
      </c>
      <c r="G193" s="37"/>
      <c r="H193" s="37"/>
      <c r="I193" s="223"/>
      <c r="J193" s="37"/>
      <c r="K193" s="37"/>
      <c r="L193" s="41"/>
      <c r="M193" s="224"/>
      <c r="N193" s="225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140</v>
      </c>
      <c r="AU193" s="14" t="s">
        <v>83</v>
      </c>
    </row>
    <row r="194" s="2" customFormat="1" ht="24.15" customHeight="1">
      <c r="A194" s="35"/>
      <c r="B194" s="36"/>
      <c r="C194" s="208" t="s">
        <v>7</v>
      </c>
      <c r="D194" s="208" t="s">
        <v>132</v>
      </c>
      <c r="E194" s="209" t="s">
        <v>231</v>
      </c>
      <c r="F194" s="210" t="s">
        <v>232</v>
      </c>
      <c r="G194" s="211" t="s">
        <v>135</v>
      </c>
      <c r="H194" s="212">
        <v>10.837</v>
      </c>
      <c r="I194" s="213"/>
      <c r="J194" s="214">
        <f>ROUND(I194*H194,2)</f>
        <v>0</v>
      </c>
      <c r="K194" s="210" t="s">
        <v>136</v>
      </c>
      <c r="L194" s="41"/>
      <c r="M194" s="215" t="s">
        <v>1</v>
      </c>
      <c r="N194" s="216" t="s">
        <v>41</v>
      </c>
      <c r="O194" s="88"/>
      <c r="P194" s="217">
        <f>O194*H194</f>
        <v>0</v>
      </c>
      <c r="Q194" s="217">
        <v>1.98</v>
      </c>
      <c r="R194" s="217">
        <f>Q194*H194</f>
        <v>21.457259999999998</v>
      </c>
      <c r="S194" s="217">
        <v>0</v>
      </c>
      <c r="T194" s="21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9" t="s">
        <v>137</v>
      </c>
      <c r="AT194" s="219" t="s">
        <v>132</v>
      </c>
      <c r="AU194" s="219" t="s">
        <v>83</v>
      </c>
      <c r="AY194" s="14" t="s">
        <v>130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4" t="s">
        <v>81</v>
      </c>
      <c r="BK194" s="220">
        <f>ROUND(I194*H194,2)</f>
        <v>0</v>
      </c>
      <c r="BL194" s="14" t="s">
        <v>137</v>
      </c>
      <c r="BM194" s="219" t="s">
        <v>233</v>
      </c>
    </row>
    <row r="195" s="2" customFormat="1">
      <c r="A195" s="35"/>
      <c r="B195" s="36"/>
      <c r="C195" s="37"/>
      <c r="D195" s="221" t="s">
        <v>139</v>
      </c>
      <c r="E195" s="37"/>
      <c r="F195" s="222" t="s">
        <v>232</v>
      </c>
      <c r="G195" s="37"/>
      <c r="H195" s="37"/>
      <c r="I195" s="223"/>
      <c r="J195" s="37"/>
      <c r="K195" s="37"/>
      <c r="L195" s="41"/>
      <c r="M195" s="224"/>
      <c r="N195" s="225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139</v>
      </c>
      <c r="AU195" s="14" t="s">
        <v>83</v>
      </c>
    </row>
    <row r="196" s="2" customFormat="1">
      <c r="A196" s="35"/>
      <c r="B196" s="36"/>
      <c r="C196" s="37"/>
      <c r="D196" s="226" t="s">
        <v>140</v>
      </c>
      <c r="E196" s="37"/>
      <c r="F196" s="227" t="s">
        <v>234</v>
      </c>
      <c r="G196" s="37"/>
      <c r="H196" s="37"/>
      <c r="I196" s="223"/>
      <c r="J196" s="37"/>
      <c r="K196" s="37"/>
      <c r="L196" s="41"/>
      <c r="M196" s="224"/>
      <c r="N196" s="225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140</v>
      </c>
      <c r="AU196" s="14" t="s">
        <v>83</v>
      </c>
    </row>
    <row r="197" s="2" customFormat="1" ht="24.15" customHeight="1">
      <c r="A197" s="35"/>
      <c r="B197" s="36"/>
      <c r="C197" s="208" t="s">
        <v>235</v>
      </c>
      <c r="D197" s="208" t="s">
        <v>132</v>
      </c>
      <c r="E197" s="209" t="s">
        <v>236</v>
      </c>
      <c r="F197" s="210" t="s">
        <v>237</v>
      </c>
      <c r="G197" s="211" t="s">
        <v>135</v>
      </c>
      <c r="H197" s="212">
        <v>0.45600000000000002</v>
      </c>
      <c r="I197" s="213"/>
      <c r="J197" s="214">
        <f>ROUND(I197*H197,2)</f>
        <v>0</v>
      </c>
      <c r="K197" s="210" t="s">
        <v>136</v>
      </c>
      <c r="L197" s="41"/>
      <c r="M197" s="215" t="s">
        <v>1</v>
      </c>
      <c r="N197" s="216" t="s">
        <v>41</v>
      </c>
      <c r="O197" s="88"/>
      <c r="P197" s="217">
        <f>O197*H197</f>
        <v>0</v>
      </c>
      <c r="Q197" s="217">
        <v>2.3010222040000001</v>
      </c>
      <c r="R197" s="217">
        <f>Q197*H197</f>
        <v>1.0492661250240001</v>
      </c>
      <c r="S197" s="217">
        <v>0</v>
      </c>
      <c r="T197" s="21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9" t="s">
        <v>137</v>
      </c>
      <c r="AT197" s="219" t="s">
        <v>132</v>
      </c>
      <c r="AU197" s="219" t="s">
        <v>83</v>
      </c>
      <c r="AY197" s="14" t="s">
        <v>130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14" t="s">
        <v>81</v>
      </c>
      <c r="BK197" s="220">
        <f>ROUND(I197*H197,2)</f>
        <v>0</v>
      </c>
      <c r="BL197" s="14" t="s">
        <v>137</v>
      </c>
      <c r="BM197" s="219" t="s">
        <v>238</v>
      </c>
    </row>
    <row r="198" s="2" customFormat="1">
      <c r="A198" s="35"/>
      <c r="B198" s="36"/>
      <c r="C198" s="37"/>
      <c r="D198" s="221" t="s">
        <v>139</v>
      </c>
      <c r="E198" s="37"/>
      <c r="F198" s="222" t="s">
        <v>237</v>
      </c>
      <c r="G198" s="37"/>
      <c r="H198" s="37"/>
      <c r="I198" s="223"/>
      <c r="J198" s="37"/>
      <c r="K198" s="37"/>
      <c r="L198" s="41"/>
      <c r="M198" s="224"/>
      <c r="N198" s="225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139</v>
      </c>
      <c r="AU198" s="14" t="s">
        <v>83</v>
      </c>
    </row>
    <row r="199" s="2" customFormat="1">
      <c r="A199" s="35"/>
      <c r="B199" s="36"/>
      <c r="C199" s="37"/>
      <c r="D199" s="226" t="s">
        <v>140</v>
      </c>
      <c r="E199" s="37"/>
      <c r="F199" s="227" t="s">
        <v>239</v>
      </c>
      <c r="G199" s="37"/>
      <c r="H199" s="37"/>
      <c r="I199" s="223"/>
      <c r="J199" s="37"/>
      <c r="K199" s="37"/>
      <c r="L199" s="41"/>
      <c r="M199" s="224"/>
      <c r="N199" s="225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140</v>
      </c>
      <c r="AU199" s="14" t="s">
        <v>83</v>
      </c>
    </row>
    <row r="200" s="2" customFormat="1" ht="16.5" customHeight="1">
      <c r="A200" s="35"/>
      <c r="B200" s="36"/>
      <c r="C200" s="208" t="s">
        <v>240</v>
      </c>
      <c r="D200" s="208" t="s">
        <v>132</v>
      </c>
      <c r="E200" s="209" t="s">
        <v>241</v>
      </c>
      <c r="F200" s="210" t="s">
        <v>242</v>
      </c>
      <c r="G200" s="211" t="s">
        <v>201</v>
      </c>
      <c r="H200" s="212">
        <v>0.86199999999999999</v>
      </c>
      <c r="I200" s="213"/>
      <c r="J200" s="214">
        <f>ROUND(I200*H200,2)</f>
        <v>0</v>
      </c>
      <c r="K200" s="210" t="s">
        <v>136</v>
      </c>
      <c r="L200" s="41"/>
      <c r="M200" s="215" t="s">
        <v>1</v>
      </c>
      <c r="N200" s="216" t="s">
        <v>41</v>
      </c>
      <c r="O200" s="88"/>
      <c r="P200" s="217">
        <f>O200*H200</f>
        <v>0</v>
      </c>
      <c r="Q200" s="217">
        <v>0.002944</v>
      </c>
      <c r="R200" s="217">
        <f>Q200*H200</f>
        <v>0.0025377279999999999</v>
      </c>
      <c r="S200" s="217">
        <v>0</v>
      </c>
      <c r="T200" s="21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9" t="s">
        <v>137</v>
      </c>
      <c r="AT200" s="219" t="s">
        <v>132</v>
      </c>
      <c r="AU200" s="219" t="s">
        <v>83</v>
      </c>
      <c r="AY200" s="14" t="s">
        <v>130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4" t="s">
        <v>81</v>
      </c>
      <c r="BK200" s="220">
        <f>ROUND(I200*H200,2)</f>
        <v>0</v>
      </c>
      <c r="BL200" s="14" t="s">
        <v>137</v>
      </c>
      <c r="BM200" s="219" t="s">
        <v>243</v>
      </c>
    </row>
    <row r="201" s="2" customFormat="1">
      <c r="A201" s="35"/>
      <c r="B201" s="36"/>
      <c r="C201" s="37"/>
      <c r="D201" s="221" t="s">
        <v>139</v>
      </c>
      <c r="E201" s="37"/>
      <c r="F201" s="222" t="s">
        <v>242</v>
      </c>
      <c r="G201" s="37"/>
      <c r="H201" s="37"/>
      <c r="I201" s="223"/>
      <c r="J201" s="37"/>
      <c r="K201" s="37"/>
      <c r="L201" s="41"/>
      <c r="M201" s="224"/>
      <c r="N201" s="225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139</v>
      </c>
      <c r="AU201" s="14" t="s">
        <v>83</v>
      </c>
    </row>
    <row r="202" s="2" customFormat="1">
      <c r="A202" s="35"/>
      <c r="B202" s="36"/>
      <c r="C202" s="37"/>
      <c r="D202" s="226" t="s">
        <v>140</v>
      </c>
      <c r="E202" s="37"/>
      <c r="F202" s="227" t="s">
        <v>244</v>
      </c>
      <c r="G202" s="37"/>
      <c r="H202" s="37"/>
      <c r="I202" s="223"/>
      <c r="J202" s="37"/>
      <c r="K202" s="37"/>
      <c r="L202" s="41"/>
      <c r="M202" s="224"/>
      <c r="N202" s="225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140</v>
      </c>
      <c r="AU202" s="14" t="s">
        <v>83</v>
      </c>
    </row>
    <row r="203" s="2" customFormat="1" ht="16.5" customHeight="1">
      <c r="A203" s="35"/>
      <c r="B203" s="36"/>
      <c r="C203" s="208" t="s">
        <v>245</v>
      </c>
      <c r="D203" s="208" t="s">
        <v>132</v>
      </c>
      <c r="E203" s="209" t="s">
        <v>246</v>
      </c>
      <c r="F203" s="210" t="s">
        <v>247</v>
      </c>
      <c r="G203" s="211" t="s">
        <v>201</v>
      </c>
      <c r="H203" s="212">
        <v>0.86199999999999999</v>
      </c>
      <c r="I203" s="213"/>
      <c r="J203" s="214">
        <f>ROUND(I203*H203,2)</f>
        <v>0</v>
      </c>
      <c r="K203" s="210" t="s">
        <v>136</v>
      </c>
      <c r="L203" s="41"/>
      <c r="M203" s="215" t="s">
        <v>1</v>
      </c>
      <c r="N203" s="216" t="s">
        <v>41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9" t="s">
        <v>137</v>
      </c>
      <c r="AT203" s="219" t="s">
        <v>132</v>
      </c>
      <c r="AU203" s="219" t="s">
        <v>83</v>
      </c>
      <c r="AY203" s="14" t="s">
        <v>130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14" t="s">
        <v>81</v>
      </c>
      <c r="BK203" s="220">
        <f>ROUND(I203*H203,2)</f>
        <v>0</v>
      </c>
      <c r="BL203" s="14" t="s">
        <v>137</v>
      </c>
      <c r="BM203" s="219" t="s">
        <v>248</v>
      </c>
    </row>
    <row r="204" s="2" customFormat="1">
      <c r="A204" s="35"/>
      <c r="B204" s="36"/>
      <c r="C204" s="37"/>
      <c r="D204" s="221" t="s">
        <v>139</v>
      </c>
      <c r="E204" s="37"/>
      <c r="F204" s="222" t="s">
        <v>247</v>
      </c>
      <c r="G204" s="37"/>
      <c r="H204" s="37"/>
      <c r="I204" s="223"/>
      <c r="J204" s="37"/>
      <c r="K204" s="37"/>
      <c r="L204" s="41"/>
      <c r="M204" s="224"/>
      <c r="N204" s="225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139</v>
      </c>
      <c r="AU204" s="14" t="s">
        <v>83</v>
      </c>
    </row>
    <row r="205" s="2" customFormat="1">
      <c r="A205" s="35"/>
      <c r="B205" s="36"/>
      <c r="C205" s="37"/>
      <c r="D205" s="226" t="s">
        <v>140</v>
      </c>
      <c r="E205" s="37"/>
      <c r="F205" s="227" t="s">
        <v>249</v>
      </c>
      <c r="G205" s="37"/>
      <c r="H205" s="37"/>
      <c r="I205" s="223"/>
      <c r="J205" s="37"/>
      <c r="K205" s="37"/>
      <c r="L205" s="41"/>
      <c r="M205" s="224"/>
      <c r="N205" s="225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140</v>
      </c>
      <c r="AU205" s="14" t="s">
        <v>83</v>
      </c>
    </row>
    <row r="206" s="2" customFormat="1" ht="16.5" customHeight="1">
      <c r="A206" s="35"/>
      <c r="B206" s="36"/>
      <c r="C206" s="208" t="s">
        <v>250</v>
      </c>
      <c r="D206" s="208" t="s">
        <v>132</v>
      </c>
      <c r="E206" s="209" t="s">
        <v>251</v>
      </c>
      <c r="F206" s="210" t="s">
        <v>252</v>
      </c>
      <c r="G206" s="211" t="s">
        <v>163</v>
      </c>
      <c r="H206" s="212">
        <v>0.025000000000000001</v>
      </c>
      <c r="I206" s="213"/>
      <c r="J206" s="214">
        <f>ROUND(I206*H206,2)</f>
        <v>0</v>
      </c>
      <c r="K206" s="210" t="s">
        <v>136</v>
      </c>
      <c r="L206" s="41"/>
      <c r="M206" s="215" t="s">
        <v>1</v>
      </c>
      <c r="N206" s="216" t="s">
        <v>41</v>
      </c>
      <c r="O206" s="88"/>
      <c r="P206" s="217">
        <f>O206*H206</f>
        <v>0</v>
      </c>
      <c r="Q206" s="217">
        <v>1.0627727797</v>
      </c>
      <c r="R206" s="217">
        <f>Q206*H206</f>
        <v>0.0265693194925</v>
      </c>
      <c r="S206" s="217">
        <v>0</v>
      </c>
      <c r="T206" s="21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9" t="s">
        <v>137</v>
      </c>
      <c r="AT206" s="219" t="s">
        <v>132</v>
      </c>
      <c r="AU206" s="219" t="s">
        <v>83</v>
      </c>
      <c r="AY206" s="14" t="s">
        <v>130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14" t="s">
        <v>81</v>
      </c>
      <c r="BK206" s="220">
        <f>ROUND(I206*H206,2)</f>
        <v>0</v>
      </c>
      <c r="BL206" s="14" t="s">
        <v>137</v>
      </c>
      <c r="BM206" s="219" t="s">
        <v>253</v>
      </c>
    </row>
    <row r="207" s="2" customFormat="1">
      <c r="A207" s="35"/>
      <c r="B207" s="36"/>
      <c r="C207" s="37"/>
      <c r="D207" s="221" t="s">
        <v>139</v>
      </c>
      <c r="E207" s="37"/>
      <c r="F207" s="222" t="s">
        <v>252</v>
      </c>
      <c r="G207" s="37"/>
      <c r="H207" s="37"/>
      <c r="I207" s="223"/>
      <c r="J207" s="37"/>
      <c r="K207" s="37"/>
      <c r="L207" s="41"/>
      <c r="M207" s="224"/>
      <c r="N207" s="225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139</v>
      </c>
      <c r="AU207" s="14" t="s">
        <v>83</v>
      </c>
    </row>
    <row r="208" s="2" customFormat="1">
      <c r="A208" s="35"/>
      <c r="B208" s="36"/>
      <c r="C208" s="37"/>
      <c r="D208" s="226" t="s">
        <v>140</v>
      </c>
      <c r="E208" s="37"/>
      <c r="F208" s="227" t="s">
        <v>254</v>
      </c>
      <c r="G208" s="37"/>
      <c r="H208" s="37"/>
      <c r="I208" s="223"/>
      <c r="J208" s="37"/>
      <c r="K208" s="37"/>
      <c r="L208" s="41"/>
      <c r="M208" s="224"/>
      <c r="N208" s="225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140</v>
      </c>
      <c r="AU208" s="14" t="s">
        <v>83</v>
      </c>
    </row>
    <row r="209" s="2" customFormat="1" ht="16.5" customHeight="1">
      <c r="A209" s="35"/>
      <c r="B209" s="36"/>
      <c r="C209" s="208" t="s">
        <v>255</v>
      </c>
      <c r="D209" s="208" t="s">
        <v>132</v>
      </c>
      <c r="E209" s="209" t="s">
        <v>256</v>
      </c>
      <c r="F209" s="210" t="s">
        <v>257</v>
      </c>
      <c r="G209" s="211" t="s">
        <v>135</v>
      </c>
      <c r="H209" s="212">
        <v>21.129000000000001</v>
      </c>
      <c r="I209" s="213"/>
      <c r="J209" s="214">
        <f>ROUND(I209*H209,2)</f>
        <v>0</v>
      </c>
      <c r="K209" s="210" t="s">
        <v>136</v>
      </c>
      <c r="L209" s="41"/>
      <c r="M209" s="215" t="s">
        <v>1</v>
      </c>
      <c r="N209" s="216" t="s">
        <v>41</v>
      </c>
      <c r="O209" s="88"/>
      <c r="P209" s="217">
        <f>O209*H209</f>
        <v>0</v>
      </c>
      <c r="Q209" s="217">
        <v>2.3010222040000001</v>
      </c>
      <c r="R209" s="217">
        <f>Q209*H209</f>
        <v>48.618298148316008</v>
      </c>
      <c r="S209" s="217">
        <v>0</v>
      </c>
      <c r="T209" s="21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9" t="s">
        <v>137</v>
      </c>
      <c r="AT209" s="219" t="s">
        <v>132</v>
      </c>
      <c r="AU209" s="219" t="s">
        <v>83</v>
      </c>
      <c r="AY209" s="14" t="s">
        <v>130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14" t="s">
        <v>81</v>
      </c>
      <c r="BK209" s="220">
        <f>ROUND(I209*H209,2)</f>
        <v>0</v>
      </c>
      <c r="BL209" s="14" t="s">
        <v>137</v>
      </c>
      <c r="BM209" s="219" t="s">
        <v>258</v>
      </c>
    </row>
    <row r="210" s="2" customFormat="1">
      <c r="A210" s="35"/>
      <c r="B210" s="36"/>
      <c r="C210" s="37"/>
      <c r="D210" s="221" t="s">
        <v>139</v>
      </c>
      <c r="E210" s="37"/>
      <c r="F210" s="222" t="s">
        <v>257</v>
      </c>
      <c r="G210" s="37"/>
      <c r="H210" s="37"/>
      <c r="I210" s="223"/>
      <c r="J210" s="37"/>
      <c r="K210" s="37"/>
      <c r="L210" s="41"/>
      <c r="M210" s="224"/>
      <c r="N210" s="225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139</v>
      </c>
      <c r="AU210" s="14" t="s">
        <v>83</v>
      </c>
    </row>
    <row r="211" s="2" customFormat="1">
      <c r="A211" s="35"/>
      <c r="B211" s="36"/>
      <c r="C211" s="37"/>
      <c r="D211" s="226" t="s">
        <v>140</v>
      </c>
      <c r="E211" s="37"/>
      <c r="F211" s="227" t="s">
        <v>259</v>
      </c>
      <c r="G211" s="37"/>
      <c r="H211" s="37"/>
      <c r="I211" s="223"/>
      <c r="J211" s="37"/>
      <c r="K211" s="37"/>
      <c r="L211" s="41"/>
      <c r="M211" s="224"/>
      <c r="N211" s="225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140</v>
      </c>
      <c r="AU211" s="14" t="s">
        <v>83</v>
      </c>
    </row>
    <row r="212" s="2" customFormat="1" ht="33" customHeight="1">
      <c r="A212" s="35"/>
      <c r="B212" s="36"/>
      <c r="C212" s="208" t="s">
        <v>260</v>
      </c>
      <c r="D212" s="208" t="s">
        <v>132</v>
      </c>
      <c r="E212" s="209" t="s">
        <v>261</v>
      </c>
      <c r="F212" s="210" t="s">
        <v>262</v>
      </c>
      <c r="G212" s="211" t="s">
        <v>201</v>
      </c>
      <c r="H212" s="212">
        <v>71.816000000000002</v>
      </c>
      <c r="I212" s="213"/>
      <c r="J212" s="214">
        <f>ROUND(I212*H212,2)</f>
        <v>0</v>
      </c>
      <c r="K212" s="210" t="s">
        <v>136</v>
      </c>
      <c r="L212" s="41"/>
      <c r="M212" s="215" t="s">
        <v>1</v>
      </c>
      <c r="N212" s="216" t="s">
        <v>41</v>
      </c>
      <c r="O212" s="88"/>
      <c r="P212" s="217">
        <f>O212*H212</f>
        <v>0</v>
      </c>
      <c r="Q212" s="217">
        <v>0.69501104000000002</v>
      </c>
      <c r="R212" s="217">
        <f>Q212*H212</f>
        <v>49.912912848640005</v>
      </c>
      <c r="S212" s="217">
        <v>0</v>
      </c>
      <c r="T212" s="21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9" t="s">
        <v>137</v>
      </c>
      <c r="AT212" s="219" t="s">
        <v>132</v>
      </c>
      <c r="AU212" s="219" t="s">
        <v>83</v>
      </c>
      <c r="AY212" s="14" t="s">
        <v>130</v>
      </c>
      <c r="BE212" s="220">
        <f>IF(N212="základní",J212,0)</f>
        <v>0</v>
      </c>
      <c r="BF212" s="220">
        <f>IF(N212="snížená",J212,0)</f>
        <v>0</v>
      </c>
      <c r="BG212" s="220">
        <f>IF(N212="zákl. přenesená",J212,0)</f>
        <v>0</v>
      </c>
      <c r="BH212" s="220">
        <f>IF(N212="sníž. přenesená",J212,0)</f>
        <v>0</v>
      </c>
      <c r="BI212" s="220">
        <f>IF(N212="nulová",J212,0)</f>
        <v>0</v>
      </c>
      <c r="BJ212" s="14" t="s">
        <v>81</v>
      </c>
      <c r="BK212" s="220">
        <f>ROUND(I212*H212,2)</f>
        <v>0</v>
      </c>
      <c r="BL212" s="14" t="s">
        <v>137</v>
      </c>
      <c r="BM212" s="219" t="s">
        <v>263</v>
      </c>
    </row>
    <row r="213" s="2" customFormat="1">
      <c r="A213" s="35"/>
      <c r="B213" s="36"/>
      <c r="C213" s="37"/>
      <c r="D213" s="221" t="s">
        <v>139</v>
      </c>
      <c r="E213" s="37"/>
      <c r="F213" s="222" t="s">
        <v>262</v>
      </c>
      <c r="G213" s="37"/>
      <c r="H213" s="37"/>
      <c r="I213" s="223"/>
      <c r="J213" s="37"/>
      <c r="K213" s="37"/>
      <c r="L213" s="41"/>
      <c r="M213" s="224"/>
      <c r="N213" s="225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139</v>
      </c>
      <c r="AU213" s="14" t="s">
        <v>83</v>
      </c>
    </row>
    <row r="214" s="2" customFormat="1">
      <c r="A214" s="35"/>
      <c r="B214" s="36"/>
      <c r="C214" s="37"/>
      <c r="D214" s="226" t="s">
        <v>140</v>
      </c>
      <c r="E214" s="37"/>
      <c r="F214" s="227" t="s">
        <v>264</v>
      </c>
      <c r="G214" s="37"/>
      <c r="H214" s="37"/>
      <c r="I214" s="223"/>
      <c r="J214" s="37"/>
      <c r="K214" s="37"/>
      <c r="L214" s="41"/>
      <c r="M214" s="224"/>
      <c r="N214" s="225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140</v>
      </c>
      <c r="AU214" s="14" t="s">
        <v>83</v>
      </c>
    </row>
    <row r="215" s="2" customFormat="1" ht="24.15" customHeight="1">
      <c r="A215" s="35"/>
      <c r="B215" s="36"/>
      <c r="C215" s="208" t="s">
        <v>265</v>
      </c>
      <c r="D215" s="208" t="s">
        <v>132</v>
      </c>
      <c r="E215" s="209" t="s">
        <v>266</v>
      </c>
      <c r="F215" s="210" t="s">
        <v>267</v>
      </c>
      <c r="G215" s="211" t="s">
        <v>163</v>
      </c>
      <c r="H215" s="212">
        <v>0.42299999999999999</v>
      </c>
      <c r="I215" s="213"/>
      <c r="J215" s="214">
        <f>ROUND(I215*H215,2)</f>
        <v>0</v>
      </c>
      <c r="K215" s="210" t="s">
        <v>136</v>
      </c>
      <c r="L215" s="41"/>
      <c r="M215" s="215" t="s">
        <v>1</v>
      </c>
      <c r="N215" s="216" t="s">
        <v>41</v>
      </c>
      <c r="O215" s="88"/>
      <c r="P215" s="217">
        <f>O215*H215</f>
        <v>0</v>
      </c>
      <c r="Q215" s="217">
        <v>1.05940312</v>
      </c>
      <c r="R215" s="217">
        <f>Q215*H215</f>
        <v>0.44812751975999998</v>
      </c>
      <c r="S215" s="217">
        <v>0</v>
      </c>
      <c r="T215" s="21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9" t="s">
        <v>137</v>
      </c>
      <c r="AT215" s="219" t="s">
        <v>132</v>
      </c>
      <c r="AU215" s="219" t="s">
        <v>83</v>
      </c>
      <c r="AY215" s="14" t="s">
        <v>130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14" t="s">
        <v>81</v>
      </c>
      <c r="BK215" s="220">
        <f>ROUND(I215*H215,2)</f>
        <v>0</v>
      </c>
      <c r="BL215" s="14" t="s">
        <v>137</v>
      </c>
      <c r="BM215" s="219" t="s">
        <v>268</v>
      </c>
    </row>
    <row r="216" s="2" customFormat="1">
      <c r="A216" s="35"/>
      <c r="B216" s="36"/>
      <c r="C216" s="37"/>
      <c r="D216" s="221" t="s">
        <v>139</v>
      </c>
      <c r="E216" s="37"/>
      <c r="F216" s="222" t="s">
        <v>267</v>
      </c>
      <c r="G216" s="37"/>
      <c r="H216" s="37"/>
      <c r="I216" s="223"/>
      <c r="J216" s="37"/>
      <c r="K216" s="37"/>
      <c r="L216" s="41"/>
      <c r="M216" s="224"/>
      <c r="N216" s="225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139</v>
      </c>
      <c r="AU216" s="14" t="s">
        <v>83</v>
      </c>
    </row>
    <row r="217" s="2" customFormat="1">
      <c r="A217" s="35"/>
      <c r="B217" s="36"/>
      <c r="C217" s="37"/>
      <c r="D217" s="226" t="s">
        <v>140</v>
      </c>
      <c r="E217" s="37"/>
      <c r="F217" s="227" t="s">
        <v>269</v>
      </c>
      <c r="G217" s="37"/>
      <c r="H217" s="37"/>
      <c r="I217" s="223"/>
      <c r="J217" s="37"/>
      <c r="K217" s="37"/>
      <c r="L217" s="41"/>
      <c r="M217" s="224"/>
      <c r="N217" s="225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140</v>
      </c>
      <c r="AU217" s="14" t="s">
        <v>83</v>
      </c>
    </row>
    <row r="218" s="12" customFormat="1" ht="22.8" customHeight="1">
      <c r="A218" s="12"/>
      <c r="B218" s="192"/>
      <c r="C218" s="193"/>
      <c r="D218" s="194" t="s">
        <v>75</v>
      </c>
      <c r="E218" s="206" t="s">
        <v>146</v>
      </c>
      <c r="F218" s="206" t="s">
        <v>270</v>
      </c>
      <c r="G218" s="193"/>
      <c r="H218" s="193"/>
      <c r="I218" s="196"/>
      <c r="J218" s="207">
        <f>BK218</f>
        <v>0</v>
      </c>
      <c r="K218" s="193"/>
      <c r="L218" s="198"/>
      <c r="M218" s="199"/>
      <c r="N218" s="200"/>
      <c r="O218" s="200"/>
      <c r="P218" s="201">
        <f>SUM(P219:P258)</f>
        <v>0</v>
      </c>
      <c r="Q218" s="200"/>
      <c r="R218" s="201">
        <f>SUM(R219:R258)</f>
        <v>3.4752800000000001</v>
      </c>
      <c r="S218" s="200"/>
      <c r="T218" s="202">
        <f>SUM(T219:T258)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3" t="s">
        <v>81</v>
      </c>
      <c r="AT218" s="204" t="s">
        <v>75</v>
      </c>
      <c r="AU218" s="204" t="s">
        <v>81</v>
      </c>
      <c r="AY218" s="203" t="s">
        <v>130</v>
      </c>
      <c r="BK218" s="205">
        <f>SUM(BK219:BK258)</f>
        <v>0</v>
      </c>
    </row>
    <row r="219" s="2" customFormat="1" ht="24.15" customHeight="1">
      <c r="A219" s="35"/>
      <c r="B219" s="36"/>
      <c r="C219" s="208" t="s">
        <v>271</v>
      </c>
      <c r="D219" s="208" t="s">
        <v>132</v>
      </c>
      <c r="E219" s="209" t="s">
        <v>272</v>
      </c>
      <c r="F219" s="210" t="s">
        <v>273</v>
      </c>
      <c r="G219" s="211" t="s">
        <v>218</v>
      </c>
      <c r="H219" s="212">
        <v>6</v>
      </c>
      <c r="I219" s="213"/>
      <c r="J219" s="214">
        <f>ROUND(I219*H219,2)</f>
        <v>0</v>
      </c>
      <c r="K219" s="210" t="s">
        <v>136</v>
      </c>
      <c r="L219" s="41"/>
      <c r="M219" s="215" t="s">
        <v>1</v>
      </c>
      <c r="N219" s="216" t="s">
        <v>41</v>
      </c>
      <c r="O219" s="88"/>
      <c r="P219" s="217">
        <f>O219*H219</f>
        <v>0</v>
      </c>
      <c r="Q219" s="217">
        <v>0.17488799999999999</v>
      </c>
      <c r="R219" s="217">
        <f>Q219*H219</f>
        <v>1.049328</v>
      </c>
      <c r="S219" s="217">
        <v>0</v>
      </c>
      <c r="T219" s="21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9" t="s">
        <v>137</v>
      </c>
      <c r="AT219" s="219" t="s">
        <v>132</v>
      </c>
      <c r="AU219" s="219" t="s">
        <v>83</v>
      </c>
      <c r="AY219" s="14" t="s">
        <v>130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14" t="s">
        <v>81</v>
      </c>
      <c r="BK219" s="220">
        <f>ROUND(I219*H219,2)</f>
        <v>0</v>
      </c>
      <c r="BL219" s="14" t="s">
        <v>137</v>
      </c>
      <c r="BM219" s="219" t="s">
        <v>274</v>
      </c>
    </row>
    <row r="220" s="2" customFormat="1">
      <c r="A220" s="35"/>
      <c r="B220" s="36"/>
      <c r="C220" s="37"/>
      <c r="D220" s="221" t="s">
        <v>139</v>
      </c>
      <c r="E220" s="37"/>
      <c r="F220" s="222" t="s">
        <v>273</v>
      </c>
      <c r="G220" s="37"/>
      <c r="H220" s="37"/>
      <c r="I220" s="223"/>
      <c r="J220" s="37"/>
      <c r="K220" s="37"/>
      <c r="L220" s="41"/>
      <c r="M220" s="224"/>
      <c r="N220" s="225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139</v>
      </c>
      <c r="AU220" s="14" t="s">
        <v>83</v>
      </c>
    </row>
    <row r="221" s="2" customFormat="1">
      <c r="A221" s="35"/>
      <c r="B221" s="36"/>
      <c r="C221" s="37"/>
      <c r="D221" s="226" t="s">
        <v>140</v>
      </c>
      <c r="E221" s="37"/>
      <c r="F221" s="227" t="s">
        <v>275</v>
      </c>
      <c r="G221" s="37"/>
      <c r="H221" s="37"/>
      <c r="I221" s="223"/>
      <c r="J221" s="37"/>
      <c r="K221" s="37"/>
      <c r="L221" s="41"/>
      <c r="M221" s="224"/>
      <c r="N221" s="225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140</v>
      </c>
      <c r="AU221" s="14" t="s">
        <v>83</v>
      </c>
    </row>
    <row r="222" s="2" customFormat="1" ht="37.8" customHeight="1">
      <c r="A222" s="35"/>
      <c r="B222" s="36"/>
      <c r="C222" s="228" t="s">
        <v>276</v>
      </c>
      <c r="D222" s="228" t="s">
        <v>177</v>
      </c>
      <c r="E222" s="229" t="s">
        <v>277</v>
      </c>
      <c r="F222" s="230" t="s">
        <v>278</v>
      </c>
      <c r="G222" s="231" t="s">
        <v>218</v>
      </c>
      <c r="H222" s="232">
        <v>6</v>
      </c>
      <c r="I222" s="233"/>
      <c r="J222" s="234">
        <f>ROUND(I222*H222,2)</f>
        <v>0</v>
      </c>
      <c r="K222" s="230" t="s">
        <v>136</v>
      </c>
      <c r="L222" s="235"/>
      <c r="M222" s="236" t="s">
        <v>1</v>
      </c>
      <c r="N222" s="237" t="s">
        <v>41</v>
      </c>
      <c r="O222" s="88"/>
      <c r="P222" s="217">
        <f>O222*H222</f>
        <v>0</v>
      </c>
      <c r="Q222" s="217">
        <v>0.0083000000000000001</v>
      </c>
      <c r="R222" s="217">
        <f>Q222*H222</f>
        <v>0.049799999999999997</v>
      </c>
      <c r="S222" s="217">
        <v>0</v>
      </c>
      <c r="T222" s="21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9" t="s">
        <v>166</v>
      </c>
      <c r="AT222" s="219" t="s">
        <v>177</v>
      </c>
      <c r="AU222" s="219" t="s">
        <v>83</v>
      </c>
      <c r="AY222" s="14" t="s">
        <v>130</v>
      </c>
      <c r="BE222" s="220">
        <f>IF(N222="základní",J222,0)</f>
        <v>0</v>
      </c>
      <c r="BF222" s="220">
        <f>IF(N222="snížená",J222,0)</f>
        <v>0</v>
      </c>
      <c r="BG222" s="220">
        <f>IF(N222="zákl. přenesená",J222,0)</f>
        <v>0</v>
      </c>
      <c r="BH222" s="220">
        <f>IF(N222="sníž. přenesená",J222,0)</f>
        <v>0</v>
      </c>
      <c r="BI222" s="220">
        <f>IF(N222="nulová",J222,0)</f>
        <v>0</v>
      </c>
      <c r="BJ222" s="14" t="s">
        <v>81</v>
      </c>
      <c r="BK222" s="220">
        <f>ROUND(I222*H222,2)</f>
        <v>0</v>
      </c>
      <c r="BL222" s="14" t="s">
        <v>137</v>
      </c>
      <c r="BM222" s="219" t="s">
        <v>279</v>
      </c>
    </row>
    <row r="223" s="2" customFormat="1">
      <c r="A223" s="35"/>
      <c r="B223" s="36"/>
      <c r="C223" s="37"/>
      <c r="D223" s="221" t="s">
        <v>139</v>
      </c>
      <c r="E223" s="37"/>
      <c r="F223" s="222" t="s">
        <v>278</v>
      </c>
      <c r="G223" s="37"/>
      <c r="H223" s="37"/>
      <c r="I223" s="223"/>
      <c r="J223" s="37"/>
      <c r="K223" s="37"/>
      <c r="L223" s="41"/>
      <c r="M223" s="224"/>
      <c r="N223" s="225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139</v>
      </c>
      <c r="AU223" s="14" t="s">
        <v>83</v>
      </c>
    </row>
    <row r="224" s="2" customFormat="1" ht="24.15" customHeight="1">
      <c r="A224" s="35"/>
      <c r="B224" s="36"/>
      <c r="C224" s="208" t="s">
        <v>280</v>
      </c>
      <c r="D224" s="208" t="s">
        <v>132</v>
      </c>
      <c r="E224" s="209" t="s">
        <v>281</v>
      </c>
      <c r="F224" s="210" t="s">
        <v>282</v>
      </c>
      <c r="G224" s="211" t="s">
        <v>283</v>
      </c>
      <c r="H224" s="212">
        <v>2.5</v>
      </c>
      <c r="I224" s="213"/>
      <c r="J224" s="214">
        <f>ROUND(I224*H224,2)</f>
        <v>0</v>
      </c>
      <c r="K224" s="210" t="s">
        <v>136</v>
      </c>
      <c r="L224" s="41"/>
      <c r="M224" s="215" t="s">
        <v>1</v>
      </c>
      <c r="N224" s="216" t="s">
        <v>41</v>
      </c>
      <c r="O224" s="88"/>
      <c r="P224" s="217">
        <f>O224*H224</f>
        <v>0</v>
      </c>
      <c r="Q224" s="217">
        <v>0.24127199999999999</v>
      </c>
      <c r="R224" s="217">
        <f>Q224*H224</f>
        <v>0.60317999999999994</v>
      </c>
      <c r="S224" s="217">
        <v>0</v>
      </c>
      <c r="T224" s="21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9" t="s">
        <v>137</v>
      </c>
      <c r="AT224" s="219" t="s">
        <v>132</v>
      </c>
      <c r="AU224" s="219" t="s">
        <v>83</v>
      </c>
      <c r="AY224" s="14" t="s">
        <v>130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14" t="s">
        <v>81</v>
      </c>
      <c r="BK224" s="220">
        <f>ROUND(I224*H224,2)</f>
        <v>0</v>
      </c>
      <c r="BL224" s="14" t="s">
        <v>137</v>
      </c>
      <c r="BM224" s="219" t="s">
        <v>284</v>
      </c>
    </row>
    <row r="225" s="2" customFormat="1">
      <c r="A225" s="35"/>
      <c r="B225" s="36"/>
      <c r="C225" s="37"/>
      <c r="D225" s="221" t="s">
        <v>139</v>
      </c>
      <c r="E225" s="37"/>
      <c r="F225" s="222" t="s">
        <v>282</v>
      </c>
      <c r="G225" s="37"/>
      <c r="H225" s="37"/>
      <c r="I225" s="223"/>
      <c r="J225" s="37"/>
      <c r="K225" s="37"/>
      <c r="L225" s="41"/>
      <c r="M225" s="224"/>
      <c r="N225" s="225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139</v>
      </c>
      <c r="AU225" s="14" t="s">
        <v>83</v>
      </c>
    </row>
    <row r="226" s="2" customFormat="1">
      <c r="A226" s="35"/>
      <c r="B226" s="36"/>
      <c r="C226" s="37"/>
      <c r="D226" s="226" t="s">
        <v>140</v>
      </c>
      <c r="E226" s="37"/>
      <c r="F226" s="227" t="s">
        <v>285</v>
      </c>
      <c r="G226" s="37"/>
      <c r="H226" s="37"/>
      <c r="I226" s="223"/>
      <c r="J226" s="37"/>
      <c r="K226" s="37"/>
      <c r="L226" s="41"/>
      <c r="M226" s="224"/>
      <c r="N226" s="225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140</v>
      </c>
      <c r="AU226" s="14" t="s">
        <v>83</v>
      </c>
    </row>
    <row r="227" s="2" customFormat="1" ht="24.15" customHeight="1">
      <c r="A227" s="35"/>
      <c r="B227" s="36"/>
      <c r="C227" s="228" t="s">
        <v>286</v>
      </c>
      <c r="D227" s="228" t="s">
        <v>177</v>
      </c>
      <c r="E227" s="229" t="s">
        <v>287</v>
      </c>
      <c r="F227" s="230" t="s">
        <v>288</v>
      </c>
      <c r="G227" s="231" t="s">
        <v>218</v>
      </c>
      <c r="H227" s="232">
        <v>14.288</v>
      </c>
      <c r="I227" s="233"/>
      <c r="J227" s="234">
        <f>ROUND(I227*H227,2)</f>
        <v>0</v>
      </c>
      <c r="K227" s="230" t="s">
        <v>136</v>
      </c>
      <c r="L227" s="235"/>
      <c r="M227" s="236" t="s">
        <v>1</v>
      </c>
      <c r="N227" s="237" t="s">
        <v>41</v>
      </c>
      <c r="O227" s="88"/>
      <c r="P227" s="217">
        <f>O227*H227</f>
        <v>0</v>
      </c>
      <c r="Q227" s="217">
        <v>0.061499999999999999</v>
      </c>
      <c r="R227" s="217">
        <f>Q227*H227</f>
        <v>0.87871200000000005</v>
      </c>
      <c r="S227" s="217">
        <v>0</v>
      </c>
      <c r="T227" s="218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19" t="s">
        <v>166</v>
      </c>
      <c r="AT227" s="219" t="s">
        <v>177</v>
      </c>
      <c r="AU227" s="219" t="s">
        <v>83</v>
      </c>
      <c r="AY227" s="14" t="s">
        <v>130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14" t="s">
        <v>81</v>
      </c>
      <c r="BK227" s="220">
        <f>ROUND(I227*H227,2)</f>
        <v>0</v>
      </c>
      <c r="BL227" s="14" t="s">
        <v>137</v>
      </c>
      <c r="BM227" s="219" t="s">
        <v>289</v>
      </c>
    </row>
    <row r="228" s="2" customFormat="1">
      <c r="A228" s="35"/>
      <c r="B228" s="36"/>
      <c r="C228" s="37"/>
      <c r="D228" s="221" t="s">
        <v>139</v>
      </c>
      <c r="E228" s="37"/>
      <c r="F228" s="222" t="s">
        <v>288</v>
      </c>
      <c r="G228" s="37"/>
      <c r="H228" s="37"/>
      <c r="I228" s="223"/>
      <c r="J228" s="37"/>
      <c r="K228" s="37"/>
      <c r="L228" s="41"/>
      <c r="M228" s="224"/>
      <c r="N228" s="225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139</v>
      </c>
      <c r="AU228" s="14" t="s">
        <v>83</v>
      </c>
    </row>
    <row r="229" s="2" customFormat="1" ht="24.15" customHeight="1">
      <c r="A229" s="35"/>
      <c r="B229" s="36"/>
      <c r="C229" s="208" t="s">
        <v>290</v>
      </c>
      <c r="D229" s="208" t="s">
        <v>132</v>
      </c>
      <c r="E229" s="209" t="s">
        <v>291</v>
      </c>
      <c r="F229" s="210" t="s">
        <v>292</v>
      </c>
      <c r="G229" s="211" t="s">
        <v>218</v>
      </c>
      <c r="H229" s="212">
        <v>1</v>
      </c>
      <c r="I229" s="213"/>
      <c r="J229" s="214">
        <f>ROUND(I229*H229,2)</f>
        <v>0</v>
      </c>
      <c r="K229" s="210" t="s">
        <v>136</v>
      </c>
      <c r="L229" s="41"/>
      <c r="M229" s="215" t="s">
        <v>1</v>
      </c>
      <c r="N229" s="216" t="s">
        <v>41</v>
      </c>
      <c r="O229" s="88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9" t="s">
        <v>137</v>
      </c>
      <c r="AT229" s="219" t="s">
        <v>132</v>
      </c>
      <c r="AU229" s="219" t="s">
        <v>83</v>
      </c>
      <c r="AY229" s="14" t="s">
        <v>130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14" t="s">
        <v>81</v>
      </c>
      <c r="BK229" s="220">
        <f>ROUND(I229*H229,2)</f>
        <v>0</v>
      </c>
      <c r="BL229" s="14" t="s">
        <v>137</v>
      </c>
      <c r="BM229" s="219" t="s">
        <v>293</v>
      </c>
    </row>
    <row r="230" s="2" customFormat="1">
      <c r="A230" s="35"/>
      <c r="B230" s="36"/>
      <c r="C230" s="37"/>
      <c r="D230" s="221" t="s">
        <v>139</v>
      </c>
      <c r="E230" s="37"/>
      <c r="F230" s="222" t="s">
        <v>292</v>
      </c>
      <c r="G230" s="37"/>
      <c r="H230" s="37"/>
      <c r="I230" s="223"/>
      <c r="J230" s="37"/>
      <c r="K230" s="37"/>
      <c r="L230" s="41"/>
      <c r="M230" s="224"/>
      <c r="N230" s="225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139</v>
      </c>
      <c r="AU230" s="14" t="s">
        <v>83</v>
      </c>
    </row>
    <row r="231" s="2" customFormat="1">
      <c r="A231" s="35"/>
      <c r="B231" s="36"/>
      <c r="C231" s="37"/>
      <c r="D231" s="226" t="s">
        <v>140</v>
      </c>
      <c r="E231" s="37"/>
      <c r="F231" s="227" t="s">
        <v>294</v>
      </c>
      <c r="G231" s="37"/>
      <c r="H231" s="37"/>
      <c r="I231" s="223"/>
      <c r="J231" s="37"/>
      <c r="K231" s="37"/>
      <c r="L231" s="41"/>
      <c r="M231" s="224"/>
      <c r="N231" s="225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140</v>
      </c>
      <c r="AU231" s="14" t="s">
        <v>83</v>
      </c>
    </row>
    <row r="232" s="2" customFormat="1" ht="24.15" customHeight="1">
      <c r="A232" s="35"/>
      <c r="B232" s="36"/>
      <c r="C232" s="228" t="s">
        <v>295</v>
      </c>
      <c r="D232" s="228" t="s">
        <v>177</v>
      </c>
      <c r="E232" s="229" t="s">
        <v>296</v>
      </c>
      <c r="F232" s="230" t="s">
        <v>297</v>
      </c>
      <c r="G232" s="231" t="s">
        <v>218</v>
      </c>
      <c r="H232" s="232">
        <v>1</v>
      </c>
      <c r="I232" s="233"/>
      <c r="J232" s="234">
        <f>ROUND(I232*H232,2)</f>
        <v>0</v>
      </c>
      <c r="K232" s="230" t="s">
        <v>136</v>
      </c>
      <c r="L232" s="235"/>
      <c r="M232" s="236" t="s">
        <v>1</v>
      </c>
      <c r="N232" s="237" t="s">
        <v>41</v>
      </c>
      <c r="O232" s="88"/>
      <c r="P232" s="217">
        <f>O232*H232</f>
        <v>0</v>
      </c>
      <c r="Q232" s="217">
        <v>0.056300000000000003</v>
      </c>
      <c r="R232" s="217">
        <f>Q232*H232</f>
        <v>0.056300000000000003</v>
      </c>
      <c r="S232" s="217">
        <v>0</v>
      </c>
      <c r="T232" s="21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9" t="s">
        <v>166</v>
      </c>
      <c r="AT232" s="219" t="s">
        <v>177</v>
      </c>
      <c r="AU232" s="219" t="s">
        <v>83</v>
      </c>
      <c r="AY232" s="14" t="s">
        <v>130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14" t="s">
        <v>81</v>
      </c>
      <c r="BK232" s="220">
        <f>ROUND(I232*H232,2)</f>
        <v>0</v>
      </c>
      <c r="BL232" s="14" t="s">
        <v>137</v>
      </c>
      <c r="BM232" s="219" t="s">
        <v>298</v>
      </c>
    </row>
    <row r="233" s="2" customFormat="1">
      <c r="A233" s="35"/>
      <c r="B233" s="36"/>
      <c r="C233" s="37"/>
      <c r="D233" s="221" t="s">
        <v>139</v>
      </c>
      <c r="E233" s="37"/>
      <c r="F233" s="222" t="s">
        <v>299</v>
      </c>
      <c r="G233" s="37"/>
      <c r="H233" s="37"/>
      <c r="I233" s="223"/>
      <c r="J233" s="37"/>
      <c r="K233" s="37"/>
      <c r="L233" s="41"/>
      <c r="M233" s="224"/>
      <c r="N233" s="225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139</v>
      </c>
      <c r="AU233" s="14" t="s">
        <v>83</v>
      </c>
    </row>
    <row r="234" s="2" customFormat="1">
      <c r="A234" s="35"/>
      <c r="B234" s="36"/>
      <c r="C234" s="37"/>
      <c r="D234" s="221" t="s">
        <v>186</v>
      </c>
      <c r="E234" s="37"/>
      <c r="F234" s="238" t="s">
        <v>300</v>
      </c>
      <c r="G234" s="37"/>
      <c r="H234" s="37"/>
      <c r="I234" s="223"/>
      <c r="J234" s="37"/>
      <c r="K234" s="37"/>
      <c r="L234" s="41"/>
      <c r="M234" s="224"/>
      <c r="N234" s="225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186</v>
      </c>
      <c r="AU234" s="14" t="s">
        <v>83</v>
      </c>
    </row>
    <row r="235" s="2" customFormat="1" ht="24.15" customHeight="1">
      <c r="A235" s="35"/>
      <c r="B235" s="36"/>
      <c r="C235" s="208" t="s">
        <v>301</v>
      </c>
      <c r="D235" s="208" t="s">
        <v>132</v>
      </c>
      <c r="E235" s="209" t="s">
        <v>302</v>
      </c>
      <c r="F235" s="210" t="s">
        <v>303</v>
      </c>
      <c r="G235" s="211" t="s">
        <v>218</v>
      </c>
      <c r="H235" s="212">
        <v>4</v>
      </c>
      <c r="I235" s="213"/>
      <c r="J235" s="214">
        <f>ROUND(I235*H235,2)</f>
        <v>0</v>
      </c>
      <c r="K235" s="210" t="s">
        <v>208</v>
      </c>
      <c r="L235" s="41"/>
      <c r="M235" s="215" t="s">
        <v>1</v>
      </c>
      <c r="N235" s="216" t="s">
        <v>41</v>
      </c>
      <c r="O235" s="88"/>
      <c r="P235" s="217">
        <f>O235*H235</f>
        <v>0</v>
      </c>
      <c r="Q235" s="217">
        <v>0.0011999999999999999</v>
      </c>
      <c r="R235" s="217">
        <f>Q235*H235</f>
        <v>0.0047999999999999996</v>
      </c>
      <c r="S235" s="217">
        <v>0</v>
      </c>
      <c r="T235" s="218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9" t="s">
        <v>137</v>
      </c>
      <c r="AT235" s="219" t="s">
        <v>132</v>
      </c>
      <c r="AU235" s="219" t="s">
        <v>83</v>
      </c>
      <c r="AY235" s="14" t="s">
        <v>130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14" t="s">
        <v>81</v>
      </c>
      <c r="BK235" s="220">
        <f>ROUND(I235*H235,2)</f>
        <v>0</v>
      </c>
      <c r="BL235" s="14" t="s">
        <v>137</v>
      </c>
      <c r="BM235" s="219" t="s">
        <v>304</v>
      </c>
    </row>
    <row r="236" s="2" customFormat="1">
      <c r="A236" s="35"/>
      <c r="B236" s="36"/>
      <c r="C236" s="37"/>
      <c r="D236" s="221" t="s">
        <v>139</v>
      </c>
      <c r="E236" s="37"/>
      <c r="F236" s="222" t="s">
        <v>303</v>
      </c>
      <c r="G236" s="37"/>
      <c r="H236" s="37"/>
      <c r="I236" s="223"/>
      <c r="J236" s="37"/>
      <c r="K236" s="37"/>
      <c r="L236" s="41"/>
      <c r="M236" s="224"/>
      <c r="N236" s="225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139</v>
      </c>
      <c r="AU236" s="14" t="s">
        <v>83</v>
      </c>
    </row>
    <row r="237" s="2" customFormat="1">
      <c r="A237" s="35"/>
      <c r="B237" s="36"/>
      <c r="C237" s="37"/>
      <c r="D237" s="226" t="s">
        <v>140</v>
      </c>
      <c r="E237" s="37"/>
      <c r="F237" s="227" t="s">
        <v>305</v>
      </c>
      <c r="G237" s="37"/>
      <c r="H237" s="37"/>
      <c r="I237" s="223"/>
      <c r="J237" s="37"/>
      <c r="K237" s="37"/>
      <c r="L237" s="41"/>
      <c r="M237" s="224"/>
      <c r="N237" s="225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140</v>
      </c>
      <c r="AU237" s="14" t="s">
        <v>83</v>
      </c>
    </row>
    <row r="238" s="2" customFormat="1" ht="37.8" customHeight="1">
      <c r="A238" s="35"/>
      <c r="B238" s="36"/>
      <c r="C238" s="228" t="s">
        <v>306</v>
      </c>
      <c r="D238" s="228" t="s">
        <v>177</v>
      </c>
      <c r="E238" s="229" t="s">
        <v>307</v>
      </c>
      <c r="F238" s="230" t="s">
        <v>308</v>
      </c>
      <c r="G238" s="231" t="s">
        <v>218</v>
      </c>
      <c r="H238" s="232">
        <v>4</v>
      </c>
      <c r="I238" s="233"/>
      <c r="J238" s="234">
        <f>ROUND(I238*H238,2)</f>
        <v>0</v>
      </c>
      <c r="K238" s="230" t="s">
        <v>208</v>
      </c>
      <c r="L238" s="235"/>
      <c r="M238" s="236" t="s">
        <v>1</v>
      </c>
      <c r="N238" s="237" t="s">
        <v>41</v>
      </c>
      <c r="O238" s="88"/>
      <c r="P238" s="217">
        <f>O238*H238</f>
        <v>0</v>
      </c>
      <c r="Q238" s="217">
        <v>0.070000000000000007</v>
      </c>
      <c r="R238" s="217">
        <f>Q238*H238</f>
        <v>0.28000000000000003</v>
      </c>
      <c r="S238" s="217">
        <v>0</v>
      </c>
      <c r="T238" s="218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9" t="s">
        <v>166</v>
      </c>
      <c r="AT238" s="219" t="s">
        <v>177</v>
      </c>
      <c r="AU238" s="219" t="s">
        <v>83</v>
      </c>
      <c r="AY238" s="14" t="s">
        <v>130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14" t="s">
        <v>81</v>
      </c>
      <c r="BK238" s="220">
        <f>ROUND(I238*H238,2)</f>
        <v>0</v>
      </c>
      <c r="BL238" s="14" t="s">
        <v>137</v>
      </c>
      <c r="BM238" s="219" t="s">
        <v>309</v>
      </c>
    </row>
    <row r="239" s="2" customFormat="1">
      <c r="A239" s="35"/>
      <c r="B239" s="36"/>
      <c r="C239" s="37"/>
      <c r="D239" s="221" t="s">
        <v>139</v>
      </c>
      <c r="E239" s="37"/>
      <c r="F239" s="222" t="s">
        <v>308</v>
      </c>
      <c r="G239" s="37"/>
      <c r="H239" s="37"/>
      <c r="I239" s="223"/>
      <c r="J239" s="37"/>
      <c r="K239" s="37"/>
      <c r="L239" s="41"/>
      <c r="M239" s="224"/>
      <c r="N239" s="225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139</v>
      </c>
      <c r="AU239" s="14" t="s">
        <v>83</v>
      </c>
    </row>
    <row r="240" s="2" customFormat="1" ht="24.15" customHeight="1">
      <c r="A240" s="35"/>
      <c r="B240" s="36"/>
      <c r="C240" s="208" t="s">
        <v>310</v>
      </c>
      <c r="D240" s="208" t="s">
        <v>132</v>
      </c>
      <c r="E240" s="209" t="s">
        <v>311</v>
      </c>
      <c r="F240" s="210" t="s">
        <v>312</v>
      </c>
      <c r="G240" s="211" t="s">
        <v>283</v>
      </c>
      <c r="H240" s="212">
        <v>10</v>
      </c>
      <c r="I240" s="213"/>
      <c r="J240" s="214">
        <f>ROUND(I240*H240,2)</f>
        <v>0</v>
      </c>
      <c r="K240" s="210" t="s">
        <v>208</v>
      </c>
      <c r="L240" s="41"/>
      <c r="M240" s="215" t="s">
        <v>1</v>
      </c>
      <c r="N240" s="216" t="s">
        <v>41</v>
      </c>
      <c r="O240" s="88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9" t="s">
        <v>137</v>
      </c>
      <c r="AT240" s="219" t="s">
        <v>132</v>
      </c>
      <c r="AU240" s="219" t="s">
        <v>83</v>
      </c>
      <c r="AY240" s="14" t="s">
        <v>130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4" t="s">
        <v>81</v>
      </c>
      <c r="BK240" s="220">
        <f>ROUND(I240*H240,2)</f>
        <v>0</v>
      </c>
      <c r="BL240" s="14" t="s">
        <v>137</v>
      </c>
      <c r="BM240" s="219" t="s">
        <v>313</v>
      </c>
    </row>
    <row r="241" s="2" customFormat="1">
      <c r="A241" s="35"/>
      <c r="B241" s="36"/>
      <c r="C241" s="37"/>
      <c r="D241" s="221" t="s">
        <v>139</v>
      </c>
      <c r="E241" s="37"/>
      <c r="F241" s="222" t="s">
        <v>312</v>
      </c>
      <c r="G241" s="37"/>
      <c r="H241" s="37"/>
      <c r="I241" s="223"/>
      <c r="J241" s="37"/>
      <c r="K241" s="37"/>
      <c r="L241" s="41"/>
      <c r="M241" s="224"/>
      <c r="N241" s="225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139</v>
      </c>
      <c r="AU241" s="14" t="s">
        <v>83</v>
      </c>
    </row>
    <row r="242" s="2" customFormat="1">
      <c r="A242" s="35"/>
      <c r="B242" s="36"/>
      <c r="C242" s="37"/>
      <c r="D242" s="226" t="s">
        <v>140</v>
      </c>
      <c r="E242" s="37"/>
      <c r="F242" s="227" t="s">
        <v>314</v>
      </c>
      <c r="G242" s="37"/>
      <c r="H242" s="37"/>
      <c r="I242" s="223"/>
      <c r="J242" s="37"/>
      <c r="K242" s="37"/>
      <c r="L242" s="41"/>
      <c r="M242" s="224"/>
      <c r="N242" s="225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140</v>
      </c>
      <c r="AU242" s="14" t="s">
        <v>83</v>
      </c>
    </row>
    <row r="243" s="2" customFormat="1" ht="44.25" customHeight="1">
      <c r="A243" s="35"/>
      <c r="B243" s="36"/>
      <c r="C243" s="228" t="s">
        <v>315</v>
      </c>
      <c r="D243" s="228" t="s">
        <v>177</v>
      </c>
      <c r="E243" s="229" t="s">
        <v>316</v>
      </c>
      <c r="F243" s="230" t="s">
        <v>317</v>
      </c>
      <c r="G243" s="231" t="s">
        <v>218</v>
      </c>
      <c r="H243" s="232">
        <v>4</v>
      </c>
      <c r="I243" s="233"/>
      <c r="J243" s="234">
        <f>ROUND(I243*H243,2)</f>
        <v>0</v>
      </c>
      <c r="K243" s="230" t="s">
        <v>208</v>
      </c>
      <c r="L243" s="235"/>
      <c r="M243" s="236" t="s">
        <v>1</v>
      </c>
      <c r="N243" s="237" t="s">
        <v>41</v>
      </c>
      <c r="O243" s="88"/>
      <c r="P243" s="217">
        <f>O243*H243</f>
        <v>0</v>
      </c>
      <c r="Q243" s="217">
        <v>0.037600000000000001</v>
      </c>
      <c r="R243" s="217">
        <f>Q243*H243</f>
        <v>0.15040000000000001</v>
      </c>
      <c r="S243" s="217">
        <v>0</v>
      </c>
      <c r="T243" s="218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9" t="s">
        <v>166</v>
      </c>
      <c r="AT243" s="219" t="s">
        <v>177</v>
      </c>
      <c r="AU243" s="219" t="s">
        <v>83</v>
      </c>
      <c r="AY243" s="14" t="s">
        <v>130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14" t="s">
        <v>81</v>
      </c>
      <c r="BK243" s="220">
        <f>ROUND(I243*H243,2)</f>
        <v>0</v>
      </c>
      <c r="BL243" s="14" t="s">
        <v>137</v>
      </c>
      <c r="BM243" s="219" t="s">
        <v>318</v>
      </c>
    </row>
    <row r="244" s="2" customFormat="1">
      <c r="A244" s="35"/>
      <c r="B244" s="36"/>
      <c r="C244" s="37"/>
      <c r="D244" s="221" t="s">
        <v>139</v>
      </c>
      <c r="E244" s="37"/>
      <c r="F244" s="222" t="s">
        <v>317</v>
      </c>
      <c r="G244" s="37"/>
      <c r="H244" s="37"/>
      <c r="I244" s="223"/>
      <c r="J244" s="37"/>
      <c r="K244" s="37"/>
      <c r="L244" s="41"/>
      <c r="M244" s="224"/>
      <c r="N244" s="225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139</v>
      </c>
      <c r="AU244" s="14" t="s">
        <v>83</v>
      </c>
    </row>
    <row r="245" s="2" customFormat="1" ht="24.15" customHeight="1">
      <c r="A245" s="35"/>
      <c r="B245" s="36"/>
      <c r="C245" s="208" t="s">
        <v>319</v>
      </c>
      <c r="D245" s="208" t="s">
        <v>132</v>
      </c>
      <c r="E245" s="209" t="s">
        <v>320</v>
      </c>
      <c r="F245" s="210" t="s">
        <v>321</v>
      </c>
      <c r="G245" s="211" t="s">
        <v>218</v>
      </c>
      <c r="H245" s="212">
        <v>1</v>
      </c>
      <c r="I245" s="213"/>
      <c r="J245" s="214">
        <f>ROUND(I245*H245,2)</f>
        <v>0</v>
      </c>
      <c r="K245" s="210" t="s">
        <v>136</v>
      </c>
      <c r="L245" s="41"/>
      <c r="M245" s="215" t="s">
        <v>1</v>
      </c>
      <c r="N245" s="216" t="s">
        <v>41</v>
      </c>
      <c r="O245" s="88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9" t="s">
        <v>137</v>
      </c>
      <c r="AT245" s="219" t="s">
        <v>132</v>
      </c>
      <c r="AU245" s="219" t="s">
        <v>83</v>
      </c>
      <c r="AY245" s="14" t="s">
        <v>130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14" t="s">
        <v>81</v>
      </c>
      <c r="BK245" s="220">
        <f>ROUND(I245*H245,2)</f>
        <v>0</v>
      </c>
      <c r="BL245" s="14" t="s">
        <v>137</v>
      </c>
      <c r="BM245" s="219" t="s">
        <v>322</v>
      </c>
    </row>
    <row r="246" s="2" customFormat="1">
      <c r="A246" s="35"/>
      <c r="B246" s="36"/>
      <c r="C246" s="37"/>
      <c r="D246" s="221" t="s">
        <v>139</v>
      </c>
      <c r="E246" s="37"/>
      <c r="F246" s="222" t="s">
        <v>321</v>
      </c>
      <c r="G246" s="37"/>
      <c r="H246" s="37"/>
      <c r="I246" s="223"/>
      <c r="J246" s="37"/>
      <c r="K246" s="37"/>
      <c r="L246" s="41"/>
      <c r="M246" s="224"/>
      <c r="N246" s="225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139</v>
      </c>
      <c r="AU246" s="14" t="s">
        <v>83</v>
      </c>
    </row>
    <row r="247" s="2" customFormat="1">
      <c r="A247" s="35"/>
      <c r="B247" s="36"/>
      <c r="C247" s="37"/>
      <c r="D247" s="226" t="s">
        <v>140</v>
      </c>
      <c r="E247" s="37"/>
      <c r="F247" s="227" t="s">
        <v>323</v>
      </c>
      <c r="G247" s="37"/>
      <c r="H247" s="37"/>
      <c r="I247" s="223"/>
      <c r="J247" s="37"/>
      <c r="K247" s="37"/>
      <c r="L247" s="41"/>
      <c r="M247" s="224"/>
      <c r="N247" s="225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140</v>
      </c>
      <c r="AU247" s="14" t="s">
        <v>83</v>
      </c>
    </row>
    <row r="248" s="2" customFormat="1" ht="21.75" customHeight="1">
      <c r="A248" s="35"/>
      <c r="B248" s="36"/>
      <c r="C248" s="228" t="s">
        <v>324</v>
      </c>
      <c r="D248" s="228" t="s">
        <v>177</v>
      </c>
      <c r="E248" s="229" t="s">
        <v>325</v>
      </c>
      <c r="F248" s="230" t="s">
        <v>326</v>
      </c>
      <c r="G248" s="231" t="s">
        <v>201</v>
      </c>
      <c r="H248" s="232">
        <v>12</v>
      </c>
      <c r="I248" s="233"/>
      <c r="J248" s="234">
        <f>ROUND(I248*H248,2)</f>
        <v>0</v>
      </c>
      <c r="K248" s="230" t="s">
        <v>136</v>
      </c>
      <c r="L248" s="235"/>
      <c r="M248" s="236" t="s">
        <v>1</v>
      </c>
      <c r="N248" s="237" t="s">
        <v>41</v>
      </c>
      <c r="O248" s="88"/>
      <c r="P248" s="217">
        <f>O248*H248</f>
        <v>0</v>
      </c>
      <c r="Q248" s="217">
        <v>0.031</v>
      </c>
      <c r="R248" s="217">
        <f>Q248*H248</f>
        <v>0.372</v>
      </c>
      <c r="S248" s="217">
        <v>0</v>
      </c>
      <c r="T248" s="218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9" t="s">
        <v>166</v>
      </c>
      <c r="AT248" s="219" t="s">
        <v>177</v>
      </c>
      <c r="AU248" s="219" t="s">
        <v>83</v>
      </c>
      <c r="AY248" s="14" t="s">
        <v>130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14" t="s">
        <v>81</v>
      </c>
      <c r="BK248" s="220">
        <f>ROUND(I248*H248,2)</f>
        <v>0</v>
      </c>
      <c r="BL248" s="14" t="s">
        <v>137</v>
      </c>
      <c r="BM248" s="219" t="s">
        <v>327</v>
      </c>
    </row>
    <row r="249" s="2" customFormat="1">
      <c r="A249" s="35"/>
      <c r="B249" s="36"/>
      <c r="C249" s="37"/>
      <c r="D249" s="221" t="s">
        <v>139</v>
      </c>
      <c r="E249" s="37"/>
      <c r="F249" s="222" t="s">
        <v>328</v>
      </c>
      <c r="G249" s="37"/>
      <c r="H249" s="37"/>
      <c r="I249" s="223"/>
      <c r="J249" s="37"/>
      <c r="K249" s="37"/>
      <c r="L249" s="41"/>
      <c r="M249" s="224"/>
      <c r="N249" s="225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139</v>
      </c>
      <c r="AU249" s="14" t="s">
        <v>83</v>
      </c>
    </row>
    <row r="250" s="2" customFormat="1">
      <c r="A250" s="35"/>
      <c r="B250" s="36"/>
      <c r="C250" s="37"/>
      <c r="D250" s="221" t="s">
        <v>186</v>
      </c>
      <c r="E250" s="37"/>
      <c r="F250" s="238" t="s">
        <v>329</v>
      </c>
      <c r="G250" s="37"/>
      <c r="H250" s="37"/>
      <c r="I250" s="223"/>
      <c r="J250" s="37"/>
      <c r="K250" s="37"/>
      <c r="L250" s="41"/>
      <c r="M250" s="224"/>
      <c r="N250" s="225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186</v>
      </c>
      <c r="AU250" s="14" t="s">
        <v>83</v>
      </c>
    </row>
    <row r="251" s="2" customFormat="1" ht="16.5" customHeight="1">
      <c r="A251" s="35"/>
      <c r="B251" s="36"/>
      <c r="C251" s="208" t="s">
        <v>330</v>
      </c>
      <c r="D251" s="208" t="s">
        <v>132</v>
      </c>
      <c r="E251" s="209" t="s">
        <v>331</v>
      </c>
      <c r="F251" s="210" t="s">
        <v>332</v>
      </c>
      <c r="G251" s="211" t="s">
        <v>218</v>
      </c>
      <c r="H251" s="212">
        <v>2</v>
      </c>
      <c r="I251" s="213"/>
      <c r="J251" s="214">
        <f>ROUND(I251*H251,2)</f>
        <v>0</v>
      </c>
      <c r="K251" s="210" t="s">
        <v>136</v>
      </c>
      <c r="L251" s="41"/>
      <c r="M251" s="215" t="s">
        <v>1</v>
      </c>
      <c r="N251" s="216" t="s">
        <v>41</v>
      </c>
      <c r="O251" s="88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9" t="s">
        <v>137</v>
      </c>
      <c r="AT251" s="219" t="s">
        <v>132</v>
      </c>
      <c r="AU251" s="219" t="s">
        <v>83</v>
      </c>
      <c r="AY251" s="14" t="s">
        <v>130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14" t="s">
        <v>81</v>
      </c>
      <c r="BK251" s="220">
        <f>ROUND(I251*H251,2)</f>
        <v>0</v>
      </c>
      <c r="BL251" s="14" t="s">
        <v>137</v>
      </c>
      <c r="BM251" s="219" t="s">
        <v>333</v>
      </c>
    </row>
    <row r="252" s="2" customFormat="1">
      <c r="A252" s="35"/>
      <c r="B252" s="36"/>
      <c r="C252" s="37"/>
      <c r="D252" s="221" t="s">
        <v>139</v>
      </c>
      <c r="E252" s="37"/>
      <c r="F252" s="222" t="s">
        <v>332</v>
      </c>
      <c r="G252" s="37"/>
      <c r="H252" s="37"/>
      <c r="I252" s="223"/>
      <c r="J252" s="37"/>
      <c r="K252" s="37"/>
      <c r="L252" s="41"/>
      <c r="M252" s="224"/>
      <c r="N252" s="225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139</v>
      </c>
      <c r="AU252" s="14" t="s">
        <v>83</v>
      </c>
    </row>
    <row r="253" s="2" customFormat="1">
      <c r="A253" s="35"/>
      <c r="B253" s="36"/>
      <c r="C253" s="37"/>
      <c r="D253" s="226" t="s">
        <v>140</v>
      </c>
      <c r="E253" s="37"/>
      <c r="F253" s="227" t="s">
        <v>334</v>
      </c>
      <c r="G253" s="37"/>
      <c r="H253" s="37"/>
      <c r="I253" s="223"/>
      <c r="J253" s="37"/>
      <c r="K253" s="37"/>
      <c r="L253" s="41"/>
      <c r="M253" s="224"/>
      <c r="N253" s="225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140</v>
      </c>
      <c r="AU253" s="14" t="s">
        <v>83</v>
      </c>
    </row>
    <row r="254" s="2" customFormat="1" ht="16.5" customHeight="1">
      <c r="A254" s="35"/>
      <c r="B254" s="36"/>
      <c r="C254" s="228" t="s">
        <v>335</v>
      </c>
      <c r="D254" s="228" t="s">
        <v>177</v>
      </c>
      <c r="E254" s="229" t="s">
        <v>336</v>
      </c>
      <c r="F254" s="230" t="s">
        <v>337</v>
      </c>
      <c r="G254" s="231" t="s">
        <v>338</v>
      </c>
      <c r="H254" s="232">
        <v>2</v>
      </c>
      <c r="I254" s="233"/>
      <c r="J254" s="234">
        <f>ROUND(I254*H254,2)</f>
        <v>0</v>
      </c>
      <c r="K254" s="230" t="s">
        <v>136</v>
      </c>
      <c r="L254" s="235"/>
      <c r="M254" s="236" t="s">
        <v>1</v>
      </c>
      <c r="N254" s="237" t="s">
        <v>41</v>
      </c>
      <c r="O254" s="88"/>
      <c r="P254" s="217">
        <f>O254*H254</f>
        <v>0</v>
      </c>
      <c r="Q254" s="217">
        <v>0.014999999999999999</v>
      </c>
      <c r="R254" s="217">
        <f>Q254*H254</f>
        <v>0.029999999999999999</v>
      </c>
      <c r="S254" s="217">
        <v>0</v>
      </c>
      <c r="T254" s="218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9" t="s">
        <v>166</v>
      </c>
      <c r="AT254" s="219" t="s">
        <v>177</v>
      </c>
      <c r="AU254" s="219" t="s">
        <v>83</v>
      </c>
      <c r="AY254" s="14" t="s">
        <v>130</v>
      </c>
      <c r="BE254" s="220">
        <f>IF(N254="základní",J254,0)</f>
        <v>0</v>
      </c>
      <c r="BF254" s="220">
        <f>IF(N254="snížená",J254,0)</f>
        <v>0</v>
      </c>
      <c r="BG254" s="220">
        <f>IF(N254="zákl. přenesená",J254,0)</f>
        <v>0</v>
      </c>
      <c r="BH254" s="220">
        <f>IF(N254="sníž. přenesená",J254,0)</f>
        <v>0</v>
      </c>
      <c r="BI254" s="220">
        <f>IF(N254="nulová",J254,0)</f>
        <v>0</v>
      </c>
      <c r="BJ254" s="14" t="s">
        <v>81</v>
      </c>
      <c r="BK254" s="220">
        <f>ROUND(I254*H254,2)</f>
        <v>0</v>
      </c>
      <c r="BL254" s="14" t="s">
        <v>137</v>
      </c>
      <c r="BM254" s="219" t="s">
        <v>339</v>
      </c>
    </row>
    <row r="255" s="2" customFormat="1">
      <c r="A255" s="35"/>
      <c r="B255" s="36"/>
      <c r="C255" s="37"/>
      <c r="D255" s="221" t="s">
        <v>139</v>
      </c>
      <c r="E255" s="37"/>
      <c r="F255" s="222" t="s">
        <v>337</v>
      </c>
      <c r="G255" s="37"/>
      <c r="H255" s="37"/>
      <c r="I255" s="223"/>
      <c r="J255" s="37"/>
      <c r="K255" s="37"/>
      <c r="L255" s="41"/>
      <c r="M255" s="224"/>
      <c r="N255" s="225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139</v>
      </c>
      <c r="AU255" s="14" t="s">
        <v>83</v>
      </c>
    </row>
    <row r="256" s="2" customFormat="1" ht="33" customHeight="1">
      <c r="A256" s="35"/>
      <c r="B256" s="36"/>
      <c r="C256" s="208" t="s">
        <v>340</v>
      </c>
      <c r="D256" s="208" t="s">
        <v>132</v>
      </c>
      <c r="E256" s="209" t="s">
        <v>341</v>
      </c>
      <c r="F256" s="210" t="s">
        <v>342</v>
      </c>
      <c r="G256" s="211" t="s">
        <v>343</v>
      </c>
      <c r="H256" s="212">
        <v>1</v>
      </c>
      <c r="I256" s="213"/>
      <c r="J256" s="214">
        <f>ROUND(I256*H256,2)</f>
        <v>0</v>
      </c>
      <c r="K256" s="210" t="s">
        <v>1</v>
      </c>
      <c r="L256" s="41"/>
      <c r="M256" s="215" t="s">
        <v>1</v>
      </c>
      <c r="N256" s="216" t="s">
        <v>41</v>
      </c>
      <c r="O256" s="88"/>
      <c r="P256" s="217">
        <f>O256*H256</f>
        <v>0</v>
      </c>
      <c r="Q256" s="217">
        <v>0.00076000000000000004</v>
      </c>
      <c r="R256" s="217">
        <f>Q256*H256</f>
        <v>0.00076000000000000004</v>
      </c>
      <c r="S256" s="217">
        <v>0</v>
      </c>
      <c r="T256" s="218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9" t="s">
        <v>137</v>
      </c>
      <c r="AT256" s="219" t="s">
        <v>132</v>
      </c>
      <c r="AU256" s="219" t="s">
        <v>83</v>
      </c>
      <c r="AY256" s="14" t="s">
        <v>130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14" t="s">
        <v>81</v>
      </c>
      <c r="BK256" s="220">
        <f>ROUND(I256*H256,2)</f>
        <v>0</v>
      </c>
      <c r="BL256" s="14" t="s">
        <v>137</v>
      </c>
      <c r="BM256" s="219" t="s">
        <v>344</v>
      </c>
    </row>
    <row r="257" s="2" customFormat="1">
      <c r="A257" s="35"/>
      <c r="B257" s="36"/>
      <c r="C257" s="37"/>
      <c r="D257" s="221" t="s">
        <v>139</v>
      </c>
      <c r="E257" s="37"/>
      <c r="F257" s="222" t="s">
        <v>345</v>
      </c>
      <c r="G257" s="37"/>
      <c r="H257" s="37"/>
      <c r="I257" s="223"/>
      <c r="J257" s="37"/>
      <c r="K257" s="37"/>
      <c r="L257" s="41"/>
      <c r="M257" s="224"/>
      <c r="N257" s="225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139</v>
      </c>
      <c r="AU257" s="14" t="s">
        <v>83</v>
      </c>
    </row>
    <row r="258" s="2" customFormat="1">
      <c r="A258" s="35"/>
      <c r="B258" s="36"/>
      <c r="C258" s="37"/>
      <c r="D258" s="221" t="s">
        <v>186</v>
      </c>
      <c r="E258" s="37"/>
      <c r="F258" s="238" t="s">
        <v>346</v>
      </c>
      <c r="G258" s="37"/>
      <c r="H258" s="37"/>
      <c r="I258" s="223"/>
      <c r="J258" s="37"/>
      <c r="K258" s="37"/>
      <c r="L258" s="41"/>
      <c r="M258" s="224"/>
      <c r="N258" s="225"/>
      <c r="O258" s="88"/>
      <c r="P258" s="88"/>
      <c r="Q258" s="88"/>
      <c r="R258" s="88"/>
      <c r="S258" s="88"/>
      <c r="T258" s="89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186</v>
      </c>
      <c r="AU258" s="14" t="s">
        <v>83</v>
      </c>
    </row>
    <row r="259" s="12" customFormat="1" ht="22.8" customHeight="1">
      <c r="A259" s="12"/>
      <c r="B259" s="192"/>
      <c r="C259" s="193"/>
      <c r="D259" s="194" t="s">
        <v>75</v>
      </c>
      <c r="E259" s="206" t="s">
        <v>137</v>
      </c>
      <c r="F259" s="206" t="s">
        <v>347</v>
      </c>
      <c r="G259" s="193"/>
      <c r="H259" s="193"/>
      <c r="I259" s="196"/>
      <c r="J259" s="207">
        <f>BK259</f>
        <v>0</v>
      </c>
      <c r="K259" s="193"/>
      <c r="L259" s="198"/>
      <c r="M259" s="199"/>
      <c r="N259" s="200"/>
      <c r="O259" s="200"/>
      <c r="P259" s="201">
        <f>SUM(P260:P262)</f>
        <v>0</v>
      </c>
      <c r="Q259" s="200"/>
      <c r="R259" s="201">
        <f>SUM(R260:R262)</f>
        <v>0</v>
      </c>
      <c r="S259" s="200"/>
      <c r="T259" s="202">
        <f>SUM(T260:T262)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3" t="s">
        <v>81</v>
      </c>
      <c r="AT259" s="204" t="s">
        <v>75</v>
      </c>
      <c r="AU259" s="204" t="s">
        <v>81</v>
      </c>
      <c r="AY259" s="203" t="s">
        <v>130</v>
      </c>
      <c r="BK259" s="205">
        <f>SUM(BK260:BK262)</f>
        <v>0</v>
      </c>
    </row>
    <row r="260" s="2" customFormat="1" ht="16.5" customHeight="1">
      <c r="A260" s="35"/>
      <c r="B260" s="36"/>
      <c r="C260" s="208" t="s">
        <v>348</v>
      </c>
      <c r="D260" s="208" t="s">
        <v>132</v>
      </c>
      <c r="E260" s="209" t="s">
        <v>349</v>
      </c>
      <c r="F260" s="210" t="s">
        <v>350</v>
      </c>
      <c r="G260" s="211" t="s">
        <v>135</v>
      </c>
      <c r="H260" s="212">
        <v>1.9259999999999999</v>
      </c>
      <c r="I260" s="213"/>
      <c r="J260" s="214">
        <f>ROUND(I260*H260,2)</f>
        <v>0</v>
      </c>
      <c r="K260" s="210" t="s">
        <v>136</v>
      </c>
      <c r="L260" s="41"/>
      <c r="M260" s="215" t="s">
        <v>1</v>
      </c>
      <c r="N260" s="216" t="s">
        <v>41</v>
      </c>
      <c r="O260" s="88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19" t="s">
        <v>137</v>
      </c>
      <c r="AT260" s="219" t="s">
        <v>132</v>
      </c>
      <c r="AU260" s="219" t="s">
        <v>83</v>
      </c>
      <c r="AY260" s="14" t="s">
        <v>130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14" t="s">
        <v>81</v>
      </c>
      <c r="BK260" s="220">
        <f>ROUND(I260*H260,2)</f>
        <v>0</v>
      </c>
      <c r="BL260" s="14" t="s">
        <v>137</v>
      </c>
      <c r="BM260" s="219" t="s">
        <v>351</v>
      </c>
    </row>
    <row r="261" s="2" customFormat="1">
      <c r="A261" s="35"/>
      <c r="B261" s="36"/>
      <c r="C261" s="37"/>
      <c r="D261" s="221" t="s">
        <v>139</v>
      </c>
      <c r="E261" s="37"/>
      <c r="F261" s="222" t="s">
        <v>350</v>
      </c>
      <c r="G261" s="37"/>
      <c r="H261" s="37"/>
      <c r="I261" s="223"/>
      <c r="J261" s="37"/>
      <c r="K261" s="37"/>
      <c r="L261" s="41"/>
      <c r="M261" s="224"/>
      <c r="N261" s="225"/>
      <c r="O261" s="88"/>
      <c r="P261" s="88"/>
      <c r="Q261" s="88"/>
      <c r="R261" s="88"/>
      <c r="S261" s="88"/>
      <c r="T261" s="89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4" t="s">
        <v>139</v>
      </c>
      <c r="AU261" s="14" t="s">
        <v>83</v>
      </c>
    </row>
    <row r="262" s="2" customFormat="1">
      <c r="A262" s="35"/>
      <c r="B262" s="36"/>
      <c r="C262" s="37"/>
      <c r="D262" s="226" t="s">
        <v>140</v>
      </c>
      <c r="E262" s="37"/>
      <c r="F262" s="227" t="s">
        <v>352</v>
      </c>
      <c r="G262" s="37"/>
      <c r="H262" s="37"/>
      <c r="I262" s="223"/>
      <c r="J262" s="37"/>
      <c r="K262" s="37"/>
      <c r="L262" s="41"/>
      <c r="M262" s="224"/>
      <c r="N262" s="225"/>
      <c r="O262" s="88"/>
      <c r="P262" s="88"/>
      <c r="Q262" s="88"/>
      <c r="R262" s="88"/>
      <c r="S262" s="88"/>
      <c r="T262" s="89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4" t="s">
        <v>140</v>
      </c>
      <c r="AU262" s="14" t="s">
        <v>83</v>
      </c>
    </row>
    <row r="263" s="12" customFormat="1" ht="22.8" customHeight="1">
      <c r="A263" s="12"/>
      <c r="B263" s="192"/>
      <c r="C263" s="193"/>
      <c r="D263" s="194" t="s">
        <v>75</v>
      </c>
      <c r="E263" s="206" t="s">
        <v>353</v>
      </c>
      <c r="F263" s="206" t="s">
        <v>354</v>
      </c>
      <c r="G263" s="193"/>
      <c r="H263" s="193"/>
      <c r="I263" s="196"/>
      <c r="J263" s="207">
        <f>BK263</f>
        <v>0</v>
      </c>
      <c r="K263" s="193"/>
      <c r="L263" s="198"/>
      <c r="M263" s="199"/>
      <c r="N263" s="200"/>
      <c r="O263" s="200"/>
      <c r="P263" s="201">
        <f>SUM(P264:P302)</f>
        <v>0</v>
      </c>
      <c r="Q263" s="200"/>
      <c r="R263" s="201">
        <f>SUM(R264:R302)</f>
        <v>5.0813597999999995</v>
      </c>
      <c r="S263" s="200"/>
      <c r="T263" s="202">
        <f>SUM(T264:T302)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3" t="s">
        <v>81</v>
      </c>
      <c r="AT263" s="204" t="s">
        <v>75</v>
      </c>
      <c r="AU263" s="204" t="s">
        <v>81</v>
      </c>
      <c r="AY263" s="203" t="s">
        <v>130</v>
      </c>
      <c r="BK263" s="205">
        <f>SUM(BK264:BK302)</f>
        <v>0</v>
      </c>
    </row>
    <row r="264" s="2" customFormat="1" ht="24.15" customHeight="1">
      <c r="A264" s="35"/>
      <c r="B264" s="36"/>
      <c r="C264" s="208" t="s">
        <v>355</v>
      </c>
      <c r="D264" s="208" t="s">
        <v>132</v>
      </c>
      <c r="E264" s="209" t="s">
        <v>356</v>
      </c>
      <c r="F264" s="210" t="s">
        <v>357</v>
      </c>
      <c r="G264" s="211" t="s">
        <v>201</v>
      </c>
      <c r="H264" s="212">
        <v>7.8899999999999997</v>
      </c>
      <c r="I264" s="213"/>
      <c r="J264" s="214">
        <f>ROUND(I264*H264,2)</f>
        <v>0</v>
      </c>
      <c r="K264" s="210" t="s">
        <v>136</v>
      </c>
      <c r="L264" s="41"/>
      <c r="M264" s="215" t="s">
        <v>1</v>
      </c>
      <c r="N264" s="216" t="s">
        <v>41</v>
      </c>
      <c r="O264" s="88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19" t="s">
        <v>137</v>
      </c>
      <c r="AT264" s="219" t="s">
        <v>132</v>
      </c>
      <c r="AU264" s="219" t="s">
        <v>83</v>
      </c>
      <c r="AY264" s="14" t="s">
        <v>130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14" t="s">
        <v>81</v>
      </c>
      <c r="BK264" s="220">
        <f>ROUND(I264*H264,2)</f>
        <v>0</v>
      </c>
      <c r="BL264" s="14" t="s">
        <v>137</v>
      </c>
      <c r="BM264" s="219" t="s">
        <v>358</v>
      </c>
    </row>
    <row r="265" s="2" customFormat="1">
      <c r="A265" s="35"/>
      <c r="B265" s="36"/>
      <c r="C265" s="37"/>
      <c r="D265" s="221" t="s">
        <v>139</v>
      </c>
      <c r="E265" s="37"/>
      <c r="F265" s="222" t="s">
        <v>357</v>
      </c>
      <c r="G265" s="37"/>
      <c r="H265" s="37"/>
      <c r="I265" s="223"/>
      <c r="J265" s="37"/>
      <c r="K265" s="37"/>
      <c r="L265" s="41"/>
      <c r="M265" s="224"/>
      <c r="N265" s="225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139</v>
      </c>
      <c r="AU265" s="14" t="s">
        <v>83</v>
      </c>
    </row>
    <row r="266" s="2" customFormat="1">
      <c r="A266" s="35"/>
      <c r="B266" s="36"/>
      <c r="C266" s="37"/>
      <c r="D266" s="226" t="s">
        <v>140</v>
      </c>
      <c r="E266" s="37"/>
      <c r="F266" s="227" t="s">
        <v>359</v>
      </c>
      <c r="G266" s="37"/>
      <c r="H266" s="37"/>
      <c r="I266" s="223"/>
      <c r="J266" s="37"/>
      <c r="K266" s="37"/>
      <c r="L266" s="41"/>
      <c r="M266" s="224"/>
      <c r="N266" s="225"/>
      <c r="O266" s="88"/>
      <c r="P266" s="88"/>
      <c r="Q266" s="88"/>
      <c r="R266" s="88"/>
      <c r="S266" s="88"/>
      <c r="T266" s="89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4" t="s">
        <v>140</v>
      </c>
      <c r="AU266" s="14" t="s">
        <v>83</v>
      </c>
    </row>
    <row r="267" s="2" customFormat="1" ht="24.15" customHeight="1">
      <c r="A267" s="35"/>
      <c r="B267" s="36"/>
      <c r="C267" s="208" t="s">
        <v>360</v>
      </c>
      <c r="D267" s="208" t="s">
        <v>132</v>
      </c>
      <c r="E267" s="209" t="s">
        <v>361</v>
      </c>
      <c r="F267" s="210" t="s">
        <v>362</v>
      </c>
      <c r="G267" s="211" t="s">
        <v>201</v>
      </c>
      <c r="H267" s="212">
        <v>30</v>
      </c>
      <c r="I267" s="213"/>
      <c r="J267" s="214">
        <f>ROUND(I267*H267,2)</f>
        <v>0</v>
      </c>
      <c r="K267" s="210" t="s">
        <v>136</v>
      </c>
      <c r="L267" s="41"/>
      <c r="M267" s="215" t="s">
        <v>1</v>
      </c>
      <c r="N267" s="216" t="s">
        <v>41</v>
      </c>
      <c r="O267" s="88"/>
      <c r="P267" s="217">
        <f>O267*H267</f>
        <v>0</v>
      </c>
      <c r="Q267" s="217">
        <v>0</v>
      </c>
      <c r="R267" s="217">
        <f>Q267*H267</f>
        <v>0</v>
      </c>
      <c r="S267" s="217">
        <v>0</v>
      </c>
      <c r="T267" s="218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9" t="s">
        <v>137</v>
      </c>
      <c r="AT267" s="219" t="s">
        <v>132</v>
      </c>
      <c r="AU267" s="219" t="s">
        <v>83</v>
      </c>
      <c r="AY267" s="14" t="s">
        <v>130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14" t="s">
        <v>81</v>
      </c>
      <c r="BK267" s="220">
        <f>ROUND(I267*H267,2)</f>
        <v>0</v>
      </c>
      <c r="BL267" s="14" t="s">
        <v>137</v>
      </c>
      <c r="BM267" s="219" t="s">
        <v>363</v>
      </c>
    </row>
    <row r="268" s="2" customFormat="1">
      <c r="A268" s="35"/>
      <c r="B268" s="36"/>
      <c r="C268" s="37"/>
      <c r="D268" s="221" t="s">
        <v>139</v>
      </c>
      <c r="E268" s="37"/>
      <c r="F268" s="222" t="s">
        <v>362</v>
      </c>
      <c r="G268" s="37"/>
      <c r="H268" s="37"/>
      <c r="I268" s="223"/>
      <c r="J268" s="37"/>
      <c r="K268" s="37"/>
      <c r="L268" s="41"/>
      <c r="M268" s="224"/>
      <c r="N268" s="225"/>
      <c r="O268" s="88"/>
      <c r="P268" s="88"/>
      <c r="Q268" s="88"/>
      <c r="R268" s="88"/>
      <c r="S268" s="88"/>
      <c r="T268" s="89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4" t="s">
        <v>139</v>
      </c>
      <c r="AU268" s="14" t="s">
        <v>83</v>
      </c>
    </row>
    <row r="269" s="2" customFormat="1">
      <c r="A269" s="35"/>
      <c r="B269" s="36"/>
      <c r="C269" s="37"/>
      <c r="D269" s="226" t="s">
        <v>140</v>
      </c>
      <c r="E269" s="37"/>
      <c r="F269" s="227" t="s">
        <v>364</v>
      </c>
      <c r="G269" s="37"/>
      <c r="H269" s="37"/>
      <c r="I269" s="223"/>
      <c r="J269" s="37"/>
      <c r="K269" s="37"/>
      <c r="L269" s="41"/>
      <c r="M269" s="224"/>
      <c r="N269" s="225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140</v>
      </c>
      <c r="AU269" s="14" t="s">
        <v>83</v>
      </c>
    </row>
    <row r="270" s="2" customFormat="1">
      <c r="A270" s="35"/>
      <c r="B270" s="36"/>
      <c r="C270" s="37"/>
      <c r="D270" s="221" t="s">
        <v>186</v>
      </c>
      <c r="E270" s="37"/>
      <c r="F270" s="238" t="s">
        <v>365</v>
      </c>
      <c r="G270" s="37"/>
      <c r="H270" s="37"/>
      <c r="I270" s="223"/>
      <c r="J270" s="37"/>
      <c r="K270" s="37"/>
      <c r="L270" s="41"/>
      <c r="M270" s="224"/>
      <c r="N270" s="225"/>
      <c r="O270" s="88"/>
      <c r="P270" s="88"/>
      <c r="Q270" s="88"/>
      <c r="R270" s="88"/>
      <c r="S270" s="88"/>
      <c r="T270" s="89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4" t="s">
        <v>186</v>
      </c>
      <c r="AU270" s="14" t="s">
        <v>83</v>
      </c>
    </row>
    <row r="271" s="2" customFormat="1" ht="33" customHeight="1">
      <c r="A271" s="35"/>
      <c r="B271" s="36"/>
      <c r="C271" s="208" t="s">
        <v>366</v>
      </c>
      <c r="D271" s="208" t="s">
        <v>132</v>
      </c>
      <c r="E271" s="209" t="s">
        <v>367</v>
      </c>
      <c r="F271" s="210" t="s">
        <v>368</v>
      </c>
      <c r="G271" s="211" t="s">
        <v>201</v>
      </c>
      <c r="H271" s="212">
        <v>7.8899999999999997</v>
      </c>
      <c r="I271" s="213"/>
      <c r="J271" s="214">
        <f>ROUND(I271*H271,2)</f>
        <v>0</v>
      </c>
      <c r="K271" s="210" t="s">
        <v>136</v>
      </c>
      <c r="L271" s="41"/>
      <c r="M271" s="215" t="s">
        <v>1</v>
      </c>
      <c r="N271" s="216" t="s">
        <v>41</v>
      </c>
      <c r="O271" s="88"/>
      <c r="P271" s="217">
        <f>O271*H271</f>
        <v>0</v>
      </c>
      <c r="Q271" s="217">
        <v>0</v>
      </c>
      <c r="R271" s="217">
        <f>Q271*H271</f>
        <v>0</v>
      </c>
      <c r="S271" s="217">
        <v>0</v>
      </c>
      <c r="T271" s="218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19" t="s">
        <v>137</v>
      </c>
      <c r="AT271" s="219" t="s">
        <v>132</v>
      </c>
      <c r="AU271" s="219" t="s">
        <v>83</v>
      </c>
      <c r="AY271" s="14" t="s">
        <v>130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14" t="s">
        <v>81</v>
      </c>
      <c r="BK271" s="220">
        <f>ROUND(I271*H271,2)</f>
        <v>0</v>
      </c>
      <c r="BL271" s="14" t="s">
        <v>137</v>
      </c>
      <c r="BM271" s="219" t="s">
        <v>369</v>
      </c>
    </row>
    <row r="272" s="2" customFormat="1">
      <c r="A272" s="35"/>
      <c r="B272" s="36"/>
      <c r="C272" s="37"/>
      <c r="D272" s="221" t="s">
        <v>139</v>
      </c>
      <c r="E272" s="37"/>
      <c r="F272" s="222" t="s">
        <v>368</v>
      </c>
      <c r="G272" s="37"/>
      <c r="H272" s="37"/>
      <c r="I272" s="223"/>
      <c r="J272" s="37"/>
      <c r="K272" s="37"/>
      <c r="L272" s="41"/>
      <c r="M272" s="224"/>
      <c r="N272" s="225"/>
      <c r="O272" s="88"/>
      <c r="P272" s="88"/>
      <c r="Q272" s="88"/>
      <c r="R272" s="88"/>
      <c r="S272" s="88"/>
      <c r="T272" s="89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4" t="s">
        <v>139</v>
      </c>
      <c r="AU272" s="14" t="s">
        <v>83</v>
      </c>
    </row>
    <row r="273" s="2" customFormat="1">
      <c r="A273" s="35"/>
      <c r="B273" s="36"/>
      <c r="C273" s="37"/>
      <c r="D273" s="226" t="s">
        <v>140</v>
      </c>
      <c r="E273" s="37"/>
      <c r="F273" s="227" t="s">
        <v>370</v>
      </c>
      <c r="G273" s="37"/>
      <c r="H273" s="37"/>
      <c r="I273" s="223"/>
      <c r="J273" s="37"/>
      <c r="K273" s="37"/>
      <c r="L273" s="41"/>
      <c r="M273" s="224"/>
      <c r="N273" s="225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140</v>
      </c>
      <c r="AU273" s="14" t="s">
        <v>83</v>
      </c>
    </row>
    <row r="274" s="2" customFormat="1" ht="33" customHeight="1">
      <c r="A274" s="35"/>
      <c r="B274" s="36"/>
      <c r="C274" s="208" t="s">
        <v>371</v>
      </c>
      <c r="D274" s="208" t="s">
        <v>132</v>
      </c>
      <c r="E274" s="209" t="s">
        <v>372</v>
      </c>
      <c r="F274" s="210" t="s">
        <v>373</v>
      </c>
      <c r="G274" s="211" t="s">
        <v>201</v>
      </c>
      <c r="H274" s="212">
        <v>7.8899999999999997</v>
      </c>
      <c r="I274" s="213"/>
      <c r="J274" s="214">
        <f>ROUND(I274*H274,2)</f>
        <v>0</v>
      </c>
      <c r="K274" s="210" t="s">
        <v>136</v>
      </c>
      <c r="L274" s="41"/>
      <c r="M274" s="215" t="s">
        <v>1</v>
      </c>
      <c r="N274" s="216" t="s">
        <v>41</v>
      </c>
      <c r="O274" s="88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9" t="s">
        <v>137</v>
      </c>
      <c r="AT274" s="219" t="s">
        <v>132</v>
      </c>
      <c r="AU274" s="219" t="s">
        <v>83</v>
      </c>
      <c r="AY274" s="14" t="s">
        <v>130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14" t="s">
        <v>81</v>
      </c>
      <c r="BK274" s="220">
        <f>ROUND(I274*H274,2)</f>
        <v>0</v>
      </c>
      <c r="BL274" s="14" t="s">
        <v>137</v>
      </c>
      <c r="BM274" s="219" t="s">
        <v>374</v>
      </c>
    </row>
    <row r="275" s="2" customFormat="1">
      <c r="A275" s="35"/>
      <c r="B275" s="36"/>
      <c r="C275" s="37"/>
      <c r="D275" s="221" t="s">
        <v>139</v>
      </c>
      <c r="E275" s="37"/>
      <c r="F275" s="222" t="s">
        <v>373</v>
      </c>
      <c r="G275" s="37"/>
      <c r="H275" s="37"/>
      <c r="I275" s="223"/>
      <c r="J275" s="37"/>
      <c r="K275" s="37"/>
      <c r="L275" s="41"/>
      <c r="M275" s="224"/>
      <c r="N275" s="225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139</v>
      </c>
      <c r="AU275" s="14" t="s">
        <v>83</v>
      </c>
    </row>
    <row r="276" s="2" customFormat="1">
      <c r="A276" s="35"/>
      <c r="B276" s="36"/>
      <c r="C276" s="37"/>
      <c r="D276" s="226" t="s">
        <v>140</v>
      </c>
      <c r="E276" s="37"/>
      <c r="F276" s="227" t="s">
        <v>375</v>
      </c>
      <c r="G276" s="37"/>
      <c r="H276" s="37"/>
      <c r="I276" s="223"/>
      <c r="J276" s="37"/>
      <c r="K276" s="37"/>
      <c r="L276" s="41"/>
      <c r="M276" s="224"/>
      <c r="N276" s="225"/>
      <c r="O276" s="88"/>
      <c r="P276" s="88"/>
      <c r="Q276" s="88"/>
      <c r="R276" s="88"/>
      <c r="S276" s="88"/>
      <c r="T276" s="89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4" t="s">
        <v>140</v>
      </c>
      <c r="AU276" s="14" t="s">
        <v>83</v>
      </c>
    </row>
    <row r="277" s="2" customFormat="1" ht="21.75" customHeight="1">
      <c r="A277" s="35"/>
      <c r="B277" s="36"/>
      <c r="C277" s="208" t="s">
        <v>376</v>
      </c>
      <c r="D277" s="208" t="s">
        <v>132</v>
      </c>
      <c r="E277" s="209" t="s">
        <v>377</v>
      </c>
      <c r="F277" s="210" t="s">
        <v>378</v>
      </c>
      <c r="G277" s="211" t="s">
        <v>201</v>
      </c>
      <c r="H277" s="212">
        <v>81</v>
      </c>
      <c r="I277" s="213"/>
      <c r="J277" s="214">
        <f>ROUND(I277*H277,2)</f>
        <v>0</v>
      </c>
      <c r="K277" s="210" t="s">
        <v>136</v>
      </c>
      <c r="L277" s="41"/>
      <c r="M277" s="215" t="s">
        <v>1</v>
      </c>
      <c r="N277" s="216" t="s">
        <v>41</v>
      </c>
      <c r="O277" s="88"/>
      <c r="P277" s="217">
        <f>O277*H277</f>
        <v>0</v>
      </c>
      <c r="Q277" s="217">
        <v>0</v>
      </c>
      <c r="R277" s="217">
        <f>Q277*H277</f>
        <v>0</v>
      </c>
      <c r="S277" s="217">
        <v>0</v>
      </c>
      <c r="T277" s="218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9" t="s">
        <v>137</v>
      </c>
      <c r="AT277" s="219" t="s">
        <v>132</v>
      </c>
      <c r="AU277" s="219" t="s">
        <v>83</v>
      </c>
      <c r="AY277" s="14" t="s">
        <v>130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14" t="s">
        <v>81</v>
      </c>
      <c r="BK277" s="220">
        <f>ROUND(I277*H277,2)</f>
        <v>0</v>
      </c>
      <c r="BL277" s="14" t="s">
        <v>137</v>
      </c>
      <c r="BM277" s="219" t="s">
        <v>379</v>
      </c>
    </row>
    <row r="278" s="2" customFormat="1">
      <c r="A278" s="35"/>
      <c r="B278" s="36"/>
      <c r="C278" s="37"/>
      <c r="D278" s="221" t="s">
        <v>139</v>
      </c>
      <c r="E278" s="37"/>
      <c r="F278" s="222" t="s">
        <v>380</v>
      </c>
      <c r="G278" s="37"/>
      <c r="H278" s="37"/>
      <c r="I278" s="223"/>
      <c r="J278" s="37"/>
      <c r="K278" s="37"/>
      <c r="L278" s="41"/>
      <c r="M278" s="224"/>
      <c r="N278" s="225"/>
      <c r="O278" s="88"/>
      <c r="P278" s="88"/>
      <c r="Q278" s="88"/>
      <c r="R278" s="88"/>
      <c r="S278" s="88"/>
      <c r="T278" s="89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4" t="s">
        <v>139</v>
      </c>
      <c r="AU278" s="14" t="s">
        <v>83</v>
      </c>
    </row>
    <row r="279" s="2" customFormat="1">
      <c r="A279" s="35"/>
      <c r="B279" s="36"/>
      <c r="C279" s="37"/>
      <c r="D279" s="226" t="s">
        <v>140</v>
      </c>
      <c r="E279" s="37"/>
      <c r="F279" s="227" t="s">
        <v>381</v>
      </c>
      <c r="G279" s="37"/>
      <c r="H279" s="37"/>
      <c r="I279" s="223"/>
      <c r="J279" s="37"/>
      <c r="K279" s="37"/>
      <c r="L279" s="41"/>
      <c r="M279" s="224"/>
      <c r="N279" s="225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140</v>
      </c>
      <c r="AU279" s="14" t="s">
        <v>83</v>
      </c>
    </row>
    <row r="280" s="2" customFormat="1" ht="24.15" customHeight="1">
      <c r="A280" s="35"/>
      <c r="B280" s="36"/>
      <c r="C280" s="208" t="s">
        <v>382</v>
      </c>
      <c r="D280" s="208" t="s">
        <v>132</v>
      </c>
      <c r="E280" s="209" t="s">
        <v>383</v>
      </c>
      <c r="F280" s="210" t="s">
        <v>384</v>
      </c>
      <c r="G280" s="211" t="s">
        <v>201</v>
      </c>
      <c r="H280" s="212">
        <v>81</v>
      </c>
      <c r="I280" s="213"/>
      <c r="J280" s="214">
        <f>ROUND(I280*H280,2)</f>
        <v>0</v>
      </c>
      <c r="K280" s="210" t="s">
        <v>136</v>
      </c>
      <c r="L280" s="41"/>
      <c r="M280" s="215" t="s">
        <v>1</v>
      </c>
      <c r="N280" s="216" t="s">
        <v>41</v>
      </c>
      <c r="O280" s="88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9" t="s">
        <v>137</v>
      </c>
      <c r="AT280" s="219" t="s">
        <v>132</v>
      </c>
      <c r="AU280" s="219" t="s">
        <v>83</v>
      </c>
      <c r="AY280" s="14" t="s">
        <v>130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14" t="s">
        <v>81</v>
      </c>
      <c r="BK280" s="220">
        <f>ROUND(I280*H280,2)</f>
        <v>0</v>
      </c>
      <c r="BL280" s="14" t="s">
        <v>137</v>
      </c>
      <c r="BM280" s="219" t="s">
        <v>385</v>
      </c>
    </row>
    <row r="281" s="2" customFormat="1">
      <c r="A281" s="35"/>
      <c r="B281" s="36"/>
      <c r="C281" s="37"/>
      <c r="D281" s="221" t="s">
        <v>139</v>
      </c>
      <c r="E281" s="37"/>
      <c r="F281" s="222" t="s">
        <v>386</v>
      </c>
      <c r="G281" s="37"/>
      <c r="H281" s="37"/>
      <c r="I281" s="223"/>
      <c r="J281" s="37"/>
      <c r="K281" s="37"/>
      <c r="L281" s="41"/>
      <c r="M281" s="224"/>
      <c r="N281" s="225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139</v>
      </c>
      <c r="AU281" s="14" t="s">
        <v>83</v>
      </c>
    </row>
    <row r="282" s="2" customFormat="1">
      <c r="A282" s="35"/>
      <c r="B282" s="36"/>
      <c r="C282" s="37"/>
      <c r="D282" s="226" t="s">
        <v>140</v>
      </c>
      <c r="E282" s="37"/>
      <c r="F282" s="227" t="s">
        <v>387</v>
      </c>
      <c r="G282" s="37"/>
      <c r="H282" s="37"/>
      <c r="I282" s="223"/>
      <c r="J282" s="37"/>
      <c r="K282" s="37"/>
      <c r="L282" s="41"/>
      <c r="M282" s="224"/>
      <c r="N282" s="225"/>
      <c r="O282" s="88"/>
      <c r="P282" s="88"/>
      <c r="Q282" s="88"/>
      <c r="R282" s="88"/>
      <c r="S282" s="88"/>
      <c r="T282" s="89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4" t="s">
        <v>140</v>
      </c>
      <c r="AU282" s="14" t="s">
        <v>83</v>
      </c>
    </row>
    <row r="283" s="2" customFormat="1" ht="24.15" customHeight="1">
      <c r="A283" s="35"/>
      <c r="B283" s="36"/>
      <c r="C283" s="208" t="s">
        <v>388</v>
      </c>
      <c r="D283" s="208" t="s">
        <v>132</v>
      </c>
      <c r="E283" s="209" t="s">
        <v>389</v>
      </c>
      <c r="F283" s="210" t="s">
        <v>390</v>
      </c>
      <c r="G283" s="211" t="s">
        <v>201</v>
      </c>
      <c r="H283" s="212">
        <v>81</v>
      </c>
      <c r="I283" s="213"/>
      <c r="J283" s="214">
        <f>ROUND(I283*H283,2)</f>
        <v>0</v>
      </c>
      <c r="K283" s="210" t="s">
        <v>136</v>
      </c>
      <c r="L283" s="41"/>
      <c r="M283" s="215" t="s">
        <v>1</v>
      </c>
      <c r="N283" s="216" t="s">
        <v>41</v>
      </c>
      <c r="O283" s="88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19" t="s">
        <v>137</v>
      </c>
      <c r="AT283" s="219" t="s">
        <v>132</v>
      </c>
      <c r="AU283" s="219" t="s">
        <v>83</v>
      </c>
      <c r="AY283" s="14" t="s">
        <v>130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14" t="s">
        <v>81</v>
      </c>
      <c r="BK283" s="220">
        <f>ROUND(I283*H283,2)</f>
        <v>0</v>
      </c>
      <c r="BL283" s="14" t="s">
        <v>137</v>
      </c>
      <c r="BM283" s="219" t="s">
        <v>391</v>
      </c>
    </row>
    <row r="284" s="2" customFormat="1">
      <c r="A284" s="35"/>
      <c r="B284" s="36"/>
      <c r="C284" s="37"/>
      <c r="D284" s="221" t="s">
        <v>139</v>
      </c>
      <c r="E284" s="37"/>
      <c r="F284" s="222" t="s">
        <v>392</v>
      </c>
      <c r="G284" s="37"/>
      <c r="H284" s="37"/>
      <c r="I284" s="223"/>
      <c r="J284" s="37"/>
      <c r="K284" s="37"/>
      <c r="L284" s="41"/>
      <c r="M284" s="224"/>
      <c r="N284" s="225"/>
      <c r="O284" s="88"/>
      <c r="P284" s="88"/>
      <c r="Q284" s="88"/>
      <c r="R284" s="88"/>
      <c r="S284" s="88"/>
      <c r="T284" s="89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4" t="s">
        <v>139</v>
      </c>
      <c r="AU284" s="14" t="s">
        <v>83</v>
      </c>
    </row>
    <row r="285" s="2" customFormat="1">
      <c r="A285" s="35"/>
      <c r="B285" s="36"/>
      <c r="C285" s="37"/>
      <c r="D285" s="226" t="s">
        <v>140</v>
      </c>
      <c r="E285" s="37"/>
      <c r="F285" s="227" t="s">
        <v>393</v>
      </c>
      <c r="G285" s="37"/>
      <c r="H285" s="37"/>
      <c r="I285" s="223"/>
      <c r="J285" s="37"/>
      <c r="K285" s="37"/>
      <c r="L285" s="41"/>
      <c r="M285" s="224"/>
      <c r="N285" s="225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140</v>
      </c>
      <c r="AU285" s="14" t="s">
        <v>83</v>
      </c>
    </row>
    <row r="286" s="2" customFormat="1" ht="24.15" customHeight="1">
      <c r="A286" s="35"/>
      <c r="B286" s="36"/>
      <c r="C286" s="208" t="s">
        <v>394</v>
      </c>
      <c r="D286" s="208" t="s">
        <v>132</v>
      </c>
      <c r="E286" s="209" t="s">
        <v>395</v>
      </c>
      <c r="F286" s="210" t="s">
        <v>396</v>
      </c>
      <c r="G286" s="211" t="s">
        <v>201</v>
      </c>
      <c r="H286" s="212">
        <v>81</v>
      </c>
      <c r="I286" s="213"/>
      <c r="J286" s="214">
        <f>ROUND(I286*H286,2)</f>
        <v>0</v>
      </c>
      <c r="K286" s="210" t="s">
        <v>136</v>
      </c>
      <c r="L286" s="41"/>
      <c r="M286" s="215" t="s">
        <v>1</v>
      </c>
      <c r="N286" s="216" t="s">
        <v>41</v>
      </c>
      <c r="O286" s="88"/>
      <c r="P286" s="217">
        <f>O286*H286</f>
        <v>0</v>
      </c>
      <c r="Q286" s="217">
        <v>0</v>
      </c>
      <c r="R286" s="217">
        <f>Q286*H286</f>
        <v>0</v>
      </c>
      <c r="S286" s="217">
        <v>0</v>
      </c>
      <c r="T286" s="218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9" t="s">
        <v>137</v>
      </c>
      <c r="AT286" s="219" t="s">
        <v>132</v>
      </c>
      <c r="AU286" s="219" t="s">
        <v>83</v>
      </c>
      <c r="AY286" s="14" t="s">
        <v>130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14" t="s">
        <v>81</v>
      </c>
      <c r="BK286" s="220">
        <f>ROUND(I286*H286,2)</f>
        <v>0</v>
      </c>
      <c r="BL286" s="14" t="s">
        <v>137</v>
      </c>
      <c r="BM286" s="219" t="s">
        <v>397</v>
      </c>
    </row>
    <row r="287" s="2" customFormat="1">
      <c r="A287" s="35"/>
      <c r="B287" s="36"/>
      <c r="C287" s="37"/>
      <c r="D287" s="221" t="s">
        <v>139</v>
      </c>
      <c r="E287" s="37"/>
      <c r="F287" s="222" t="s">
        <v>398</v>
      </c>
      <c r="G287" s="37"/>
      <c r="H287" s="37"/>
      <c r="I287" s="223"/>
      <c r="J287" s="37"/>
      <c r="K287" s="37"/>
      <c r="L287" s="41"/>
      <c r="M287" s="224"/>
      <c r="N287" s="225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139</v>
      </c>
      <c r="AU287" s="14" t="s">
        <v>83</v>
      </c>
    </row>
    <row r="288" s="2" customFormat="1">
      <c r="A288" s="35"/>
      <c r="B288" s="36"/>
      <c r="C288" s="37"/>
      <c r="D288" s="226" t="s">
        <v>140</v>
      </c>
      <c r="E288" s="37"/>
      <c r="F288" s="227" t="s">
        <v>399</v>
      </c>
      <c r="G288" s="37"/>
      <c r="H288" s="37"/>
      <c r="I288" s="223"/>
      <c r="J288" s="37"/>
      <c r="K288" s="37"/>
      <c r="L288" s="41"/>
      <c r="M288" s="224"/>
      <c r="N288" s="225"/>
      <c r="O288" s="88"/>
      <c r="P288" s="88"/>
      <c r="Q288" s="88"/>
      <c r="R288" s="88"/>
      <c r="S288" s="88"/>
      <c r="T288" s="89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4" t="s">
        <v>140</v>
      </c>
      <c r="AU288" s="14" t="s">
        <v>83</v>
      </c>
    </row>
    <row r="289" s="2" customFormat="1" ht="24.15" customHeight="1">
      <c r="A289" s="35"/>
      <c r="B289" s="36"/>
      <c r="C289" s="208" t="s">
        <v>400</v>
      </c>
      <c r="D289" s="208" t="s">
        <v>132</v>
      </c>
      <c r="E289" s="209" t="s">
        <v>401</v>
      </c>
      <c r="F289" s="210" t="s">
        <v>402</v>
      </c>
      <c r="G289" s="211" t="s">
        <v>201</v>
      </c>
      <c r="H289" s="212">
        <v>81</v>
      </c>
      <c r="I289" s="213"/>
      <c r="J289" s="214">
        <f>ROUND(I289*H289,2)</f>
        <v>0</v>
      </c>
      <c r="K289" s="210" t="s">
        <v>136</v>
      </c>
      <c r="L289" s="41"/>
      <c r="M289" s="215" t="s">
        <v>1</v>
      </c>
      <c r="N289" s="216" t="s">
        <v>41</v>
      </c>
      <c r="O289" s="88"/>
      <c r="P289" s="217">
        <f>O289*H289</f>
        <v>0</v>
      </c>
      <c r="Q289" s="217">
        <v>0</v>
      </c>
      <c r="R289" s="217">
        <f>Q289*H289</f>
        <v>0</v>
      </c>
      <c r="S289" s="217">
        <v>0</v>
      </c>
      <c r="T289" s="218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19" t="s">
        <v>137</v>
      </c>
      <c r="AT289" s="219" t="s">
        <v>132</v>
      </c>
      <c r="AU289" s="219" t="s">
        <v>83</v>
      </c>
      <c r="AY289" s="14" t="s">
        <v>130</v>
      </c>
      <c r="BE289" s="220">
        <f>IF(N289="základní",J289,0)</f>
        <v>0</v>
      </c>
      <c r="BF289" s="220">
        <f>IF(N289="snížená",J289,0)</f>
        <v>0</v>
      </c>
      <c r="BG289" s="220">
        <f>IF(N289="zákl. přenesená",J289,0)</f>
        <v>0</v>
      </c>
      <c r="BH289" s="220">
        <f>IF(N289="sníž. přenesená",J289,0)</f>
        <v>0</v>
      </c>
      <c r="BI289" s="220">
        <f>IF(N289="nulová",J289,0)</f>
        <v>0</v>
      </c>
      <c r="BJ289" s="14" t="s">
        <v>81</v>
      </c>
      <c r="BK289" s="220">
        <f>ROUND(I289*H289,2)</f>
        <v>0</v>
      </c>
      <c r="BL289" s="14" t="s">
        <v>137</v>
      </c>
      <c r="BM289" s="219" t="s">
        <v>403</v>
      </c>
    </row>
    <row r="290" s="2" customFormat="1">
      <c r="A290" s="35"/>
      <c r="B290" s="36"/>
      <c r="C290" s="37"/>
      <c r="D290" s="221" t="s">
        <v>139</v>
      </c>
      <c r="E290" s="37"/>
      <c r="F290" s="222" t="s">
        <v>404</v>
      </c>
      <c r="G290" s="37"/>
      <c r="H290" s="37"/>
      <c r="I290" s="223"/>
      <c r="J290" s="37"/>
      <c r="K290" s="37"/>
      <c r="L290" s="41"/>
      <c r="M290" s="224"/>
      <c r="N290" s="225"/>
      <c r="O290" s="88"/>
      <c r="P290" s="88"/>
      <c r="Q290" s="88"/>
      <c r="R290" s="88"/>
      <c r="S290" s="88"/>
      <c r="T290" s="89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4" t="s">
        <v>139</v>
      </c>
      <c r="AU290" s="14" t="s">
        <v>83</v>
      </c>
    </row>
    <row r="291" s="2" customFormat="1">
      <c r="A291" s="35"/>
      <c r="B291" s="36"/>
      <c r="C291" s="37"/>
      <c r="D291" s="226" t="s">
        <v>140</v>
      </c>
      <c r="E291" s="37"/>
      <c r="F291" s="227" t="s">
        <v>405</v>
      </c>
      <c r="G291" s="37"/>
      <c r="H291" s="37"/>
      <c r="I291" s="223"/>
      <c r="J291" s="37"/>
      <c r="K291" s="37"/>
      <c r="L291" s="41"/>
      <c r="M291" s="224"/>
      <c r="N291" s="225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140</v>
      </c>
      <c r="AU291" s="14" t="s">
        <v>83</v>
      </c>
    </row>
    <row r="292" s="2" customFormat="1" ht="24.15" customHeight="1">
      <c r="A292" s="35"/>
      <c r="B292" s="36"/>
      <c r="C292" s="208" t="s">
        <v>406</v>
      </c>
      <c r="D292" s="208" t="s">
        <v>132</v>
      </c>
      <c r="E292" s="209" t="s">
        <v>407</v>
      </c>
      <c r="F292" s="210" t="s">
        <v>408</v>
      </c>
      <c r="G292" s="211" t="s">
        <v>201</v>
      </c>
      <c r="H292" s="212">
        <v>81</v>
      </c>
      <c r="I292" s="213"/>
      <c r="J292" s="214">
        <f>ROUND(I292*H292,2)</f>
        <v>0</v>
      </c>
      <c r="K292" s="210" t="s">
        <v>136</v>
      </c>
      <c r="L292" s="41"/>
      <c r="M292" s="215" t="s">
        <v>1</v>
      </c>
      <c r="N292" s="216" t="s">
        <v>41</v>
      </c>
      <c r="O292" s="88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9" t="s">
        <v>137</v>
      </c>
      <c r="AT292" s="219" t="s">
        <v>132</v>
      </c>
      <c r="AU292" s="219" t="s">
        <v>83</v>
      </c>
      <c r="AY292" s="14" t="s">
        <v>130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14" t="s">
        <v>81</v>
      </c>
      <c r="BK292" s="220">
        <f>ROUND(I292*H292,2)</f>
        <v>0</v>
      </c>
      <c r="BL292" s="14" t="s">
        <v>137</v>
      </c>
      <c r="BM292" s="219" t="s">
        <v>409</v>
      </c>
    </row>
    <row r="293" s="2" customFormat="1">
      <c r="A293" s="35"/>
      <c r="B293" s="36"/>
      <c r="C293" s="37"/>
      <c r="D293" s="221" t="s">
        <v>139</v>
      </c>
      <c r="E293" s="37"/>
      <c r="F293" s="222" t="s">
        <v>410</v>
      </c>
      <c r="G293" s="37"/>
      <c r="H293" s="37"/>
      <c r="I293" s="223"/>
      <c r="J293" s="37"/>
      <c r="K293" s="37"/>
      <c r="L293" s="41"/>
      <c r="M293" s="224"/>
      <c r="N293" s="225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139</v>
      </c>
      <c r="AU293" s="14" t="s">
        <v>83</v>
      </c>
    </row>
    <row r="294" s="2" customFormat="1">
      <c r="A294" s="35"/>
      <c r="B294" s="36"/>
      <c r="C294" s="37"/>
      <c r="D294" s="226" t="s">
        <v>140</v>
      </c>
      <c r="E294" s="37"/>
      <c r="F294" s="227" t="s">
        <v>411</v>
      </c>
      <c r="G294" s="37"/>
      <c r="H294" s="37"/>
      <c r="I294" s="223"/>
      <c r="J294" s="37"/>
      <c r="K294" s="37"/>
      <c r="L294" s="41"/>
      <c r="M294" s="224"/>
      <c r="N294" s="225"/>
      <c r="O294" s="88"/>
      <c r="P294" s="88"/>
      <c r="Q294" s="88"/>
      <c r="R294" s="88"/>
      <c r="S294" s="88"/>
      <c r="T294" s="89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4" t="s">
        <v>140</v>
      </c>
      <c r="AU294" s="14" t="s">
        <v>83</v>
      </c>
    </row>
    <row r="295" s="2" customFormat="1" ht="24.15" customHeight="1">
      <c r="A295" s="35"/>
      <c r="B295" s="36"/>
      <c r="C295" s="208" t="s">
        <v>412</v>
      </c>
      <c r="D295" s="208" t="s">
        <v>132</v>
      </c>
      <c r="E295" s="209" t="s">
        <v>413</v>
      </c>
      <c r="F295" s="210" t="s">
        <v>414</v>
      </c>
      <c r="G295" s="211" t="s">
        <v>201</v>
      </c>
      <c r="H295" s="212">
        <v>7.8899999999999997</v>
      </c>
      <c r="I295" s="213"/>
      <c r="J295" s="214">
        <f>ROUND(I295*H295,2)</f>
        <v>0</v>
      </c>
      <c r="K295" s="210" t="s">
        <v>136</v>
      </c>
      <c r="L295" s="41"/>
      <c r="M295" s="215" t="s">
        <v>1</v>
      </c>
      <c r="N295" s="216" t="s">
        <v>41</v>
      </c>
      <c r="O295" s="88"/>
      <c r="P295" s="217">
        <f>O295*H295</f>
        <v>0</v>
      </c>
      <c r="Q295" s="217">
        <v>0.089219999999999994</v>
      </c>
      <c r="R295" s="217">
        <f>Q295*H295</f>
        <v>0.70394579999999995</v>
      </c>
      <c r="S295" s="217">
        <v>0</v>
      </c>
      <c r="T295" s="218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19" t="s">
        <v>137</v>
      </c>
      <c r="AT295" s="219" t="s">
        <v>132</v>
      </c>
      <c r="AU295" s="219" t="s">
        <v>83</v>
      </c>
      <c r="AY295" s="14" t="s">
        <v>130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14" t="s">
        <v>81</v>
      </c>
      <c r="BK295" s="220">
        <f>ROUND(I295*H295,2)</f>
        <v>0</v>
      </c>
      <c r="BL295" s="14" t="s">
        <v>137</v>
      </c>
      <c r="BM295" s="219" t="s">
        <v>415</v>
      </c>
    </row>
    <row r="296" s="2" customFormat="1">
      <c r="A296" s="35"/>
      <c r="B296" s="36"/>
      <c r="C296" s="37"/>
      <c r="D296" s="221" t="s">
        <v>139</v>
      </c>
      <c r="E296" s="37"/>
      <c r="F296" s="222" t="s">
        <v>414</v>
      </c>
      <c r="G296" s="37"/>
      <c r="H296" s="37"/>
      <c r="I296" s="223"/>
      <c r="J296" s="37"/>
      <c r="K296" s="37"/>
      <c r="L296" s="41"/>
      <c r="M296" s="224"/>
      <c r="N296" s="225"/>
      <c r="O296" s="88"/>
      <c r="P296" s="88"/>
      <c r="Q296" s="88"/>
      <c r="R296" s="88"/>
      <c r="S296" s="88"/>
      <c r="T296" s="89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4" t="s">
        <v>139</v>
      </c>
      <c r="AU296" s="14" t="s">
        <v>83</v>
      </c>
    </row>
    <row r="297" s="2" customFormat="1">
      <c r="A297" s="35"/>
      <c r="B297" s="36"/>
      <c r="C297" s="37"/>
      <c r="D297" s="226" t="s">
        <v>140</v>
      </c>
      <c r="E297" s="37"/>
      <c r="F297" s="227" t="s">
        <v>416</v>
      </c>
      <c r="G297" s="37"/>
      <c r="H297" s="37"/>
      <c r="I297" s="223"/>
      <c r="J297" s="37"/>
      <c r="K297" s="37"/>
      <c r="L297" s="41"/>
      <c r="M297" s="224"/>
      <c r="N297" s="225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140</v>
      </c>
      <c r="AU297" s="14" t="s">
        <v>83</v>
      </c>
    </row>
    <row r="298" s="2" customFormat="1" ht="24.15" customHeight="1">
      <c r="A298" s="35"/>
      <c r="B298" s="36"/>
      <c r="C298" s="228" t="s">
        <v>417</v>
      </c>
      <c r="D298" s="228" t="s">
        <v>177</v>
      </c>
      <c r="E298" s="229" t="s">
        <v>418</v>
      </c>
      <c r="F298" s="230" t="s">
        <v>419</v>
      </c>
      <c r="G298" s="231" t="s">
        <v>201</v>
      </c>
      <c r="H298" s="232">
        <v>8.1270000000000007</v>
      </c>
      <c r="I298" s="233"/>
      <c r="J298" s="234">
        <f>ROUND(I298*H298,2)</f>
        <v>0</v>
      </c>
      <c r="K298" s="230" t="s">
        <v>136</v>
      </c>
      <c r="L298" s="235"/>
      <c r="M298" s="236" t="s">
        <v>1</v>
      </c>
      <c r="N298" s="237" t="s">
        <v>41</v>
      </c>
      <c r="O298" s="88"/>
      <c r="P298" s="217">
        <f>O298*H298</f>
        <v>0</v>
      </c>
      <c r="Q298" s="217">
        <v>0.13200000000000001</v>
      </c>
      <c r="R298" s="217">
        <f>Q298*H298</f>
        <v>1.0727640000000001</v>
      </c>
      <c r="S298" s="217">
        <v>0</v>
      </c>
      <c r="T298" s="218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9" t="s">
        <v>166</v>
      </c>
      <c r="AT298" s="219" t="s">
        <v>177</v>
      </c>
      <c r="AU298" s="219" t="s">
        <v>83</v>
      </c>
      <c r="AY298" s="14" t="s">
        <v>130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14" t="s">
        <v>81</v>
      </c>
      <c r="BK298" s="220">
        <f>ROUND(I298*H298,2)</f>
        <v>0</v>
      </c>
      <c r="BL298" s="14" t="s">
        <v>137</v>
      </c>
      <c r="BM298" s="219" t="s">
        <v>420</v>
      </c>
    </row>
    <row r="299" s="2" customFormat="1">
      <c r="A299" s="35"/>
      <c r="B299" s="36"/>
      <c r="C299" s="37"/>
      <c r="D299" s="221" t="s">
        <v>139</v>
      </c>
      <c r="E299" s="37"/>
      <c r="F299" s="222" t="s">
        <v>419</v>
      </c>
      <c r="G299" s="37"/>
      <c r="H299" s="37"/>
      <c r="I299" s="223"/>
      <c r="J299" s="37"/>
      <c r="K299" s="37"/>
      <c r="L299" s="41"/>
      <c r="M299" s="224"/>
      <c r="N299" s="225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139</v>
      </c>
      <c r="AU299" s="14" t="s">
        <v>83</v>
      </c>
    </row>
    <row r="300" s="2" customFormat="1" ht="24.15" customHeight="1">
      <c r="A300" s="35"/>
      <c r="B300" s="36"/>
      <c r="C300" s="208" t="s">
        <v>421</v>
      </c>
      <c r="D300" s="208" t="s">
        <v>132</v>
      </c>
      <c r="E300" s="209" t="s">
        <v>422</v>
      </c>
      <c r="F300" s="210" t="s">
        <v>423</v>
      </c>
      <c r="G300" s="211" t="s">
        <v>201</v>
      </c>
      <c r="H300" s="212">
        <v>3.75</v>
      </c>
      <c r="I300" s="213"/>
      <c r="J300" s="214">
        <f>ROUND(I300*H300,2)</f>
        <v>0</v>
      </c>
      <c r="K300" s="210" t="s">
        <v>136</v>
      </c>
      <c r="L300" s="41"/>
      <c r="M300" s="215" t="s">
        <v>1</v>
      </c>
      <c r="N300" s="216" t="s">
        <v>41</v>
      </c>
      <c r="O300" s="88"/>
      <c r="P300" s="217">
        <f>O300*H300</f>
        <v>0</v>
      </c>
      <c r="Q300" s="217">
        <v>0.88124000000000002</v>
      </c>
      <c r="R300" s="217">
        <f>Q300*H300</f>
        <v>3.3046500000000001</v>
      </c>
      <c r="S300" s="217">
        <v>0</v>
      </c>
      <c r="T300" s="218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9" t="s">
        <v>137</v>
      </c>
      <c r="AT300" s="219" t="s">
        <v>132</v>
      </c>
      <c r="AU300" s="219" t="s">
        <v>83</v>
      </c>
      <c r="AY300" s="14" t="s">
        <v>130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14" t="s">
        <v>81</v>
      </c>
      <c r="BK300" s="220">
        <f>ROUND(I300*H300,2)</f>
        <v>0</v>
      </c>
      <c r="BL300" s="14" t="s">
        <v>137</v>
      </c>
      <c r="BM300" s="219" t="s">
        <v>424</v>
      </c>
    </row>
    <row r="301" s="2" customFormat="1">
      <c r="A301" s="35"/>
      <c r="B301" s="36"/>
      <c r="C301" s="37"/>
      <c r="D301" s="221" t="s">
        <v>139</v>
      </c>
      <c r="E301" s="37"/>
      <c r="F301" s="222" t="s">
        <v>423</v>
      </c>
      <c r="G301" s="37"/>
      <c r="H301" s="37"/>
      <c r="I301" s="223"/>
      <c r="J301" s="37"/>
      <c r="K301" s="37"/>
      <c r="L301" s="41"/>
      <c r="M301" s="224"/>
      <c r="N301" s="225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139</v>
      </c>
      <c r="AU301" s="14" t="s">
        <v>83</v>
      </c>
    </row>
    <row r="302" s="2" customFormat="1">
      <c r="A302" s="35"/>
      <c r="B302" s="36"/>
      <c r="C302" s="37"/>
      <c r="D302" s="226" t="s">
        <v>140</v>
      </c>
      <c r="E302" s="37"/>
      <c r="F302" s="227" t="s">
        <v>425</v>
      </c>
      <c r="G302" s="37"/>
      <c r="H302" s="37"/>
      <c r="I302" s="223"/>
      <c r="J302" s="37"/>
      <c r="K302" s="37"/>
      <c r="L302" s="41"/>
      <c r="M302" s="224"/>
      <c r="N302" s="225"/>
      <c r="O302" s="88"/>
      <c r="P302" s="88"/>
      <c r="Q302" s="88"/>
      <c r="R302" s="88"/>
      <c r="S302" s="88"/>
      <c r="T302" s="89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4" t="s">
        <v>140</v>
      </c>
      <c r="AU302" s="14" t="s">
        <v>83</v>
      </c>
    </row>
    <row r="303" s="12" customFormat="1" ht="22.8" customHeight="1">
      <c r="A303" s="12"/>
      <c r="B303" s="192"/>
      <c r="C303" s="193"/>
      <c r="D303" s="194" t="s">
        <v>75</v>
      </c>
      <c r="E303" s="206" t="s">
        <v>155</v>
      </c>
      <c r="F303" s="206" t="s">
        <v>426</v>
      </c>
      <c r="G303" s="193"/>
      <c r="H303" s="193"/>
      <c r="I303" s="196"/>
      <c r="J303" s="207">
        <f>BK303</f>
        <v>0</v>
      </c>
      <c r="K303" s="193"/>
      <c r="L303" s="198"/>
      <c r="M303" s="199"/>
      <c r="N303" s="200"/>
      <c r="O303" s="200"/>
      <c r="P303" s="201">
        <f>SUM(P304:P376)</f>
        <v>0</v>
      </c>
      <c r="Q303" s="200"/>
      <c r="R303" s="201">
        <f>SUM(R304:R376)</f>
        <v>7.4161103749999997</v>
      </c>
      <c r="S303" s="200"/>
      <c r="T303" s="202">
        <f>SUM(T304:T376)</f>
        <v>0.00027370000000000004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3" t="s">
        <v>81</v>
      </c>
      <c r="AT303" s="204" t="s">
        <v>75</v>
      </c>
      <c r="AU303" s="204" t="s">
        <v>81</v>
      </c>
      <c r="AY303" s="203" t="s">
        <v>130</v>
      </c>
      <c r="BK303" s="205">
        <f>SUM(BK304:BK376)</f>
        <v>0</v>
      </c>
    </row>
    <row r="304" s="2" customFormat="1" ht="24.15" customHeight="1">
      <c r="A304" s="35"/>
      <c r="B304" s="36"/>
      <c r="C304" s="208" t="s">
        <v>427</v>
      </c>
      <c r="D304" s="208" t="s">
        <v>132</v>
      </c>
      <c r="E304" s="209" t="s">
        <v>428</v>
      </c>
      <c r="F304" s="210" t="s">
        <v>429</v>
      </c>
      <c r="G304" s="211" t="s">
        <v>201</v>
      </c>
      <c r="H304" s="212">
        <v>21.710000000000001</v>
      </c>
      <c r="I304" s="213"/>
      <c r="J304" s="214">
        <f>ROUND(I304*H304,2)</f>
        <v>0</v>
      </c>
      <c r="K304" s="210" t="s">
        <v>136</v>
      </c>
      <c r="L304" s="41"/>
      <c r="M304" s="215" t="s">
        <v>1</v>
      </c>
      <c r="N304" s="216" t="s">
        <v>41</v>
      </c>
      <c r="O304" s="88"/>
      <c r="P304" s="217">
        <f>O304*H304</f>
        <v>0</v>
      </c>
      <c r="Q304" s="217">
        <v>0.0014</v>
      </c>
      <c r="R304" s="217">
        <f>Q304*H304</f>
        <v>0.030394000000000001</v>
      </c>
      <c r="S304" s="217">
        <v>0</v>
      </c>
      <c r="T304" s="218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9" t="s">
        <v>137</v>
      </c>
      <c r="AT304" s="219" t="s">
        <v>132</v>
      </c>
      <c r="AU304" s="219" t="s">
        <v>83</v>
      </c>
      <c r="AY304" s="14" t="s">
        <v>130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14" t="s">
        <v>81</v>
      </c>
      <c r="BK304" s="220">
        <f>ROUND(I304*H304,2)</f>
        <v>0</v>
      </c>
      <c r="BL304" s="14" t="s">
        <v>137</v>
      </c>
      <c r="BM304" s="219" t="s">
        <v>430</v>
      </c>
    </row>
    <row r="305" s="2" customFormat="1">
      <c r="A305" s="35"/>
      <c r="B305" s="36"/>
      <c r="C305" s="37"/>
      <c r="D305" s="221" t="s">
        <v>139</v>
      </c>
      <c r="E305" s="37"/>
      <c r="F305" s="222" t="s">
        <v>429</v>
      </c>
      <c r="G305" s="37"/>
      <c r="H305" s="37"/>
      <c r="I305" s="223"/>
      <c r="J305" s="37"/>
      <c r="K305" s="37"/>
      <c r="L305" s="41"/>
      <c r="M305" s="224"/>
      <c r="N305" s="225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139</v>
      </c>
      <c r="AU305" s="14" t="s">
        <v>83</v>
      </c>
    </row>
    <row r="306" s="2" customFormat="1">
      <c r="A306" s="35"/>
      <c r="B306" s="36"/>
      <c r="C306" s="37"/>
      <c r="D306" s="226" t="s">
        <v>140</v>
      </c>
      <c r="E306" s="37"/>
      <c r="F306" s="227" t="s">
        <v>431</v>
      </c>
      <c r="G306" s="37"/>
      <c r="H306" s="37"/>
      <c r="I306" s="223"/>
      <c r="J306" s="37"/>
      <c r="K306" s="37"/>
      <c r="L306" s="41"/>
      <c r="M306" s="224"/>
      <c r="N306" s="225"/>
      <c r="O306" s="88"/>
      <c r="P306" s="88"/>
      <c r="Q306" s="88"/>
      <c r="R306" s="88"/>
      <c r="S306" s="88"/>
      <c r="T306" s="89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4" t="s">
        <v>140</v>
      </c>
      <c r="AU306" s="14" t="s">
        <v>83</v>
      </c>
    </row>
    <row r="307" s="2" customFormat="1" ht="21.75" customHeight="1">
      <c r="A307" s="35"/>
      <c r="B307" s="36"/>
      <c r="C307" s="208" t="s">
        <v>432</v>
      </c>
      <c r="D307" s="208" t="s">
        <v>132</v>
      </c>
      <c r="E307" s="209" t="s">
        <v>433</v>
      </c>
      <c r="F307" s="210" t="s">
        <v>434</v>
      </c>
      <c r="G307" s="211" t="s">
        <v>201</v>
      </c>
      <c r="H307" s="212">
        <v>21.710000000000001</v>
      </c>
      <c r="I307" s="213"/>
      <c r="J307" s="214">
        <f>ROUND(I307*H307,2)</f>
        <v>0</v>
      </c>
      <c r="K307" s="210" t="s">
        <v>136</v>
      </c>
      <c r="L307" s="41"/>
      <c r="M307" s="215" t="s">
        <v>1</v>
      </c>
      <c r="N307" s="216" t="s">
        <v>41</v>
      </c>
      <c r="O307" s="88"/>
      <c r="P307" s="217">
        <f>O307*H307</f>
        <v>0</v>
      </c>
      <c r="Q307" s="217">
        <v>0.0043839999999999999</v>
      </c>
      <c r="R307" s="217">
        <f>Q307*H307</f>
        <v>0.095176640000000007</v>
      </c>
      <c r="S307" s="217">
        <v>0</v>
      </c>
      <c r="T307" s="218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19" t="s">
        <v>137</v>
      </c>
      <c r="AT307" s="219" t="s">
        <v>132</v>
      </c>
      <c r="AU307" s="219" t="s">
        <v>83</v>
      </c>
      <c r="AY307" s="14" t="s">
        <v>130</v>
      </c>
      <c r="BE307" s="220">
        <f>IF(N307="základní",J307,0)</f>
        <v>0</v>
      </c>
      <c r="BF307" s="220">
        <f>IF(N307="snížená",J307,0)</f>
        <v>0</v>
      </c>
      <c r="BG307" s="220">
        <f>IF(N307="zákl. přenesená",J307,0)</f>
        <v>0</v>
      </c>
      <c r="BH307" s="220">
        <f>IF(N307="sníž. přenesená",J307,0)</f>
        <v>0</v>
      </c>
      <c r="BI307" s="220">
        <f>IF(N307="nulová",J307,0)</f>
        <v>0</v>
      </c>
      <c r="BJ307" s="14" t="s">
        <v>81</v>
      </c>
      <c r="BK307" s="220">
        <f>ROUND(I307*H307,2)</f>
        <v>0</v>
      </c>
      <c r="BL307" s="14" t="s">
        <v>137</v>
      </c>
      <c r="BM307" s="219" t="s">
        <v>435</v>
      </c>
    </row>
    <row r="308" s="2" customFormat="1">
      <c r="A308" s="35"/>
      <c r="B308" s="36"/>
      <c r="C308" s="37"/>
      <c r="D308" s="221" t="s">
        <v>139</v>
      </c>
      <c r="E308" s="37"/>
      <c r="F308" s="222" t="s">
        <v>434</v>
      </c>
      <c r="G308" s="37"/>
      <c r="H308" s="37"/>
      <c r="I308" s="223"/>
      <c r="J308" s="37"/>
      <c r="K308" s="37"/>
      <c r="L308" s="41"/>
      <c r="M308" s="224"/>
      <c r="N308" s="225"/>
      <c r="O308" s="88"/>
      <c r="P308" s="88"/>
      <c r="Q308" s="88"/>
      <c r="R308" s="88"/>
      <c r="S308" s="88"/>
      <c r="T308" s="89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4" t="s">
        <v>139</v>
      </c>
      <c r="AU308" s="14" t="s">
        <v>83</v>
      </c>
    </row>
    <row r="309" s="2" customFormat="1">
      <c r="A309" s="35"/>
      <c r="B309" s="36"/>
      <c r="C309" s="37"/>
      <c r="D309" s="226" t="s">
        <v>140</v>
      </c>
      <c r="E309" s="37"/>
      <c r="F309" s="227" t="s">
        <v>436</v>
      </c>
      <c r="G309" s="37"/>
      <c r="H309" s="37"/>
      <c r="I309" s="223"/>
      <c r="J309" s="37"/>
      <c r="K309" s="37"/>
      <c r="L309" s="41"/>
      <c r="M309" s="224"/>
      <c r="N309" s="225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140</v>
      </c>
      <c r="AU309" s="14" t="s">
        <v>83</v>
      </c>
    </row>
    <row r="310" s="2" customFormat="1" ht="24.15" customHeight="1">
      <c r="A310" s="35"/>
      <c r="B310" s="36"/>
      <c r="C310" s="208" t="s">
        <v>437</v>
      </c>
      <c r="D310" s="208" t="s">
        <v>132</v>
      </c>
      <c r="E310" s="209" t="s">
        <v>438</v>
      </c>
      <c r="F310" s="210" t="s">
        <v>439</v>
      </c>
      <c r="G310" s="211" t="s">
        <v>201</v>
      </c>
      <c r="H310" s="212">
        <v>130.98599999999999</v>
      </c>
      <c r="I310" s="213"/>
      <c r="J310" s="214">
        <f>ROUND(I310*H310,2)</f>
        <v>0</v>
      </c>
      <c r="K310" s="210" t="s">
        <v>440</v>
      </c>
      <c r="L310" s="41"/>
      <c r="M310" s="215" t="s">
        <v>1</v>
      </c>
      <c r="N310" s="216" t="s">
        <v>41</v>
      </c>
      <c r="O310" s="88"/>
      <c r="P310" s="217">
        <f>O310*H310</f>
        <v>0</v>
      </c>
      <c r="Q310" s="217">
        <v>0.00020000000000000001</v>
      </c>
      <c r="R310" s="217">
        <f>Q310*H310</f>
        <v>0.0261972</v>
      </c>
      <c r="S310" s="217">
        <v>0</v>
      </c>
      <c r="T310" s="218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9" t="s">
        <v>137</v>
      </c>
      <c r="AT310" s="219" t="s">
        <v>132</v>
      </c>
      <c r="AU310" s="219" t="s">
        <v>83</v>
      </c>
      <c r="AY310" s="14" t="s">
        <v>130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14" t="s">
        <v>81</v>
      </c>
      <c r="BK310" s="220">
        <f>ROUND(I310*H310,2)</f>
        <v>0</v>
      </c>
      <c r="BL310" s="14" t="s">
        <v>137</v>
      </c>
      <c r="BM310" s="219" t="s">
        <v>441</v>
      </c>
    </row>
    <row r="311" s="2" customFormat="1">
      <c r="A311" s="35"/>
      <c r="B311" s="36"/>
      <c r="C311" s="37"/>
      <c r="D311" s="221" t="s">
        <v>139</v>
      </c>
      <c r="E311" s="37"/>
      <c r="F311" s="222" t="s">
        <v>439</v>
      </c>
      <c r="G311" s="37"/>
      <c r="H311" s="37"/>
      <c r="I311" s="223"/>
      <c r="J311" s="37"/>
      <c r="K311" s="37"/>
      <c r="L311" s="41"/>
      <c r="M311" s="224"/>
      <c r="N311" s="225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139</v>
      </c>
      <c r="AU311" s="14" t="s">
        <v>83</v>
      </c>
    </row>
    <row r="312" s="2" customFormat="1">
      <c r="A312" s="35"/>
      <c r="B312" s="36"/>
      <c r="C312" s="37"/>
      <c r="D312" s="226" t="s">
        <v>140</v>
      </c>
      <c r="E312" s="37"/>
      <c r="F312" s="227" t="s">
        <v>442</v>
      </c>
      <c r="G312" s="37"/>
      <c r="H312" s="37"/>
      <c r="I312" s="223"/>
      <c r="J312" s="37"/>
      <c r="K312" s="37"/>
      <c r="L312" s="41"/>
      <c r="M312" s="224"/>
      <c r="N312" s="225"/>
      <c r="O312" s="88"/>
      <c r="P312" s="88"/>
      <c r="Q312" s="88"/>
      <c r="R312" s="88"/>
      <c r="S312" s="88"/>
      <c r="T312" s="89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4" t="s">
        <v>140</v>
      </c>
      <c r="AU312" s="14" t="s">
        <v>83</v>
      </c>
    </row>
    <row r="313" s="2" customFormat="1" ht="24.15" customHeight="1">
      <c r="A313" s="35"/>
      <c r="B313" s="36"/>
      <c r="C313" s="208" t="s">
        <v>443</v>
      </c>
      <c r="D313" s="208" t="s">
        <v>132</v>
      </c>
      <c r="E313" s="209" t="s">
        <v>444</v>
      </c>
      <c r="F313" s="210" t="s">
        <v>445</v>
      </c>
      <c r="G313" s="211" t="s">
        <v>201</v>
      </c>
      <c r="H313" s="212">
        <v>21.710000000000001</v>
      </c>
      <c r="I313" s="213"/>
      <c r="J313" s="214">
        <f>ROUND(I313*H313,2)</f>
        <v>0</v>
      </c>
      <c r="K313" s="210" t="s">
        <v>208</v>
      </c>
      <c r="L313" s="41"/>
      <c r="M313" s="215" t="s">
        <v>1</v>
      </c>
      <c r="N313" s="216" t="s">
        <v>41</v>
      </c>
      <c r="O313" s="88"/>
      <c r="P313" s="217">
        <f>O313*H313</f>
        <v>0</v>
      </c>
      <c r="Q313" s="217">
        <v>0.00018000000000000001</v>
      </c>
      <c r="R313" s="217">
        <f>Q313*H313</f>
        <v>0.0039078000000000003</v>
      </c>
      <c r="S313" s="217">
        <v>0</v>
      </c>
      <c r="T313" s="218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19" t="s">
        <v>137</v>
      </c>
      <c r="AT313" s="219" t="s">
        <v>132</v>
      </c>
      <c r="AU313" s="219" t="s">
        <v>83</v>
      </c>
      <c r="AY313" s="14" t="s">
        <v>130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14" t="s">
        <v>81</v>
      </c>
      <c r="BK313" s="220">
        <f>ROUND(I313*H313,2)</f>
        <v>0</v>
      </c>
      <c r="BL313" s="14" t="s">
        <v>137</v>
      </c>
      <c r="BM313" s="219" t="s">
        <v>446</v>
      </c>
    </row>
    <row r="314" s="2" customFormat="1">
      <c r="A314" s="35"/>
      <c r="B314" s="36"/>
      <c r="C314" s="37"/>
      <c r="D314" s="221" t="s">
        <v>139</v>
      </c>
      <c r="E314" s="37"/>
      <c r="F314" s="222" t="s">
        <v>445</v>
      </c>
      <c r="G314" s="37"/>
      <c r="H314" s="37"/>
      <c r="I314" s="223"/>
      <c r="J314" s="37"/>
      <c r="K314" s="37"/>
      <c r="L314" s="41"/>
      <c r="M314" s="224"/>
      <c r="N314" s="225"/>
      <c r="O314" s="88"/>
      <c r="P314" s="88"/>
      <c r="Q314" s="88"/>
      <c r="R314" s="88"/>
      <c r="S314" s="88"/>
      <c r="T314" s="89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4" t="s">
        <v>139</v>
      </c>
      <c r="AU314" s="14" t="s">
        <v>83</v>
      </c>
    </row>
    <row r="315" s="2" customFormat="1">
      <c r="A315" s="35"/>
      <c r="B315" s="36"/>
      <c r="C315" s="37"/>
      <c r="D315" s="226" t="s">
        <v>140</v>
      </c>
      <c r="E315" s="37"/>
      <c r="F315" s="227" t="s">
        <v>447</v>
      </c>
      <c r="G315" s="37"/>
      <c r="H315" s="37"/>
      <c r="I315" s="223"/>
      <c r="J315" s="37"/>
      <c r="K315" s="37"/>
      <c r="L315" s="41"/>
      <c r="M315" s="224"/>
      <c r="N315" s="225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140</v>
      </c>
      <c r="AU315" s="14" t="s">
        <v>83</v>
      </c>
    </row>
    <row r="316" s="2" customFormat="1" ht="37.8" customHeight="1">
      <c r="A316" s="35"/>
      <c r="B316" s="36"/>
      <c r="C316" s="208" t="s">
        <v>448</v>
      </c>
      <c r="D316" s="208" t="s">
        <v>132</v>
      </c>
      <c r="E316" s="209" t="s">
        <v>449</v>
      </c>
      <c r="F316" s="210" t="s">
        <v>450</v>
      </c>
      <c r="G316" s="211" t="s">
        <v>201</v>
      </c>
      <c r="H316" s="212">
        <v>120</v>
      </c>
      <c r="I316" s="213"/>
      <c r="J316" s="214">
        <f>ROUND(I316*H316,2)</f>
        <v>0</v>
      </c>
      <c r="K316" s="210" t="s">
        <v>136</v>
      </c>
      <c r="L316" s="41"/>
      <c r="M316" s="215" t="s">
        <v>1</v>
      </c>
      <c r="N316" s="216" t="s">
        <v>41</v>
      </c>
      <c r="O316" s="88"/>
      <c r="P316" s="217">
        <f>O316*H316</f>
        <v>0</v>
      </c>
      <c r="Q316" s="217">
        <v>0.00843</v>
      </c>
      <c r="R316" s="217">
        <f>Q316*H316</f>
        <v>1.0116000000000001</v>
      </c>
      <c r="S316" s="217">
        <v>0</v>
      </c>
      <c r="T316" s="218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9" t="s">
        <v>137</v>
      </c>
      <c r="AT316" s="219" t="s">
        <v>132</v>
      </c>
      <c r="AU316" s="219" t="s">
        <v>83</v>
      </c>
      <c r="AY316" s="14" t="s">
        <v>130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14" t="s">
        <v>81</v>
      </c>
      <c r="BK316" s="220">
        <f>ROUND(I316*H316,2)</f>
        <v>0</v>
      </c>
      <c r="BL316" s="14" t="s">
        <v>137</v>
      </c>
      <c r="BM316" s="219" t="s">
        <v>451</v>
      </c>
    </row>
    <row r="317" s="2" customFormat="1">
      <c r="A317" s="35"/>
      <c r="B317" s="36"/>
      <c r="C317" s="37"/>
      <c r="D317" s="221" t="s">
        <v>139</v>
      </c>
      <c r="E317" s="37"/>
      <c r="F317" s="222" t="s">
        <v>450</v>
      </c>
      <c r="G317" s="37"/>
      <c r="H317" s="37"/>
      <c r="I317" s="223"/>
      <c r="J317" s="37"/>
      <c r="K317" s="37"/>
      <c r="L317" s="41"/>
      <c r="M317" s="224"/>
      <c r="N317" s="225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139</v>
      </c>
      <c r="AU317" s="14" t="s">
        <v>83</v>
      </c>
    </row>
    <row r="318" s="2" customFormat="1">
      <c r="A318" s="35"/>
      <c r="B318" s="36"/>
      <c r="C318" s="37"/>
      <c r="D318" s="226" t="s">
        <v>140</v>
      </c>
      <c r="E318" s="37"/>
      <c r="F318" s="227" t="s">
        <v>452</v>
      </c>
      <c r="G318" s="37"/>
      <c r="H318" s="37"/>
      <c r="I318" s="223"/>
      <c r="J318" s="37"/>
      <c r="K318" s="37"/>
      <c r="L318" s="41"/>
      <c r="M318" s="224"/>
      <c r="N318" s="225"/>
      <c r="O318" s="88"/>
      <c r="P318" s="88"/>
      <c r="Q318" s="88"/>
      <c r="R318" s="88"/>
      <c r="S318" s="88"/>
      <c r="T318" s="89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4" t="s">
        <v>140</v>
      </c>
      <c r="AU318" s="14" t="s">
        <v>83</v>
      </c>
    </row>
    <row r="319" s="2" customFormat="1">
      <c r="A319" s="35"/>
      <c r="B319" s="36"/>
      <c r="C319" s="37"/>
      <c r="D319" s="221" t="s">
        <v>186</v>
      </c>
      <c r="E319" s="37"/>
      <c r="F319" s="238" t="s">
        <v>453</v>
      </c>
      <c r="G319" s="37"/>
      <c r="H319" s="37"/>
      <c r="I319" s="223"/>
      <c r="J319" s="37"/>
      <c r="K319" s="37"/>
      <c r="L319" s="41"/>
      <c r="M319" s="224"/>
      <c r="N319" s="225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186</v>
      </c>
      <c r="AU319" s="14" t="s">
        <v>83</v>
      </c>
    </row>
    <row r="320" s="2" customFormat="1" ht="16.5" customHeight="1">
      <c r="A320" s="35"/>
      <c r="B320" s="36"/>
      <c r="C320" s="228" t="s">
        <v>454</v>
      </c>
      <c r="D320" s="228" t="s">
        <v>177</v>
      </c>
      <c r="E320" s="229" t="s">
        <v>455</v>
      </c>
      <c r="F320" s="230" t="s">
        <v>456</v>
      </c>
      <c r="G320" s="231" t="s">
        <v>201</v>
      </c>
      <c r="H320" s="232">
        <v>128.5</v>
      </c>
      <c r="I320" s="233"/>
      <c r="J320" s="234">
        <f>ROUND(I320*H320,2)</f>
        <v>0</v>
      </c>
      <c r="K320" s="230" t="s">
        <v>136</v>
      </c>
      <c r="L320" s="235"/>
      <c r="M320" s="236" t="s">
        <v>1</v>
      </c>
      <c r="N320" s="237" t="s">
        <v>41</v>
      </c>
      <c r="O320" s="88"/>
      <c r="P320" s="217">
        <f>O320*H320</f>
        <v>0</v>
      </c>
      <c r="Q320" s="217">
        <v>0.0023</v>
      </c>
      <c r="R320" s="217">
        <f>Q320*H320</f>
        <v>0.29554999999999998</v>
      </c>
      <c r="S320" s="217">
        <v>0</v>
      </c>
      <c r="T320" s="218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19" t="s">
        <v>166</v>
      </c>
      <c r="AT320" s="219" t="s">
        <v>177</v>
      </c>
      <c r="AU320" s="219" t="s">
        <v>83</v>
      </c>
      <c r="AY320" s="14" t="s">
        <v>130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14" t="s">
        <v>81</v>
      </c>
      <c r="BK320" s="220">
        <f>ROUND(I320*H320,2)</f>
        <v>0</v>
      </c>
      <c r="BL320" s="14" t="s">
        <v>137</v>
      </c>
      <c r="BM320" s="219" t="s">
        <v>457</v>
      </c>
    </row>
    <row r="321" s="2" customFormat="1">
      <c r="A321" s="35"/>
      <c r="B321" s="36"/>
      <c r="C321" s="37"/>
      <c r="D321" s="221" t="s">
        <v>139</v>
      </c>
      <c r="E321" s="37"/>
      <c r="F321" s="222" t="s">
        <v>456</v>
      </c>
      <c r="G321" s="37"/>
      <c r="H321" s="37"/>
      <c r="I321" s="223"/>
      <c r="J321" s="37"/>
      <c r="K321" s="37"/>
      <c r="L321" s="41"/>
      <c r="M321" s="224"/>
      <c r="N321" s="225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139</v>
      </c>
      <c r="AU321" s="14" t="s">
        <v>83</v>
      </c>
    </row>
    <row r="322" s="2" customFormat="1" ht="37.8" customHeight="1">
      <c r="A322" s="35"/>
      <c r="B322" s="36"/>
      <c r="C322" s="208" t="s">
        <v>458</v>
      </c>
      <c r="D322" s="208" t="s">
        <v>132</v>
      </c>
      <c r="E322" s="209" t="s">
        <v>459</v>
      </c>
      <c r="F322" s="210" t="s">
        <v>460</v>
      </c>
      <c r="G322" s="211" t="s">
        <v>201</v>
      </c>
      <c r="H322" s="212">
        <v>120</v>
      </c>
      <c r="I322" s="213"/>
      <c r="J322" s="214">
        <f>ROUND(I322*H322,2)</f>
        <v>0</v>
      </c>
      <c r="K322" s="210" t="s">
        <v>136</v>
      </c>
      <c r="L322" s="41"/>
      <c r="M322" s="215" t="s">
        <v>1</v>
      </c>
      <c r="N322" s="216" t="s">
        <v>41</v>
      </c>
      <c r="O322" s="88"/>
      <c r="P322" s="217">
        <f>O322*H322</f>
        <v>0</v>
      </c>
      <c r="Q322" s="217">
        <v>8.0000000000000007E-05</v>
      </c>
      <c r="R322" s="217">
        <f>Q322*H322</f>
        <v>0.0096000000000000009</v>
      </c>
      <c r="S322" s="217">
        <v>0</v>
      </c>
      <c r="T322" s="218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19" t="s">
        <v>137</v>
      </c>
      <c r="AT322" s="219" t="s">
        <v>132</v>
      </c>
      <c r="AU322" s="219" t="s">
        <v>83</v>
      </c>
      <c r="AY322" s="14" t="s">
        <v>130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14" t="s">
        <v>81</v>
      </c>
      <c r="BK322" s="220">
        <f>ROUND(I322*H322,2)</f>
        <v>0</v>
      </c>
      <c r="BL322" s="14" t="s">
        <v>137</v>
      </c>
      <c r="BM322" s="219" t="s">
        <v>461</v>
      </c>
    </row>
    <row r="323" s="2" customFormat="1">
      <c r="A323" s="35"/>
      <c r="B323" s="36"/>
      <c r="C323" s="37"/>
      <c r="D323" s="221" t="s">
        <v>139</v>
      </c>
      <c r="E323" s="37"/>
      <c r="F323" s="222" t="s">
        <v>460</v>
      </c>
      <c r="G323" s="37"/>
      <c r="H323" s="37"/>
      <c r="I323" s="223"/>
      <c r="J323" s="37"/>
      <c r="K323" s="37"/>
      <c r="L323" s="41"/>
      <c r="M323" s="224"/>
      <c r="N323" s="225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139</v>
      </c>
      <c r="AU323" s="14" t="s">
        <v>83</v>
      </c>
    </row>
    <row r="324" s="2" customFormat="1">
      <c r="A324" s="35"/>
      <c r="B324" s="36"/>
      <c r="C324" s="37"/>
      <c r="D324" s="226" t="s">
        <v>140</v>
      </c>
      <c r="E324" s="37"/>
      <c r="F324" s="227" t="s">
        <v>462</v>
      </c>
      <c r="G324" s="37"/>
      <c r="H324" s="37"/>
      <c r="I324" s="223"/>
      <c r="J324" s="37"/>
      <c r="K324" s="37"/>
      <c r="L324" s="41"/>
      <c r="M324" s="224"/>
      <c r="N324" s="225"/>
      <c r="O324" s="88"/>
      <c r="P324" s="88"/>
      <c r="Q324" s="88"/>
      <c r="R324" s="88"/>
      <c r="S324" s="88"/>
      <c r="T324" s="89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4" t="s">
        <v>140</v>
      </c>
      <c r="AU324" s="14" t="s">
        <v>83</v>
      </c>
    </row>
    <row r="325" s="2" customFormat="1" ht="24.15" customHeight="1">
      <c r="A325" s="35"/>
      <c r="B325" s="36"/>
      <c r="C325" s="208" t="s">
        <v>463</v>
      </c>
      <c r="D325" s="208" t="s">
        <v>132</v>
      </c>
      <c r="E325" s="209" t="s">
        <v>464</v>
      </c>
      <c r="F325" s="210" t="s">
        <v>465</v>
      </c>
      <c r="G325" s="211" t="s">
        <v>283</v>
      </c>
      <c r="H325" s="212">
        <v>35.840000000000003</v>
      </c>
      <c r="I325" s="213"/>
      <c r="J325" s="214">
        <f>ROUND(I325*H325,2)</f>
        <v>0</v>
      </c>
      <c r="K325" s="210" t="s">
        <v>136</v>
      </c>
      <c r="L325" s="41"/>
      <c r="M325" s="215" t="s">
        <v>1</v>
      </c>
      <c r="N325" s="216" t="s">
        <v>41</v>
      </c>
      <c r="O325" s="88"/>
      <c r="P325" s="217">
        <f>O325*H325</f>
        <v>0</v>
      </c>
      <c r="Q325" s="217">
        <v>0.00010000000000000001</v>
      </c>
      <c r="R325" s="217">
        <f>Q325*H325</f>
        <v>0.0035840000000000004</v>
      </c>
      <c r="S325" s="217">
        <v>0</v>
      </c>
      <c r="T325" s="218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19" t="s">
        <v>137</v>
      </c>
      <c r="AT325" s="219" t="s">
        <v>132</v>
      </c>
      <c r="AU325" s="219" t="s">
        <v>83</v>
      </c>
      <c r="AY325" s="14" t="s">
        <v>130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14" t="s">
        <v>81</v>
      </c>
      <c r="BK325" s="220">
        <f>ROUND(I325*H325,2)</f>
        <v>0</v>
      </c>
      <c r="BL325" s="14" t="s">
        <v>137</v>
      </c>
      <c r="BM325" s="219" t="s">
        <v>466</v>
      </c>
    </row>
    <row r="326" s="2" customFormat="1">
      <c r="A326" s="35"/>
      <c r="B326" s="36"/>
      <c r="C326" s="37"/>
      <c r="D326" s="221" t="s">
        <v>139</v>
      </c>
      <c r="E326" s="37"/>
      <c r="F326" s="222" t="s">
        <v>465</v>
      </c>
      <c r="G326" s="37"/>
      <c r="H326" s="37"/>
      <c r="I326" s="223"/>
      <c r="J326" s="37"/>
      <c r="K326" s="37"/>
      <c r="L326" s="41"/>
      <c r="M326" s="224"/>
      <c r="N326" s="225"/>
      <c r="O326" s="88"/>
      <c r="P326" s="88"/>
      <c r="Q326" s="88"/>
      <c r="R326" s="88"/>
      <c r="S326" s="88"/>
      <c r="T326" s="89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4" t="s">
        <v>139</v>
      </c>
      <c r="AU326" s="14" t="s">
        <v>83</v>
      </c>
    </row>
    <row r="327" s="2" customFormat="1">
      <c r="A327" s="35"/>
      <c r="B327" s="36"/>
      <c r="C327" s="37"/>
      <c r="D327" s="226" t="s">
        <v>140</v>
      </c>
      <c r="E327" s="37"/>
      <c r="F327" s="227" t="s">
        <v>467</v>
      </c>
      <c r="G327" s="37"/>
      <c r="H327" s="37"/>
      <c r="I327" s="223"/>
      <c r="J327" s="37"/>
      <c r="K327" s="37"/>
      <c r="L327" s="41"/>
      <c r="M327" s="224"/>
      <c r="N327" s="225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140</v>
      </c>
      <c r="AU327" s="14" t="s">
        <v>83</v>
      </c>
    </row>
    <row r="328" s="2" customFormat="1" ht="16.5" customHeight="1">
      <c r="A328" s="35"/>
      <c r="B328" s="36"/>
      <c r="C328" s="228" t="s">
        <v>468</v>
      </c>
      <c r="D328" s="228" t="s">
        <v>177</v>
      </c>
      <c r="E328" s="229" t="s">
        <v>469</v>
      </c>
      <c r="F328" s="230" t="s">
        <v>470</v>
      </c>
      <c r="G328" s="231" t="s">
        <v>283</v>
      </c>
      <c r="H328" s="232">
        <v>35.840000000000003</v>
      </c>
      <c r="I328" s="233"/>
      <c r="J328" s="234">
        <f>ROUND(I328*H328,2)</f>
        <v>0</v>
      </c>
      <c r="K328" s="230" t="s">
        <v>136</v>
      </c>
      <c r="L328" s="235"/>
      <c r="M328" s="236" t="s">
        <v>1</v>
      </c>
      <c r="N328" s="237" t="s">
        <v>41</v>
      </c>
      <c r="O328" s="88"/>
      <c r="P328" s="217">
        <f>O328*H328</f>
        <v>0</v>
      </c>
      <c r="Q328" s="217">
        <v>0.00020000000000000001</v>
      </c>
      <c r="R328" s="217">
        <f>Q328*H328</f>
        <v>0.0071680000000000008</v>
      </c>
      <c r="S328" s="217">
        <v>0</v>
      </c>
      <c r="T328" s="218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19" t="s">
        <v>166</v>
      </c>
      <c r="AT328" s="219" t="s">
        <v>177</v>
      </c>
      <c r="AU328" s="219" t="s">
        <v>83</v>
      </c>
      <c r="AY328" s="14" t="s">
        <v>130</v>
      </c>
      <c r="BE328" s="220">
        <f>IF(N328="základní",J328,0)</f>
        <v>0</v>
      </c>
      <c r="BF328" s="220">
        <f>IF(N328="snížená",J328,0)</f>
        <v>0</v>
      </c>
      <c r="BG328" s="220">
        <f>IF(N328="zákl. přenesená",J328,0)</f>
        <v>0</v>
      </c>
      <c r="BH328" s="220">
        <f>IF(N328="sníž. přenesená",J328,0)</f>
        <v>0</v>
      </c>
      <c r="BI328" s="220">
        <f>IF(N328="nulová",J328,0)</f>
        <v>0</v>
      </c>
      <c r="BJ328" s="14" t="s">
        <v>81</v>
      </c>
      <c r="BK328" s="220">
        <f>ROUND(I328*H328,2)</f>
        <v>0</v>
      </c>
      <c r="BL328" s="14" t="s">
        <v>137</v>
      </c>
      <c r="BM328" s="219" t="s">
        <v>471</v>
      </c>
    </row>
    <row r="329" s="2" customFormat="1">
      <c r="A329" s="35"/>
      <c r="B329" s="36"/>
      <c r="C329" s="37"/>
      <c r="D329" s="221" t="s">
        <v>139</v>
      </c>
      <c r="E329" s="37"/>
      <c r="F329" s="222" t="s">
        <v>470</v>
      </c>
      <c r="G329" s="37"/>
      <c r="H329" s="37"/>
      <c r="I329" s="223"/>
      <c r="J329" s="37"/>
      <c r="K329" s="37"/>
      <c r="L329" s="41"/>
      <c r="M329" s="224"/>
      <c r="N329" s="225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139</v>
      </c>
      <c r="AU329" s="14" t="s">
        <v>83</v>
      </c>
    </row>
    <row r="330" s="2" customFormat="1" ht="24.15" customHeight="1">
      <c r="A330" s="35"/>
      <c r="B330" s="36"/>
      <c r="C330" s="228" t="s">
        <v>472</v>
      </c>
      <c r="D330" s="228" t="s">
        <v>177</v>
      </c>
      <c r="E330" s="229" t="s">
        <v>473</v>
      </c>
      <c r="F330" s="230" t="s">
        <v>474</v>
      </c>
      <c r="G330" s="231" t="s">
        <v>283</v>
      </c>
      <c r="H330" s="232">
        <v>35.840000000000003</v>
      </c>
      <c r="I330" s="233"/>
      <c r="J330" s="234">
        <f>ROUND(I330*H330,2)</f>
        <v>0</v>
      </c>
      <c r="K330" s="230" t="s">
        <v>136</v>
      </c>
      <c r="L330" s="235"/>
      <c r="M330" s="236" t="s">
        <v>1</v>
      </c>
      <c r="N330" s="237" t="s">
        <v>41</v>
      </c>
      <c r="O330" s="88"/>
      <c r="P330" s="217">
        <f>O330*H330</f>
        <v>0</v>
      </c>
      <c r="Q330" s="217">
        <v>0.00050000000000000001</v>
      </c>
      <c r="R330" s="217">
        <f>Q330*H330</f>
        <v>0.017920000000000002</v>
      </c>
      <c r="S330" s="217">
        <v>0</v>
      </c>
      <c r="T330" s="218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19" t="s">
        <v>166</v>
      </c>
      <c r="AT330" s="219" t="s">
        <v>177</v>
      </c>
      <c r="AU330" s="219" t="s">
        <v>83</v>
      </c>
      <c r="AY330" s="14" t="s">
        <v>130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14" t="s">
        <v>81</v>
      </c>
      <c r="BK330" s="220">
        <f>ROUND(I330*H330,2)</f>
        <v>0</v>
      </c>
      <c r="BL330" s="14" t="s">
        <v>137</v>
      </c>
      <c r="BM330" s="219" t="s">
        <v>475</v>
      </c>
    </row>
    <row r="331" s="2" customFormat="1">
      <c r="A331" s="35"/>
      <c r="B331" s="36"/>
      <c r="C331" s="37"/>
      <c r="D331" s="221" t="s">
        <v>139</v>
      </c>
      <c r="E331" s="37"/>
      <c r="F331" s="222" t="s">
        <v>474</v>
      </c>
      <c r="G331" s="37"/>
      <c r="H331" s="37"/>
      <c r="I331" s="223"/>
      <c r="J331" s="37"/>
      <c r="K331" s="37"/>
      <c r="L331" s="41"/>
      <c r="M331" s="224"/>
      <c r="N331" s="225"/>
      <c r="O331" s="88"/>
      <c r="P331" s="88"/>
      <c r="Q331" s="88"/>
      <c r="R331" s="88"/>
      <c r="S331" s="88"/>
      <c r="T331" s="89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4" t="s">
        <v>139</v>
      </c>
      <c r="AU331" s="14" t="s">
        <v>83</v>
      </c>
    </row>
    <row r="332" s="2" customFormat="1" ht="16.5" customHeight="1">
      <c r="A332" s="35"/>
      <c r="B332" s="36"/>
      <c r="C332" s="208" t="s">
        <v>476</v>
      </c>
      <c r="D332" s="208" t="s">
        <v>132</v>
      </c>
      <c r="E332" s="209" t="s">
        <v>477</v>
      </c>
      <c r="F332" s="210" t="s">
        <v>478</v>
      </c>
      <c r="G332" s="211" t="s">
        <v>283</v>
      </c>
      <c r="H332" s="212">
        <v>100.87000000000001</v>
      </c>
      <c r="I332" s="213"/>
      <c r="J332" s="214">
        <f>ROUND(I332*H332,2)</f>
        <v>0</v>
      </c>
      <c r="K332" s="210" t="s">
        <v>136</v>
      </c>
      <c r="L332" s="41"/>
      <c r="M332" s="215" t="s">
        <v>1</v>
      </c>
      <c r="N332" s="216" t="s">
        <v>41</v>
      </c>
      <c r="O332" s="88"/>
      <c r="P332" s="217">
        <f>O332*H332</f>
        <v>0</v>
      </c>
      <c r="Q332" s="217">
        <v>0</v>
      </c>
      <c r="R332" s="217">
        <f>Q332*H332</f>
        <v>0</v>
      </c>
      <c r="S332" s="217">
        <v>0</v>
      </c>
      <c r="T332" s="218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19" t="s">
        <v>137</v>
      </c>
      <c r="AT332" s="219" t="s">
        <v>132</v>
      </c>
      <c r="AU332" s="219" t="s">
        <v>83</v>
      </c>
      <c r="AY332" s="14" t="s">
        <v>130</v>
      </c>
      <c r="BE332" s="220">
        <f>IF(N332="základní",J332,0)</f>
        <v>0</v>
      </c>
      <c r="BF332" s="220">
        <f>IF(N332="snížená",J332,0)</f>
        <v>0</v>
      </c>
      <c r="BG332" s="220">
        <f>IF(N332="zákl. přenesená",J332,0)</f>
        <v>0</v>
      </c>
      <c r="BH332" s="220">
        <f>IF(N332="sníž. přenesená",J332,0)</f>
        <v>0</v>
      </c>
      <c r="BI332" s="220">
        <f>IF(N332="nulová",J332,0)</f>
        <v>0</v>
      </c>
      <c r="BJ332" s="14" t="s">
        <v>81</v>
      </c>
      <c r="BK332" s="220">
        <f>ROUND(I332*H332,2)</f>
        <v>0</v>
      </c>
      <c r="BL332" s="14" t="s">
        <v>137</v>
      </c>
      <c r="BM332" s="219" t="s">
        <v>479</v>
      </c>
    </row>
    <row r="333" s="2" customFormat="1">
      <c r="A333" s="35"/>
      <c r="B333" s="36"/>
      <c r="C333" s="37"/>
      <c r="D333" s="221" t="s">
        <v>139</v>
      </c>
      <c r="E333" s="37"/>
      <c r="F333" s="222" t="s">
        <v>478</v>
      </c>
      <c r="G333" s="37"/>
      <c r="H333" s="37"/>
      <c r="I333" s="223"/>
      <c r="J333" s="37"/>
      <c r="K333" s="37"/>
      <c r="L333" s="41"/>
      <c r="M333" s="224"/>
      <c r="N333" s="225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139</v>
      </c>
      <c r="AU333" s="14" t="s">
        <v>83</v>
      </c>
    </row>
    <row r="334" s="2" customFormat="1">
      <c r="A334" s="35"/>
      <c r="B334" s="36"/>
      <c r="C334" s="37"/>
      <c r="D334" s="226" t="s">
        <v>140</v>
      </c>
      <c r="E334" s="37"/>
      <c r="F334" s="227" t="s">
        <v>480</v>
      </c>
      <c r="G334" s="37"/>
      <c r="H334" s="37"/>
      <c r="I334" s="223"/>
      <c r="J334" s="37"/>
      <c r="K334" s="37"/>
      <c r="L334" s="41"/>
      <c r="M334" s="224"/>
      <c r="N334" s="225"/>
      <c r="O334" s="88"/>
      <c r="P334" s="88"/>
      <c r="Q334" s="88"/>
      <c r="R334" s="88"/>
      <c r="S334" s="88"/>
      <c r="T334" s="89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4" t="s">
        <v>140</v>
      </c>
      <c r="AU334" s="14" t="s">
        <v>83</v>
      </c>
    </row>
    <row r="335" s="2" customFormat="1" ht="21.75" customHeight="1">
      <c r="A335" s="35"/>
      <c r="B335" s="36"/>
      <c r="C335" s="228" t="s">
        <v>481</v>
      </c>
      <c r="D335" s="228" t="s">
        <v>177</v>
      </c>
      <c r="E335" s="229" t="s">
        <v>482</v>
      </c>
      <c r="F335" s="230" t="s">
        <v>483</v>
      </c>
      <c r="G335" s="231" t="s">
        <v>283</v>
      </c>
      <c r="H335" s="232">
        <v>56.616</v>
      </c>
      <c r="I335" s="233"/>
      <c r="J335" s="234">
        <f>ROUND(I335*H335,2)</f>
        <v>0</v>
      </c>
      <c r="K335" s="230" t="s">
        <v>136</v>
      </c>
      <c r="L335" s="235"/>
      <c r="M335" s="236" t="s">
        <v>1</v>
      </c>
      <c r="N335" s="237" t="s">
        <v>41</v>
      </c>
      <c r="O335" s="88"/>
      <c r="P335" s="217">
        <f>O335*H335</f>
        <v>0</v>
      </c>
      <c r="Q335" s="217">
        <v>0.00010000000000000001</v>
      </c>
      <c r="R335" s="217">
        <f>Q335*H335</f>
        <v>0.0056616000000000001</v>
      </c>
      <c r="S335" s="217">
        <v>0</v>
      </c>
      <c r="T335" s="218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19" t="s">
        <v>166</v>
      </c>
      <c r="AT335" s="219" t="s">
        <v>177</v>
      </c>
      <c r="AU335" s="219" t="s">
        <v>83</v>
      </c>
      <c r="AY335" s="14" t="s">
        <v>130</v>
      </c>
      <c r="BE335" s="220">
        <f>IF(N335="základní",J335,0)</f>
        <v>0</v>
      </c>
      <c r="BF335" s="220">
        <f>IF(N335="snížená",J335,0)</f>
        <v>0</v>
      </c>
      <c r="BG335" s="220">
        <f>IF(N335="zákl. přenesená",J335,0)</f>
        <v>0</v>
      </c>
      <c r="BH335" s="220">
        <f>IF(N335="sníž. přenesená",J335,0)</f>
        <v>0</v>
      </c>
      <c r="BI335" s="220">
        <f>IF(N335="nulová",J335,0)</f>
        <v>0</v>
      </c>
      <c r="BJ335" s="14" t="s">
        <v>81</v>
      </c>
      <c r="BK335" s="220">
        <f>ROUND(I335*H335,2)</f>
        <v>0</v>
      </c>
      <c r="BL335" s="14" t="s">
        <v>137</v>
      </c>
      <c r="BM335" s="219" t="s">
        <v>484</v>
      </c>
    </row>
    <row r="336" s="2" customFormat="1">
      <c r="A336" s="35"/>
      <c r="B336" s="36"/>
      <c r="C336" s="37"/>
      <c r="D336" s="221" t="s">
        <v>139</v>
      </c>
      <c r="E336" s="37"/>
      <c r="F336" s="222" t="s">
        <v>483</v>
      </c>
      <c r="G336" s="37"/>
      <c r="H336" s="37"/>
      <c r="I336" s="223"/>
      <c r="J336" s="37"/>
      <c r="K336" s="37"/>
      <c r="L336" s="41"/>
      <c r="M336" s="224"/>
      <c r="N336" s="225"/>
      <c r="O336" s="88"/>
      <c r="P336" s="88"/>
      <c r="Q336" s="88"/>
      <c r="R336" s="88"/>
      <c r="S336" s="88"/>
      <c r="T336" s="89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4" t="s">
        <v>139</v>
      </c>
      <c r="AU336" s="14" t="s">
        <v>83</v>
      </c>
    </row>
    <row r="337" s="2" customFormat="1" ht="24.15" customHeight="1">
      <c r="A337" s="35"/>
      <c r="B337" s="36"/>
      <c r="C337" s="228" t="s">
        <v>485</v>
      </c>
      <c r="D337" s="228" t="s">
        <v>177</v>
      </c>
      <c r="E337" s="229" t="s">
        <v>486</v>
      </c>
      <c r="F337" s="230" t="s">
        <v>487</v>
      </c>
      <c r="G337" s="231" t="s">
        <v>283</v>
      </c>
      <c r="H337" s="232">
        <v>40.109999999999999</v>
      </c>
      <c r="I337" s="233"/>
      <c r="J337" s="234">
        <f>ROUND(I337*H337,2)</f>
        <v>0</v>
      </c>
      <c r="K337" s="230" t="s">
        <v>136</v>
      </c>
      <c r="L337" s="235"/>
      <c r="M337" s="236" t="s">
        <v>1</v>
      </c>
      <c r="N337" s="237" t="s">
        <v>41</v>
      </c>
      <c r="O337" s="88"/>
      <c r="P337" s="217">
        <f>O337*H337</f>
        <v>0</v>
      </c>
      <c r="Q337" s="217">
        <v>4.0000000000000003E-05</v>
      </c>
      <c r="R337" s="217">
        <f>Q337*H337</f>
        <v>0.0016044000000000002</v>
      </c>
      <c r="S337" s="217">
        <v>0</v>
      </c>
      <c r="T337" s="218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19" t="s">
        <v>166</v>
      </c>
      <c r="AT337" s="219" t="s">
        <v>177</v>
      </c>
      <c r="AU337" s="219" t="s">
        <v>83</v>
      </c>
      <c r="AY337" s="14" t="s">
        <v>130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14" t="s">
        <v>81</v>
      </c>
      <c r="BK337" s="220">
        <f>ROUND(I337*H337,2)</f>
        <v>0</v>
      </c>
      <c r="BL337" s="14" t="s">
        <v>137</v>
      </c>
      <c r="BM337" s="219" t="s">
        <v>488</v>
      </c>
    </row>
    <row r="338" s="2" customFormat="1">
      <c r="A338" s="35"/>
      <c r="B338" s="36"/>
      <c r="C338" s="37"/>
      <c r="D338" s="221" t="s">
        <v>139</v>
      </c>
      <c r="E338" s="37"/>
      <c r="F338" s="222" t="s">
        <v>487</v>
      </c>
      <c r="G338" s="37"/>
      <c r="H338" s="37"/>
      <c r="I338" s="223"/>
      <c r="J338" s="37"/>
      <c r="K338" s="37"/>
      <c r="L338" s="41"/>
      <c r="M338" s="224"/>
      <c r="N338" s="225"/>
      <c r="O338" s="88"/>
      <c r="P338" s="88"/>
      <c r="Q338" s="88"/>
      <c r="R338" s="88"/>
      <c r="S338" s="88"/>
      <c r="T338" s="89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4" t="s">
        <v>139</v>
      </c>
      <c r="AU338" s="14" t="s">
        <v>83</v>
      </c>
    </row>
    <row r="339" s="2" customFormat="1" ht="21.75" customHeight="1">
      <c r="A339" s="35"/>
      <c r="B339" s="36"/>
      <c r="C339" s="228" t="s">
        <v>489</v>
      </c>
      <c r="D339" s="228" t="s">
        <v>177</v>
      </c>
      <c r="E339" s="229" t="s">
        <v>490</v>
      </c>
      <c r="F339" s="230" t="s">
        <v>491</v>
      </c>
      <c r="G339" s="231" t="s">
        <v>283</v>
      </c>
      <c r="H339" s="232">
        <v>9.1880000000000006</v>
      </c>
      <c r="I339" s="233"/>
      <c r="J339" s="234">
        <f>ROUND(I339*H339,2)</f>
        <v>0</v>
      </c>
      <c r="K339" s="230" t="s">
        <v>136</v>
      </c>
      <c r="L339" s="235"/>
      <c r="M339" s="236" t="s">
        <v>1</v>
      </c>
      <c r="N339" s="237" t="s">
        <v>41</v>
      </c>
      <c r="O339" s="88"/>
      <c r="P339" s="217">
        <f>O339*H339</f>
        <v>0</v>
      </c>
      <c r="Q339" s="217">
        <v>0.00020000000000000001</v>
      </c>
      <c r="R339" s="217">
        <f>Q339*H339</f>
        <v>0.0018376000000000002</v>
      </c>
      <c r="S339" s="217">
        <v>0</v>
      </c>
      <c r="T339" s="218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19" t="s">
        <v>166</v>
      </c>
      <c r="AT339" s="219" t="s">
        <v>177</v>
      </c>
      <c r="AU339" s="219" t="s">
        <v>83</v>
      </c>
      <c r="AY339" s="14" t="s">
        <v>130</v>
      </c>
      <c r="BE339" s="220">
        <f>IF(N339="základní",J339,0)</f>
        <v>0</v>
      </c>
      <c r="BF339" s="220">
        <f>IF(N339="snížená",J339,0)</f>
        <v>0</v>
      </c>
      <c r="BG339" s="220">
        <f>IF(N339="zákl. přenesená",J339,0)</f>
        <v>0</v>
      </c>
      <c r="BH339" s="220">
        <f>IF(N339="sníž. přenesená",J339,0)</f>
        <v>0</v>
      </c>
      <c r="BI339" s="220">
        <f>IF(N339="nulová",J339,0)</f>
        <v>0</v>
      </c>
      <c r="BJ339" s="14" t="s">
        <v>81</v>
      </c>
      <c r="BK339" s="220">
        <f>ROUND(I339*H339,2)</f>
        <v>0</v>
      </c>
      <c r="BL339" s="14" t="s">
        <v>137</v>
      </c>
      <c r="BM339" s="219" t="s">
        <v>492</v>
      </c>
    </row>
    <row r="340" s="2" customFormat="1">
      <c r="A340" s="35"/>
      <c r="B340" s="36"/>
      <c r="C340" s="37"/>
      <c r="D340" s="221" t="s">
        <v>139</v>
      </c>
      <c r="E340" s="37"/>
      <c r="F340" s="222" t="s">
        <v>491</v>
      </c>
      <c r="G340" s="37"/>
      <c r="H340" s="37"/>
      <c r="I340" s="223"/>
      <c r="J340" s="37"/>
      <c r="K340" s="37"/>
      <c r="L340" s="41"/>
      <c r="M340" s="224"/>
      <c r="N340" s="225"/>
      <c r="O340" s="88"/>
      <c r="P340" s="88"/>
      <c r="Q340" s="88"/>
      <c r="R340" s="88"/>
      <c r="S340" s="88"/>
      <c r="T340" s="89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4" t="s">
        <v>139</v>
      </c>
      <c r="AU340" s="14" t="s">
        <v>83</v>
      </c>
    </row>
    <row r="341" s="2" customFormat="1" ht="24.15" customHeight="1">
      <c r="A341" s="35"/>
      <c r="B341" s="36"/>
      <c r="C341" s="208" t="s">
        <v>493</v>
      </c>
      <c r="D341" s="208" t="s">
        <v>132</v>
      </c>
      <c r="E341" s="209" t="s">
        <v>494</v>
      </c>
      <c r="F341" s="210" t="s">
        <v>495</v>
      </c>
      <c r="G341" s="211" t="s">
        <v>201</v>
      </c>
      <c r="H341" s="212">
        <v>21.710000000000001</v>
      </c>
      <c r="I341" s="213"/>
      <c r="J341" s="214">
        <f>ROUND(I341*H341,2)</f>
        <v>0</v>
      </c>
      <c r="K341" s="210" t="s">
        <v>208</v>
      </c>
      <c r="L341" s="41"/>
      <c r="M341" s="215" t="s">
        <v>1</v>
      </c>
      <c r="N341" s="216" t="s">
        <v>41</v>
      </c>
      <c r="O341" s="88"/>
      <c r="P341" s="217">
        <f>O341*H341</f>
        <v>0</v>
      </c>
      <c r="Q341" s="217">
        <v>0.0057000000000000002</v>
      </c>
      <c r="R341" s="217">
        <f>Q341*H341</f>
        <v>0.12374700000000001</v>
      </c>
      <c r="S341" s="217">
        <v>0</v>
      </c>
      <c r="T341" s="218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19" t="s">
        <v>137</v>
      </c>
      <c r="AT341" s="219" t="s">
        <v>132</v>
      </c>
      <c r="AU341" s="219" t="s">
        <v>83</v>
      </c>
      <c r="AY341" s="14" t="s">
        <v>130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14" t="s">
        <v>81</v>
      </c>
      <c r="BK341" s="220">
        <f>ROUND(I341*H341,2)</f>
        <v>0</v>
      </c>
      <c r="BL341" s="14" t="s">
        <v>137</v>
      </c>
      <c r="BM341" s="219" t="s">
        <v>496</v>
      </c>
    </row>
    <row r="342" s="2" customFormat="1">
      <c r="A342" s="35"/>
      <c r="B342" s="36"/>
      <c r="C342" s="37"/>
      <c r="D342" s="221" t="s">
        <v>139</v>
      </c>
      <c r="E342" s="37"/>
      <c r="F342" s="222" t="s">
        <v>495</v>
      </c>
      <c r="G342" s="37"/>
      <c r="H342" s="37"/>
      <c r="I342" s="223"/>
      <c r="J342" s="37"/>
      <c r="K342" s="37"/>
      <c r="L342" s="41"/>
      <c r="M342" s="224"/>
      <c r="N342" s="225"/>
      <c r="O342" s="88"/>
      <c r="P342" s="88"/>
      <c r="Q342" s="88"/>
      <c r="R342" s="88"/>
      <c r="S342" s="88"/>
      <c r="T342" s="89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4" t="s">
        <v>139</v>
      </c>
      <c r="AU342" s="14" t="s">
        <v>83</v>
      </c>
    </row>
    <row r="343" s="2" customFormat="1">
      <c r="A343" s="35"/>
      <c r="B343" s="36"/>
      <c r="C343" s="37"/>
      <c r="D343" s="226" t="s">
        <v>140</v>
      </c>
      <c r="E343" s="37"/>
      <c r="F343" s="227" t="s">
        <v>497</v>
      </c>
      <c r="G343" s="37"/>
      <c r="H343" s="37"/>
      <c r="I343" s="223"/>
      <c r="J343" s="37"/>
      <c r="K343" s="37"/>
      <c r="L343" s="41"/>
      <c r="M343" s="224"/>
      <c r="N343" s="225"/>
      <c r="O343" s="88"/>
      <c r="P343" s="88"/>
      <c r="Q343" s="88"/>
      <c r="R343" s="88"/>
      <c r="S343" s="88"/>
      <c r="T343" s="89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4" t="s">
        <v>140</v>
      </c>
      <c r="AU343" s="14" t="s">
        <v>83</v>
      </c>
    </row>
    <row r="344" s="2" customFormat="1" ht="24.15" customHeight="1">
      <c r="A344" s="35"/>
      <c r="B344" s="36"/>
      <c r="C344" s="208" t="s">
        <v>498</v>
      </c>
      <c r="D344" s="208" t="s">
        <v>132</v>
      </c>
      <c r="E344" s="209" t="s">
        <v>499</v>
      </c>
      <c r="F344" s="210" t="s">
        <v>500</v>
      </c>
      <c r="G344" s="211" t="s">
        <v>201</v>
      </c>
      <c r="H344" s="212">
        <v>120</v>
      </c>
      <c r="I344" s="213"/>
      <c r="J344" s="214">
        <f>ROUND(I344*H344,2)</f>
        <v>0</v>
      </c>
      <c r="K344" s="210" t="s">
        <v>136</v>
      </c>
      <c r="L344" s="41"/>
      <c r="M344" s="215" t="s">
        <v>1</v>
      </c>
      <c r="N344" s="216" t="s">
        <v>41</v>
      </c>
      <c r="O344" s="88"/>
      <c r="P344" s="217">
        <f>O344*H344</f>
        <v>0</v>
      </c>
      <c r="Q344" s="217">
        <v>0.0027000000000000001</v>
      </c>
      <c r="R344" s="217">
        <f>Q344*H344</f>
        <v>0.32400000000000001</v>
      </c>
      <c r="S344" s="217">
        <v>0</v>
      </c>
      <c r="T344" s="218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19" t="s">
        <v>137</v>
      </c>
      <c r="AT344" s="219" t="s">
        <v>132</v>
      </c>
      <c r="AU344" s="219" t="s">
        <v>83</v>
      </c>
      <c r="AY344" s="14" t="s">
        <v>130</v>
      </c>
      <c r="BE344" s="220">
        <f>IF(N344="základní",J344,0)</f>
        <v>0</v>
      </c>
      <c r="BF344" s="220">
        <f>IF(N344="snížená",J344,0)</f>
        <v>0</v>
      </c>
      <c r="BG344" s="220">
        <f>IF(N344="zákl. přenesená",J344,0)</f>
        <v>0</v>
      </c>
      <c r="BH344" s="220">
        <f>IF(N344="sníž. přenesená",J344,0)</f>
        <v>0</v>
      </c>
      <c r="BI344" s="220">
        <f>IF(N344="nulová",J344,0)</f>
        <v>0</v>
      </c>
      <c r="BJ344" s="14" t="s">
        <v>81</v>
      </c>
      <c r="BK344" s="220">
        <f>ROUND(I344*H344,2)</f>
        <v>0</v>
      </c>
      <c r="BL344" s="14" t="s">
        <v>137</v>
      </c>
      <c r="BM344" s="219" t="s">
        <v>501</v>
      </c>
    </row>
    <row r="345" s="2" customFormat="1">
      <c r="A345" s="35"/>
      <c r="B345" s="36"/>
      <c r="C345" s="37"/>
      <c r="D345" s="221" t="s">
        <v>139</v>
      </c>
      <c r="E345" s="37"/>
      <c r="F345" s="222" t="s">
        <v>500</v>
      </c>
      <c r="G345" s="37"/>
      <c r="H345" s="37"/>
      <c r="I345" s="223"/>
      <c r="J345" s="37"/>
      <c r="K345" s="37"/>
      <c r="L345" s="41"/>
      <c r="M345" s="224"/>
      <c r="N345" s="225"/>
      <c r="O345" s="88"/>
      <c r="P345" s="88"/>
      <c r="Q345" s="88"/>
      <c r="R345" s="88"/>
      <c r="S345" s="88"/>
      <c r="T345" s="89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4" t="s">
        <v>139</v>
      </c>
      <c r="AU345" s="14" t="s">
        <v>83</v>
      </c>
    </row>
    <row r="346" s="2" customFormat="1">
      <c r="A346" s="35"/>
      <c r="B346" s="36"/>
      <c r="C346" s="37"/>
      <c r="D346" s="226" t="s">
        <v>140</v>
      </c>
      <c r="E346" s="37"/>
      <c r="F346" s="227" t="s">
        <v>502</v>
      </c>
      <c r="G346" s="37"/>
      <c r="H346" s="37"/>
      <c r="I346" s="223"/>
      <c r="J346" s="37"/>
      <c r="K346" s="37"/>
      <c r="L346" s="41"/>
      <c r="M346" s="224"/>
      <c r="N346" s="225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140</v>
      </c>
      <c r="AU346" s="14" t="s">
        <v>83</v>
      </c>
    </row>
    <row r="347" s="2" customFormat="1" ht="24.15" customHeight="1">
      <c r="A347" s="35"/>
      <c r="B347" s="36"/>
      <c r="C347" s="208" t="s">
        <v>503</v>
      </c>
      <c r="D347" s="208" t="s">
        <v>132</v>
      </c>
      <c r="E347" s="209" t="s">
        <v>504</v>
      </c>
      <c r="F347" s="210" t="s">
        <v>505</v>
      </c>
      <c r="G347" s="211" t="s">
        <v>201</v>
      </c>
      <c r="H347" s="212">
        <v>13.685000000000001</v>
      </c>
      <c r="I347" s="213"/>
      <c r="J347" s="214">
        <f>ROUND(I347*H347,2)</f>
        <v>0</v>
      </c>
      <c r="K347" s="210" t="s">
        <v>136</v>
      </c>
      <c r="L347" s="41"/>
      <c r="M347" s="215" t="s">
        <v>1</v>
      </c>
      <c r="N347" s="216" t="s">
        <v>41</v>
      </c>
      <c r="O347" s="88"/>
      <c r="P347" s="217">
        <f>O347*H347</f>
        <v>0</v>
      </c>
      <c r="Q347" s="217">
        <v>2.0000000000000002E-05</v>
      </c>
      <c r="R347" s="217">
        <f>Q347*H347</f>
        <v>0.00027370000000000004</v>
      </c>
      <c r="S347" s="217">
        <v>2.0000000000000002E-05</v>
      </c>
      <c r="T347" s="218">
        <f>S347*H347</f>
        <v>0.00027370000000000004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19" t="s">
        <v>137</v>
      </c>
      <c r="AT347" s="219" t="s">
        <v>132</v>
      </c>
      <c r="AU347" s="219" t="s">
        <v>83</v>
      </c>
      <c r="AY347" s="14" t="s">
        <v>130</v>
      </c>
      <c r="BE347" s="220">
        <f>IF(N347="základní",J347,0)</f>
        <v>0</v>
      </c>
      <c r="BF347" s="220">
        <f>IF(N347="snížená",J347,0)</f>
        <v>0</v>
      </c>
      <c r="BG347" s="220">
        <f>IF(N347="zákl. přenesená",J347,0)</f>
        <v>0</v>
      </c>
      <c r="BH347" s="220">
        <f>IF(N347="sníž. přenesená",J347,0)</f>
        <v>0</v>
      </c>
      <c r="BI347" s="220">
        <f>IF(N347="nulová",J347,0)</f>
        <v>0</v>
      </c>
      <c r="BJ347" s="14" t="s">
        <v>81</v>
      </c>
      <c r="BK347" s="220">
        <f>ROUND(I347*H347,2)</f>
        <v>0</v>
      </c>
      <c r="BL347" s="14" t="s">
        <v>137</v>
      </c>
      <c r="BM347" s="219" t="s">
        <v>506</v>
      </c>
    </row>
    <row r="348" s="2" customFormat="1">
      <c r="A348" s="35"/>
      <c r="B348" s="36"/>
      <c r="C348" s="37"/>
      <c r="D348" s="221" t="s">
        <v>139</v>
      </c>
      <c r="E348" s="37"/>
      <c r="F348" s="222" t="s">
        <v>505</v>
      </c>
      <c r="G348" s="37"/>
      <c r="H348" s="37"/>
      <c r="I348" s="223"/>
      <c r="J348" s="37"/>
      <c r="K348" s="37"/>
      <c r="L348" s="41"/>
      <c r="M348" s="224"/>
      <c r="N348" s="225"/>
      <c r="O348" s="88"/>
      <c r="P348" s="88"/>
      <c r="Q348" s="88"/>
      <c r="R348" s="88"/>
      <c r="S348" s="88"/>
      <c r="T348" s="89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4" t="s">
        <v>139</v>
      </c>
      <c r="AU348" s="14" t="s">
        <v>83</v>
      </c>
    </row>
    <row r="349" s="2" customFormat="1">
      <c r="A349" s="35"/>
      <c r="B349" s="36"/>
      <c r="C349" s="37"/>
      <c r="D349" s="226" t="s">
        <v>140</v>
      </c>
      <c r="E349" s="37"/>
      <c r="F349" s="227" t="s">
        <v>507</v>
      </c>
      <c r="G349" s="37"/>
      <c r="H349" s="37"/>
      <c r="I349" s="223"/>
      <c r="J349" s="37"/>
      <c r="K349" s="37"/>
      <c r="L349" s="41"/>
      <c r="M349" s="224"/>
      <c r="N349" s="225"/>
      <c r="O349" s="88"/>
      <c r="P349" s="88"/>
      <c r="Q349" s="88"/>
      <c r="R349" s="88"/>
      <c r="S349" s="88"/>
      <c r="T349" s="89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4" t="s">
        <v>140</v>
      </c>
      <c r="AU349" s="14" t="s">
        <v>83</v>
      </c>
    </row>
    <row r="350" s="2" customFormat="1" ht="24.15" customHeight="1">
      <c r="A350" s="35"/>
      <c r="B350" s="36"/>
      <c r="C350" s="208" t="s">
        <v>508</v>
      </c>
      <c r="D350" s="208" t="s">
        <v>132</v>
      </c>
      <c r="E350" s="209" t="s">
        <v>509</v>
      </c>
      <c r="F350" s="210" t="s">
        <v>510</v>
      </c>
      <c r="G350" s="211" t="s">
        <v>283</v>
      </c>
      <c r="H350" s="212">
        <v>24.57</v>
      </c>
      <c r="I350" s="213"/>
      <c r="J350" s="214">
        <f>ROUND(I350*H350,2)</f>
        <v>0</v>
      </c>
      <c r="K350" s="210" t="s">
        <v>136</v>
      </c>
      <c r="L350" s="41"/>
      <c r="M350" s="215" t="s">
        <v>1</v>
      </c>
      <c r="N350" s="216" t="s">
        <v>41</v>
      </c>
      <c r="O350" s="88"/>
      <c r="P350" s="217">
        <f>O350*H350</f>
        <v>0</v>
      </c>
      <c r="Q350" s="217">
        <v>0</v>
      </c>
      <c r="R350" s="217">
        <f>Q350*H350</f>
        <v>0</v>
      </c>
      <c r="S350" s="217">
        <v>0</v>
      </c>
      <c r="T350" s="218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19" t="s">
        <v>137</v>
      </c>
      <c r="AT350" s="219" t="s">
        <v>132</v>
      </c>
      <c r="AU350" s="219" t="s">
        <v>83</v>
      </c>
      <c r="AY350" s="14" t="s">
        <v>130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14" t="s">
        <v>81</v>
      </c>
      <c r="BK350" s="220">
        <f>ROUND(I350*H350,2)</f>
        <v>0</v>
      </c>
      <c r="BL350" s="14" t="s">
        <v>137</v>
      </c>
      <c r="BM350" s="219" t="s">
        <v>511</v>
      </c>
    </row>
    <row r="351" s="2" customFormat="1">
      <c r="A351" s="35"/>
      <c r="B351" s="36"/>
      <c r="C351" s="37"/>
      <c r="D351" s="221" t="s">
        <v>139</v>
      </c>
      <c r="E351" s="37"/>
      <c r="F351" s="222" t="s">
        <v>510</v>
      </c>
      <c r="G351" s="37"/>
      <c r="H351" s="37"/>
      <c r="I351" s="223"/>
      <c r="J351" s="37"/>
      <c r="K351" s="37"/>
      <c r="L351" s="41"/>
      <c r="M351" s="224"/>
      <c r="N351" s="225"/>
      <c r="O351" s="88"/>
      <c r="P351" s="88"/>
      <c r="Q351" s="88"/>
      <c r="R351" s="88"/>
      <c r="S351" s="88"/>
      <c r="T351" s="89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4" t="s">
        <v>139</v>
      </c>
      <c r="AU351" s="14" t="s">
        <v>83</v>
      </c>
    </row>
    <row r="352" s="2" customFormat="1">
      <c r="A352" s="35"/>
      <c r="B352" s="36"/>
      <c r="C352" s="37"/>
      <c r="D352" s="226" t="s">
        <v>140</v>
      </c>
      <c r="E352" s="37"/>
      <c r="F352" s="227" t="s">
        <v>512</v>
      </c>
      <c r="G352" s="37"/>
      <c r="H352" s="37"/>
      <c r="I352" s="223"/>
      <c r="J352" s="37"/>
      <c r="K352" s="37"/>
      <c r="L352" s="41"/>
      <c r="M352" s="224"/>
      <c r="N352" s="225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140</v>
      </c>
      <c r="AU352" s="14" t="s">
        <v>83</v>
      </c>
    </row>
    <row r="353" s="2" customFormat="1" ht="33" customHeight="1">
      <c r="A353" s="35"/>
      <c r="B353" s="36"/>
      <c r="C353" s="208" t="s">
        <v>513</v>
      </c>
      <c r="D353" s="208" t="s">
        <v>132</v>
      </c>
      <c r="E353" s="209" t="s">
        <v>514</v>
      </c>
      <c r="F353" s="210" t="s">
        <v>515</v>
      </c>
      <c r="G353" s="211" t="s">
        <v>135</v>
      </c>
      <c r="H353" s="212">
        <v>0.38100000000000001</v>
      </c>
      <c r="I353" s="213"/>
      <c r="J353" s="214">
        <f>ROUND(I353*H353,2)</f>
        <v>0</v>
      </c>
      <c r="K353" s="210" t="s">
        <v>136</v>
      </c>
      <c r="L353" s="41"/>
      <c r="M353" s="215" t="s">
        <v>1</v>
      </c>
      <c r="N353" s="216" t="s">
        <v>41</v>
      </c>
      <c r="O353" s="88"/>
      <c r="P353" s="217">
        <f>O353*H353</f>
        <v>0</v>
      </c>
      <c r="Q353" s="217">
        <v>2.3010199999999998</v>
      </c>
      <c r="R353" s="217">
        <f>Q353*H353</f>
        <v>0.87668861999999992</v>
      </c>
      <c r="S353" s="217">
        <v>0</v>
      </c>
      <c r="T353" s="218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19" t="s">
        <v>137</v>
      </c>
      <c r="AT353" s="219" t="s">
        <v>132</v>
      </c>
      <c r="AU353" s="219" t="s">
        <v>83</v>
      </c>
      <c r="AY353" s="14" t="s">
        <v>130</v>
      </c>
      <c r="BE353" s="220">
        <f>IF(N353="základní",J353,0)</f>
        <v>0</v>
      </c>
      <c r="BF353" s="220">
        <f>IF(N353="snížená",J353,0)</f>
        <v>0</v>
      </c>
      <c r="BG353" s="220">
        <f>IF(N353="zákl. přenesená",J353,0)</f>
        <v>0</v>
      </c>
      <c r="BH353" s="220">
        <f>IF(N353="sníž. přenesená",J353,0)</f>
        <v>0</v>
      </c>
      <c r="BI353" s="220">
        <f>IF(N353="nulová",J353,0)</f>
        <v>0</v>
      </c>
      <c r="BJ353" s="14" t="s">
        <v>81</v>
      </c>
      <c r="BK353" s="220">
        <f>ROUND(I353*H353,2)</f>
        <v>0</v>
      </c>
      <c r="BL353" s="14" t="s">
        <v>137</v>
      </c>
      <c r="BM353" s="219" t="s">
        <v>516</v>
      </c>
    </row>
    <row r="354" s="2" customFormat="1">
      <c r="A354" s="35"/>
      <c r="B354" s="36"/>
      <c r="C354" s="37"/>
      <c r="D354" s="221" t="s">
        <v>139</v>
      </c>
      <c r="E354" s="37"/>
      <c r="F354" s="222" t="s">
        <v>515</v>
      </c>
      <c r="G354" s="37"/>
      <c r="H354" s="37"/>
      <c r="I354" s="223"/>
      <c r="J354" s="37"/>
      <c r="K354" s="37"/>
      <c r="L354" s="41"/>
      <c r="M354" s="224"/>
      <c r="N354" s="225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139</v>
      </c>
      <c r="AU354" s="14" t="s">
        <v>83</v>
      </c>
    </row>
    <row r="355" s="2" customFormat="1">
      <c r="A355" s="35"/>
      <c r="B355" s="36"/>
      <c r="C355" s="37"/>
      <c r="D355" s="226" t="s">
        <v>140</v>
      </c>
      <c r="E355" s="37"/>
      <c r="F355" s="227" t="s">
        <v>517</v>
      </c>
      <c r="G355" s="37"/>
      <c r="H355" s="37"/>
      <c r="I355" s="223"/>
      <c r="J355" s="37"/>
      <c r="K355" s="37"/>
      <c r="L355" s="41"/>
      <c r="M355" s="224"/>
      <c r="N355" s="225"/>
      <c r="O355" s="88"/>
      <c r="P355" s="88"/>
      <c r="Q355" s="88"/>
      <c r="R355" s="88"/>
      <c r="S355" s="88"/>
      <c r="T355" s="89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4" t="s">
        <v>140</v>
      </c>
      <c r="AU355" s="14" t="s">
        <v>83</v>
      </c>
    </row>
    <row r="356" s="2" customFormat="1" ht="16.5" customHeight="1">
      <c r="A356" s="35"/>
      <c r="B356" s="36"/>
      <c r="C356" s="208" t="s">
        <v>518</v>
      </c>
      <c r="D356" s="208" t="s">
        <v>132</v>
      </c>
      <c r="E356" s="209" t="s">
        <v>519</v>
      </c>
      <c r="F356" s="210" t="s">
        <v>520</v>
      </c>
      <c r="G356" s="211" t="s">
        <v>201</v>
      </c>
      <c r="H356" s="212">
        <v>3.0259999999999998</v>
      </c>
      <c r="I356" s="213"/>
      <c r="J356" s="214">
        <f>ROUND(I356*H356,2)</f>
        <v>0</v>
      </c>
      <c r="K356" s="210" t="s">
        <v>136</v>
      </c>
      <c r="L356" s="41"/>
      <c r="M356" s="215" t="s">
        <v>1</v>
      </c>
      <c r="N356" s="216" t="s">
        <v>41</v>
      </c>
      <c r="O356" s="88"/>
      <c r="P356" s="217">
        <f>O356*H356</f>
        <v>0</v>
      </c>
      <c r="Q356" s="217">
        <v>0.0160725</v>
      </c>
      <c r="R356" s="217">
        <f>Q356*H356</f>
        <v>0.048635384999999996</v>
      </c>
      <c r="S356" s="217">
        <v>0</v>
      </c>
      <c r="T356" s="218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19" t="s">
        <v>137</v>
      </c>
      <c r="AT356" s="219" t="s">
        <v>132</v>
      </c>
      <c r="AU356" s="219" t="s">
        <v>83</v>
      </c>
      <c r="AY356" s="14" t="s">
        <v>130</v>
      </c>
      <c r="BE356" s="220">
        <f>IF(N356="základní",J356,0)</f>
        <v>0</v>
      </c>
      <c r="BF356" s="220">
        <f>IF(N356="snížená",J356,0)</f>
        <v>0</v>
      </c>
      <c r="BG356" s="220">
        <f>IF(N356="zákl. přenesená",J356,0)</f>
        <v>0</v>
      </c>
      <c r="BH356" s="220">
        <f>IF(N356="sníž. přenesená",J356,0)</f>
        <v>0</v>
      </c>
      <c r="BI356" s="220">
        <f>IF(N356="nulová",J356,0)</f>
        <v>0</v>
      </c>
      <c r="BJ356" s="14" t="s">
        <v>81</v>
      </c>
      <c r="BK356" s="220">
        <f>ROUND(I356*H356,2)</f>
        <v>0</v>
      </c>
      <c r="BL356" s="14" t="s">
        <v>137</v>
      </c>
      <c r="BM356" s="219" t="s">
        <v>521</v>
      </c>
    </row>
    <row r="357" s="2" customFormat="1">
      <c r="A357" s="35"/>
      <c r="B357" s="36"/>
      <c r="C357" s="37"/>
      <c r="D357" s="221" t="s">
        <v>139</v>
      </c>
      <c r="E357" s="37"/>
      <c r="F357" s="222" t="s">
        <v>520</v>
      </c>
      <c r="G357" s="37"/>
      <c r="H357" s="37"/>
      <c r="I357" s="223"/>
      <c r="J357" s="37"/>
      <c r="K357" s="37"/>
      <c r="L357" s="41"/>
      <c r="M357" s="224"/>
      <c r="N357" s="225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139</v>
      </c>
      <c r="AU357" s="14" t="s">
        <v>83</v>
      </c>
    </row>
    <row r="358" s="2" customFormat="1">
      <c r="A358" s="35"/>
      <c r="B358" s="36"/>
      <c r="C358" s="37"/>
      <c r="D358" s="226" t="s">
        <v>140</v>
      </c>
      <c r="E358" s="37"/>
      <c r="F358" s="227" t="s">
        <v>522</v>
      </c>
      <c r="G358" s="37"/>
      <c r="H358" s="37"/>
      <c r="I358" s="223"/>
      <c r="J358" s="37"/>
      <c r="K358" s="37"/>
      <c r="L358" s="41"/>
      <c r="M358" s="224"/>
      <c r="N358" s="225"/>
      <c r="O358" s="88"/>
      <c r="P358" s="88"/>
      <c r="Q358" s="88"/>
      <c r="R358" s="88"/>
      <c r="S358" s="88"/>
      <c r="T358" s="89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4" t="s">
        <v>140</v>
      </c>
      <c r="AU358" s="14" t="s">
        <v>83</v>
      </c>
    </row>
    <row r="359" s="2" customFormat="1" ht="16.5" customHeight="1">
      <c r="A359" s="35"/>
      <c r="B359" s="36"/>
      <c r="C359" s="208" t="s">
        <v>523</v>
      </c>
      <c r="D359" s="208" t="s">
        <v>132</v>
      </c>
      <c r="E359" s="209" t="s">
        <v>524</v>
      </c>
      <c r="F359" s="210" t="s">
        <v>525</v>
      </c>
      <c r="G359" s="211" t="s">
        <v>201</v>
      </c>
      <c r="H359" s="212">
        <v>3.0259999999999998</v>
      </c>
      <c r="I359" s="213"/>
      <c r="J359" s="214">
        <f>ROUND(I359*H359,2)</f>
        <v>0</v>
      </c>
      <c r="K359" s="210" t="s">
        <v>136</v>
      </c>
      <c r="L359" s="41"/>
      <c r="M359" s="215" t="s">
        <v>1</v>
      </c>
      <c r="N359" s="216" t="s">
        <v>41</v>
      </c>
      <c r="O359" s="88"/>
      <c r="P359" s="217">
        <f>O359*H359</f>
        <v>0</v>
      </c>
      <c r="Q359" s="217">
        <v>0</v>
      </c>
      <c r="R359" s="217">
        <f>Q359*H359</f>
        <v>0</v>
      </c>
      <c r="S359" s="217">
        <v>0</v>
      </c>
      <c r="T359" s="218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19" t="s">
        <v>137</v>
      </c>
      <c r="AT359" s="219" t="s">
        <v>132</v>
      </c>
      <c r="AU359" s="219" t="s">
        <v>83</v>
      </c>
      <c r="AY359" s="14" t="s">
        <v>130</v>
      </c>
      <c r="BE359" s="220">
        <f>IF(N359="základní",J359,0)</f>
        <v>0</v>
      </c>
      <c r="BF359" s="220">
        <f>IF(N359="snížená",J359,0)</f>
        <v>0</v>
      </c>
      <c r="BG359" s="220">
        <f>IF(N359="zákl. přenesená",J359,0)</f>
        <v>0</v>
      </c>
      <c r="BH359" s="220">
        <f>IF(N359="sníž. přenesená",J359,0)</f>
        <v>0</v>
      </c>
      <c r="BI359" s="220">
        <f>IF(N359="nulová",J359,0)</f>
        <v>0</v>
      </c>
      <c r="BJ359" s="14" t="s">
        <v>81</v>
      </c>
      <c r="BK359" s="220">
        <f>ROUND(I359*H359,2)</f>
        <v>0</v>
      </c>
      <c r="BL359" s="14" t="s">
        <v>137</v>
      </c>
      <c r="BM359" s="219" t="s">
        <v>526</v>
      </c>
    </row>
    <row r="360" s="2" customFormat="1">
      <c r="A360" s="35"/>
      <c r="B360" s="36"/>
      <c r="C360" s="37"/>
      <c r="D360" s="221" t="s">
        <v>139</v>
      </c>
      <c r="E360" s="37"/>
      <c r="F360" s="222" t="s">
        <v>525</v>
      </c>
      <c r="G360" s="37"/>
      <c r="H360" s="37"/>
      <c r="I360" s="223"/>
      <c r="J360" s="37"/>
      <c r="K360" s="37"/>
      <c r="L360" s="41"/>
      <c r="M360" s="224"/>
      <c r="N360" s="225"/>
      <c r="O360" s="88"/>
      <c r="P360" s="88"/>
      <c r="Q360" s="88"/>
      <c r="R360" s="88"/>
      <c r="S360" s="88"/>
      <c r="T360" s="89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4" t="s">
        <v>139</v>
      </c>
      <c r="AU360" s="14" t="s">
        <v>83</v>
      </c>
    </row>
    <row r="361" s="2" customFormat="1">
      <c r="A361" s="35"/>
      <c r="B361" s="36"/>
      <c r="C361" s="37"/>
      <c r="D361" s="226" t="s">
        <v>140</v>
      </c>
      <c r="E361" s="37"/>
      <c r="F361" s="227" t="s">
        <v>527</v>
      </c>
      <c r="G361" s="37"/>
      <c r="H361" s="37"/>
      <c r="I361" s="223"/>
      <c r="J361" s="37"/>
      <c r="K361" s="37"/>
      <c r="L361" s="41"/>
      <c r="M361" s="224"/>
      <c r="N361" s="225"/>
      <c r="O361" s="88"/>
      <c r="P361" s="88"/>
      <c r="Q361" s="88"/>
      <c r="R361" s="88"/>
      <c r="S361" s="88"/>
      <c r="T361" s="89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4" t="s">
        <v>140</v>
      </c>
      <c r="AU361" s="14" t="s">
        <v>83</v>
      </c>
    </row>
    <row r="362" s="2" customFormat="1" ht="21.75" customHeight="1">
      <c r="A362" s="35"/>
      <c r="B362" s="36"/>
      <c r="C362" s="208" t="s">
        <v>528</v>
      </c>
      <c r="D362" s="208" t="s">
        <v>132</v>
      </c>
      <c r="E362" s="209" t="s">
        <v>529</v>
      </c>
      <c r="F362" s="210" t="s">
        <v>530</v>
      </c>
      <c r="G362" s="211" t="s">
        <v>201</v>
      </c>
      <c r="H362" s="212">
        <v>5.2779999999999996</v>
      </c>
      <c r="I362" s="213"/>
      <c r="J362" s="214">
        <f>ROUND(I362*H362,2)</f>
        <v>0</v>
      </c>
      <c r="K362" s="210" t="s">
        <v>136</v>
      </c>
      <c r="L362" s="41"/>
      <c r="M362" s="215" t="s">
        <v>1</v>
      </c>
      <c r="N362" s="216" t="s">
        <v>41</v>
      </c>
      <c r="O362" s="88"/>
      <c r="P362" s="217">
        <f>O362*H362</f>
        <v>0</v>
      </c>
      <c r="Q362" s="217">
        <v>0.1837</v>
      </c>
      <c r="R362" s="217">
        <f>Q362*H362</f>
        <v>0.96956859999999989</v>
      </c>
      <c r="S362" s="217">
        <v>0</v>
      </c>
      <c r="T362" s="218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19" t="s">
        <v>137</v>
      </c>
      <c r="AT362" s="219" t="s">
        <v>132</v>
      </c>
      <c r="AU362" s="219" t="s">
        <v>83</v>
      </c>
      <c r="AY362" s="14" t="s">
        <v>130</v>
      </c>
      <c r="BE362" s="220">
        <f>IF(N362="základní",J362,0)</f>
        <v>0</v>
      </c>
      <c r="BF362" s="220">
        <f>IF(N362="snížená",J362,0)</f>
        <v>0</v>
      </c>
      <c r="BG362" s="220">
        <f>IF(N362="zákl. přenesená",J362,0)</f>
        <v>0</v>
      </c>
      <c r="BH362" s="220">
        <f>IF(N362="sníž. přenesená",J362,0)</f>
        <v>0</v>
      </c>
      <c r="BI362" s="220">
        <f>IF(N362="nulová",J362,0)</f>
        <v>0</v>
      </c>
      <c r="BJ362" s="14" t="s">
        <v>81</v>
      </c>
      <c r="BK362" s="220">
        <f>ROUND(I362*H362,2)</f>
        <v>0</v>
      </c>
      <c r="BL362" s="14" t="s">
        <v>137</v>
      </c>
      <c r="BM362" s="219" t="s">
        <v>531</v>
      </c>
    </row>
    <row r="363" s="2" customFormat="1">
      <c r="A363" s="35"/>
      <c r="B363" s="36"/>
      <c r="C363" s="37"/>
      <c r="D363" s="221" t="s">
        <v>139</v>
      </c>
      <c r="E363" s="37"/>
      <c r="F363" s="222" t="s">
        <v>530</v>
      </c>
      <c r="G363" s="37"/>
      <c r="H363" s="37"/>
      <c r="I363" s="223"/>
      <c r="J363" s="37"/>
      <c r="K363" s="37"/>
      <c r="L363" s="41"/>
      <c r="M363" s="224"/>
      <c r="N363" s="225"/>
      <c r="O363" s="88"/>
      <c r="P363" s="88"/>
      <c r="Q363" s="88"/>
      <c r="R363" s="88"/>
      <c r="S363" s="88"/>
      <c r="T363" s="89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4" t="s">
        <v>139</v>
      </c>
      <c r="AU363" s="14" t="s">
        <v>83</v>
      </c>
    </row>
    <row r="364" s="2" customFormat="1">
      <c r="A364" s="35"/>
      <c r="B364" s="36"/>
      <c r="C364" s="37"/>
      <c r="D364" s="226" t="s">
        <v>140</v>
      </c>
      <c r="E364" s="37"/>
      <c r="F364" s="227" t="s">
        <v>532</v>
      </c>
      <c r="G364" s="37"/>
      <c r="H364" s="37"/>
      <c r="I364" s="223"/>
      <c r="J364" s="37"/>
      <c r="K364" s="37"/>
      <c r="L364" s="41"/>
      <c r="M364" s="224"/>
      <c r="N364" s="225"/>
      <c r="O364" s="88"/>
      <c r="P364" s="88"/>
      <c r="Q364" s="88"/>
      <c r="R364" s="88"/>
      <c r="S364" s="88"/>
      <c r="T364" s="89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4" t="s">
        <v>140</v>
      </c>
      <c r="AU364" s="14" t="s">
        <v>83</v>
      </c>
    </row>
    <row r="365" s="2" customFormat="1" ht="24.15" customHeight="1">
      <c r="A365" s="35"/>
      <c r="B365" s="36"/>
      <c r="C365" s="208" t="s">
        <v>533</v>
      </c>
      <c r="D365" s="208" t="s">
        <v>132</v>
      </c>
      <c r="E365" s="209" t="s">
        <v>534</v>
      </c>
      <c r="F365" s="210" t="s">
        <v>535</v>
      </c>
      <c r="G365" s="211" t="s">
        <v>201</v>
      </c>
      <c r="H365" s="212">
        <v>5.2779999999999996</v>
      </c>
      <c r="I365" s="213"/>
      <c r="J365" s="214">
        <f>ROUND(I365*H365,2)</f>
        <v>0</v>
      </c>
      <c r="K365" s="210" t="s">
        <v>136</v>
      </c>
      <c r="L365" s="41"/>
      <c r="M365" s="215" t="s">
        <v>1</v>
      </c>
      <c r="N365" s="216" t="s">
        <v>41</v>
      </c>
      <c r="O365" s="88"/>
      <c r="P365" s="217">
        <f>O365*H365</f>
        <v>0</v>
      </c>
      <c r="Q365" s="217">
        <v>0.208925</v>
      </c>
      <c r="R365" s="217">
        <f>Q365*H365</f>
        <v>1.1027061499999999</v>
      </c>
      <c r="S365" s="217">
        <v>0</v>
      </c>
      <c r="T365" s="218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19" t="s">
        <v>137</v>
      </c>
      <c r="AT365" s="219" t="s">
        <v>132</v>
      </c>
      <c r="AU365" s="219" t="s">
        <v>83</v>
      </c>
      <c r="AY365" s="14" t="s">
        <v>130</v>
      </c>
      <c r="BE365" s="220">
        <f>IF(N365="základní",J365,0)</f>
        <v>0</v>
      </c>
      <c r="BF365" s="220">
        <f>IF(N365="snížená",J365,0)</f>
        <v>0</v>
      </c>
      <c r="BG365" s="220">
        <f>IF(N365="zákl. přenesená",J365,0)</f>
        <v>0</v>
      </c>
      <c r="BH365" s="220">
        <f>IF(N365="sníž. přenesená",J365,0)</f>
        <v>0</v>
      </c>
      <c r="BI365" s="220">
        <f>IF(N365="nulová",J365,0)</f>
        <v>0</v>
      </c>
      <c r="BJ365" s="14" t="s">
        <v>81</v>
      </c>
      <c r="BK365" s="220">
        <f>ROUND(I365*H365,2)</f>
        <v>0</v>
      </c>
      <c r="BL365" s="14" t="s">
        <v>137</v>
      </c>
      <c r="BM365" s="219" t="s">
        <v>536</v>
      </c>
    </row>
    <row r="366" s="2" customFormat="1">
      <c r="A366" s="35"/>
      <c r="B366" s="36"/>
      <c r="C366" s="37"/>
      <c r="D366" s="221" t="s">
        <v>139</v>
      </c>
      <c r="E366" s="37"/>
      <c r="F366" s="222" t="s">
        <v>535</v>
      </c>
      <c r="G366" s="37"/>
      <c r="H366" s="37"/>
      <c r="I366" s="223"/>
      <c r="J366" s="37"/>
      <c r="K366" s="37"/>
      <c r="L366" s="41"/>
      <c r="M366" s="224"/>
      <c r="N366" s="225"/>
      <c r="O366" s="88"/>
      <c r="P366" s="88"/>
      <c r="Q366" s="88"/>
      <c r="R366" s="88"/>
      <c r="S366" s="88"/>
      <c r="T366" s="89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4" t="s">
        <v>139</v>
      </c>
      <c r="AU366" s="14" t="s">
        <v>83</v>
      </c>
    </row>
    <row r="367" s="2" customFormat="1">
      <c r="A367" s="35"/>
      <c r="B367" s="36"/>
      <c r="C367" s="37"/>
      <c r="D367" s="226" t="s">
        <v>140</v>
      </c>
      <c r="E367" s="37"/>
      <c r="F367" s="227" t="s">
        <v>537</v>
      </c>
      <c r="G367" s="37"/>
      <c r="H367" s="37"/>
      <c r="I367" s="223"/>
      <c r="J367" s="37"/>
      <c r="K367" s="37"/>
      <c r="L367" s="41"/>
      <c r="M367" s="224"/>
      <c r="N367" s="225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140</v>
      </c>
      <c r="AU367" s="14" t="s">
        <v>83</v>
      </c>
    </row>
    <row r="368" s="2" customFormat="1" ht="24.15" customHeight="1">
      <c r="A368" s="35"/>
      <c r="B368" s="36"/>
      <c r="C368" s="208" t="s">
        <v>538</v>
      </c>
      <c r="D368" s="208" t="s">
        <v>132</v>
      </c>
      <c r="E368" s="209" t="s">
        <v>539</v>
      </c>
      <c r="F368" s="210" t="s">
        <v>540</v>
      </c>
      <c r="G368" s="211" t="s">
        <v>283</v>
      </c>
      <c r="H368" s="212">
        <v>19.079999999999998</v>
      </c>
      <c r="I368" s="213"/>
      <c r="J368" s="214">
        <f>ROUND(I368*H368,2)</f>
        <v>0</v>
      </c>
      <c r="K368" s="210" t="s">
        <v>136</v>
      </c>
      <c r="L368" s="41"/>
      <c r="M368" s="215" t="s">
        <v>1</v>
      </c>
      <c r="N368" s="216" t="s">
        <v>41</v>
      </c>
      <c r="O368" s="88"/>
      <c r="P368" s="217">
        <f>O368*H368</f>
        <v>0</v>
      </c>
      <c r="Q368" s="217">
        <v>0.12894600000000001</v>
      </c>
      <c r="R368" s="217">
        <f>Q368*H368</f>
        <v>2.4602896799999998</v>
      </c>
      <c r="S368" s="217">
        <v>0</v>
      </c>
      <c r="T368" s="218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19" t="s">
        <v>137</v>
      </c>
      <c r="AT368" s="219" t="s">
        <v>132</v>
      </c>
      <c r="AU368" s="219" t="s">
        <v>83</v>
      </c>
      <c r="AY368" s="14" t="s">
        <v>130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14" t="s">
        <v>81</v>
      </c>
      <c r="BK368" s="220">
        <f>ROUND(I368*H368,2)</f>
        <v>0</v>
      </c>
      <c r="BL368" s="14" t="s">
        <v>137</v>
      </c>
      <c r="BM368" s="219" t="s">
        <v>541</v>
      </c>
    </row>
    <row r="369" s="2" customFormat="1">
      <c r="A369" s="35"/>
      <c r="B369" s="36"/>
      <c r="C369" s="37"/>
      <c r="D369" s="221" t="s">
        <v>139</v>
      </c>
      <c r="E369" s="37"/>
      <c r="F369" s="222" t="s">
        <v>540</v>
      </c>
      <c r="G369" s="37"/>
      <c r="H369" s="37"/>
      <c r="I369" s="223"/>
      <c r="J369" s="37"/>
      <c r="K369" s="37"/>
      <c r="L369" s="41"/>
      <c r="M369" s="224"/>
      <c r="N369" s="225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139</v>
      </c>
      <c r="AU369" s="14" t="s">
        <v>83</v>
      </c>
    </row>
    <row r="370" s="2" customFormat="1">
      <c r="A370" s="35"/>
      <c r="B370" s="36"/>
      <c r="C370" s="37"/>
      <c r="D370" s="226" t="s">
        <v>140</v>
      </c>
      <c r="E370" s="37"/>
      <c r="F370" s="227" t="s">
        <v>542</v>
      </c>
      <c r="G370" s="37"/>
      <c r="H370" s="37"/>
      <c r="I370" s="223"/>
      <c r="J370" s="37"/>
      <c r="K370" s="37"/>
      <c r="L370" s="41"/>
      <c r="M370" s="224"/>
      <c r="N370" s="225"/>
      <c r="O370" s="88"/>
      <c r="P370" s="88"/>
      <c r="Q370" s="88"/>
      <c r="R370" s="88"/>
      <c r="S370" s="88"/>
      <c r="T370" s="89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4" t="s">
        <v>140</v>
      </c>
      <c r="AU370" s="14" t="s">
        <v>83</v>
      </c>
    </row>
    <row r="371" s="2" customFormat="1" ht="24.15" customHeight="1">
      <c r="A371" s="35"/>
      <c r="B371" s="36"/>
      <c r="C371" s="208" t="s">
        <v>543</v>
      </c>
      <c r="D371" s="208" t="s">
        <v>132</v>
      </c>
      <c r="E371" s="209" t="s">
        <v>544</v>
      </c>
      <c r="F371" s="210" t="s">
        <v>545</v>
      </c>
      <c r="G371" s="211" t="s">
        <v>218</v>
      </c>
      <c r="H371" s="212">
        <v>9</v>
      </c>
      <c r="I371" s="213"/>
      <c r="J371" s="214">
        <f>ROUND(I371*H371,2)</f>
        <v>0</v>
      </c>
      <c r="K371" s="210" t="s">
        <v>136</v>
      </c>
      <c r="L371" s="41"/>
      <c r="M371" s="215" t="s">
        <v>1</v>
      </c>
      <c r="N371" s="216" t="s">
        <v>41</v>
      </c>
      <c r="O371" s="88"/>
      <c r="P371" s="217">
        <f>O371*H371</f>
        <v>0</v>
      </c>
      <c r="Q371" s="217">
        <v>0</v>
      </c>
      <c r="R371" s="217">
        <f>Q371*H371</f>
        <v>0</v>
      </c>
      <c r="S371" s="217">
        <v>0</v>
      </c>
      <c r="T371" s="218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19" t="s">
        <v>137</v>
      </c>
      <c r="AT371" s="219" t="s">
        <v>132</v>
      </c>
      <c r="AU371" s="219" t="s">
        <v>83</v>
      </c>
      <c r="AY371" s="14" t="s">
        <v>130</v>
      </c>
      <c r="BE371" s="220">
        <f>IF(N371="základní",J371,0)</f>
        <v>0</v>
      </c>
      <c r="BF371" s="220">
        <f>IF(N371="snížená",J371,0)</f>
        <v>0</v>
      </c>
      <c r="BG371" s="220">
        <f>IF(N371="zákl. přenesená",J371,0)</f>
        <v>0</v>
      </c>
      <c r="BH371" s="220">
        <f>IF(N371="sníž. přenesená",J371,0)</f>
        <v>0</v>
      </c>
      <c r="BI371" s="220">
        <f>IF(N371="nulová",J371,0)</f>
        <v>0</v>
      </c>
      <c r="BJ371" s="14" t="s">
        <v>81</v>
      </c>
      <c r="BK371" s="220">
        <f>ROUND(I371*H371,2)</f>
        <v>0</v>
      </c>
      <c r="BL371" s="14" t="s">
        <v>137</v>
      </c>
      <c r="BM371" s="219" t="s">
        <v>546</v>
      </c>
    </row>
    <row r="372" s="2" customFormat="1">
      <c r="A372" s="35"/>
      <c r="B372" s="36"/>
      <c r="C372" s="37"/>
      <c r="D372" s="221" t="s">
        <v>139</v>
      </c>
      <c r="E372" s="37"/>
      <c r="F372" s="222" t="s">
        <v>545</v>
      </c>
      <c r="G372" s="37"/>
      <c r="H372" s="37"/>
      <c r="I372" s="223"/>
      <c r="J372" s="37"/>
      <c r="K372" s="37"/>
      <c r="L372" s="41"/>
      <c r="M372" s="224"/>
      <c r="N372" s="225"/>
      <c r="O372" s="88"/>
      <c r="P372" s="88"/>
      <c r="Q372" s="88"/>
      <c r="R372" s="88"/>
      <c r="S372" s="88"/>
      <c r="T372" s="89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4" t="s">
        <v>139</v>
      </c>
      <c r="AU372" s="14" t="s">
        <v>83</v>
      </c>
    </row>
    <row r="373" s="2" customFormat="1">
      <c r="A373" s="35"/>
      <c r="B373" s="36"/>
      <c r="C373" s="37"/>
      <c r="D373" s="226" t="s">
        <v>140</v>
      </c>
      <c r="E373" s="37"/>
      <c r="F373" s="227" t="s">
        <v>547</v>
      </c>
      <c r="G373" s="37"/>
      <c r="H373" s="37"/>
      <c r="I373" s="223"/>
      <c r="J373" s="37"/>
      <c r="K373" s="37"/>
      <c r="L373" s="41"/>
      <c r="M373" s="224"/>
      <c r="N373" s="225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140</v>
      </c>
      <c r="AU373" s="14" t="s">
        <v>83</v>
      </c>
    </row>
    <row r="374" s="2" customFormat="1">
      <c r="A374" s="35"/>
      <c r="B374" s="36"/>
      <c r="C374" s="37"/>
      <c r="D374" s="221" t="s">
        <v>186</v>
      </c>
      <c r="E374" s="37"/>
      <c r="F374" s="238" t="s">
        <v>548</v>
      </c>
      <c r="G374" s="37"/>
      <c r="H374" s="37"/>
      <c r="I374" s="223"/>
      <c r="J374" s="37"/>
      <c r="K374" s="37"/>
      <c r="L374" s="41"/>
      <c r="M374" s="224"/>
      <c r="N374" s="225"/>
      <c r="O374" s="88"/>
      <c r="P374" s="88"/>
      <c r="Q374" s="88"/>
      <c r="R374" s="88"/>
      <c r="S374" s="88"/>
      <c r="T374" s="89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4" t="s">
        <v>186</v>
      </c>
      <c r="AU374" s="14" t="s">
        <v>83</v>
      </c>
    </row>
    <row r="375" s="2" customFormat="1" ht="16.5" customHeight="1">
      <c r="A375" s="35"/>
      <c r="B375" s="36"/>
      <c r="C375" s="228" t="s">
        <v>549</v>
      </c>
      <c r="D375" s="228" t="s">
        <v>177</v>
      </c>
      <c r="E375" s="229" t="s">
        <v>550</v>
      </c>
      <c r="F375" s="230" t="s">
        <v>551</v>
      </c>
      <c r="G375" s="231" t="s">
        <v>218</v>
      </c>
      <c r="H375" s="232">
        <v>9</v>
      </c>
      <c r="I375" s="233"/>
      <c r="J375" s="234">
        <f>ROUND(I375*H375,2)</f>
        <v>0</v>
      </c>
      <c r="K375" s="230" t="s">
        <v>1</v>
      </c>
      <c r="L375" s="235"/>
      <c r="M375" s="236" t="s">
        <v>1</v>
      </c>
      <c r="N375" s="237" t="s">
        <v>41</v>
      </c>
      <c r="O375" s="88"/>
      <c r="P375" s="217">
        <f>O375*H375</f>
        <v>0</v>
      </c>
      <c r="Q375" s="217">
        <v>0</v>
      </c>
      <c r="R375" s="217">
        <f>Q375*H375</f>
        <v>0</v>
      </c>
      <c r="S375" s="217">
        <v>0</v>
      </c>
      <c r="T375" s="218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19" t="s">
        <v>166</v>
      </c>
      <c r="AT375" s="219" t="s">
        <v>177</v>
      </c>
      <c r="AU375" s="219" t="s">
        <v>83</v>
      </c>
      <c r="AY375" s="14" t="s">
        <v>130</v>
      </c>
      <c r="BE375" s="220">
        <f>IF(N375="základní",J375,0)</f>
        <v>0</v>
      </c>
      <c r="BF375" s="220">
        <f>IF(N375="snížená",J375,0)</f>
        <v>0</v>
      </c>
      <c r="BG375" s="220">
        <f>IF(N375="zákl. přenesená",J375,0)</f>
        <v>0</v>
      </c>
      <c r="BH375" s="220">
        <f>IF(N375="sníž. přenesená",J375,0)</f>
        <v>0</v>
      </c>
      <c r="BI375" s="220">
        <f>IF(N375="nulová",J375,0)</f>
        <v>0</v>
      </c>
      <c r="BJ375" s="14" t="s">
        <v>81</v>
      </c>
      <c r="BK375" s="220">
        <f>ROUND(I375*H375,2)</f>
        <v>0</v>
      </c>
      <c r="BL375" s="14" t="s">
        <v>137</v>
      </c>
      <c r="BM375" s="219" t="s">
        <v>552</v>
      </c>
    </row>
    <row r="376" s="2" customFormat="1">
      <c r="A376" s="35"/>
      <c r="B376" s="36"/>
      <c r="C376" s="37"/>
      <c r="D376" s="221" t="s">
        <v>139</v>
      </c>
      <c r="E376" s="37"/>
      <c r="F376" s="222" t="s">
        <v>551</v>
      </c>
      <c r="G376" s="37"/>
      <c r="H376" s="37"/>
      <c r="I376" s="223"/>
      <c r="J376" s="37"/>
      <c r="K376" s="37"/>
      <c r="L376" s="41"/>
      <c r="M376" s="224"/>
      <c r="N376" s="225"/>
      <c r="O376" s="88"/>
      <c r="P376" s="88"/>
      <c r="Q376" s="88"/>
      <c r="R376" s="88"/>
      <c r="S376" s="88"/>
      <c r="T376" s="89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4" t="s">
        <v>139</v>
      </c>
      <c r="AU376" s="14" t="s">
        <v>83</v>
      </c>
    </row>
    <row r="377" s="12" customFormat="1" ht="22.8" customHeight="1">
      <c r="A377" s="12"/>
      <c r="B377" s="192"/>
      <c r="C377" s="193"/>
      <c r="D377" s="194" t="s">
        <v>75</v>
      </c>
      <c r="E377" s="206" t="s">
        <v>443</v>
      </c>
      <c r="F377" s="206" t="s">
        <v>553</v>
      </c>
      <c r="G377" s="193"/>
      <c r="H377" s="193"/>
      <c r="I377" s="196"/>
      <c r="J377" s="207">
        <f>BK377</f>
        <v>0</v>
      </c>
      <c r="K377" s="193"/>
      <c r="L377" s="198"/>
      <c r="M377" s="199"/>
      <c r="N377" s="200"/>
      <c r="O377" s="200"/>
      <c r="P377" s="201">
        <f>SUM(P378:P380)</f>
        <v>0</v>
      </c>
      <c r="Q377" s="200"/>
      <c r="R377" s="201">
        <f>SUM(R378:R380)</f>
        <v>0</v>
      </c>
      <c r="S377" s="200"/>
      <c r="T377" s="202">
        <f>SUM(T378:T380)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3" t="s">
        <v>81</v>
      </c>
      <c r="AT377" s="204" t="s">
        <v>75</v>
      </c>
      <c r="AU377" s="204" t="s">
        <v>81</v>
      </c>
      <c r="AY377" s="203" t="s">
        <v>130</v>
      </c>
      <c r="BK377" s="205">
        <f>SUM(BK378:BK380)</f>
        <v>0</v>
      </c>
    </row>
    <row r="378" s="2" customFormat="1" ht="33" customHeight="1">
      <c r="A378" s="35"/>
      <c r="B378" s="36"/>
      <c r="C378" s="208" t="s">
        <v>554</v>
      </c>
      <c r="D378" s="208" t="s">
        <v>132</v>
      </c>
      <c r="E378" s="209" t="s">
        <v>555</v>
      </c>
      <c r="F378" s="210" t="s">
        <v>556</v>
      </c>
      <c r="G378" s="211" t="s">
        <v>224</v>
      </c>
      <c r="H378" s="212">
        <v>4</v>
      </c>
      <c r="I378" s="213"/>
      <c r="J378" s="214">
        <f>ROUND(I378*H378,2)</f>
        <v>0</v>
      </c>
      <c r="K378" s="210" t="s">
        <v>1</v>
      </c>
      <c r="L378" s="41"/>
      <c r="M378" s="215" t="s">
        <v>1</v>
      </c>
      <c r="N378" s="216" t="s">
        <v>41</v>
      </c>
      <c r="O378" s="88"/>
      <c r="P378" s="217">
        <f>O378*H378</f>
        <v>0</v>
      </c>
      <c r="Q378" s="217">
        <v>0</v>
      </c>
      <c r="R378" s="217">
        <f>Q378*H378</f>
        <v>0</v>
      </c>
      <c r="S378" s="217">
        <v>0</v>
      </c>
      <c r="T378" s="218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19" t="s">
        <v>137</v>
      </c>
      <c r="AT378" s="219" t="s">
        <v>132</v>
      </c>
      <c r="AU378" s="219" t="s">
        <v>83</v>
      </c>
      <c r="AY378" s="14" t="s">
        <v>130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14" t="s">
        <v>81</v>
      </c>
      <c r="BK378" s="220">
        <f>ROUND(I378*H378,2)</f>
        <v>0</v>
      </c>
      <c r="BL378" s="14" t="s">
        <v>137</v>
      </c>
      <c r="BM378" s="219" t="s">
        <v>557</v>
      </c>
    </row>
    <row r="379" s="2" customFormat="1">
      <c r="A379" s="35"/>
      <c r="B379" s="36"/>
      <c r="C379" s="37"/>
      <c r="D379" s="221" t="s">
        <v>139</v>
      </c>
      <c r="E379" s="37"/>
      <c r="F379" s="222" t="s">
        <v>558</v>
      </c>
      <c r="G379" s="37"/>
      <c r="H379" s="37"/>
      <c r="I379" s="223"/>
      <c r="J379" s="37"/>
      <c r="K379" s="37"/>
      <c r="L379" s="41"/>
      <c r="M379" s="224"/>
      <c r="N379" s="225"/>
      <c r="O379" s="88"/>
      <c r="P379" s="88"/>
      <c r="Q379" s="88"/>
      <c r="R379" s="88"/>
      <c r="S379" s="88"/>
      <c r="T379" s="89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4" t="s">
        <v>139</v>
      </c>
      <c r="AU379" s="14" t="s">
        <v>83</v>
      </c>
    </row>
    <row r="380" s="2" customFormat="1">
      <c r="A380" s="35"/>
      <c r="B380" s="36"/>
      <c r="C380" s="37"/>
      <c r="D380" s="221" t="s">
        <v>186</v>
      </c>
      <c r="E380" s="37"/>
      <c r="F380" s="238" t="s">
        <v>559</v>
      </c>
      <c r="G380" s="37"/>
      <c r="H380" s="37"/>
      <c r="I380" s="223"/>
      <c r="J380" s="37"/>
      <c r="K380" s="37"/>
      <c r="L380" s="41"/>
      <c r="M380" s="224"/>
      <c r="N380" s="225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186</v>
      </c>
      <c r="AU380" s="14" t="s">
        <v>83</v>
      </c>
    </row>
    <row r="381" s="12" customFormat="1" ht="22.8" customHeight="1">
      <c r="A381" s="12"/>
      <c r="B381" s="192"/>
      <c r="C381" s="193"/>
      <c r="D381" s="194" t="s">
        <v>75</v>
      </c>
      <c r="E381" s="206" t="s">
        <v>166</v>
      </c>
      <c r="F381" s="206" t="s">
        <v>560</v>
      </c>
      <c r="G381" s="193"/>
      <c r="H381" s="193"/>
      <c r="I381" s="196"/>
      <c r="J381" s="207">
        <f>BK381</f>
        <v>0</v>
      </c>
      <c r="K381" s="193"/>
      <c r="L381" s="198"/>
      <c r="M381" s="199"/>
      <c r="N381" s="200"/>
      <c r="O381" s="200"/>
      <c r="P381" s="201">
        <f>SUM(P382:P443)</f>
        <v>0</v>
      </c>
      <c r="Q381" s="200"/>
      <c r="R381" s="201">
        <f>SUM(R382:R443)</f>
        <v>0.051257009999999999</v>
      </c>
      <c r="S381" s="200"/>
      <c r="T381" s="202">
        <f>SUM(T382:T443)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3" t="s">
        <v>81</v>
      </c>
      <c r="AT381" s="204" t="s">
        <v>75</v>
      </c>
      <c r="AU381" s="204" t="s">
        <v>81</v>
      </c>
      <c r="AY381" s="203" t="s">
        <v>130</v>
      </c>
      <c r="BK381" s="205">
        <f>SUM(BK382:BK443)</f>
        <v>0</v>
      </c>
    </row>
    <row r="382" s="2" customFormat="1" ht="24.15" customHeight="1">
      <c r="A382" s="35"/>
      <c r="B382" s="36"/>
      <c r="C382" s="208" t="s">
        <v>561</v>
      </c>
      <c r="D382" s="208" t="s">
        <v>132</v>
      </c>
      <c r="E382" s="209" t="s">
        <v>562</v>
      </c>
      <c r="F382" s="210" t="s">
        <v>563</v>
      </c>
      <c r="G382" s="211" t="s">
        <v>283</v>
      </c>
      <c r="H382" s="212">
        <v>5</v>
      </c>
      <c r="I382" s="213"/>
      <c r="J382" s="214">
        <f>ROUND(I382*H382,2)</f>
        <v>0</v>
      </c>
      <c r="K382" s="210" t="s">
        <v>136</v>
      </c>
      <c r="L382" s="41"/>
      <c r="M382" s="215" t="s">
        <v>1</v>
      </c>
      <c r="N382" s="216" t="s">
        <v>41</v>
      </c>
      <c r="O382" s="88"/>
      <c r="P382" s="217">
        <f>O382*H382</f>
        <v>0</v>
      </c>
      <c r="Q382" s="217">
        <v>0</v>
      </c>
      <c r="R382" s="217">
        <f>Q382*H382</f>
        <v>0</v>
      </c>
      <c r="S382" s="217">
        <v>0</v>
      </c>
      <c r="T382" s="218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19" t="s">
        <v>137</v>
      </c>
      <c r="AT382" s="219" t="s">
        <v>132</v>
      </c>
      <c r="AU382" s="219" t="s">
        <v>83</v>
      </c>
      <c r="AY382" s="14" t="s">
        <v>130</v>
      </c>
      <c r="BE382" s="220">
        <f>IF(N382="základní",J382,0)</f>
        <v>0</v>
      </c>
      <c r="BF382" s="220">
        <f>IF(N382="snížená",J382,0)</f>
        <v>0</v>
      </c>
      <c r="BG382" s="220">
        <f>IF(N382="zákl. přenesená",J382,0)</f>
        <v>0</v>
      </c>
      <c r="BH382" s="220">
        <f>IF(N382="sníž. přenesená",J382,0)</f>
        <v>0</v>
      </c>
      <c r="BI382" s="220">
        <f>IF(N382="nulová",J382,0)</f>
        <v>0</v>
      </c>
      <c r="BJ382" s="14" t="s">
        <v>81</v>
      </c>
      <c r="BK382" s="220">
        <f>ROUND(I382*H382,2)</f>
        <v>0</v>
      </c>
      <c r="BL382" s="14" t="s">
        <v>137</v>
      </c>
      <c r="BM382" s="219" t="s">
        <v>564</v>
      </c>
    </row>
    <row r="383" s="2" customFormat="1">
      <c r="A383" s="35"/>
      <c r="B383" s="36"/>
      <c r="C383" s="37"/>
      <c r="D383" s="221" t="s">
        <v>139</v>
      </c>
      <c r="E383" s="37"/>
      <c r="F383" s="222" t="s">
        <v>563</v>
      </c>
      <c r="G383" s="37"/>
      <c r="H383" s="37"/>
      <c r="I383" s="223"/>
      <c r="J383" s="37"/>
      <c r="K383" s="37"/>
      <c r="L383" s="41"/>
      <c r="M383" s="224"/>
      <c r="N383" s="225"/>
      <c r="O383" s="88"/>
      <c r="P383" s="88"/>
      <c r="Q383" s="88"/>
      <c r="R383" s="88"/>
      <c r="S383" s="88"/>
      <c r="T383" s="89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4" t="s">
        <v>139</v>
      </c>
      <c r="AU383" s="14" t="s">
        <v>83</v>
      </c>
    </row>
    <row r="384" s="2" customFormat="1">
      <c r="A384" s="35"/>
      <c r="B384" s="36"/>
      <c r="C384" s="37"/>
      <c r="D384" s="226" t="s">
        <v>140</v>
      </c>
      <c r="E384" s="37"/>
      <c r="F384" s="227" t="s">
        <v>565</v>
      </c>
      <c r="G384" s="37"/>
      <c r="H384" s="37"/>
      <c r="I384" s="223"/>
      <c r="J384" s="37"/>
      <c r="K384" s="37"/>
      <c r="L384" s="41"/>
      <c r="M384" s="224"/>
      <c r="N384" s="225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140</v>
      </c>
      <c r="AU384" s="14" t="s">
        <v>83</v>
      </c>
    </row>
    <row r="385" s="2" customFormat="1" ht="24.15" customHeight="1">
      <c r="A385" s="35"/>
      <c r="B385" s="36"/>
      <c r="C385" s="228" t="s">
        <v>566</v>
      </c>
      <c r="D385" s="228" t="s">
        <v>177</v>
      </c>
      <c r="E385" s="229" t="s">
        <v>567</v>
      </c>
      <c r="F385" s="230" t="s">
        <v>568</v>
      </c>
      <c r="G385" s="231" t="s">
        <v>283</v>
      </c>
      <c r="H385" s="232">
        <v>5.0750000000000002</v>
      </c>
      <c r="I385" s="233"/>
      <c r="J385" s="234">
        <f>ROUND(I385*H385,2)</f>
        <v>0</v>
      </c>
      <c r="K385" s="230" t="s">
        <v>136</v>
      </c>
      <c r="L385" s="235"/>
      <c r="M385" s="236" t="s">
        <v>1</v>
      </c>
      <c r="N385" s="237" t="s">
        <v>41</v>
      </c>
      <c r="O385" s="88"/>
      <c r="P385" s="217">
        <f>O385*H385</f>
        <v>0</v>
      </c>
      <c r="Q385" s="217">
        <v>0.00067000000000000002</v>
      </c>
      <c r="R385" s="217">
        <f>Q385*H385</f>
        <v>0.0034002500000000001</v>
      </c>
      <c r="S385" s="217">
        <v>0</v>
      </c>
      <c r="T385" s="218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19" t="s">
        <v>166</v>
      </c>
      <c r="AT385" s="219" t="s">
        <v>177</v>
      </c>
      <c r="AU385" s="219" t="s">
        <v>83</v>
      </c>
      <c r="AY385" s="14" t="s">
        <v>130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14" t="s">
        <v>81</v>
      </c>
      <c r="BK385" s="220">
        <f>ROUND(I385*H385,2)</f>
        <v>0</v>
      </c>
      <c r="BL385" s="14" t="s">
        <v>137</v>
      </c>
      <c r="BM385" s="219" t="s">
        <v>569</v>
      </c>
    </row>
    <row r="386" s="2" customFormat="1">
      <c r="A386" s="35"/>
      <c r="B386" s="36"/>
      <c r="C386" s="37"/>
      <c r="D386" s="221" t="s">
        <v>139</v>
      </c>
      <c r="E386" s="37"/>
      <c r="F386" s="222" t="s">
        <v>568</v>
      </c>
      <c r="G386" s="37"/>
      <c r="H386" s="37"/>
      <c r="I386" s="223"/>
      <c r="J386" s="37"/>
      <c r="K386" s="37"/>
      <c r="L386" s="41"/>
      <c r="M386" s="224"/>
      <c r="N386" s="225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139</v>
      </c>
      <c r="AU386" s="14" t="s">
        <v>83</v>
      </c>
    </row>
    <row r="387" s="2" customFormat="1" ht="24.15" customHeight="1">
      <c r="A387" s="35"/>
      <c r="B387" s="36"/>
      <c r="C387" s="208" t="s">
        <v>570</v>
      </c>
      <c r="D387" s="208" t="s">
        <v>132</v>
      </c>
      <c r="E387" s="209" t="s">
        <v>571</v>
      </c>
      <c r="F387" s="210" t="s">
        <v>572</v>
      </c>
      <c r="G387" s="211" t="s">
        <v>283</v>
      </c>
      <c r="H387" s="212">
        <v>14.300000000000001</v>
      </c>
      <c r="I387" s="213"/>
      <c r="J387" s="214">
        <f>ROUND(I387*H387,2)</f>
        <v>0</v>
      </c>
      <c r="K387" s="210" t="s">
        <v>136</v>
      </c>
      <c r="L387" s="41"/>
      <c r="M387" s="215" t="s">
        <v>1</v>
      </c>
      <c r="N387" s="216" t="s">
        <v>41</v>
      </c>
      <c r="O387" s="88"/>
      <c r="P387" s="217">
        <f>O387*H387</f>
        <v>0</v>
      </c>
      <c r="Q387" s="217">
        <v>6.0000000000000002E-06</v>
      </c>
      <c r="R387" s="217">
        <f>Q387*H387</f>
        <v>8.5800000000000012E-05</v>
      </c>
      <c r="S387" s="217">
        <v>0</v>
      </c>
      <c r="T387" s="218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19" t="s">
        <v>137</v>
      </c>
      <c r="AT387" s="219" t="s">
        <v>132</v>
      </c>
      <c r="AU387" s="219" t="s">
        <v>83</v>
      </c>
      <c r="AY387" s="14" t="s">
        <v>130</v>
      </c>
      <c r="BE387" s="220">
        <f>IF(N387="základní",J387,0)</f>
        <v>0</v>
      </c>
      <c r="BF387" s="220">
        <f>IF(N387="snížená",J387,0)</f>
        <v>0</v>
      </c>
      <c r="BG387" s="220">
        <f>IF(N387="zákl. přenesená",J387,0)</f>
        <v>0</v>
      </c>
      <c r="BH387" s="220">
        <f>IF(N387="sníž. přenesená",J387,0)</f>
        <v>0</v>
      </c>
      <c r="BI387" s="220">
        <f>IF(N387="nulová",J387,0)</f>
        <v>0</v>
      </c>
      <c r="BJ387" s="14" t="s">
        <v>81</v>
      </c>
      <c r="BK387" s="220">
        <f>ROUND(I387*H387,2)</f>
        <v>0</v>
      </c>
      <c r="BL387" s="14" t="s">
        <v>137</v>
      </c>
      <c r="BM387" s="219" t="s">
        <v>573</v>
      </c>
    </row>
    <row r="388" s="2" customFormat="1">
      <c r="A388" s="35"/>
      <c r="B388" s="36"/>
      <c r="C388" s="37"/>
      <c r="D388" s="221" t="s">
        <v>139</v>
      </c>
      <c r="E388" s="37"/>
      <c r="F388" s="222" t="s">
        <v>572</v>
      </c>
      <c r="G388" s="37"/>
      <c r="H388" s="37"/>
      <c r="I388" s="223"/>
      <c r="J388" s="37"/>
      <c r="K388" s="37"/>
      <c r="L388" s="41"/>
      <c r="M388" s="224"/>
      <c r="N388" s="225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139</v>
      </c>
      <c r="AU388" s="14" t="s">
        <v>83</v>
      </c>
    </row>
    <row r="389" s="2" customFormat="1">
      <c r="A389" s="35"/>
      <c r="B389" s="36"/>
      <c r="C389" s="37"/>
      <c r="D389" s="226" t="s">
        <v>140</v>
      </c>
      <c r="E389" s="37"/>
      <c r="F389" s="227" t="s">
        <v>574</v>
      </c>
      <c r="G389" s="37"/>
      <c r="H389" s="37"/>
      <c r="I389" s="223"/>
      <c r="J389" s="37"/>
      <c r="K389" s="37"/>
      <c r="L389" s="41"/>
      <c r="M389" s="224"/>
      <c r="N389" s="225"/>
      <c r="O389" s="88"/>
      <c r="P389" s="88"/>
      <c r="Q389" s="88"/>
      <c r="R389" s="88"/>
      <c r="S389" s="88"/>
      <c r="T389" s="89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4" t="s">
        <v>140</v>
      </c>
      <c r="AU389" s="14" t="s">
        <v>83</v>
      </c>
    </row>
    <row r="390" s="2" customFormat="1" ht="16.5" customHeight="1">
      <c r="A390" s="35"/>
      <c r="B390" s="36"/>
      <c r="C390" s="228" t="s">
        <v>575</v>
      </c>
      <c r="D390" s="228" t="s">
        <v>177</v>
      </c>
      <c r="E390" s="229" t="s">
        <v>576</v>
      </c>
      <c r="F390" s="230" t="s">
        <v>577</v>
      </c>
      <c r="G390" s="231" t="s">
        <v>283</v>
      </c>
      <c r="H390" s="232">
        <v>14.728999999999999</v>
      </c>
      <c r="I390" s="233"/>
      <c r="J390" s="234">
        <f>ROUND(I390*H390,2)</f>
        <v>0</v>
      </c>
      <c r="K390" s="230" t="s">
        <v>136</v>
      </c>
      <c r="L390" s="235"/>
      <c r="M390" s="236" t="s">
        <v>1</v>
      </c>
      <c r="N390" s="237" t="s">
        <v>41</v>
      </c>
      <c r="O390" s="88"/>
      <c r="P390" s="217">
        <f>O390*H390</f>
        <v>0</v>
      </c>
      <c r="Q390" s="217">
        <v>0.0015399999999999999</v>
      </c>
      <c r="R390" s="217">
        <f>Q390*H390</f>
        <v>0.022682659999999997</v>
      </c>
      <c r="S390" s="217">
        <v>0</v>
      </c>
      <c r="T390" s="218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19" t="s">
        <v>166</v>
      </c>
      <c r="AT390" s="219" t="s">
        <v>177</v>
      </c>
      <c r="AU390" s="219" t="s">
        <v>83</v>
      </c>
      <c r="AY390" s="14" t="s">
        <v>130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14" t="s">
        <v>81</v>
      </c>
      <c r="BK390" s="220">
        <f>ROUND(I390*H390,2)</f>
        <v>0</v>
      </c>
      <c r="BL390" s="14" t="s">
        <v>137</v>
      </c>
      <c r="BM390" s="219" t="s">
        <v>578</v>
      </c>
    </row>
    <row r="391" s="2" customFormat="1">
      <c r="A391" s="35"/>
      <c r="B391" s="36"/>
      <c r="C391" s="37"/>
      <c r="D391" s="221" t="s">
        <v>139</v>
      </c>
      <c r="E391" s="37"/>
      <c r="F391" s="222" t="s">
        <v>577</v>
      </c>
      <c r="G391" s="37"/>
      <c r="H391" s="37"/>
      <c r="I391" s="223"/>
      <c r="J391" s="37"/>
      <c r="K391" s="37"/>
      <c r="L391" s="41"/>
      <c r="M391" s="224"/>
      <c r="N391" s="225"/>
      <c r="O391" s="88"/>
      <c r="P391" s="88"/>
      <c r="Q391" s="88"/>
      <c r="R391" s="88"/>
      <c r="S391" s="88"/>
      <c r="T391" s="89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4" t="s">
        <v>139</v>
      </c>
      <c r="AU391" s="14" t="s">
        <v>83</v>
      </c>
    </row>
    <row r="392" s="2" customFormat="1" ht="24.15" customHeight="1">
      <c r="A392" s="35"/>
      <c r="B392" s="36"/>
      <c r="C392" s="208" t="s">
        <v>579</v>
      </c>
      <c r="D392" s="208" t="s">
        <v>132</v>
      </c>
      <c r="E392" s="209" t="s">
        <v>580</v>
      </c>
      <c r="F392" s="210" t="s">
        <v>581</v>
      </c>
      <c r="G392" s="211" t="s">
        <v>283</v>
      </c>
      <c r="H392" s="212">
        <v>5</v>
      </c>
      <c r="I392" s="213"/>
      <c r="J392" s="214">
        <f>ROUND(I392*H392,2)</f>
        <v>0</v>
      </c>
      <c r="K392" s="210" t="s">
        <v>136</v>
      </c>
      <c r="L392" s="41"/>
      <c r="M392" s="215" t="s">
        <v>1</v>
      </c>
      <c r="N392" s="216" t="s">
        <v>41</v>
      </c>
      <c r="O392" s="88"/>
      <c r="P392" s="217">
        <f>O392*H392</f>
        <v>0</v>
      </c>
      <c r="Q392" s="217">
        <v>1.1E-05</v>
      </c>
      <c r="R392" s="217">
        <f>Q392*H392</f>
        <v>5.4999999999999995E-05</v>
      </c>
      <c r="S392" s="217">
        <v>0</v>
      </c>
      <c r="T392" s="218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19" t="s">
        <v>137</v>
      </c>
      <c r="AT392" s="219" t="s">
        <v>132</v>
      </c>
      <c r="AU392" s="219" t="s">
        <v>83</v>
      </c>
      <c r="AY392" s="14" t="s">
        <v>130</v>
      </c>
      <c r="BE392" s="220">
        <f>IF(N392="základní",J392,0)</f>
        <v>0</v>
      </c>
      <c r="BF392" s="220">
        <f>IF(N392="snížená",J392,0)</f>
        <v>0</v>
      </c>
      <c r="BG392" s="220">
        <f>IF(N392="zákl. přenesená",J392,0)</f>
        <v>0</v>
      </c>
      <c r="BH392" s="220">
        <f>IF(N392="sníž. přenesená",J392,0)</f>
        <v>0</v>
      </c>
      <c r="BI392" s="220">
        <f>IF(N392="nulová",J392,0)</f>
        <v>0</v>
      </c>
      <c r="BJ392" s="14" t="s">
        <v>81</v>
      </c>
      <c r="BK392" s="220">
        <f>ROUND(I392*H392,2)</f>
        <v>0</v>
      </c>
      <c r="BL392" s="14" t="s">
        <v>137</v>
      </c>
      <c r="BM392" s="219" t="s">
        <v>582</v>
      </c>
    </row>
    <row r="393" s="2" customFormat="1">
      <c r="A393" s="35"/>
      <c r="B393" s="36"/>
      <c r="C393" s="37"/>
      <c r="D393" s="221" t="s">
        <v>139</v>
      </c>
      <c r="E393" s="37"/>
      <c r="F393" s="222" t="s">
        <v>581</v>
      </c>
      <c r="G393" s="37"/>
      <c r="H393" s="37"/>
      <c r="I393" s="223"/>
      <c r="J393" s="37"/>
      <c r="K393" s="37"/>
      <c r="L393" s="41"/>
      <c r="M393" s="224"/>
      <c r="N393" s="225"/>
      <c r="O393" s="88"/>
      <c r="P393" s="88"/>
      <c r="Q393" s="88"/>
      <c r="R393" s="88"/>
      <c r="S393" s="88"/>
      <c r="T393" s="89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4" t="s">
        <v>139</v>
      </c>
      <c r="AU393" s="14" t="s">
        <v>83</v>
      </c>
    </row>
    <row r="394" s="2" customFormat="1">
      <c r="A394" s="35"/>
      <c r="B394" s="36"/>
      <c r="C394" s="37"/>
      <c r="D394" s="226" t="s">
        <v>140</v>
      </c>
      <c r="E394" s="37"/>
      <c r="F394" s="227" t="s">
        <v>583</v>
      </c>
      <c r="G394" s="37"/>
      <c r="H394" s="37"/>
      <c r="I394" s="223"/>
      <c r="J394" s="37"/>
      <c r="K394" s="37"/>
      <c r="L394" s="41"/>
      <c r="M394" s="224"/>
      <c r="N394" s="225"/>
      <c r="O394" s="88"/>
      <c r="P394" s="88"/>
      <c r="Q394" s="88"/>
      <c r="R394" s="88"/>
      <c r="S394" s="88"/>
      <c r="T394" s="89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4" t="s">
        <v>140</v>
      </c>
      <c r="AU394" s="14" t="s">
        <v>83</v>
      </c>
    </row>
    <row r="395" s="2" customFormat="1" ht="16.5" customHeight="1">
      <c r="A395" s="35"/>
      <c r="B395" s="36"/>
      <c r="C395" s="228" t="s">
        <v>584</v>
      </c>
      <c r="D395" s="228" t="s">
        <v>177</v>
      </c>
      <c r="E395" s="229" t="s">
        <v>585</v>
      </c>
      <c r="F395" s="230" t="s">
        <v>586</v>
      </c>
      <c r="G395" s="231" t="s">
        <v>283</v>
      </c>
      <c r="H395" s="232">
        <v>5.1500000000000004</v>
      </c>
      <c r="I395" s="233"/>
      <c r="J395" s="234">
        <f>ROUND(I395*H395,2)</f>
        <v>0</v>
      </c>
      <c r="K395" s="230" t="s">
        <v>136</v>
      </c>
      <c r="L395" s="235"/>
      <c r="M395" s="236" t="s">
        <v>1</v>
      </c>
      <c r="N395" s="237" t="s">
        <v>41</v>
      </c>
      <c r="O395" s="88"/>
      <c r="P395" s="217">
        <f>O395*H395</f>
        <v>0</v>
      </c>
      <c r="Q395" s="217">
        <v>0.0025899999999999999</v>
      </c>
      <c r="R395" s="217">
        <f>Q395*H395</f>
        <v>0.0133385</v>
      </c>
      <c r="S395" s="217">
        <v>0</v>
      </c>
      <c r="T395" s="218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19" t="s">
        <v>166</v>
      </c>
      <c r="AT395" s="219" t="s">
        <v>177</v>
      </c>
      <c r="AU395" s="219" t="s">
        <v>83</v>
      </c>
      <c r="AY395" s="14" t="s">
        <v>130</v>
      </c>
      <c r="BE395" s="220">
        <f>IF(N395="základní",J395,0)</f>
        <v>0</v>
      </c>
      <c r="BF395" s="220">
        <f>IF(N395="snížená",J395,0)</f>
        <v>0</v>
      </c>
      <c r="BG395" s="220">
        <f>IF(N395="zákl. přenesená",J395,0)</f>
        <v>0</v>
      </c>
      <c r="BH395" s="220">
        <f>IF(N395="sníž. přenesená",J395,0)</f>
        <v>0</v>
      </c>
      <c r="BI395" s="220">
        <f>IF(N395="nulová",J395,0)</f>
        <v>0</v>
      </c>
      <c r="BJ395" s="14" t="s">
        <v>81</v>
      </c>
      <c r="BK395" s="220">
        <f>ROUND(I395*H395,2)</f>
        <v>0</v>
      </c>
      <c r="BL395" s="14" t="s">
        <v>137</v>
      </c>
      <c r="BM395" s="219" t="s">
        <v>587</v>
      </c>
    </row>
    <row r="396" s="2" customFormat="1">
      <c r="A396" s="35"/>
      <c r="B396" s="36"/>
      <c r="C396" s="37"/>
      <c r="D396" s="221" t="s">
        <v>139</v>
      </c>
      <c r="E396" s="37"/>
      <c r="F396" s="222" t="s">
        <v>586</v>
      </c>
      <c r="G396" s="37"/>
      <c r="H396" s="37"/>
      <c r="I396" s="223"/>
      <c r="J396" s="37"/>
      <c r="K396" s="37"/>
      <c r="L396" s="41"/>
      <c r="M396" s="224"/>
      <c r="N396" s="225"/>
      <c r="O396" s="88"/>
      <c r="P396" s="88"/>
      <c r="Q396" s="88"/>
      <c r="R396" s="88"/>
      <c r="S396" s="88"/>
      <c r="T396" s="89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4" t="s">
        <v>139</v>
      </c>
      <c r="AU396" s="14" t="s">
        <v>83</v>
      </c>
    </row>
    <row r="397" s="2" customFormat="1" ht="24.15" customHeight="1">
      <c r="A397" s="35"/>
      <c r="B397" s="36"/>
      <c r="C397" s="208" t="s">
        <v>588</v>
      </c>
      <c r="D397" s="208" t="s">
        <v>132</v>
      </c>
      <c r="E397" s="209" t="s">
        <v>589</v>
      </c>
      <c r="F397" s="210" t="s">
        <v>590</v>
      </c>
      <c r="G397" s="211" t="s">
        <v>218</v>
      </c>
      <c r="H397" s="212">
        <v>2</v>
      </c>
      <c r="I397" s="213"/>
      <c r="J397" s="214">
        <f>ROUND(I397*H397,2)</f>
        <v>0</v>
      </c>
      <c r="K397" s="210" t="s">
        <v>136</v>
      </c>
      <c r="L397" s="41"/>
      <c r="M397" s="215" t="s">
        <v>1</v>
      </c>
      <c r="N397" s="216" t="s">
        <v>41</v>
      </c>
      <c r="O397" s="88"/>
      <c r="P397" s="217">
        <f>O397*H397</f>
        <v>0</v>
      </c>
      <c r="Q397" s="217">
        <v>0</v>
      </c>
      <c r="R397" s="217">
        <f>Q397*H397</f>
        <v>0</v>
      </c>
      <c r="S397" s="217">
        <v>0</v>
      </c>
      <c r="T397" s="218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19" t="s">
        <v>137</v>
      </c>
      <c r="AT397" s="219" t="s">
        <v>132</v>
      </c>
      <c r="AU397" s="219" t="s">
        <v>83</v>
      </c>
      <c r="AY397" s="14" t="s">
        <v>130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14" t="s">
        <v>81</v>
      </c>
      <c r="BK397" s="220">
        <f>ROUND(I397*H397,2)</f>
        <v>0</v>
      </c>
      <c r="BL397" s="14" t="s">
        <v>137</v>
      </c>
      <c r="BM397" s="219" t="s">
        <v>591</v>
      </c>
    </row>
    <row r="398" s="2" customFormat="1">
      <c r="A398" s="35"/>
      <c r="B398" s="36"/>
      <c r="C398" s="37"/>
      <c r="D398" s="221" t="s">
        <v>139</v>
      </c>
      <c r="E398" s="37"/>
      <c r="F398" s="222" t="s">
        <v>590</v>
      </c>
      <c r="G398" s="37"/>
      <c r="H398" s="37"/>
      <c r="I398" s="223"/>
      <c r="J398" s="37"/>
      <c r="K398" s="37"/>
      <c r="L398" s="41"/>
      <c r="M398" s="224"/>
      <c r="N398" s="225"/>
      <c r="O398" s="88"/>
      <c r="P398" s="88"/>
      <c r="Q398" s="88"/>
      <c r="R398" s="88"/>
      <c r="S398" s="88"/>
      <c r="T398" s="89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4" t="s">
        <v>139</v>
      </c>
      <c r="AU398" s="14" t="s">
        <v>83</v>
      </c>
    </row>
    <row r="399" s="2" customFormat="1">
      <c r="A399" s="35"/>
      <c r="B399" s="36"/>
      <c r="C399" s="37"/>
      <c r="D399" s="226" t="s">
        <v>140</v>
      </c>
      <c r="E399" s="37"/>
      <c r="F399" s="227" t="s">
        <v>592</v>
      </c>
      <c r="G399" s="37"/>
      <c r="H399" s="37"/>
      <c r="I399" s="223"/>
      <c r="J399" s="37"/>
      <c r="K399" s="37"/>
      <c r="L399" s="41"/>
      <c r="M399" s="224"/>
      <c r="N399" s="225"/>
      <c r="O399" s="88"/>
      <c r="P399" s="88"/>
      <c r="Q399" s="88"/>
      <c r="R399" s="88"/>
      <c r="S399" s="88"/>
      <c r="T399" s="89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4" t="s">
        <v>140</v>
      </c>
      <c r="AU399" s="14" t="s">
        <v>83</v>
      </c>
    </row>
    <row r="400" s="2" customFormat="1" ht="16.5" customHeight="1">
      <c r="A400" s="35"/>
      <c r="B400" s="36"/>
      <c r="C400" s="228" t="s">
        <v>593</v>
      </c>
      <c r="D400" s="228" t="s">
        <v>177</v>
      </c>
      <c r="E400" s="229" t="s">
        <v>594</v>
      </c>
      <c r="F400" s="230" t="s">
        <v>595</v>
      </c>
      <c r="G400" s="231" t="s">
        <v>218</v>
      </c>
      <c r="H400" s="232">
        <v>2</v>
      </c>
      <c r="I400" s="233"/>
      <c r="J400" s="234">
        <f>ROUND(I400*H400,2)</f>
        <v>0</v>
      </c>
      <c r="K400" s="230" t="s">
        <v>136</v>
      </c>
      <c r="L400" s="235"/>
      <c r="M400" s="236" t="s">
        <v>1</v>
      </c>
      <c r="N400" s="237" t="s">
        <v>41</v>
      </c>
      <c r="O400" s="88"/>
      <c r="P400" s="217">
        <f>O400*H400</f>
        <v>0</v>
      </c>
      <c r="Q400" s="217">
        <v>0.00012999999999999999</v>
      </c>
      <c r="R400" s="217">
        <f>Q400*H400</f>
        <v>0.00025999999999999998</v>
      </c>
      <c r="S400" s="217">
        <v>0</v>
      </c>
      <c r="T400" s="218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19" t="s">
        <v>166</v>
      </c>
      <c r="AT400" s="219" t="s">
        <v>177</v>
      </c>
      <c r="AU400" s="219" t="s">
        <v>83</v>
      </c>
      <c r="AY400" s="14" t="s">
        <v>130</v>
      </c>
      <c r="BE400" s="220">
        <f>IF(N400="základní",J400,0)</f>
        <v>0</v>
      </c>
      <c r="BF400" s="220">
        <f>IF(N400="snížená",J400,0)</f>
        <v>0</v>
      </c>
      <c r="BG400" s="220">
        <f>IF(N400="zákl. přenesená",J400,0)</f>
        <v>0</v>
      </c>
      <c r="BH400" s="220">
        <f>IF(N400="sníž. přenesená",J400,0)</f>
        <v>0</v>
      </c>
      <c r="BI400" s="220">
        <f>IF(N400="nulová",J400,0)</f>
        <v>0</v>
      </c>
      <c r="BJ400" s="14" t="s">
        <v>81</v>
      </c>
      <c r="BK400" s="220">
        <f>ROUND(I400*H400,2)</f>
        <v>0</v>
      </c>
      <c r="BL400" s="14" t="s">
        <v>137</v>
      </c>
      <c r="BM400" s="219" t="s">
        <v>596</v>
      </c>
    </row>
    <row r="401" s="2" customFormat="1">
      <c r="A401" s="35"/>
      <c r="B401" s="36"/>
      <c r="C401" s="37"/>
      <c r="D401" s="221" t="s">
        <v>139</v>
      </c>
      <c r="E401" s="37"/>
      <c r="F401" s="222" t="s">
        <v>595</v>
      </c>
      <c r="G401" s="37"/>
      <c r="H401" s="37"/>
      <c r="I401" s="223"/>
      <c r="J401" s="37"/>
      <c r="K401" s="37"/>
      <c r="L401" s="41"/>
      <c r="M401" s="224"/>
      <c r="N401" s="225"/>
      <c r="O401" s="88"/>
      <c r="P401" s="88"/>
      <c r="Q401" s="88"/>
      <c r="R401" s="88"/>
      <c r="S401" s="88"/>
      <c r="T401" s="89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4" t="s">
        <v>139</v>
      </c>
      <c r="AU401" s="14" t="s">
        <v>83</v>
      </c>
    </row>
    <row r="402" s="2" customFormat="1" ht="24.15" customHeight="1">
      <c r="A402" s="35"/>
      <c r="B402" s="36"/>
      <c r="C402" s="208" t="s">
        <v>597</v>
      </c>
      <c r="D402" s="208" t="s">
        <v>132</v>
      </c>
      <c r="E402" s="209" t="s">
        <v>598</v>
      </c>
      <c r="F402" s="210" t="s">
        <v>599</v>
      </c>
      <c r="G402" s="211" t="s">
        <v>218</v>
      </c>
      <c r="H402" s="212">
        <v>2</v>
      </c>
      <c r="I402" s="213"/>
      <c r="J402" s="214">
        <f>ROUND(I402*H402,2)</f>
        <v>0</v>
      </c>
      <c r="K402" s="210" t="s">
        <v>136</v>
      </c>
      <c r="L402" s="41"/>
      <c r="M402" s="215" t="s">
        <v>1</v>
      </c>
      <c r="N402" s="216" t="s">
        <v>41</v>
      </c>
      <c r="O402" s="88"/>
      <c r="P402" s="217">
        <f>O402*H402</f>
        <v>0</v>
      </c>
      <c r="Q402" s="217">
        <v>0</v>
      </c>
      <c r="R402" s="217">
        <f>Q402*H402</f>
        <v>0</v>
      </c>
      <c r="S402" s="217">
        <v>0</v>
      </c>
      <c r="T402" s="218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19" t="s">
        <v>137</v>
      </c>
      <c r="AT402" s="219" t="s">
        <v>132</v>
      </c>
      <c r="AU402" s="219" t="s">
        <v>83</v>
      </c>
      <c r="AY402" s="14" t="s">
        <v>130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14" t="s">
        <v>81</v>
      </c>
      <c r="BK402" s="220">
        <f>ROUND(I402*H402,2)</f>
        <v>0</v>
      </c>
      <c r="BL402" s="14" t="s">
        <v>137</v>
      </c>
      <c r="BM402" s="219" t="s">
        <v>600</v>
      </c>
    </row>
    <row r="403" s="2" customFormat="1">
      <c r="A403" s="35"/>
      <c r="B403" s="36"/>
      <c r="C403" s="37"/>
      <c r="D403" s="221" t="s">
        <v>139</v>
      </c>
      <c r="E403" s="37"/>
      <c r="F403" s="222" t="s">
        <v>599</v>
      </c>
      <c r="G403" s="37"/>
      <c r="H403" s="37"/>
      <c r="I403" s="223"/>
      <c r="J403" s="37"/>
      <c r="K403" s="37"/>
      <c r="L403" s="41"/>
      <c r="M403" s="224"/>
      <c r="N403" s="225"/>
      <c r="O403" s="88"/>
      <c r="P403" s="88"/>
      <c r="Q403" s="88"/>
      <c r="R403" s="88"/>
      <c r="S403" s="88"/>
      <c r="T403" s="89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4" t="s">
        <v>139</v>
      </c>
      <c r="AU403" s="14" t="s">
        <v>83</v>
      </c>
    </row>
    <row r="404" s="2" customFormat="1">
      <c r="A404" s="35"/>
      <c r="B404" s="36"/>
      <c r="C404" s="37"/>
      <c r="D404" s="226" t="s">
        <v>140</v>
      </c>
      <c r="E404" s="37"/>
      <c r="F404" s="227" t="s">
        <v>601</v>
      </c>
      <c r="G404" s="37"/>
      <c r="H404" s="37"/>
      <c r="I404" s="223"/>
      <c r="J404" s="37"/>
      <c r="K404" s="37"/>
      <c r="L404" s="41"/>
      <c r="M404" s="224"/>
      <c r="N404" s="225"/>
      <c r="O404" s="88"/>
      <c r="P404" s="88"/>
      <c r="Q404" s="88"/>
      <c r="R404" s="88"/>
      <c r="S404" s="88"/>
      <c r="T404" s="89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4" t="s">
        <v>140</v>
      </c>
      <c r="AU404" s="14" t="s">
        <v>83</v>
      </c>
    </row>
    <row r="405" s="2" customFormat="1" ht="16.5" customHeight="1">
      <c r="A405" s="35"/>
      <c r="B405" s="36"/>
      <c r="C405" s="228" t="s">
        <v>602</v>
      </c>
      <c r="D405" s="228" t="s">
        <v>177</v>
      </c>
      <c r="E405" s="229" t="s">
        <v>603</v>
      </c>
      <c r="F405" s="230" t="s">
        <v>604</v>
      </c>
      <c r="G405" s="231" t="s">
        <v>218</v>
      </c>
      <c r="H405" s="232">
        <v>2</v>
      </c>
      <c r="I405" s="233"/>
      <c r="J405" s="234">
        <f>ROUND(I405*H405,2)</f>
        <v>0</v>
      </c>
      <c r="K405" s="230" t="s">
        <v>136</v>
      </c>
      <c r="L405" s="235"/>
      <c r="M405" s="236" t="s">
        <v>1</v>
      </c>
      <c r="N405" s="237" t="s">
        <v>41</v>
      </c>
      <c r="O405" s="88"/>
      <c r="P405" s="217">
        <f>O405*H405</f>
        <v>0</v>
      </c>
      <c r="Q405" s="217">
        <v>0.00020000000000000001</v>
      </c>
      <c r="R405" s="217">
        <f>Q405*H405</f>
        <v>0.00040000000000000002</v>
      </c>
      <c r="S405" s="217">
        <v>0</v>
      </c>
      <c r="T405" s="218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19" t="s">
        <v>166</v>
      </c>
      <c r="AT405" s="219" t="s">
        <v>177</v>
      </c>
      <c r="AU405" s="219" t="s">
        <v>83</v>
      </c>
      <c r="AY405" s="14" t="s">
        <v>130</v>
      </c>
      <c r="BE405" s="220">
        <f>IF(N405="základní",J405,0)</f>
        <v>0</v>
      </c>
      <c r="BF405" s="220">
        <f>IF(N405="snížená",J405,0)</f>
        <v>0</v>
      </c>
      <c r="BG405" s="220">
        <f>IF(N405="zákl. přenesená",J405,0)</f>
        <v>0</v>
      </c>
      <c r="BH405" s="220">
        <f>IF(N405="sníž. přenesená",J405,0)</f>
        <v>0</v>
      </c>
      <c r="BI405" s="220">
        <f>IF(N405="nulová",J405,0)</f>
        <v>0</v>
      </c>
      <c r="BJ405" s="14" t="s">
        <v>81</v>
      </c>
      <c r="BK405" s="220">
        <f>ROUND(I405*H405,2)</f>
        <v>0</v>
      </c>
      <c r="BL405" s="14" t="s">
        <v>137</v>
      </c>
      <c r="BM405" s="219" t="s">
        <v>605</v>
      </c>
    </row>
    <row r="406" s="2" customFormat="1">
      <c r="A406" s="35"/>
      <c r="B406" s="36"/>
      <c r="C406" s="37"/>
      <c r="D406" s="221" t="s">
        <v>139</v>
      </c>
      <c r="E406" s="37"/>
      <c r="F406" s="222" t="s">
        <v>604</v>
      </c>
      <c r="G406" s="37"/>
      <c r="H406" s="37"/>
      <c r="I406" s="223"/>
      <c r="J406" s="37"/>
      <c r="K406" s="37"/>
      <c r="L406" s="41"/>
      <c r="M406" s="224"/>
      <c r="N406" s="225"/>
      <c r="O406" s="88"/>
      <c r="P406" s="88"/>
      <c r="Q406" s="88"/>
      <c r="R406" s="88"/>
      <c r="S406" s="88"/>
      <c r="T406" s="89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4" t="s">
        <v>139</v>
      </c>
      <c r="AU406" s="14" t="s">
        <v>83</v>
      </c>
    </row>
    <row r="407" s="2" customFormat="1" ht="24.15" customHeight="1">
      <c r="A407" s="35"/>
      <c r="B407" s="36"/>
      <c r="C407" s="208" t="s">
        <v>606</v>
      </c>
      <c r="D407" s="208" t="s">
        <v>132</v>
      </c>
      <c r="E407" s="209" t="s">
        <v>607</v>
      </c>
      <c r="F407" s="210" t="s">
        <v>608</v>
      </c>
      <c r="G407" s="211" t="s">
        <v>218</v>
      </c>
      <c r="H407" s="212">
        <v>1</v>
      </c>
      <c r="I407" s="213"/>
      <c r="J407" s="214">
        <f>ROUND(I407*H407,2)</f>
        <v>0</v>
      </c>
      <c r="K407" s="210" t="s">
        <v>136</v>
      </c>
      <c r="L407" s="41"/>
      <c r="M407" s="215" t="s">
        <v>1</v>
      </c>
      <c r="N407" s="216" t="s">
        <v>41</v>
      </c>
      <c r="O407" s="88"/>
      <c r="P407" s="217">
        <f>O407*H407</f>
        <v>0</v>
      </c>
      <c r="Q407" s="217">
        <v>0</v>
      </c>
      <c r="R407" s="217">
        <f>Q407*H407</f>
        <v>0</v>
      </c>
      <c r="S407" s="217">
        <v>0</v>
      </c>
      <c r="T407" s="218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19" t="s">
        <v>137</v>
      </c>
      <c r="AT407" s="219" t="s">
        <v>132</v>
      </c>
      <c r="AU407" s="219" t="s">
        <v>83</v>
      </c>
      <c r="AY407" s="14" t="s">
        <v>130</v>
      </c>
      <c r="BE407" s="220">
        <f>IF(N407="základní",J407,0)</f>
        <v>0</v>
      </c>
      <c r="BF407" s="220">
        <f>IF(N407="snížená",J407,0)</f>
        <v>0</v>
      </c>
      <c r="BG407" s="220">
        <f>IF(N407="zákl. přenesená",J407,0)</f>
        <v>0</v>
      </c>
      <c r="BH407" s="220">
        <f>IF(N407="sníž. přenesená",J407,0)</f>
        <v>0</v>
      </c>
      <c r="BI407" s="220">
        <f>IF(N407="nulová",J407,0)</f>
        <v>0</v>
      </c>
      <c r="BJ407" s="14" t="s">
        <v>81</v>
      </c>
      <c r="BK407" s="220">
        <f>ROUND(I407*H407,2)</f>
        <v>0</v>
      </c>
      <c r="BL407" s="14" t="s">
        <v>137</v>
      </c>
      <c r="BM407" s="219" t="s">
        <v>609</v>
      </c>
    </row>
    <row r="408" s="2" customFormat="1">
      <c r="A408" s="35"/>
      <c r="B408" s="36"/>
      <c r="C408" s="37"/>
      <c r="D408" s="221" t="s">
        <v>139</v>
      </c>
      <c r="E408" s="37"/>
      <c r="F408" s="222" t="s">
        <v>608</v>
      </c>
      <c r="G408" s="37"/>
      <c r="H408" s="37"/>
      <c r="I408" s="223"/>
      <c r="J408" s="37"/>
      <c r="K408" s="37"/>
      <c r="L408" s="41"/>
      <c r="M408" s="224"/>
      <c r="N408" s="225"/>
      <c r="O408" s="88"/>
      <c r="P408" s="88"/>
      <c r="Q408" s="88"/>
      <c r="R408" s="88"/>
      <c r="S408" s="88"/>
      <c r="T408" s="89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4" t="s">
        <v>139</v>
      </c>
      <c r="AU408" s="14" t="s">
        <v>83</v>
      </c>
    </row>
    <row r="409" s="2" customFormat="1">
      <c r="A409" s="35"/>
      <c r="B409" s="36"/>
      <c r="C409" s="37"/>
      <c r="D409" s="226" t="s">
        <v>140</v>
      </c>
      <c r="E409" s="37"/>
      <c r="F409" s="227" t="s">
        <v>610</v>
      </c>
      <c r="G409" s="37"/>
      <c r="H409" s="37"/>
      <c r="I409" s="223"/>
      <c r="J409" s="37"/>
      <c r="K409" s="37"/>
      <c r="L409" s="41"/>
      <c r="M409" s="224"/>
      <c r="N409" s="225"/>
      <c r="O409" s="88"/>
      <c r="P409" s="88"/>
      <c r="Q409" s="88"/>
      <c r="R409" s="88"/>
      <c r="S409" s="88"/>
      <c r="T409" s="89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4" t="s">
        <v>140</v>
      </c>
      <c r="AU409" s="14" t="s">
        <v>83</v>
      </c>
    </row>
    <row r="410" s="2" customFormat="1" ht="16.5" customHeight="1">
      <c r="A410" s="35"/>
      <c r="B410" s="36"/>
      <c r="C410" s="228" t="s">
        <v>611</v>
      </c>
      <c r="D410" s="228" t="s">
        <v>177</v>
      </c>
      <c r="E410" s="229" t="s">
        <v>612</v>
      </c>
      <c r="F410" s="230" t="s">
        <v>613</v>
      </c>
      <c r="G410" s="231" t="s">
        <v>218</v>
      </c>
      <c r="H410" s="232">
        <v>1</v>
      </c>
      <c r="I410" s="233"/>
      <c r="J410" s="234">
        <f>ROUND(I410*H410,2)</f>
        <v>0</v>
      </c>
      <c r="K410" s="230" t="s">
        <v>136</v>
      </c>
      <c r="L410" s="235"/>
      <c r="M410" s="236" t="s">
        <v>1</v>
      </c>
      <c r="N410" s="237" t="s">
        <v>41</v>
      </c>
      <c r="O410" s="88"/>
      <c r="P410" s="217">
        <f>O410*H410</f>
        <v>0</v>
      </c>
      <c r="Q410" s="217">
        <v>0.00012</v>
      </c>
      <c r="R410" s="217">
        <f>Q410*H410</f>
        <v>0.00012</v>
      </c>
      <c r="S410" s="217">
        <v>0</v>
      </c>
      <c r="T410" s="218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19" t="s">
        <v>166</v>
      </c>
      <c r="AT410" s="219" t="s">
        <v>177</v>
      </c>
      <c r="AU410" s="219" t="s">
        <v>83</v>
      </c>
      <c r="AY410" s="14" t="s">
        <v>130</v>
      </c>
      <c r="BE410" s="220">
        <f>IF(N410="základní",J410,0)</f>
        <v>0</v>
      </c>
      <c r="BF410" s="220">
        <f>IF(N410="snížená",J410,0)</f>
        <v>0</v>
      </c>
      <c r="BG410" s="220">
        <f>IF(N410="zákl. přenesená",J410,0)</f>
        <v>0</v>
      </c>
      <c r="BH410" s="220">
        <f>IF(N410="sníž. přenesená",J410,0)</f>
        <v>0</v>
      </c>
      <c r="BI410" s="220">
        <f>IF(N410="nulová",J410,0)</f>
        <v>0</v>
      </c>
      <c r="BJ410" s="14" t="s">
        <v>81</v>
      </c>
      <c r="BK410" s="220">
        <f>ROUND(I410*H410,2)</f>
        <v>0</v>
      </c>
      <c r="BL410" s="14" t="s">
        <v>137</v>
      </c>
      <c r="BM410" s="219" t="s">
        <v>614</v>
      </c>
    </row>
    <row r="411" s="2" customFormat="1">
      <c r="A411" s="35"/>
      <c r="B411" s="36"/>
      <c r="C411" s="37"/>
      <c r="D411" s="221" t="s">
        <v>139</v>
      </c>
      <c r="E411" s="37"/>
      <c r="F411" s="222" t="s">
        <v>613</v>
      </c>
      <c r="G411" s="37"/>
      <c r="H411" s="37"/>
      <c r="I411" s="223"/>
      <c r="J411" s="37"/>
      <c r="K411" s="37"/>
      <c r="L411" s="41"/>
      <c r="M411" s="224"/>
      <c r="N411" s="225"/>
      <c r="O411" s="88"/>
      <c r="P411" s="88"/>
      <c r="Q411" s="88"/>
      <c r="R411" s="88"/>
      <c r="S411" s="88"/>
      <c r="T411" s="89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139</v>
      </c>
      <c r="AU411" s="14" t="s">
        <v>83</v>
      </c>
    </row>
    <row r="412" s="2" customFormat="1" ht="33" customHeight="1">
      <c r="A412" s="35"/>
      <c r="B412" s="36"/>
      <c r="C412" s="208" t="s">
        <v>615</v>
      </c>
      <c r="D412" s="208" t="s">
        <v>132</v>
      </c>
      <c r="E412" s="209" t="s">
        <v>616</v>
      </c>
      <c r="F412" s="210" t="s">
        <v>617</v>
      </c>
      <c r="G412" s="211" t="s">
        <v>218</v>
      </c>
      <c r="H412" s="212">
        <v>8</v>
      </c>
      <c r="I412" s="213"/>
      <c r="J412" s="214">
        <f>ROUND(I412*H412,2)</f>
        <v>0</v>
      </c>
      <c r="K412" s="210" t="s">
        <v>136</v>
      </c>
      <c r="L412" s="41"/>
      <c r="M412" s="215" t="s">
        <v>1</v>
      </c>
      <c r="N412" s="216" t="s">
        <v>41</v>
      </c>
      <c r="O412" s="88"/>
      <c r="P412" s="217">
        <f>O412*H412</f>
        <v>0</v>
      </c>
      <c r="Q412" s="217">
        <v>8.5000000000000001E-07</v>
      </c>
      <c r="R412" s="217">
        <f>Q412*H412</f>
        <v>6.8000000000000001E-06</v>
      </c>
      <c r="S412" s="217">
        <v>0</v>
      </c>
      <c r="T412" s="218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19" t="s">
        <v>137</v>
      </c>
      <c r="AT412" s="219" t="s">
        <v>132</v>
      </c>
      <c r="AU412" s="219" t="s">
        <v>83</v>
      </c>
      <c r="AY412" s="14" t="s">
        <v>130</v>
      </c>
      <c r="BE412" s="220">
        <f>IF(N412="základní",J412,0)</f>
        <v>0</v>
      </c>
      <c r="BF412" s="220">
        <f>IF(N412="snížená",J412,0)</f>
        <v>0</v>
      </c>
      <c r="BG412" s="220">
        <f>IF(N412="zákl. přenesená",J412,0)</f>
        <v>0</v>
      </c>
      <c r="BH412" s="220">
        <f>IF(N412="sníž. přenesená",J412,0)</f>
        <v>0</v>
      </c>
      <c r="BI412" s="220">
        <f>IF(N412="nulová",J412,0)</f>
        <v>0</v>
      </c>
      <c r="BJ412" s="14" t="s">
        <v>81</v>
      </c>
      <c r="BK412" s="220">
        <f>ROUND(I412*H412,2)</f>
        <v>0</v>
      </c>
      <c r="BL412" s="14" t="s">
        <v>137</v>
      </c>
      <c r="BM412" s="219" t="s">
        <v>618</v>
      </c>
    </row>
    <row r="413" s="2" customFormat="1">
      <c r="A413" s="35"/>
      <c r="B413" s="36"/>
      <c r="C413" s="37"/>
      <c r="D413" s="221" t="s">
        <v>139</v>
      </c>
      <c r="E413" s="37"/>
      <c r="F413" s="222" t="s">
        <v>617</v>
      </c>
      <c r="G413" s="37"/>
      <c r="H413" s="37"/>
      <c r="I413" s="223"/>
      <c r="J413" s="37"/>
      <c r="K413" s="37"/>
      <c r="L413" s="41"/>
      <c r="M413" s="224"/>
      <c r="N413" s="225"/>
      <c r="O413" s="88"/>
      <c r="P413" s="88"/>
      <c r="Q413" s="88"/>
      <c r="R413" s="88"/>
      <c r="S413" s="88"/>
      <c r="T413" s="89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4" t="s">
        <v>139</v>
      </c>
      <c r="AU413" s="14" t="s">
        <v>83</v>
      </c>
    </row>
    <row r="414" s="2" customFormat="1">
      <c r="A414" s="35"/>
      <c r="B414" s="36"/>
      <c r="C414" s="37"/>
      <c r="D414" s="226" t="s">
        <v>140</v>
      </c>
      <c r="E414" s="37"/>
      <c r="F414" s="227" t="s">
        <v>619</v>
      </c>
      <c r="G414" s="37"/>
      <c r="H414" s="37"/>
      <c r="I414" s="223"/>
      <c r="J414" s="37"/>
      <c r="K414" s="37"/>
      <c r="L414" s="41"/>
      <c r="M414" s="224"/>
      <c r="N414" s="225"/>
      <c r="O414" s="88"/>
      <c r="P414" s="88"/>
      <c r="Q414" s="88"/>
      <c r="R414" s="88"/>
      <c r="S414" s="88"/>
      <c r="T414" s="89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4" t="s">
        <v>140</v>
      </c>
      <c r="AU414" s="14" t="s">
        <v>83</v>
      </c>
    </row>
    <row r="415" s="2" customFormat="1" ht="16.5" customHeight="1">
      <c r="A415" s="35"/>
      <c r="B415" s="36"/>
      <c r="C415" s="228" t="s">
        <v>620</v>
      </c>
      <c r="D415" s="228" t="s">
        <v>177</v>
      </c>
      <c r="E415" s="229" t="s">
        <v>621</v>
      </c>
      <c r="F415" s="230" t="s">
        <v>622</v>
      </c>
      <c r="G415" s="231" t="s">
        <v>218</v>
      </c>
      <c r="H415" s="232">
        <v>8</v>
      </c>
      <c r="I415" s="233"/>
      <c r="J415" s="234">
        <f>ROUND(I415*H415,2)</f>
        <v>0</v>
      </c>
      <c r="K415" s="230" t="s">
        <v>136</v>
      </c>
      <c r="L415" s="235"/>
      <c r="M415" s="236" t="s">
        <v>1</v>
      </c>
      <c r="N415" s="237" t="s">
        <v>41</v>
      </c>
      <c r="O415" s="88"/>
      <c r="P415" s="217">
        <f>O415*H415</f>
        <v>0</v>
      </c>
      <c r="Q415" s="217">
        <v>0.00035</v>
      </c>
      <c r="R415" s="217">
        <f>Q415*H415</f>
        <v>0.0028</v>
      </c>
      <c r="S415" s="217">
        <v>0</v>
      </c>
      <c r="T415" s="218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19" t="s">
        <v>166</v>
      </c>
      <c r="AT415" s="219" t="s">
        <v>177</v>
      </c>
      <c r="AU415" s="219" t="s">
        <v>83</v>
      </c>
      <c r="AY415" s="14" t="s">
        <v>130</v>
      </c>
      <c r="BE415" s="220">
        <f>IF(N415="základní",J415,0)</f>
        <v>0</v>
      </c>
      <c r="BF415" s="220">
        <f>IF(N415="snížená",J415,0)</f>
        <v>0</v>
      </c>
      <c r="BG415" s="220">
        <f>IF(N415="zákl. přenesená",J415,0)</f>
        <v>0</v>
      </c>
      <c r="BH415" s="220">
        <f>IF(N415="sníž. přenesená",J415,0)</f>
        <v>0</v>
      </c>
      <c r="BI415" s="220">
        <f>IF(N415="nulová",J415,0)</f>
        <v>0</v>
      </c>
      <c r="BJ415" s="14" t="s">
        <v>81</v>
      </c>
      <c r="BK415" s="220">
        <f>ROUND(I415*H415,2)</f>
        <v>0</v>
      </c>
      <c r="BL415" s="14" t="s">
        <v>137</v>
      </c>
      <c r="BM415" s="219" t="s">
        <v>623</v>
      </c>
    </row>
    <row r="416" s="2" customFormat="1">
      <c r="A416" s="35"/>
      <c r="B416" s="36"/>
      <c r="C416" s="37"/>
      <c r="D416" s="221" t="s">
        <v>139</v>
      </c>
      <c r="E416" s="37"/>
      <c r="F416" s="222" t="s">
        <v>622</v>
      </c>
      <c r="G416" s="37"/>
      <c r="H416" s="37"/>
      <c r="I416" s="223"/>
      <c r="J416" s="37"/>
      <c r="K416" s="37"/>
      <c r="L416" s="41"/>
      <c r="M416" s="224"/>
      <c r="N416" s="225"/>
      <c r="O416" s="88"/>
      <c r="P416" s="88"/>
      <c r="Q416" s="88"/>
      <c r="R416" s="88"/>
      <c r="S416" s="88"/>
      <c r="T416" s="89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4" t="s">
        <v>139</v>
      </c>
      <c r="AU416" s="14" t="s">
        <v>83</v>
      </c>
    </row>
    <row r="417" s="2" customFormat="1" ht="33" customHeight="1">
      <c r="A417" s="35"/>
      <c r="B417" s="36"/>
      <c r="C417" s="208" t="s">
        <v>624</v>
      </c>
      <c r="D417" s="208" t="s">
        <v>132</v>
      </c>
      <c r="E417" s="209" t="s">
        <v>625</v>
      </c>
      <c r="F417" s="210" t="s">
        <v>626</v>
      </c>
      <c r="G417" s="211" t="s">
        <v>218</v>
      </c>
      <c r="H417" s="212">
        <v>4</v>
      </c>
      <c r="I417" s="213"/>
      <c r="J417" s="214">
        <f>ROUND(I417*H417,2)</f>
        <v>0</v>
      </c>
      <c r="K417" s="210" t="s">
        <v>136</v>
      </c>
      <c r="L417" s="41"/>
      <c r="M417" s="215" t="s">
        <v>1</v>
      </c>
      <c r="N417" s="216" t="s">
        <v>41</v>
      </c>
      <c r="O417" s="88"/>
      <c r="P417" s="217">
        <f>O417*H417</f>
        <v>0</v>
      </c>
      <c r="Q417" s="217">
        <v>1.2500000000000001E-06</v>
      </c>
      <c r="R417" s="217">
        <f>Q417*H417</f>
        <v>5.0000000000000004E-06</v>
      </c>
      <c r="S417" s="217">
        <v>0</v>
      </c>
      <c r="T417" s="218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19" t="s">
        <v>137</v>
      </c>
      <c r="AT417" s="219" t="s">
        <v>132</v>
      </c>
      <c r="AU417" s="219" t="s">
        <v>83</v>
      </c>
      <c r="AY417" s="14" t="s">
        <v>130</v>
      </c>
      <c r="BE417" s="220">
        <f>IF(N417="základní",J417,0)</f>
        <v>0</v>
      </c>
      <c r="BF417" s="220">
        <f>IF(N417="snížená",J417,0)</f>
        <v>0</v>
      </c>
      <c r="BG417" s="220">
        <f>IF(N417="zákl. přenesená",J417,0)</f>
        <v>0</v>
      </c>
      <c r="BH417" s="220">
        <f>IF(N417="sníž. přenesená",J417,0)</f>
        <v>0</v>
      </c>
      <c r="BI417" s="220">
        <f>IF(N417="nulová",J417,0)</f>
        <v>0</v>
      </c>
      <c r="BJ417" s="14" t="s">
        <v>81</v>
      </c>
      <c r="BK417" s="220">
        <f>ROUND(I417*H417,2)</f>
        <v>0</v>
      </c>
      <c r="BL417" s="14" t="s">
        <v>137</v>
      </c>
      <c r="BM417" s="219" t="s">
        <v>627</v>
      </c>
    </row>
    <row r="418" s="2" customFormat="1">
      <c r="A418" s="35"/>
      <c r="B418" s="36"/>
      <c r="C418" s="37"/>
      <c r="D418" s="221" t="s">
        <v>139</v>
      </c>
      <c r="E418" s="37"/>
      <c r="F418" s="222" t="s">
        <v>626</v>
      </c>
      <c r="G418" s="37"/>
      <c r="H418" s="37"/>
      <c r="I418" s="223"/>
      <c r="J418" s="37"/>
      <c r="K418" s="37"/>
      <c r="L418" s="41"/>
      <c r="M418" s="224"/>
      <c r="N418" s="225"/>
      <c r="O418" s="88"/>
      <c r="P418" s="88"/>
      <c r="Q418" s="88"/>
      <c r="R418" s="88"/>
      <c r="S418" s="88"/>
      <c r="T418" s="89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4" t="s">
        <v>139</v>
      </c>
      <c r="AU418" s="14" t="s">
        <v>83</v>
      </c>
    </row>
    <row r="419" s="2" customFormat="1">
      <c r="A419" s="35"/>
      <c r="B419" s="36"/>
      <c r="C419" s="37"/>
      <c r="D419" s="226" t="s">
        <v>140</v>
      </c>
      <c r="E419" s="37"/>
      <c r="F419" s="227" t="s">
        <v>628</v>
      </c>
      <c r="G419" s="37"/>
      <c r="H419" s="37"/>
      <c r="I419" s="223"/>
      <c r="J419" s="37"/>
      <c r="K419" s="37"/>
      <c r="L419" s="41"/>
      <c r="M419" s="224"/>
      <c r="N419" s="225"/>
      <c r="O419" s="88"/>
      <c r="P419" s="88"/>
      <c r="Q419" s="88"/>
      <c r="R419" s="88"/>
      <c r="S419" s="88"/>
      <c r="T419" s="89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4" t="s">
        <v>140</v>
      </c>
      <c r="AU419" s="14" t="s">
        <v>83</v>
      </c>
    </row>
    <row r="420" s="2" customFormat="1" ht="24.15" customHeight="1">
      <c r="A420" s="35"/>
      <c r="B420" s="36"/>
      <c r="C420" s="228" t="s">
        <v>629</v>
      </c>
      <c r="D420" s="228" t="s">
        <v>177</v>
      </c>
      <c r="E420" s="229" t="s">
        <v>630</v>
      </c>
      <c r="F420" s="230" t="s">
        <v>631</v>
      </c>
      <c r="G420" s="231" t="s">
        <v>218</v>
      </c>
      <c r="H420" s="232">
        <v>3</v>
      </c>
      <c r="I420" s="233"/>
      <c r="J420" s="234">
        <f>ROUND(I420*H420,2)</f>
        <v>0</v>
      </c>
      <c r="K420" s="230" t="s">
        <v>136</v>
      </c>
      <c r="L420" s="235"/>
      <c r="M420" s="236" t="s">
        <v>1</v>
      </c>
      <c r="N420" s="237" t="s">
        <v>41</v>
      </c>
      <c r="O420" s="88"/>
      <c r="P420" s="217">
        <f>O420*H420</f>
        <v>0</v>
      </c>
      <c r="Q420" s="217">
        <v>0.0012800000000000001</v>
      </c>
      <c r="R420" s="217">
        <f>Q420*H420</f>
        <v>0.0038400000000000005</v>
      </c>
      <c r="S420" s="217">
        <v>0</v>
      </c>
      <c r="T420" s="218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19" t="s">
        <v>166</v>
      </c>
      <c r="AT420" s="219" t="s">
        <v>177</v>
      </c>
      <c r="AU420" s="219" t="s">
        <v>83</v>
      </c>
      <c r="AY420" s="14" t="s">
        <v>130</v>
      </c>
      <c r="BE420" s="220">
        <f>IF(N420="základní",J420,0)</f>
        <v>0</v>
      </c>
      <c r="BF420" s="220">
        <f>IF(N420="snížená",J420,0)</f>
        <v>0</v>
      </c>
      <c r="BG420" s="220">
        <f>IF(N420="zákl. přenesená",J420,0)</f>
        <v>0</v>
      </c>
      <c r="BH420" s="220">
        <f>IF(N420="sníž. přenesená",J420,0)</f>
        <v>0</v>
      </c>
      <c r="BI420" s="220">
        <f>IF(N420="nulová",J420,0)</f>
        <v>0</v>
      </c>
      <c r="BJ420" s="14" t="s">
        <v>81</v>
      </c>
      <c r="BK420" s="220">
        <f>ROUND(I420*H420,2)</f>
        <v>0</v>
      </c>
      <c r="BL420" s="14" t="s">
        <v>137</v>
      </c>
      <c r="BM420" s="219" t="s">
        <v>632</v>
      </c>
    </row>
    <row r="421" s="2" customFormat="1">
      <c r="A421" s="35"/>
      <c r="B421" s="36"/>
      <c r="C421" s="37"/>
      <c r="D421" s="221" t="s">
        <v>139</v>
      </c>
      <c r="E421" s="37"/>
      <c r="F421" s="222" t="s">
        <v>631</v>
      </c>
      <c r="G421" s="37"/>
      <c r="H421" s="37"/>
      <c r="I421" s="223"/>
      <c r="J421" s="37"/>
      <c r="K421" s="37"/>
      <c r="L421" s="41"/>
      <c r="M421" s="224"/>
      <c r="N421" s="225"/>
      <c r="O421" s="88"/>
      <c r="P421" s="88"/>
      <c r="Q421" s="88"/>
      <c r="R421" s="88"/>
      <c r="S421" s="88"/>
      <c r="T421" s="89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4" t="s">
        <v>139</v>
      </c>
      <c r="AU421" s="14" t="s">
        <v>83</v>
      </c>
    </row>
    <row r="422" s="2" customFormat="1" ht="24.15" customHeight="1">
      <c r="A422" s="35"/>
      <c r="B422" s="36"/>
      <c r="C422" s="228" t="s">
        <v>633</v>
      </c>
      <c r="D422" s="228" t="s">
        <v>177</v>
      </c>
      <c r="E422" s="229" t="s">
        <v>634</v>
      </c>
      <c r="F422" s="230" t="s">
        <v>635</v>
      </c>
      <c r="G422" s="231" t="s">
        <v>218</v>
      </c>
      <c r="H422" s="232">
        <v>1</v>
      </c>
      <c r="I422" s="233"/>
      <c r="J422" s="234">
        <f>ROUND(I422*H422,2)</f>
        <v>0</v>
      </c>
      <c r="K422" s="230" t="s">
        <v>136</v>
      </c>
      <c r="L422" s="235"/>
      <c r="M422" s="236" t="s">
        <v>1</v>
      </c>
      <c r="N422" s="237" t="s">
        <v>41</v>
      </c>
      <c r="O422" s="88"/>
      <c r="P422" s="217">
        <f>O422*H422</f>
        <v>0</v>
      </c>
      <c r="Q422" s="217">
        <v>0.0014300000000000001</v>
      </c>
      <c r="R422" s="217">
        <f>Q422*H422</f>
        <v>0.0014300000000000001</v>
      </c>
      <c r="S422" s="217">
        <v>0</v>
      </c>
      <c r="T422" s="218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19" t="s">
        <v>166</v>
      </c>
      <c r="AT422" s="219" t="s">
        <v>177</v>
      </c>
      <c r="AU422" s="219" t="s">
        <v>83</v>
      </c>
      <c r="AY422" s="14" t="s">
        <v>130</v>
      </c>
      <c r="BE422" s="220">
        <f>IF(N422="základní",J422,0)</f>
        <v>0</v>
      </c>
      <c r="BF422" s="220">
        <f>IF(N422="snížená",J422,0)</f>
        <v>0</v>
      </c>
      <c r="BG422" s="220">
        <f>IF(N422="zákl. přenesená",J422,0)</f>
        <v>0</v>
      </c>
      <c r="BH422" s="220">
        <f>IF(N422="sníž. přenesená",J422,0)</f>
        <v>0</v>
      </c>
      <c r="BI422" s="220">
        <f>IF(N422="nulová",J422,0)</f>
        <v>0</v>
      </c>
      <c r="BJ422" s="14" t="s">
        <v>81</v>
      </c>
      <c r="BK422" s="220">
        <f>ROUND(I422*H422,2)</f>
        <v>0</v>
      </c>
      <c r="BL422" s="14" t="s">
        <v>137</v>
      </c>
      <c r="BM422" s="219" t="s">
        <v>636</v>
      </c>
    </row>
    <row r="423" s="2" customFormat="1">
      <c r="A423" s="35"/>
      <c r="B423" s="36"/>
      <c r="C423" s="37"/>
      <c r="D423" s="221" t="s">
        <v>139</v>
      </c>
      <c r="E423" s="37"/>
      <c r="F423" s="222" t="s">
        <v>635</v>
      </c>
      <c r="G423" s="37"/>
      <c r="H423" s="37"/>
      <c r="I423" s="223"/>
      <c r="J423" s="37"/>
      <c r="K423" s="37"/>
      <c r="L423" s="41"/>
      <c r="M423" s="224"/>
      <c r="N423" s="225"/>
      <c r="O423" s="88"/>
      <c r="P423" s="88"/>
      <c r="Q423" s="88"/>
      <c r="R423" s="88"/>
      <c r="S423" s="88"/>
      <c r="T423" s="89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4" t="s">
        <v>139</v>
      </c>
      <c r="AU423" s="14" t="s">
        <v>83</v>
      </c>
    </row>
    <row r="424" s="2" customFormat="1" ht="33" customHeight="1">
      <c r="A424" s="35"/>
      <c r="B424" s="36"/>
      <c r="C424" s="208" t="s">
        <v>637</v>
      </c>
      <c r="D424" s="208" t="s">
        <v>132</v>
      </c>
      <c r="E424" s="209" t="s">
        <v>638</v>
      </c>
      <c r="F424" s="210" t="s">
        <v>639</v>
      </c>
      <c r="G424" s="211" t="s">
        <v>218</v>
      </c>
      <c r="H424" s="212">
        <v>1</v>
      </c>
      <c r="I424" s="213"/>
      <c r="J424" s="214">
        <f>ROUND(I424*H424,2)</f>
        <v>0</v>
      </c>
      <c r="K424" s="210" t="s">
        <v>136</v>
      </c>
      <c r="L424" s="41"/>
      <c r="M424" s="215" t="s">
        <v>1</v>
      </c>
      <c r="N424" s="216" t="s">
        <v>41</v>
      </c>
      <c r="O424" s="88"/>
      <c r="P424" s="217">
        <f>O424*H424</f>
        <v>0</v>
      </c>
      <c r="Q424" s="217">
        <v>1.2500000000000001E-06</v>
      </c>
      <c r="R424" s="217">
        <f>Q424*H424</f>
        <v>1.2500000000000001E-06</v>
      </c>
      <c r="S424" s="217">
        <v>0</v>
      </c>
      <c r="T424" s="218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19" t="s">
        <v>137</v>
      </c>
      <c r="AT424" s="219" t="s">
        <v>132</v>
      </c>
      <c r="AU424" s="219" t="s">
        <v>83</v>
      </c>
      <c r="AY424" s="14" t="s">
        <v>130</v>
      </c>
      <c r="BE424" s="220">
        <f>IF(N424="základní",J424,0)</f>
        <v>0</v>
      </c>
      <c r="BF424" s="220">
        <f>IF(N424="snížená",J424,0)</f>
        <v>0</v>
      </c>
      <c r="BG424" s="220">
        <f>IF(N424="zákl. přenesená",J424,0)</f>
        <v>0</v>
      </c>
      <c r="BH424" s="220">
        <f>IF(N424="sníž. přenesená",J424,0)</f>
        <v>0</v>
      </c>
      <c r="BI424" s="220">
        <f>IF(N424="nulová",J424,0)</f>
        <v>0</v>
      </c>
      <c r="BJ424" s="14" t="s">
        <v>81</v>
      </c>
      <c r="BK424" s="220">
        <f>ROUND(I424*H424,2)</f>
        <v>0</v>
      </c>
      <c r="BL424" s="14" t="s">
        <v>137</v>
      </c>
      <c r="BM424" s="219" t="s">
        <v>640</v>
      </c>
    </row>
    <row r="425" s="2" customFormat="1">
      <c r="A425" s="35"/>
      <c r="B425" s="36"/>
      <c r="C425" s="37"/>
      <c r="D425" s="221" t="s">
        <v>139</v>
      </c>
      <c r="E425" s="37"/>
      <c r="F425" s="222" t="s">
        <v>639</v>
      </c>
      <c r="G425" s="37"/>
      <c r="H425" s="37"/>
      <c r="I425" s="223"/>
      <c r="J425" s="37"/>
      <c r="K425" s="37"/>
      <c r="L425" s="41"/>
      <c r="M425" s="224"/>
      <c r="N425" s="225"/>
      <c r="O425" s="88"/>
      <c r="P425" s="88"/>
      <c r="Q425" s="88"/>
      <c r="R425" s="88"/>
      <c r="S425" s="88"/>
      <c r="T425" s="89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4" t="s">
        <v>139</v>
      </c>
      <c r="AU425" s="14" t="s">
        <v>83</v>
      </c>
    </row>
    <row r="426" s="2" customFormat="1">
      <c r="A426" s="35"/>
      <c r="B426" s="36"/>
      <c r="C426" s="37"/>
      <c r="D426" s="226" t="s">
        <v>140</v>
      </c>
      <c r="E426" s="37"/>
      <c r="F426" s="227" t="s">
        <v>641</v>
      </c>
      <c r="G426" s="37"/>
      <c r="H426" s="37"/>
      <c r="I426" s="223"/>
      <c r="J426" s="37"/>
      <c r="K426" s="37"/>
      <c r="L426" s="41"/>
      <c r="M426" s="224"/>
      <c r="N426" s="225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140</v>
      </c>
      <c r="AU426" s="14" t="s">
        <v>83</v>
      </c>
    </row>
    <row r="427" s="2" customFormat="1" ht="16.5" customHeight="1">
      <c r="A427" s="35"/>
      <c r="B427" s="36"/>
      <c r="C427" s="228" t="s">
        <v>642</v>
      </c>
      <c r="D427" s="228" t="s">
        <v>177</v>
      </c>
      <c r="E427" s="229" t="s">
        <v>643</v>
      </c>
      <c r="F427" s="230" t="s">
        <v>644</v>
      </c>
      <c r="G427" s="231" t="s">
        <v>218</v>
      </c>
      <c r="H427" s="232">
        <v>1</v>
      </c>
      <c r="I427" s="233"/>
      <c r="J427" s="234">
        <f>ROUND(I427*H427,2)</f>
        <v>0</v>
      </c>
      <c r="K427" s="230" t="s">
        <v>136</v>
      </c>
      <c r="L427" s="235"/>
      <c r="M427" s="236" t="s">
        <v>1</v>
      </c>
      <c r="N427" s="237" t="s">
        <v>41</v>
      </c>
      <c r="O427" s="88"/>
      <c r="P427" s="217">
        <f>O427*H427</f>
        <v>0</v>
      </c>
      <c r="Q427" s="217">
        <v>0.00040999999999999999</v>
      </c>
      <c r="R427" s="217">
        <f>Q427*H427</f>
        <v>0.00040999999999999999</v>
      </c>
      <c r="S427" s="217">
        <v>0</v>
      </c>
      <c r="T427" s="218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19" t="s">
        <v>166</v>
      </c>
      <c r="AT427" s="219" t="s">
        <v>177</v>
      </c>
      <c r="AU427" s="219" t="s">
        <v>83</v>
      </c>
      <c r="AY427" s="14" t="s">
        <v>130</v>
      </c>
      <c r="BE427" s="220">
        <f>IF(N427="základní",J427,0)</f>
        <v>0</v>
      </c>
      <c r="BF427" s="220">
        <f>IF(N427="snížená",J427,0)</f>
        <v>0</v>
      </c>
      <c r="BG427" s="220">
        <f>IF(N427="zákl. přenesená",J427,0)</f>
        <v>0</v>
      </c>
      <c r="BH427" s="220">
        <f>IF(N427="sníž. přenesená",J427,0)</f>
        <v>0</v>
      </c>
      <c r="BI427" s="220">
        <f>IF(N427="nulová",J427,0)</f>
        <v>0</v>
      </c>
      <c r="BJ427" s="14" t="s">
        <v>81</v>
      </c>
      <c r="BK427" s="220">
        <f>ROUND(I427*H427,2)</f>
        <v>0</v>
      </c>
      <c r="BL427" s="14" t="s">
        <v>137</v>
      </c>
      <c r="BM427" s="219" t="s">
        <v>645</v>
      </c>
    </row>
    <row r="428" s="2" customFormat="1">
      <c r="A428" s="35"/>
      <c r="B428" s="36"/>
      <c r="C428" s="37"/>
      <c r="D428" s="221" t="s">
        <v>139</v>
      </c>
      <c r="E428" s="37"/>
      <c r="F428" s="222" t="s">
        <v>644</v>
      </c>
      <c r="G428" s="37"/>
      <c r="H428" s="37"/>
      <c r="I428" s="223"/>
      <c r="J428" s="37"/>
      <c r="K428" s="37"/>
      <c r="L428" s="41"/>
      <c r="M428" s="224"/>
      <c r="N428" s="225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139</v>
      </c>
      <c r="AU428" s="14" t="s">
        <v>83</v>
      </c>
    </row>
    <row r="429" s="2" customFormat="1" ht="16.5" customHeight="1">
      <c r="A429" s="35"/>
      <c r="B429" s="36"/>
      <c r="C429" s="208" t="s">
        <v>646</v>
      </c>
      <c r="D429" s="208" t="s">
        <v>132</v>
      </c>
      <c r="E429" s="209" t="s">
        <v>647</v>
      </c>
      <c r="F429" s="210" t="s">
        <v>648</v>
      </c>
      <c r="G429" s="211" t="s">
        <v>218</v>
      </c>
      <c r="H429" s="212">
        <v>1</v>
      </c>
      <c r="I429" s="213"/>
      <c r="J429" s="214">
        <f>ROUND(I429*H429,2)</f>
        <v>0</v>
      </c>
      <c r="K429" s="210" t="s">
        <v>136</v>
      </c>
      <c r="L429" s="41"/>
      <c r="M429" s="215" t="s">
        <v>1</v>
      </c>
      <c r="N429" s="216" t="s">
        <v>41</v>
      </c>
      <c r="O429" s="88"/>
      <c r="P429" s="217">
        <f>O429*H429</f>
        <v>0</v>
      </c>
      <c r="Q429" s="217">
        <v>0.00088999999999999995</v>
      </c>
      <c r="R429" s="217">
        <f>Q429*H429</f>
        <v>0.00088999999999999995</v>
      </c>
      <c r="S429" s="217">
        <v>0</v>
      </c>
      <c r="T429" s="218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19" t="s">
        <v>137</v>
      </c>
      <c r="AT429" s="219" t="s">
        <v>132</v>
      </c>
      <c r="AU429" s="219" t="s">
        <v>83</v>
      </c>
      <c r="AY429" s="14" t="s">
        <v>130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14" t="s">
        <v>81</v>
      </c>
      <c r="BK429" s="220">
        <f>ROUND(I429*H429,2)</f>
        <v>0</v>
      </c>
      <c r="BL429" s="14" t="s">
        <v>137</v>
      </c>
      <c r="BM429" s="219" t="s">
        <v>649</v>
      </c>
    </row>
    <row r="430" s="2" customFormat="1">
      <c r="A430" s="35"/>
      <c r="B430" s="36"/>
      <c r="C430" s="37"/>
      <c r="D430" s="221" t="s">
        <v>139</v>
      </c>
      <c r="E430" s="37"/>
      <c r="F430" s="222" t="s">
        <v>648</v>
      </c>
      <c r="G430" s="37"/>
      <c r="H430" s="37"/>
      <c r="I430" s="223"/>
      <c r="J430" s="37"/>
      <c r="K430" s="37"/>
      <c r="L430" s="41"/>
      <c r="M430" s="224"/>
      <c r="N430" s="225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139</v>
      </c>
      <c r="AU430" s="14" t="s">
        <v>83</v>
      </c>
    </row>
    <row r="431" s="2" customFormat="1">
      <c r="A431" s="35"/>
      <c r="B431" s="36"/>
      <c r="C431" s="37"/>
      <c r="D431" s="226" t="s">
        <v>140</v>
      </c>
      <c r="E431" s="37"/>
      <c r="F431" s="227" t="s">
        <v>650</v>
      </c>
      <c r="G431" s="37"/>
      <c r="H431" s="37"/>
      <c r="I431" s="223"/>
      <c r="J431" s="37"/>
      <c r="K431" s="37"/>
      <c r="L431" s="41"/>
      <c r="M431" s="224"/>
      <c r="N431" s="225"/>
      <c r="O431" s="88"/>
      <c r="P431" s="88"/>
      <c r="Q431" s="88"/>
      <c r="R431" s="88"/>
      <c r="S431" s="88"/>
      <c r="T431" s="89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4" t="s">
        <v>140</v>
      </c>
      <c r="AU431" s="14" t="s">
        <v>83</v>
      </c>
    </row>
    <row r="432" s="2" customFormat="1" ht="24.15" customHeight="1">
      <c r="A432" s="35"/>
      <c r="B432" s="36"/>
      <c r="C432" s="208" t="s">
        <v>651</v>
      </c>
      <c r="D432" s="208" t="s">
        <v>132</v>
      </c>
      <c r="E432" s="209" t="s">
        <v>652</v>
      </c>
      <c r="F432" s="210" t="s">
        <v>653</v>
      </c>
      <c r="G432" s="211" t="s">
        <v>283</v>
      </c>
      <c r="H432" s="212">
        <v>5</v>
      </c>
      <c r="I432" s="213"/>
      <c r="J432" s="214">
        <f>ROUND(I432*H432,2)</f>
        <v>0</v>
      </c>
      <c r="K432" s="210" t="s">
        <v>136</v>
      </c>
      <c r="L432" s="41"/>
      <c r="M432" s="215" t="s">
        <v>1</v>
      </c>
      <c r="N432" s="216" t="s">
        <v>41</v>
      </c>
      <c r="O432" s="88"/>
      <c r="P432" s="217">
        <f>O432*H432</f>
        <v>0</v>
      </c>
      <c r="Q432" s="217">
        <v>1.6999999999999999E-07</v>
      </c>
      <c r="R432" s="217">
        <f>Q432*H432</f>
        <v>8.4999999999999991E-07</v>
      </c>
      <c r="S432" s="217">
        <v>0</v>
      </c>
      <c r="T432" s="218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19" t="s">
        <v>137</v>
      </c>
      <c r="AT432" s="219" t="s">
        <v>132</v>
      </c>
      <c r="AU432" s="219" t="s">
        <v>83</v>
      </c>
      <c r="AY432" s="14" t="s">
        <v>130</v>
      </c>
      <c r="BE432" s="220">
        <f>IF(N432="základní",J432,0)</f>
        <v>0</v>
      </c>
      <c r="BF432" s="220">
        <f>IF(N432="snížená",J432,0)</f>
        <v>0</v>
      </c>
      <c r="BG432" s="220">
        <f>IF(N432="zákl. přenesená",J432,0)</f>
        <v>0</v>
      </c>
      <c r="BH432" s="220">
        <f>IF(N432="sníž. přenesená",J432,0)</f>
        <v>0</v>
      </c>
      <c r="BI432" s="220">
        <f>IF(N432="nulová",J432,0)</f>
        <v>0</v>
      </c>
      <c r="BJ432" s="14" t="s">
        <v>81</v>
      </c>
      <c r="BK432" s="220">
        <f>ROUND(I432*H432,2)</f>
        <v>0</v>
      </c>
      <c r="BL432" s="14" t="s">
        <v>137</v>
      </c>
      <c r="BM432" s="219" t="s">
        <v>654</v>
      </c>
    </row>
    <row r="433" s="2" customFormat="1">
      <c r="A433" s="35"/>
      <c r="B433" s="36"/>
      <c r="C433" s="37"/>
      <c r="D433" s="221" t="s">
        <v>139</v>
      </c>
      <c r="E433" s="37"/>
      <c r="F433" s="222" t="s">
        <v>653</v>
      </c>
      <c r="G433" s="37"/>
      <c r="H433" s="37"/>
      <c r="I433" s="223"/>
      <c r="J433" s="37"/>
      <c r="K433" s="37"/>
      <c r="L433" s="41"/>
      <c r="M433" s="224"/>
      <c r="N433" s="225"/>
      <c r="O433" s="88"/>
      <c r="P433" s="88"/>
      <c r="Q433" s="88"/>
      <c r="R433" s="88"/>
      <c r="S433" s="88"/>
      <c r="T433" s="89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T433" s="14" t="s">
        <v>139</v>
      </c>
      <c r="AU433" s="14" t="s">
        <v>83</v>
      </c>
    </row>
    <row r="434" s="2" customFormat="1">
      <c r="A434" s="35"/>
      <c r="B434" s="36"/>
      <c r="C434" s="37"/>
      <c r="D434" s="226" t="s">
        <v>140</v>
      </c>
      <c r="E434" s="37"/>
      <c r="F434" s="227" t="s">
        <v>655</v>
      </c>
      <c r="G434" s="37"/>
      <c r="H434" s="37"/>
      <c r="I434" s="223"/>
      <c r="J434" s="37"/>
      <c r="K434" s="37"/>
      <c r="L434" s="41"/>
      <c r="M434" s="224"/>
      <c r="N434" s="225"/>
      <c r="O434" s="88"/>
      <c r="P434" s="88"/>
      <c r="Q434" s="88"/>
      <c r="R434" s="88"/>
      <c r="S434" s="88"/>
      <c r="T434" s="89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4" t="s">
        <v>140</v>
      </c>
      <c r="AU434" s="14" t="s">
        <v>83</v>
      </c>
    </row>
    <row r="435" s="2" customFormat="1" ht="21.75" customHeight="1">
      <c r="A435" s="35"/>
      <c r="B435" s="36"/>
      <c r="C435" s="208" t="s">
        <v>656</v>
      </c>
      <c r="D435" s="208" t="s">
        <v>132</v>
      </c>
      <c r="E435" s="209" t="s">
        <v>657</v>
      </c>
      <c r="F435" s="210" t="s">
        <v>658</v>
      </c>
      <c r="G435" s="211" t="s">
        <v>283</v>
      </c>
      <c r="H435" s="212">
        <v>14.300000000000001</v>
      </c>
      <c r="I435" s="213"/>
      <c r="J435" s="214">
        <f>ROUND(I435*H435,2)</f>
        <v>0</v>
      </c>
      <c r="K435" s="210" t="s">
        <v>136</v>
      </c>
      <c r="L435" s="41"/>
      <c r="M435" s="215" t="s">
        <v>1</v>
      </c>
      <c r="N435" s="216" t="s">
        <v>41</v>
      </c>
      <c r="O435" s="88"/>
      <c r="P435" s="217">
        <f>O435*H435</f>
        <v>0</v>
      </c>
      <c r="Q435" s="217">
        <v>0</v>
      </c>
      <c r="R435" s="217">
        <f>Q435*H435</f>
        <v>0</v>
      </c>
      <c r="S435" s="217">
        <v>0</v>
      </c>
      <c r="T435" s="218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19" t="s">
        <v>137</v>
      </c>
      <c r="AT435" s="219" t="s">
        <v>132</v>
      </c>
      <c r="AU435" s="219" t="s">
        <v>83</v>
      </c>
      <c r="AY435" s="14" t="s">
        <v>130</v>
      </c>
      <c r="BE435" s="220">
        <f>IF(N435="základní",J435,0)</f>
        <v>0</v>
      </c>
      <c r="BF435" s="220">
        <f>IF(N435="snížená",J435,0)</f>
        <v>0</v>
      </c>
      <c r="BG435" s="220">
        <f>IF(N435="zákl. přenesená",J435,0)</f>
        <v>0</v>
      </c>
      <c r="BH435" s="220">
        <f>IF(N435="sníž. přenesená",J435,0)</f>
        <v>0</v>
      </c>
      <c r="BI435" s="220">
        <f>IF(N435="nulová",J435,0)</f>
        <v>0</v>
      </c>
      <c r="BJ435" s="14" t="s">
        <v>81</v>
      </c>
      <c r="BK435" s="220">
        <f>ROUND(I435*H435,2)</f>
        <v>0</v>
      </c>
      <c r="BL435" s="14" t="s">
        <v>137</v>
      </c>
      <c r="BM435" s="219" t="s">
        <v>659</v>
      </c>
    </row>
    <row r="436" s="2" customFormat="1">
      <c r="A436" s="35"/>
      <c r="B436" s="36"/>
      <c r="C436" s="37"/>
      <c r="D436" s="221" t="s">
        <v>139</v>
      </c>
      <c r="E436" s="37"/>
      <c r="F436" s="222" t="s">
        <v>658</v>
      </c>
      <c r="G436" s="37"/>
      <c r="H436" s="37"/>
      <c r="I436" s="223"/>
      <c r="J436" s="37"/>
      <c r="K436" s="37"/>
      <c r="L436" s="41"/>
      <c r="M436" s="224"/>
      <c r="N436" s="225"/>
      <c r="O436" s="88"/>
      <c r="P436" s="88"/>
      <c r="Q436" s="88"/>
      <c r="R436" s="88"/>
      <c r="S436" s="88"/>
      <c r="T436" s="89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4" t="s">
        <v>139</v>
      </c>
      <c r="AU436" s="14" t="s">
        <v>83</v>
      </c>
    </row>
    <row r="437" s="2" customFormat="1">
      <c r="A437" s="35"/>
      <c r="B437" s="36"/>
      <c r="C437" s="37"/>
      <c r="D437" s="226" t="s">
        <v>140</v>
      </c>
      <c r="E437" s="37"/>
      <c r="F437" s="227" t="s">
        <v>660</v>
      </c>
      <c r="G437" s="37"/>
      <c r="H437" s="37"/>
      <c r="I437" s="223"/>
      <c r="J437" s="37"/>
      <c r="K437" s="37"/>
      <c r="L437" s="41"/>
      <c r="M437" s="224"/>
      <c r="N437" s="225"/>
      <c r="O437" s="88"/>
      <c r="P437" s="88"/>
      <c r="Q437" s="88"/>
      <c r="R437" s="88"/>
      <c r="S437" s="88"/>
      <c r="T437" s="89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4" t="s">
        <v>140</v>
      </c>
      <c r="AU437" s="14" t="s">
        <v>83</v>
      </c>
    </row>
    <row r="438" s="2" customFormat="1" ht="21.75" customHeight="1">
      <c r="A438" s="35"/>
      <c r="B438" s="36"/>
      <c r="C438" s="208" t="s">
        <v>661</v>
      </c>
      <c r="D438" s="208" t="s">
        <v>132</v>
      </c>
      <c r="E438" s="209" t="s">
        <v>662</v>
      </c>
      <c r="F438" s="210" t="s">
        <v>663</v>
      </c>
      <c r="G438" s="211" t="s">
        <v>283</v>
      </c>
      <c r="H438" s="212">
        <v>5</v>
      </c>
      <c r="I438" s="213"/>
      <c r="J438" s="214">
        <f>ROUND(I438*H438,2)</f>
        <v>0</v>
      </c>
      <c r="K438" s="210" t="s">
        <v>136</v>
      </c>
      <c r="L438" s="41"/>
      <c r="M438" s="215" t="s">
        <v>1</v>
      </c>
      <c r="N438" s="216" t="s">
        <v>41</v>
      </c>
      <c r="O438" s="88"/>
      <c r="P438" s="217">
        <f>O438*H438</f>
        <v>0</v>
      </c>
      <c r="Q438" s="217">
        <v>0</v>
      </c>
      <c r="R438" s="217">
        <f>Q438*H438</f>
        <v>0</v>
      </c>
      <c r="S438" s="217">
        <v>0</v>
      </c>
      <c r="T438" s="218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19" t="s">
        <v>137</v>
      </c>
      <c r="AT438" s="219" t="s">
        <v>132</v>
      </c>
      <c r="AU438" s="219" t="s">
        <v>83</v>
      </c>
      <c r="AY438" s="14" t="s">
        <v>130</v>
      </c>
      <c r="BE438" s="220">
        <f>IF(N438="základní",J438,0)</f>
        <v>0</v>
      </c>
      <c r="BF438" s="220">
        <f>IF(N438="snížená",J438,0)</f>
        <v>0</v>
      </c>
      <c r="BG438" s="220">
        <f>IF(N438="zákl. přenesená",J438,0)</f>
        <v>0</v>
      </c>
      <c r="BH438" s="220">
        <f>IF(N438="sníž. přenesená",J438,0)</f>
        <v>0</v>
      </c>
      <c r="BI438" s="220">
        <f>IF(N438="nulová",J438,0)</f>
        <v>0</v>
      </c>
      <c r="BJ438" s="14" t="s">
        <v>81</v>
      </c>
      <c r="BK438" s="220">
        <f>ROUND(I438*H438,2)</f>
        <v>0</v>
      </c>
      <c r="BL438" s="14" t="s">
        <v>137</v>
      </c>
      <c r="BM438" s="219" t="s">
        <v>664</v>
      </c>
    </row>
    <row r="439" s="2" customFormat="1">
      <c r="A439" s="35"/>
      <c r="B439" s="36"/>
      <c r="C439" s="37"/>
      <c r="D439" s="221" t="s">
        <v>139</v>
      </c>
      <c r="E439" s="37"/>
      <c r="F439" s="222" t="s">
        <v>663</v>
      </c>
      <c r="G439" s="37"/>
      <c r="H439" s="37"/>
      <c r="I439" s="223"/>
      <c r="J439" s="37"/>
      <c r="K439" s="37"/>
      <c r="L439" s="41"/>
      <c r="M439" s="224"/>
      <c r="N439" s="225"/>
      <c r="O439" s="88"/>
      <c r="P439" s="88"/>
      <c r="Q439" s="88"/>
      <c r="R439" s="88"/>
      <c r="S439" s="88"/>
      <c r="T439" s="89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4" t="s">
        <v>139</v>
      </c>
      <c r="AU439" s="14" t="s">
        <v>83</v>
      </c>
    </row>
    <row r="440" s="2" customFormat="1">
      <c r="A440" s="35"/>
      <c r="B440" s="36"/>
      <c r="C440" s="37"/>
      <c r="D440" s="226" t="s">
        <v>140</v>
      </c>
      <c r="E440" s="37"/>
      <c r="F440" s="227" t="s">
        <v>665</v>
      </c>
      <c r="G440" s="37"/>
      <c r="H440" s="37"/>
      <c r="I440" s="223"/>
      <c r="J440" s="37"/>
      <c r="K440" s="37"/>
      <c r="L440" s="41"/>
      <c r="M440" s="224"/>
      <c r="N440" s="225"/>
      <c r="O440" s="88"/>
      <c r="P440" s="88"/>
      <c r="Q440" s="88"/>
      <c r="R440" s="88"/>
      <c r="S440" s="88"/>
      <c r="T440" s="89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4" t="s">
        <v>140</v>
      </c>
      <c r="AU440" s="14" t="s">
        <v>83</v>
      </c>
    </row>
    <row r="441" s="2" customFormat="1" ht="21.75" customHeight="1">
      <c r="A441" s="35"/>
      <c r="B441" s="36"/>
      <c r="C441" s="208" t="s">
        <v>666</v>
      </c>
      <c r="D441" s="208" t="s">
        <v>132</v>
      </c>
      <c r="E441" s="209" t="s">
        <v>667</v>
      </c>
      <c r="F441" s="210" t="s">
        <v>668</v>
      </c>
      <c r="G441" s="211" t="s">
        <v>283</v>
      </c>
      <c r="H441" s="212">
        <v>24.300000000000001</v>
      </c>
      <c r="I441" s="213"/>
      <c r="J441" s="214">
        <f>ROUND(I441*H441,2)</f>
        <v>0</v>
      </c>
      <c r="K441" s="210" t="s">
        <v>136</v>
      </c>
      <c r="L441" s="41"/>
      <c r="M441" s="215" t="s">
        <v>1</v>
      </c>
      <c r="N441" s="216" t="s">
        <v>41</v>
      </c>
      <c r="O441" s="88"/>
      <c r="P441" s="217">
        <f>O441*H441</f>
        <v>0</v>
      </c>
      <c r="Q441" s="217">
        <v>6.3E-05</v>
      </c>
      <c r="R441" s="217">
        <f>Q441*H441</f>
        <v>0.0015309</v>
      </c>
      <c r="S441" s="217">
        <v>0</v>
      </c>
      <c r="T441" s="218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19" t="s">
        <v>137</v>
      </c>
      <c r="AT441" s="219" t="s">
        <v>132</v>
      </c>
      <c r="AU441" s="219" t="s">
        <v>83</v>
      </c>
      <c r="AY441" s="14" t="s">
        <v>130</v>
      </c>
      <c r="BE441" s="220">
        <f>IF(N441="základní",J441,0)</f>
        <v>0</v>
      </c>
      <c r="BF441" s="220">
        <f>IF(N441="snížená",J441,0)</f>
        <v>0</v>
      </c>
      <c r="BG441" s="220">
        <f>IF(N441="zákl. přenesená",J441,0)</f>
        <v>0</v>
      </c>
      <c r="BH441" s="220">
        <f>IF(N441="sníž. přenesená",J441,0)</f>
        <v>0</v>
      </c>
      <c r="BI441" s="220">
        <f>IF(N441="nulová",J441,0)</f>
        <v>0</v>
      </c>
      <c r="BJ441" s="14" t="s">
        <v>81</v>
      </c>
      <c r="BK441" s="220">
        <f>ROUND(I441*H441,2)</f>
        <v>0</v>
      </c>
      <c r="BL441" s="14" t="s">
        <v>137</v>
      </c>
      <c r="BM441" s="219" t="s">
        <v>669</v>
      </c>
    </row>
    <row r="442" s="2" customFormat="1">
      <c r="A442" s="35"/>
      <c r="B442" s="36"/>
      <c r="C442" s="37"/>
      <c r="D442" s="221" t="s">
        <v>139</v>
      </c>
      <c r="E442" s="37"/>
      <c r="F442" s="222" t="s">
        <v>668</v>
      </c>
      <c r="G442" s="37"/>
      <c r="H442" s="37"/>
      <c r="I442" s="223"/>
      <c r="J442" s="37"/>
      <c r="K442" s="37"/>
      <c r="L442" s="41"/>
      <c r="M442" s="224"/>
      <c r="N442" s="225"/>
      <c r="O442" s="88"/>
      <c r="P442" s="88"/>
      <c r="Q442" s="88"/>
      <c r="R442" s="88"/>
      <c r="S442" s="88"/>
      <c r="T442" s="89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4" t="s">
        <v>139</v>
      </c>
      <c r="AU442" s="14" t="s">
        <v>83</v>
      </c>
    </row>
    <row r="443" s="2" customFormat="1">
      <c r="A443" s="35"/>
      <c r="B443" s="36"/>
      <c r="C443" s="37"/>
      <c r="D443" s="226" t="s">
        <v>140</v>
      </c>
      <c r="E443" s="37"/>
      <c r="F443" s="227" t="s">
        <v>670</v>
      </c>
      <c r="G443" s="37"/>
      <c r="H443" s="37"/>
      <c r="I443" s="223"/>
      <c r="J443" s="37"/>
      <c r="K443" s="37"/>
      <c r="L443" s="41"/>
      <c r="M443" s="224"/>
      <c r="N443" s="225"/>
      <c r="O443" s="88"/>
      <c r="P443" s="88"/>
      <c r="Q443" s="88"/>
      <c r="R443" s="88"/>
      <c r="S443" s="88"/>
      <c r="T443" s="89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4" t="s">
        <v>140</v>
      </c>
      <c r="AU443" s="14" t="s">
        <v>83</v>
      </c>
    </row>
    <row r="444" s="12" customFormat="1" ht="22.8" customHeight="1">
      <c r="A444" s="12"/>
      <c r="B444" s="192"/>
      <c r="C444" s="193"/>
      <c r="D444" s="194" t="s">
        <v>75</v>
      </c>
      <c r="E444" s="206" t="s">
        <v>171</v>
      </c>
      <c r="F444" s="206" t="s">
        <v>671</v>
      </c>
      <c r="G444" s="193"/>
      <c r="H444" s="193"/>
      <c r="I444" s="196"/>
      <c r="J444" s="207">
        <f>BK444</f>
        <v>0</v>
      </c>
      <c r="K444" s="193"/>
      <c r="L444" s="198"/>
      <c r="M444" s="199"/>
      <c r="N444" s="200"/>
      <c r="O444" s="200"/>
      <c r="P444" s="201">
        <f>SUM(P445:P480)</f>
        <v>0</v>
      </c>
      <c r="Q444" s="200"/>
      <c r="R444" s="201">
        <f>SUM(R445:R480)</f>
        <v>159.8747669032</v>
      </c>
      <c r="S444" s="200"/>
      <c r="T444" s="202">
        <f>SUM(T445:T480)</f>
        <v>0.28499999999999998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3" t="s">
        <v>81</v>
      </c>
      <c r="AT444" s="204" t="s">
        <v>75</v>
      </c>
      <c r="AU444" s="204" t="s">
        <v>81</v>
      </c>
      <c r="AY444" s="203" t="s">
        <v>130</v>
      </c>
      <c r="BK444" s="205">
        <f>SUM(BK445:BK480)</f>
        <v>0</v>
      </c>
    </row>
    <row r="445" s="2" customFormat="1" ht="24.15" customHeight="1">
      <c r="A445" s="35"/>
      <c r="B445" s="36"/>
      <c r="C445" s="208" t="s">
        <v>672</v>
      </c>
      <c r="D445" s="208" t="s">
        <v>132</v>
      </c>
      <c r="E445" s="209" t="s">
        <v>673</v>
      </c>
      <c r="F445" s="210" t="s">
        <v>674</v>
      </c>
      <c r="G445" s="211" t="s">
        <v>218</v>
      </c>
      <c r="H445" s="212">
        <v>2</v>
      </c>
      <c r="I445" s="213"/>
      <c r="J445" s="214">
        <f>ROUND(I445*H445,2)</f>
        <v>0</v>
      </c>
      <c r="K445" s="210" t="s">
        <v>136</v>
      </c>
      <c r="L445" s="41"/>
      <c r="M445" s="215" t="s">
        <v>1</v>
      </c>
      <c r="N445" s="216" t="s">
        <v>41</v>
      </c>
      <c r="O445" s="88"/>
      <c r="P445" s="217">
        <f>O445*H445</f>
        <v>0</v>
      </c>
      <c r="Q445" s="217">
        <v>0</v>
      </c>
      <c r="R445" s="217">
        <f>Q445*H445</f>
        <v>0</v>
      </c>
      <c r="S445" s="217">
        <v>0</v>
      </c>
      <c r="T445" s="218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19" t="s">
        <v>137</v>
      </c>
      <c r="AT445" s="219" t="s">
        <v>132</v>
      </c>
      <c r="AU445" s="219" t="s">
        <v>83</v>
      </c>
      <c r="AY445" s="14" t="s">
        <v>130</v>
      </c>
      <c r="BE445" s="220">
        <f>IF(N445="základní",J445,0)</f>
        <v>0</v>
      </c>
      <c r="BF445" s="220">
        <f>IF(N445="snížená",J445,0)</f>
        <v>0</v>
      </c>
      <c r="BG445" s="220">
        <f>IF(N445="zákl. přenesená",J445,0)</f>
        <v>0</v>
      </c>
      <c r="BH445" s="220">
        <f>IF(N445="sníž. přenesená",J445,0)</f>
        <v>0</v>
      </c>
      <c r="BI445" s="220">
        <f>IF(N445="nulová",J445,0)</f>
        <v>0</v>
      </c>
      <c r="BJ445" s="14" t="s">
        <v>81</v>
      </c>
      <c r="BK445" s="220">
        <f>ROUND(I445*H445,2)</f>
        <v>0</v>
      </c>
      <c r="BL445" s="14" t="s">
        <v>137</v>
      </c>
      <c r="BM445" s="219" t="s">
        <v>675</v>
      </c>
    </row>
    <row r="446" s="2" customFormat="1">
      <c r="A446" s="35"/>
      <c r="B446" s="36"/>
      <c r="C446" s="37"/>
      <c r="D446" s="221" t="s">
        <v>139</v>
      </c>
      <c r="E446" s="37"/>
      <c r="F446" s="222" t="s">
        <v>674</v>
      </c>
      <c r="G446" s="37"/>
      <c r="H446" s="37"/>
      <c r="I446" s="223"/>
      <c r="J446" s="37"/>
      <c r="K446" s="37"/>
      <c r="L446" s="41"/>
      <c r="M446" s="224"/>
      <c r="N446" s="225"/>
      <c r="O446" s="88"/>
      <c r="P446" s="88"/>
      <c r="Q446" s="88"/>
      <c r="R446" s="88"/>
      <c r="S446" s="88"/>
      <c r="T446" s="89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4" t="s">
        <v>139</v>
      </c>
      <c r="AU446" s="14" t="s">
        <v>83</v>
      </c>
    </row>
    <row r="447" s="2" customFormat="1">
      <c r="A447" s="35"/>
      <c r="B447" s="36"/>
      <c r="C447" s="37"/>
      <c r="D447" s="226" t="s">
        <v>140</v>
      </c>
      <c r="E447" s="37"/>
      <c r="F447" s="227" t="s">
        <v>676</v>
      </c>
      <c r="G447" s="37"/>
      <c r="H447" s="37"/>
      <c r="I447" s="223"/>
      <c r="J447" s="37"/>
      <c r="K447" s="37"/>
      <c r="L447" s="41"/>
      <c r="M447" s="224"/>
      <c r="N447" s="225"/>
      <c r="O447" s="88"/>
      <c r="P447" s="88"/>
      <c r="Q447" s="88"/>
      <c r="R447" s="88"/>
      <c r="S447" s="88"/>
      <c r="T447" s="89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4" t="s">
        <v>140</v>
      </c>
      <c r="AU447" s="14" t="s">
        <v>83</v>
      </c>
    </row>
    <row r="448" s="2" customFormat="1" ht="16.5" customHeight="1">
      <c r="A448" s="35"/>
      <c r="B448" s="36"/>
      <c r="C448" s="228" t="s">
        <v>677</v>
      </c>
      <c r="D448" s="228" t="s">
        <v>177</v>
      </c>
      <c r="E448" s="229" t="s">
        <v>678</v>
      </c>
      <c r="F448" s="230" t="s">
        <v>679</v>
      </c>
      <c r="G448" s="231" t="s">
        <v>218</v>
      </c>
      <c r="H448" s="232">
        <v>2</v>
      </c>
      <c r="I448" s="233"/>
      <c r="J448" s="234">
        <f>ROUND(I448*H448,2)</f>
        <v>0</v>
      </c>
      <c r="K448" s="230" t="s">
        <v>136</v>
      </c>
      <c r="L448" s="235"/>
      <c r="M448" s="236" t="s">
        <v>1</v>
      </c>
      <c r="N448" s="237" t="s">
        <v>41</v>
      </c>
      <c r="O448" s="88"/>
      <c r="P448" s="217">
        <f>O448*H448</f>
        <v>0</v>
      </c>
      <c r="Q448" s="217">
        <v>0.0020999999999999999</v>
      </c>
      <c r="R448" s="217">
        <f>Q448*H448</f>
        <v>0.0041999999999999997</v>
      </c>
      <c r="S448" s="217">
        <v>0</v>
      </c>
      <c r="T448" s="218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19" t="s">
        <v>166</v>
      </c>
      <c r="AT448" s="219" t="s">
        <v>177</v>
      </c>
      <c r="AU448" s="219" t="s">
        <v>83</v>
      </c>
      <c r="AY448" s="14" t="s">
        <v>130</v>
      </c>
      <c r="BE448" s="220">
        <f>IF(N448="základní",J448,0)</f>
        <v>0</v>
      </c>
      <c r="BF448" s="220">
        <f>IF(N448="snížená",J448,0)</f>
        <v>0</v>
      </c>
      <c r="BG448" s="220">
        <f>IF(N448="zákl. přenesená",J448,0)</f>
        <v>0</v>
      </c>
      <c r="BH448" s="220">
        <f>IF(N448="sníž. přenesená",J448,0)</f>
        <v>0</v>
      </c>
      <c r="BI448" s="220">
        <f>IF(N448="nulová",J448,0)</f>
        <v>0</v>
      </c>
      <c r="BJ448" s="14" t="s">
        <v>81</v>
      </c>
      <c r="BK448" s="220">
        <f>ROUND(I448*H448,2)</f>
        <v>0</v>
      </c>
      <c r="BL448" s="14" t="s">
        <v>137</v>
      </c>
      <c r="BM448" s="219" t="s">
        <v>680</v>
      </c>
    </row>
    <row r="449" s="2" customFormat="1">
      <c r="A449" s="35"/>
      <c r="B449" s="36"/>
      <c r="C449" s="37"/>
      <c r="D449" s="221" t="s">
        <v>139</v>
      </c>
      <c r="E449" s="37"/>
      <c r="F449" s="222" t="s">
        <v>679</v>
      </c>
      <c r="G449" s="37"/>
      <c r="H449" s="37"/>
      <c r="I449" s="223"/>
      <c r="J449" s="37"/>
      <c r="K449" s="37"/>
      <c r="L449" s="41"/>
      <c r="M449" s="224"/>
      <c r="N449" s="225"/>
      <c r="O449" s="88"/>
      <c r="P449" s="88"/>
      <c r="Q449" s="88"/>
      <c r="R449" s="88"/>
      <c r="S449" s="88"/>
      <c r="T449" s="89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4" t="s">
        <v>139</v>
      </c>
      <c r="AU449" s="14" t="s">
        <v>83</v>
      </c>
    </row>
    <row r="450" s="2" customFormat="1" ht="24.15" customHeight="1">
      <c r="A450" s="35"/>
      <c r="B450" s="36"/>
      <c r="C450" s="208" t="s">
        <v>681</v>
      </c>
      <c r="D450" s="208" t="s">
        <v>132</v>
      </c>
      <c r="E450" s="209" t="s">
        <v>682</v>
      </c>
      <c r="F450" s="210" t="s">
        <v>683</v>
      </c>
      <c r="G450" s="211" t="s">
        <v>283</v>
      </c>
      <c r="H450" s="212">
        <v>10</v>
      </c>
      <c r="I450" s="213"/>
      <c r="J450" s="214">
        <f>ROUND(I450*H450,2)</f>
        <v>0</v>
      </c>
      <c r="K450" s="210" t="s">
        <v>136</v>
      </c>
      <c r="L450" s="41"/>
      <c r="M450" s="215" t="s">
        <v>1</v>
      </c>
      <c r="N450" s="216" t="s">
        <v>41</v>
      </c>
      <c r="O450" s="88"/>
      <c r="P450" s="217">
        <f>O450*H450</f>
        <v>0</v>
      </c>
      <c r="Q450" s="217">
        <v>0.21950471999999999</v>
      </c>
      <c r="R450" s="217">
        <f>Q450*H450</f>
        <v>2.1950471999999999</v>
      </c>
      <c r="S450" s="217">
        <v>0</v>
      </c>
      <c r="T450" s="218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19" t="s">
        <v>137</v>
      </c>
      <c r="AT450" s="219" t="s">
        <v>132</v>
      </c>
      <c r="AU450" s="219" t="s">
        <v>83</v>
      </c>
      <c r="AY450" s="14" t="s">
        <v>130</v>
      </c>
      <c r="BE450" s="220">
        <f>IF(N450="základní",J450,0)</f>
        <v>0</v>
      </c>
      <c r="BF450" s="220">
        <f>IF(N450="snížená",J450,0)</f>
        <v>0</v>
      </c>
      <c r="BG450" s="220">
        <f>IF(N450="zákl. přenesená",J450,0)</f>
        <v>0</v>
      </c>
      <c r="BH450" s="220">
        <f>IF(N450="sníž. přenesená",J450,0)</f>
        <v>0</v>
      </c>
      <c r="BI450" s="220">
        <f>IF(N450="nulová",J450,0)</f>
        <v>0</v>
      </c>
      <c r="BJ450" s="14" t="s">
        <v>81</v>
      </c>
      <c r="BK450" s="220">
        <f>ROUND(I450*H450,2)</f>
        <v>0</v>
      </c>
      <c r="BL450" s="14" t="s">
        <v>137</v>
      </c>
      <c r="BM450" s="219" t="s">
        <v>684</v>
      </c>
    </row>
    <row r="451" s="2" customFormat="1">
      <c r="A451" s="35"/>
      <c r="B451" s="36"/>
      <c r="C451" s="37"/>
      <c r="D451" s="221" t="s">
        <v>139</v>
      </c>
      <c r="E451" s="37"/>
      <c r="F451" s="222" t="s">
        <v>683</v>
      </c>
      <c r="G451" s="37"/>
      <c r="H451" s="37"/>
      <c r="I451" s="223"/>
      <c r="J451" s="37"/>
      <c r="K451" s="37"/>
      <c r="L451" s="41"/>
      <c r="M451" s="224"/>
      <c r="N451" s="225"/>
      <c r="O451" s="88"/>
      <c r="P451" s="88"/>
      <c r="Q451" s="88"/>
      <c r="R451" s="88"/>
      <c r="S451" s="88"/>
      <c r="T451" s="89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4" t="s">
        <v>139</v>
      </c>
      <c r="AU451" s="14" t="s">
        <v>83</v>
      </c>
    </row>
    <row r="452" s="2" customFormat="1">
      <c r="A452" s="35"/>
      <c r="B452" s="36"/>
      <c r="C452" s="37"/>
      <c r="D452" s="226" t="s">
        <v>140</v>
      </c>
      <c r="E452" s="37"/>
      <c r="F452" s="227" t="s">
        <v>685</v>
      </c>
      <c r="G452" s="37"/>
      <c r="H452" s="37"/>
      <c r="I452" s="223"/>
      <c r="J452" s="37"/>
      <c r="K452" s="37"/>
      <c r="L452" s="41"/>
      <c r="M452" s="224"/>
      <c r="N452" s="225"/>
      <c r="O452" s="88"/>
      <c r="P452" s="88"/>
      <c r="Q452" s="88"/>
      <c r="R452" s="88"/>
      <c r="S452" s="88"/>
      <c r="T452" s="89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4" t="s">
        <v>140</v>
      </c>
      <c r="AU452" s="14" t="s">
        <v>83</v>
      </c>
    </row>
    <row r="453" s="2" customFormat="1" ht="16.5" customHeight="1">
      <c r="A453" s="35"/>
      <c r="B453" s="36"/>
      <c r="C453" s="228" t="s">
        <v>686</v>
      </c>
      <c r="D453" s="228" t="s">
        <v>177</v>
      </c>
      <c r="E453" s="229" t="s">
        <v>687</v>
      </c>
      <c r="F453" s="230" t="s">
        <v>688</v>
      </c>
      <c r="G453" s="231" t="s">
        <v>283</v>
      </c>
      <c r="H453" s="232">
        <v>10.199999999999999</v>
      </c>
      <c r="I453" s="233"/>
      <c r="J453" s="234">
        <f>ROUND(I453*H453,2)</f>
        <v>0</v>
      </c>
      <c r="K453" s="230" t="s">
        <v>136</v>
      </c>
      <c r="L453" s="235"/>
      <c r="M453" s="236" t="s">
        <v>1</v>
      </c>
      <c r="N453" s="237" t="s">
        <v>41</v>
      </c>
      <c r="O453" s="88"/>
      <c r="P453" s="217">
        <f>O453*H453</f>
        <v>0</v>
      </c>
      <c r="Q453" s="217">
        <v>0.080000000000000002</v>
      </c>
      <c r="R453" s="217">
        <f>Q453*H453</f>
        <v>0.81599999999999995</v>
      </c>
      <c r="S453" s="217">
        <v>0</v>
      </c>
      <c r="T453" s="218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19" t="s">
        <v>166</v>
      </c>
      <c r="AT453" s="219" t="s">
        <v>177</v>
      </c>
      <c r="AU453" s="219" t="s">
        <v>83</v>
      </c>
      <c r="AY453" s="14" t="s">
        <v>130</v>
      </c>
      <c r="BE453" s="220">
        <f>IF(N453="základní",J453,0)</f>
        <v>0</v>
      </c>
      <c r="BF453" s="220">
        <f>IF(N453="snížená",J453,0)</f>
        <v>0</v>
      </c>
      <c r="BG453" s="220">
        <f>IF(N453="zákl. přenesená",J453,0)</f>
        <v>0</v>
      </c>
      <c r="BH453" s="220">
        <f>IF(N453="sníž. přenesená",J453,0)</f>
        <v>0</v>
      </c>
      <c r="BI453" s="220">
        <f>IF(N453="nulová",J453,0)</f>
        <v>0</v>
      </c>
      <c r="BJ453" s="14" t="s">
        <v>81</v>
      </c>
      <c r="BK453" s="220">
        <f>ROUND(I453*H453,2)</f>
        <v>0</v>
      </c>
      <c r="BL453" s="14" t="s">
        <v>137</v>
      </c>
      <c r="BM453" s="219" t="s">
        <v>689</v>
      </c>
    </row>
    <row r="454" s="2" customFormat="1">
      <c r="A454" s="35"/>
      <c r="B454" s="36"/>
      <c r="C454" s="37"/>
      <c r="D454" s="221" t="s">
        <v>139</v>
      </c>
      <c r="E454" s="37"/>
      <c r="F454" s="222" t="s">
        <v>688</v>
      </c>
      <c r="G454" s="37"/>
      <c r="H454" s="37"/>
      <c r="I454" s="223"/>
      <c r="J454" s="37"/>
      <c r="K454" s="37"/>
      <c r="L454" s="41"/>
      <c r="M454" s="224"/>
      <c r="N454" s="225"/>
      <c r="O454" s="88"/>
      <c r="P454" s="88"/>
      <c r="Q454" s="88"/>
      <c r="R454" s="88"/>
      <c r="S454" s="88"/>
      <c r="T454" s="89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4" t="s">
        <v>139</v>
      </c>
      <c r="AU454" s="14" t="s">
        <v>83</v>
      </c>
    </row>
    <row r="455" s="2" customFormat="1" ht="24.15" customHeight="1">
      <c r="A455" s="35"/>
      <c r="B455" s="36"/>
      <c r="C455" s="208" t="s">
        <v>690</v>
      </c>
      <c r="D455" s="208" t="s">
        <v>132</v>
      </c>
      <c r="E455" s="209" t="s">
        <v>691</v>
      </c>
      <c r="F455" s="210" t="s">
        <v>692</v>
      </c>
      <c r="G455" s="211" t="s">
        <v>283</v>
      </c>
      <c r="H455" s="212">
        <v>4.5999999999999996</v>
      </c>
      <c r="I455" s="213"/>
      <c r="J455" s="214">
        <f>ROUND(I455*H455,2)</f>
        <v>0</v>
      </c>
      <c r="K455" s="210" t="s">
        <v>136</v>
      </c>
      <c r="L455" s="41"/>
      <c r="M455" s="215" t="s">
        <v>1</v>
      </c>
      <c r="N455" s="216" t="s">
        <v>41</v>
      </c>
      <c r="O455" s="88"/>
      <c r="P455" s="217">
        <f>O455*H455</f>
        <v>0</v>
      </c>
      <c r="Q455" s="217">
        <v>0.10094599999999999</v>
      </c>
      <c r="R455" s="217">
        <f>Q455*H455</f>
        <v>0.46435159999999992</v>
      </c>
      <c r="S455" s="217">
        <v>0</v>
      </c>
      <c r="T455" s="218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19" t="s">
        <v>137</v>
      </c>
      <c r="AT455" s="219" t="s">
        <v>132</v>
      </c>
      <c r="AU455" s="219" t="s">
        <v>83</v>
      </c>
      <c r="AY455" s="14" t="s">
        <v>130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14" t="s">
        <v>81</v>
      </c>
      <c r="BK455" s="220">
        <f>ROUND(I455*H455,2)</f>
        <v>0</v>
      </c>
      <c r="BL455" s="14" t="s">
        <v>137</v>
      </c>
      <c r="BM455" s="219" t="s">
        <v>693</v>
      </c>
    </row>
    <row r="456" s="2" customFormat="1">
      <c r="A456" s="35"/>
      <c r="B456" s="36"/>
      <c r="C456" s="37"/>
      <c r="D456" s="221" t="s">
        <v>139</v>
      </c>
      <c r="E456" s="37"/>
      <c r="F456" s="222" t="s">
        <v>692</v>
      </c>
      <c r="G456" s="37"/>
      <c r="H456" s="37"/>
      <c r="I456" s="223"/>
      <c r="J456" s="37"/>
      <c r="K456" s="37"/>
      <c r="L456" s="41"/>
      <c r="M456" s="224"/>
      <c r="N456" s="225"/>
      <c r="O456" s="88"/>
      <c r="P456" s="88"/>
      <c r="Q456" s="88"/>
      <c r="R456" s="88"/>
      <c r="S456" s="88"/>
      <c r="T456" s="89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4" t="s">
        <v>139</v>
      </c>
      <c r="AU456" s="14" t="s">
        <v>83</v>
      </c>
    </row>
    <row r="457" s="2" customFormat="1">
      <c r="A457" s="35"/>
      <c r="B457" s="36"/>
      <c r="C457" s="37"/>
      <c r="D457" s="226" t="s">
        <v>140</v>
      </c>
      <c r="E457" s="37"/>
      <c r="F457" s="227" t="s">
        <v>694</v>
      </c>
      <c r="G457" s="37"/>
      <c r="H457" s="37"/>
      <c r="I457" s="223"/>
      <c r="J457" s="37"/>
      <c r="K457" s="37"/>
      <c r="L457" s="41"/>
      <c r="M457" s="224"/>
      <c r="N457" s="225"/>
      <c r="O457" s="88"/>
      <c r="P457" s="88"/>
      <c r="Q457" s="88"/>
      <c r="R457" s="88"/>
      <c r="S457" s="88"/>
      <c r="T457" s="89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T457" s="14" t="s">
        <v>140</v>
      </c>
      <c r="AU457" s="14" t="s">
        <v>83</v>
      </c>
    </row>
    <row r="458" s="2" customFormat="1" ht="16.5" customHeight="1">
      <c r="A458" s="35"/>
      <c r="B458" s="36"/>
      <c r="C458" s="228" t="s">
        <v>695</v>
      </c>
      <c r="D458" s="228" t="s">
        <v>177</v>
      </c>
      <c r="E458" s="229" t="s">
        <v>696</v>
      </c>
      <c r="F458" s="230" t="s">
        <v>697</v>
      </c>
      <c r="G458" s="231" t="s">
        <v>283</v>
      </c>
      <c r="H458" s="232">
        <v>4.5999999999999996</v>
      </c>
      <c r="I458" s="233"/>
      <c r="J458" s="234">
        <f>ROUND(I458*H458,2)</f>
        <v>0</v>
      </c>
      <c r="K458" s="230" t="s">
        <v>208</v>
      </c>
      <c r="L458" s="235"/>
      <c r="M458" s="236" t="s">
        <v>1</v>
      </c>
      <c r="N458" s="237" t="s">
        <v>41</v>
      </c>
      <c r="O458" s="88"/>
      <c r="P458" s="217">
        <f>O458*H458</f>
        <v>0</v>
      </c>
      <c r="Q458" s="217">
        <v>0.028000000000000001</v>
      </c>
      <c r="R458" s="217">
        <f>Q458*H458</f>
        <v>0.1288</v>
      </c>
      <c r="S458" s="217">
        <v>0</v>
      </c>
      <c r="T458" s="218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19" t="s">
        <v>166</v>
      </c>
      <c r="AT458" s="219" t="s">
        <v>177</v>
      </c>
      <c r="AU458" s="219" t="s">
        <v>83</v>
      </c>
      <c r="AY458" s="14" t="s">
        <v>130</v>
      </c>
      <c r="BE458" s="220">
        <f>IF(N458="základní",J458,0)</f>
        <v>0</v>
      </c>
      <c r="BF458" s="220">
        <f>IF(N458="snížená",J458,0)</f>
        <v>0</v>
      </c>
      <c r="BG458" s="220">
        <f>IF(N458="zákl. přenesená",J458,0)</f>
        <v>0</v>
      </c>
      <c r="BH458" s="220">
        <f>IF(N458="sníž. přenesená",J458,0)</f>
        <v>0</v>
      </c>
      <c r="BI458" s="220">
        <f>IF(N458="nulová",J458,0)</f>
        <v>0</v>
      </c>
      <c r="BJ458" s="14" t="s">
        <v>81</v>
      </c>
      <c r="BK458" s="220">
        <f>ROUND(I458*H458,2)</f>
        <v>0</v>
      </c>
      <c r="BL458" s="14" t="s">
        <v>137</v>
      </c>
      <c r="BM458" s="219" t="s">
        <v>698</v>
      </c>
    </row>
    <row r="459" s="2" customFormat="1">
      <c r="A459" s="35"/>
      <c r="B459" s="36"/>
      <c r="C459" s="37"/>
      <c r="D459" s="221" t="s">
        <v>139</v>
      </c>
      <c r="E459" s="37"/>
      <c r="F459" s="222" t="s">
        <v>697</v>
      </c>
      <c r="G459" s="37"/>
      <c r="H459" s="37"/>
      <c r="I459" s="223"/>
      <c r="J459" s="37"/>
      <c r="K459" s="37"/>
      <c r="L459" s="41"/>
      <c r="M459" s="224"/>
      <c r="N459" s="225"/>
      <c r="O459" s="88"/>
      <c r="P459" s="88"/>
      <c r="Q459" s="88"/>
      <c r="R459" s="88"/>
      <c r="S459" s="88"/>
      <c r="T459" s="89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4" t="s">
        <v>139</v>
      </c>
      <c r="AU459" s="14" t="s">
        <v>83</v>
      </c>
    </row>
    <row r="460" s="2" customFormat="1" ht="24.15" customHeight="1">
      <c r="A460" s="35"/>
      <c r="B460" s="36"/>
      <c r="C460" s="208" t="s">
        <v>699</v>
      </c>
      <c r="D460" s="208" t="s">
        <v>132</v>
      </c>
      <c r="E460" s="209" t="s">
        <v>700</v>
      </c>
      <c r="F460" s="210" t="s">
        <v>701</v>
      </c>
      <c r="G460" s="211" t="s">
        <v>218</v>
      </c>
      <c r="H460" s="212">
        <v>1</v>
      </c>
      <c r="I460" s="213"/>
      <c r="J460" s="214">
        <f>ROUND(I460*H460,2)</f>
        <v>0</v>
      </c>
      <c r="K460" s="210" t="s">
        <v>136</v>
      </c>
      <c r="L460" s="41"/>
      <c r="M460" s="215" t="s">
        <v>1</v>
      </c>
      <c r="N460" s="216" t="s">
        <v>41</v>
      </c>
      <c r="O460" s="88"/>
      <c r="P460" s="217">
        <f>O460*H460</f>
        <v>0</v>
      </c>
      <c r="Q460" s="217">
        <v>5.800391694</v>
      </c>
      <c r="R460" s="217">
        <f>Q460*H460</f>
        <v>5.800391694</v>
      </c>
      <c r="S460" s="217">
        <v>0</v>
      </c>
      <c r="T460" s="218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19" t="s">
        <v>137</v>
      </c>
      <c r="AT460" s="219" t="s">
        <v>132</v>
      </c>
      <c r="AU460" s="219" t="s">
        <v>83</v>
      </c>
      <c r="AY460" s="14" t="s">
        <v>130</v>
      </c>
      <c r="BE460" s="220">
        <f>IF(N460="základní",J460,0)</f>
        <v>0</v>
      </c>
      <c r="BF460" s="220">
        <f>IF(N460="snížená",J460,0)</f>
        <v>0</v>
      </c>
      <c r="BG460" s="220">
        <f>IF(N460="zákl. přenesená",J460,0)</f>
        <v>0</v>
      </c>
      <c r="BH460" s="220">
        <f>IF(N460="sníž. přenesená",J460,0)</f>
        <v>0</v>
      </c>
      <c r="BI460" s="220">
        <f>IF(N460="nulová",J460,0)</f>
        <v>0</v>
      </c>
      <c r="BJ460" s="14" t="s">
        <v>81</v>
      </c>
      <c r="BK460" s="220">
        <f>ROUND(I460*H460,2)</f>
        <v>0</v>
      </c>
      <c r="BL460" s="14" t="s">
        <v>137</v>
      </c>
      <c r="BM460" s="219" t="s">
        <v>702</v>
      </c>
    </row>
    <row r="461" s="2" customFormat="1">
      <c r="A461" s="35"/>
      <c r="B461" s="36"/>
      <c r="C461" s="37"/>
      <c r="D461" s="221" t="s">
        <v>139</v>
      </c>
      <c r="E461" s="37"/>
      <c r="F461" s="222" t="s">
        <v>701</v>
      </c>
      <c r="G461" s="37"/>
      <c r="H461" s="37"/>
      <c r="I461" s="223"/>
      <c r="J461" s="37"/>
      <c r="K461" s="37"/>
      <c r="L461" s="41"/>
      <c r="M461" s="224"/>
      <c r="N461" s="225"/>
      <c r="O461" s="88"/>
      <c r="P461" s="88"/>
      <c r="Q461" s="88"/>
      <c r="R461" s="88"/>
      <c r="S461" s="88"/>
      <c r="T461" s="89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4" t="s">
        <v>139</v>
      </c>
      <c r="AU461" s="14" t="s">
        <v>83</v>
      </c>
    </row>
    <row r="462" s="2" customFormat="1">
      <c r="A462" s="35"/>
      <c r="B462" s="36"/>
      <c r="C462" s="37"/>
      <c r="D462" s="226" t="s">
        <v>140</v>
      </c>
      <c r="E462" s="37"/>
      <c r="F462" s="227" t="s">
        <v>703</v>
      </c>
      <c r="G462" s="37"/>
      <c r="H462" s="37"/>
      <c r="I462" s="223"/>
      <c r="J462" s="37"/>
      <c r="K462" s="37"/>
      <c r="L462" s="41"/>
      <c r="M462" s="224"/>
      <c r="N462" s="225"/>
      <c r="O462" s="88"/>
      <c r="P462" s="88"/>
      <c r="Q462" s="88"/>
      <c r="R462" s="88"/>
      <c r="S462" s="88"/>
      <c r="T462" s="89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4" t="s">
        <v>140</v>
      </c>
      <c r="AU462" s="14" t="s">
        <v>83</v>
      </c>
    </row>
    <row r="463" s="2" customFormat="1" ht="24.15" customHeight="1">
      <c r="A463" s="35"/>
      <c r="B463" s="36"/>
      <c r="C463" s="208" t="s">
        <v>704</v>
      </c>
      <c r="D463" s="208" t="s">
        <v>132</v>
      </c>
      <c r="E463" s="209" t="s">
        <v>705</v>
      </c>
      <c r="F463" s="210" t="s">
        <v>706</v>
      </c>
      <c r="G463" s="211" t="s">
        <v>283</v>
      </c>
      <c r="H463" s="212">
        <v>20</v>
      </c>
      <c r="I463" s="213"/>
      <c r="J463" s="214">
        <f>ROUND(I463*H463,2)</f>
        <v>0</v>
      </c>
      <c r="K463" s="210" t="s">
        <v>136</v>
      </c>
      <c r="L463" s="41"/>
      <c r="M463" s="215" t="s">
        <v>1</v>
      </c>
      <c r="N463" s="216" t="s">
        <v>41</v>
      </c>
      <c r="O463" s="88"/>
      <c r="P463" s="217">
        <f>O463*H463</f>
        <v>0</v>
      </c>
      <c r="Q463" s="217">
        <v>0.61348080000000005</v>
      </c>
      <c r="R463" s="217">
        <f>Q463*H463</f>
        <v>12.269616000000001</v>
      </c>
      <c r="S463" s="217">
        <v>0</v>
      </c>
      <c r="T463" s="218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19" t="s">
        <v>137</v>
      </c>
      <c r="AT463" s="219" t="s">
        <v>132</v>
      </c>
      <c r="AU463" s="219" t="s">
        <v>83</v>
      </c>
      <c r="AY463" s="14" t="s">
        <v>130</v>
      </c>
      <c r="BE463" s="220">
        <f>IF(N463="základní",J463,0)</f>
        <v>0</v>
      </c>
      <c r="BF463" s="220">
        <f>IF(N463="snížená",J463,0)</f>
        <v>0</v>
      </c>
      <c r="BG463" s="220">
        <f>IF(N463="zákl. přenesená",J463,0)</f>
        <v>0</v>
      </c>
      <c r="BH463" s="220">
        <f>IF(N463="sníž. přenesená",J463,0)</f>
        <v>0</v>
      </c>
      <c r="BI463" s="220">
        <f>IF(N463="nulová",J463,0)</f>
        <v>0</v>
      </c>
      <c r="BJ463" s="14" t="s">
        <v>81</v>
      </c>
      <c r="BK463" s="220">
        <f>ROUND(I463*H463,2)</f>
        <v>0</v>
      </c>
      <c r="BL463" s="14" t="s">
        <v>137</v>
      </c>
      <c r="BM463" s="219" t="s">
        <v>707</v>
      </c>
    </row>
    <row r="464" s="2" customFormat="1">
      <c r="A464" s="35"/>
      <c r="B464" s="36"/>
      <c r="C464" s="37"/>
      <c r="D464" s="221" t="s">
        <v>139</v>
      </c>
      <c r="E464" s="37"/>
      <c r="F464" s="222" t="s">
        <v>706</v>
      </c>
      <c r="G464" s="37"/>
      <c r="H464" s="37"/>
      <c r="I464" s="223"/>
      <c r="J464" s="37"/>
      <c r="K464" s="37"/>
      <c r="L464" s="41"/>
      <c r="M464" s="224"/>
      <c r="N464" s="225"/>
      <c r="O464" s="88"/>
      <c r="P464" s="88"/>
      <c r="Q464" s="88"/>
      <c r="R464" s="88"/>
      <c r="S464" s="88"/>
      <c r="T464" s="89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4" t="s">
        <v>139</v>
      </c>
      <c r="AU464" s="14" t="s">
        <v>83</v>
      </c>
    </row>
    <row r="465" s="2" customFormat="1">
      <c r="A465" s="35"/>
      <c r="B465" s="36"/>
      <c r="C465" s="37"/>
      <c r="D465" s="226" t="s">
        <v>140</v>
      </c>
      <c r="E465" s="37"/>
      <c r="F465" s="227" t="s">
        <v>708</v>
      </c>
      <c r="G465" s="37"/>
      <c r="H465" s="37"/>
      <c r="I465" s="223"/>
      <c r="J465" s="37"/>
      <c r="K465" s="37"/>
      <c r="L465" s="41"/>
      <c r="M465" s="224"/>
      <c r="N465" s="225"/>
      <c r="O465" s="88"/>
      <c r="P465" s="88"/>
      <c r="Q465" s="88"/>
      <c r="R465" s="88"/>
      <c r="S465" s="88"/>
      <c r="T465" s="89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T465" s="14" t="s">
        <v>140</v>
      </c>
      <c r="AU465" s="14" t="s">
        <v>83</v>
      </c>
    </row>
    <row r="466" s="2" customFormat="1" ht="16.5" customHeight="1">
      <c r="A466" s="35"/>
      <c r="B466" s="36"/>
      <c r="C466" s="228" t="s">
        <v>709</v>
      </c>
      <c r="D466" s="228" t="s">
        <v>177</v>
      </c>
      <c r="E466" s="229" t="s">
        <v>710</v>
      </c>
      <c r="F466" s="230" t="s">
        <v>711</v>
      </c>
      <c r="G466" s="231" t="s">
        <v>283</v>
      </c>
      <c r="H466" s="232">
        <v>20.199999999999999</v>
      </c>
      <c r="I466" s="233"/>
      <c r="J466" s="234">
        <f>ROUND(I466*H466,2)</f>
        <v>0</v>
      </c>
      <c r="K466" s="230" t="s">
        <v>136</v>
      </c>
      <c r="L466" s="235"/>
      <c r="M466" s="236" t="s">
        <v>1</v>
      </c>
      <c r="N466" s="237" t="s">
        <v>41</v>
      </c>
      <c r="O466" s="88"/>
      <c r="P466" s="217">
        <f>O466*H466</f>
        <v>0</v>
      </c>
      <c r="Q466" s="217">
        <v>0.29959999999999998</v>
      </c>
      <c r="R466" s="217">
        <f>Q466*H466</f>
        <v>6.0519199999999991</v>
      </c>
      <c r="S466" s="217">
        <v>0</v>
      </c>
      <c r="T466" s="218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19" t="s">
        <v>166</v>
      </c>
      <c r="AT466" s="219" t="s">
        <v>177</v>
      </c>
      <c r="AU466" s="219" t="s">
        <v>83</v>
      </c>
      <c r="AY466" s="14" t="s">
        <v>130</v>
      </c>
      <c r="BE466" s="220">
        <f>IF(N466="základní",J466,0)</f>
        <v>0</v>
      </c>
      <c r="BF466" s="220">
        <f>IF(N466="snížená",J466,0)</f>
        <v>0</v>
      </c>
      <c r="BG466" s="220">
        <f>IF(N466="zákl. přenesená",J466,0)</f>
        <v>0</v>
      </c>
      <c r="BH466" s="220">
        <f>IF(N466="sníž. přenesená",J466,0)</f>
        <v>0</v>
      </c>
      <c r="BI466" s="220">
        <f>IF(N466="nulová",J466,0)</f>
        <v>0</v>
      </c>
      <c r="BJ466" s="14" t="s">
        <v>81</v>
      </c>
      <c r="BK466" s="220">
        <f>ROUND(I466*H466,2)</f>
        <v>0</v>
      </c>
      <c r="BL466" s="14" t="s">
        <v>137</v>
      </c>
      <c r="BM466" s="219" t="s">
        <v>712</v>
      </c>
    </row>
    <row r="467" s="2" customFormat="1">
      <c r="A467" s="35"/>
      <c r="B467" s="36"/>
      <c r="C467" s="37"/>
      <c r="D467" s="221" t="s">
        <v>139</v>
      </c>
      <c r="E467" s="37"/>
      <c r="F467" s="222" t="s">
        <v>711</v>
      </c>
      <c r="G467" s="37"/>
      <c r="H467" s="37"/>
      <c r="I467" s="223"/>
      <c r="J467" s="37"/>
      <c r="K467" s="37"/>
      <c r="L467" s="41"/>
      <c r="M467" s="224"/>
      <c r="N467" s="225"/>
      <c r="O467" s="88"/>
      <c r="P467" s="88"/>
      <c r="Q467" s="88"/>
      <c r="R467" s="88"/>
      <c r="S467" s="88"/>
      <c r="T467" s="89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4" t="s">
        <v>139</v>
      </c>
      <c r="AU467" s="14" t="s">
        <v>83</v>
      </c>
    </row>
    <row r="468" s="2" customFormat="1" ht="24.15" customHeight="1">
      <c r="A468" s="35"/>
      <c r="B468" s="36"/>
      <c r="C468" s="208" t="s">
        <v>713</v>
      </c>
      <c r="D468" s="208" t="s">
        <v>132</v>
      </c>
      <c r="E468" s="209" t="s">
        <v>714</v>
      </c>
      <c r="F468" s="210" t="s">
        <v>715</v>
      </c>
      <c r="G468" s="211" t="s">
        <v>135</v>
      </c>
      <c r="H468" s="212">
        <v>12.6</v>
      </c>
      <c r="I468" s="213"/>
      <c r="J468" s="214">
        <f>ROUND(I468*H468,2)</f>
        <v>0</v>
      </c>
      <c r="K468" s="210" t="s">
        <v>136</v>
      </c>
      <c r="L468" s="41"/>
      <c r="M468" s="215" t="s">
        <v>1</v>
      </c>
      <c r="N468" s="216" t="s">
        <v>41</v>
      </c>
      <c r="O468" s="88"/>
      <c r="P468" s="217">
        <f>O468*H468</f>
        <v>0</v>
      </c>
      <c r="Q468" s="217">
        <v>2.5122534999999999</v>
      </c>
      <c r="R468" s="217">
        <f>Q468*H468</f>
        <v>31.654394099999998</v>
      </c>
      <c r="S468" s="217">
        <v>0</v>
      </c>
      <c r="T468" s="218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19" t="s">
        <v>137</v>
      </c>
      <c r="AT468" s="219" t="s">
        <v>132</v>
      </c>
      <c r="AU468" s="219" t="s">
        <v>83</v>
      </c>
      <c r="AY468" s="14" t="s">
        <v>130</v>
      </c>
      <c r="BE468" s="220">
        <f>IF(N468="základní",J468,0)</f>
        <v>0</v>
      </c>
      <c r="BF468" s="220">
        <f>IF(N468="snížená",J468,0)</f>
        <v>0</v>
      </c>
      <c r="BG468" s="220">
        <f>IF(N468="zákl. přenesená",J468,0)</f>
        <v>0</v>
      </c>
      <c r="BH468" s="220">
        <f>IF(N468="sníž. přenesená",J468,0)</f>
        <v>0</v>
      </c>
      <c r="BI468" s="220">
        <f>IF(N468="nulová",J468,0)</f>
        <v>0</v>
      </c>
      <c r="BJ468" s="14" t="s">
        <v>81</v>
      </c>
      <c r="BK468" s="220">
        <f>ROUND(I468*H468,2)</f>
        <v>0</v>
      </c>
      <c r="BL468" s="14" t="s">
        <v>137</v>
      </c>
      <c r="BM468" s="219" t="s">
        <v>716</v>
      </c>
    </row>
    <row r="469" s="2" customFormat="1">
      <c r="A469" s="35"/>
      <c r="B469" s="36"/>
      <c r="C469" s="37"/>
      <c r="D469" s="221" t="s">
        <v>139</v>
      </c>
      <c r="E469" s="37"/>
      <c r="F469" s="222" t="s">
        <v>715</v>
      </c>
      <c r="G469" s="37"/>
      <c r="H469" s="37"/>
      <c r="I469" s="223"/>
      <c r="J469" s="37"/>
      <c r="K469" s="37"/>
      <c r="L469" s="41"/>
      <c r="M469" s="224"/>
      <c r="N469" s="225"/>
      <c r="O469" s="88"/>
      <c r="P469" s="88"/>
      <c r="Q469" s="88"/>
      <c r="R469" s="88"/>
      <c r="S469" s="88"/>
      <c r="T469" s="89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4" t="s">
        <v>139</v>
      </c>
      <c r="AU469" s="14" t="s">
        <v>83</v>
      </c>
    </row>
    <row r="470" s="2" customFormat="1">
      <c r="A470" s="35"/>
      <c r="B470" s="36"/>
      <c r="C470" s="37"/>
      <c r="D470" s="226" t="s">
        <v>140</v>
      </c>
      <c r="E470" s="37"/>
      <c r="F470" s="227" t="s">
        <v>717</v>
      </c>
      <c r="G470" s="37"/>
      <c r="H470" s="37"/>
      <c r="I470" s="223"/>
      <c r="J470" s="37"/>
      <c r="K470" s="37"/>
      <c r="L470" s="41"/>
      <c r="M470" s="224"/>
      <c r="N470" s="225"/>
      <c r="O470" s="88"/>
      <c r="P470" s="88"/>
      <c r="Q470" s="88"/>
      <c r="R470" s="88"/>
      <c r="S470" s="88"/>
      <c r="T470" s="89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4" t="s">
        <v>140</v>
      </c>
      <c r="AU470" s="14" t="s">
        <v>83</v>
      </c>
    </row>
    <row r="471" s="2" customFormat="1">
      <c r="A471" s="35"/>
      <c r="B471" s="36"/>
      <c r="C471" s="37"/>
      <c r="D471" s="221" t="s">
        <v>186</v>
      </c>
      <c r="E471" s="37"/>
      <c r="F471" s="238" t="s">
        <v>718</v>
      </c>
      <c r="G471" s="37"/>
      <c r="H471" s="37"/>
      <c r="I471" s="223"/>
      <c r="J471" s="37"/>
      <c r="K471" s="37"/>
      <c r="L471" s="41"/>
      <c r="M471" s="224"/>
      <c r="N471" s="225"/>
      <c r="O471" s="88"/>
      <c r="P471" s="88"/>
      <c r="Q471" s="88"/>
      <c r="R471" s="88"/>
      <c r="S471" s="88"/>
      <c r="T471" s="89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4" t="s">
        <v>186</v>
      </c>
      <c r="AU471" s="14" t="s">
        <v>83</v>
      </c>
    </row>
    <row r="472" s="2" customFormat="1" ht="16.5" customHeight="1">
      <c r="A472" s="35"/>
      <c r="B472" s="36"/>
      <c r="C472" s="208" t="s">
        <v>719</v>
      </c>
      <c r="D472" s="208" t="s">
        <v>132</v>
      </c>
      <c r="E472" s="209" t="s">
        <v>720</v>
      </c>
      <c r="F472" s="210" t="s">
        <v>721</v>
      </c>
      <c r="G472" s="211" t="s">
        <v>283</v>
      </c>
      <c r="H472" s="212">
        <v>40</v>
      </c>
      <c r="I472" s="213"/>
      <c r="J472" s="214">
        <f>ROUND(I472*H472,2)</f>
        <v>0</v>
      </c>
      <c r="K472" s="210" t="s">
        <v>1</v>
      </c>
      <c r="L472" s="41"/>
      <c r="M472" s="215" t="s">
        <v>1</v>
      </c>
      <c r="N472" s="216" t="s">
        <v>41</v>
      </c>
      <c r="O472" s="88"/>
      <c r="P472" s="217">
        <f>O472*H472</f>
        <v>0</v>
      </c>
      <c r="Q472" s="217">
        <v>2.5122499999999999</v>
      </c>
      <c r="R472" s="217">
        <f>Q472*H472</f>
        <v>100.49</v>
      </c>
      <c r="S472" s="217">
        <v>0</v>
      </c>
      <c r="T472" s="218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19" t="s">
        <v>137</v>
      </c>
      <c r="AT472" s="219" t="s">
        <v>132</v>
      </c>
      <c r="AU472" s="219" t="s">
        <v>83</v>
      </c>
      <c r="AY472" s="14" t="s">
        <v>130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14" t="s">
        <v>81</v>
      </c>
      <c r="BK472" s="220">
        <f>ROUND(I472*H472,2)</f>
        <v>0</v>
      </c>
      <c r="BL472" s="14" t="s">
        <v>137</v>
      </c>
      <c r="BM472" s="219" t="s">
        <v>722</v>
      </c>
    </row>
    <row r="473" s="2" customFormat="1">
      <c r="A473" s="35"/>
      <c r="B473" s="36"/>
      <c r="C473" s="37"/>
      <c r="D473" s="221" t="s">
        <v>139</v>
      </c>
      <c r="E473" s="37"/>
      <c r="F473" s="222" t="s">
        <v>721</v>
      </c>
      <c r="G473" s="37"/>
      <c r="H473" s="37"/>
      <c r="I473" s="223"/>
      <c r="J473" s="37"/>
      <c r="K473" s="37"/>
      <c r="L473" s="41"/>
      <c r="M473" s="224"/>
      <c r="N473" s="225"/>
      <c r="O473" s="88"/>
      <c r="P473" s="88"/>
      <c r="Q473" s="88"/>
      <c r="R473" s="88"/>
      <c r="S473" s="88"/>
      <c r="T473" s="89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4" t="s">
        <v>139</v>
      </c>
      <c r="AU473" s="14" t="s">
        <v>83</v>
      </c>
    </row>
    <row r="474" s="2" customFormat="1">
      <c r="A474" s="35"/>
      <c r="B474" s="36"/>
      <c r="C474" s="37"/>
      <c r="D474" s="221" t="s">
        <v>186</v>
      </c>
      <c r="E474" s="37"/>
      <c r="F474" s="238" t="s">
        <v>718</v>
      </c>
      <c r="G474" s="37"/>
      <c r="H474" s="37"/>
      <c r="I474" s="223"/>
      <c r="J474" s="37"/>
      <c r="K474" s="37"/>
      <c r="L474" s="41"/>
      <c r="M474" s="224"/>
      <c r="N474" s="225"/>
      <c r="O474" s="88"/>
      <c r="P474" s="88"/>
      <c r="Q474" s="88"/>
      <c r="R474" s="88"/>
      <c r="S474" s="88"/>
      <c r="T474" s="89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4" t="s">
        <v>186</v>
      </c>
      <c r="AU474" s="14" t="s">
        <v>83</v>
      </c>
    </row>
    <row r="475" s="2" customFormat="1" ht="16.5" customHeight="1">
      <c r="A475" s="35"/>
      <c r="B475" s="36"/>
      <c r="C475" s="208" t="s">
        <v>723</v>
      </c>
      <c r="D475" s="208" t="s">
        <v>132</v>
      </c>
      <c r="E475" s="209" t="s">
        <v>724</v>
      </c>
      <c r="F475" s="210" t="s">
        <v>725</v>
      </c>
      <c r="G475" s="211" t="s">
        <v>283</v>
      </c>
      <c r="H475" s="212">
        <v>35.759999999999998</v>
      </c>
      <c r="I475" s="213"/>
      <c r="J475" s="214">
        <f>ROUND(I475*H475,2)</f>
        <v>0</v>
      </c>
      <c r="K475" s="210" t="s">
        <v>136</v>
      </c>
      <c r="L475" s="41"/>
      <c r="M475" s="215" t="s">
        <v>1</v>
      </c>
      <c r="N475" s="216" t="s">
        <v>41</v>
      </c>
      <c r="O475" s="88"/>
      <c r="P475" s="217">
        <f>O475*H475</f>
        <v>0</v>
      </c>
      <c r="Q475" s="217">
        <v>1.2950000000000001E-06</v>
      </c>
      <c r="R475" s="217">
        <f>Q475*H475</f>
        <v>4.63092E-05</v>
      </c>
      <c r="S475" s="217">
        <v>0</v>
      </c>
      <c r="T475" s="218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19" t="s">
        <v>137</v>
      </c>
      <c r="AT475" s="219" t="s">
        <v>132</v>
      </c>
      <c r="AU475" s="219" t="s">
        <v>83</v>
      </c>
      <c r="AY475" s="14" t="s">
        <v>130</v>
      </c>
      <c r="BE475" s="220">
        <f>IF(N475="základní",J475,0)</f>
        <v>0</v>
      </c>
      <c r="BF475" s="220">
        <f>IF(N475="snížená",J475,0)</f>
        <v>0</v>
      </c>
      <c r="BG475" s="220">
        <f>IF(N475="zákl. přenesená",J475,0)</f>
        <v>0</v>
      </c>
      <c r="BH475" s="220">
        <f>IF(N475="sníž. přenesená",J475,0)</f>
        <v>0</v>
      </c>
      <c r="BI475" s="220">
        <f>IF(N475="nulová",J475,0)</f>
        <v>0</v>
      </c>
      <c r="BJ475" s="14" t="s">
        <v>81</v>
      </c>
      <c r="BK475" s="220">
        <f>ROUND(I475*H475,2)</f>
        <v>0</v>
      </c>
      <c r="BL475" s="14" t="s">
        <v>137</v>
      </c>
      <c r="BM475" s="219" t="s">
        <v>726</v>
      </c>
    </row>
    <row r="476" s="2" customFormat="1">
      <c r="A476" s="35"/>
      <c r="B476" s="36"/>
      <c r="C476" s="37"/>
      <c r="D476" s="221" t="s">
        <v>139</v>
      </c>
      <c r="E476" s="37"/>
      <c r="F476" s="222" t="s">
        <v>725</v>
      </c>
      <c r="G476" s="37"/>
      <c r="H476" s="37"/>
      <c r="I476" s="223"/>
      <c r="J476" s="37"/>
      <c r="K476" s="37"/>
      <c r="L476" s="41"/>
      <c r="M476" s="224"/>
      <c r="N476" s="225"/>
      <c r="O476" s="88"/>
      <c r="P476" s="88"/>
      <c r="Q476" s="88"/>
      <c r="R476" s="88"/>
      <c r="S476" s="88"/>
      <c r="T476" s="89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4" t="s">
        <v>139</v>
      </c>
      <c r="AU476" s="14" t="s">
        <v>83</v>
      </c>
    </row>
    <row r="477" s="2" customFormat="1">
      <c r="A477" s="35"/>
      <c r="B477" s="36"/>
      <c r="C477" s="37"/>
      <c r="D477" s="226" t="s">
        <v>140</v>
      </c>
      <c r="E477" s="37"/>
      <c r="F477" s="227" t="s">
        <v>727</v>
      </c>
      <c r="G477" s="37"/>
      <c r="H477" s="37"/>
      <c r="I477" s="223"/>
      <c r="J477" s="37"/>
      <c r="K477" s="37"/>
      <c r="L477" s="41"/>
      <c r="M477" s="224"/>
      <c r="N477" s="225"/>
      <c r="O477" s="88"/>
      <c r="P477" s="88"/>
      <c r="Q477" s="88"/>
      <c r="R477" s="88"/>
      <c r="S477" s="88"/>
      <c r="T477" s="89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4" t="s">
        <v>140</v>
      </c>
      <c r="AU477" s="14" t="s">
        <v>83</v>
      </c>
    </row>
    <row r="478" s="2" customFormat="1" ht="21.75" customHeight="1">
      <c r="A478" s="35"/>
      <c r="B478" s="36"/>
      <c r="C478" s="208" t="s">
        <v>728</v>
      </c>
      <c r="D478" s="208" t="s">
        <v>132</v>
      </c>
      <c r="E478" s="209" t="s">
        <v>729</v>
      </c>
      <c r="F478" s="210" t="s">
        <v>730</v>
      </c>
      <c r="G478" s="211" t="s">
        <v>218</v>
      </c>
      <c r="H478" s="212">
        <v>1</v>
      </c>
      <c r="I478" s="213"/>
      <c r="J478" s="214">
        <f>ROUND(I478*H478,2)</f>
        <v>0</v>
      </c>
      <c r="K478" s="210" t="s">
        <v>136</v>
      </c>
      <c r="L478" s="41"/>
      <c r="M478" s="215" t="s">
        <v>1</v>
      </c>
      <c r="N478" s="216" t="s">
        <v>41</v>
      </c>
      <c r="O478" s="88"/>
      <c r="P478" s="217">
        <f>O478*H478</f>
        <v>0</v>
      </c>
      <c r="Q478" s="217">
        <v>0</v>
      </c>
      <c r="R478" s="217">
        <f>Q478*H478</f>
        <v>0</v>
      </c>
      <c r="S478" s="217">
        <v>0.28499999999999998</v>
      </c>
      <c r="T478" s="218">
        <f>S478*H478</f>
        <v>0.28499999999999998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19" t="s">
        <v>137</v>
      </c>
      <c r="AT478" s="219" t="s">
        <v>132</v>
      </c>
      <c r="AU478" s="219" t="s">
        <v>83</v>
      </c>
      <c r="AY478" s="14" t="s">
        <v>130</v>
      </c>
      <c r="BE478" s="220">
        <f>IF(N478="základní",J478,0)</f>
        <v>0</v>
      </c>
      <c r="BF478" s="220">
        <f>IF(N478="snížená",J478,0)</f>
        <v>0</v>
      </c>
      <c r="BG478" s="220">
        <f>IF(N478="zákl. přenesená",J478,0)</f>
        <v>0</v>
      </c>
      <c r="BH478" s="220">
        <f>IF(N478="sníž. přenesená",J478,0)</f>
        <v>0</v>
      </c>
      <c r="BI478" s="220">
        <f>IF(N478="nulová",J478,0)</f>
        <v>0</v>
      </c>
      <c r="BJ478" s="14" t="s">
        <v>81</v>
      </c>
      <c r="BK478" s="220">
        <f>ROUND(I478*H478,2)</f>
        <v>0</v>
      </c>
      <c r="BL478" s="14" t="s">
        <v>137</v>
      </c>
      <c r="BM478" s="219" t="s">
        <v>731</v>
      </c>
    </row>
    <row r="479" s="2" customFormat="1">
      <c r="A479" s="35"/>
      <c r="B479" s="36"/>
      <c r="C479" s="37"/>
      <c r="D479" s="221" t="s">
        <v>139</v>
      </c>
      <c r="E479" s="37"/>
      <c r="F479" s="222" t="s">
        <v>730</v>
      </c>
      <c r="G479" s="37"/>
      <c r="H479" s="37"/>
      <c r="I479" s="223"/>
      <c r="J479" s="37"/>
      <c r="K479" s="37"/>
      <c r="L479" s="41"/>
      <c r="M479" s="224"/>
      <c r="N479" s="225"/>
      <c r="O479" s="88"/>
      <c r="P479" s="88"/>
      <c r="Q479" s="88"/>
      <c r="R479" s="88"/>
      <c r="S479" s="88"/>
      <c r="T479" s="89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4" t="s">
        <v>139</v>
      </c>
      <c r="AU479" s="14" t="s">
        <v>83</v>
      </c>
    </row>
    <row r="480" s="2" customFormat="1">
      <c r="A480" s="35"/>
      <c r="B480" s="36"/>
      <c r="C480" s="37"/>
      <c r="D480" s="226" t="s">
        <v>140</v>
      </c>
      <c r="E480" s="37"/>
      <c r="F480" s="227" t="s">
        <v>732</v>
      </c>
      <c r="G480" s="37"/>
      <c r="H480" s="37"/>
      <c r="I480" s="223"/>
      <c r="J480" s="37"/>
      <c r="K480" s="37"/>
      <c r="L480" s="41"/>
      <c r="M480" s="224"/>
      <c r="N480" s="225"/>
      <c r="O480" s="88"/>
      <c r="P480" s="88"/>
      <c r="Q480" s="88"/>
      <c r="R480" s="88"/>
      <c r="S480" s="88"/>
      <c r="T480" s="89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4" t="s">
        <v>140</v>
      </c>
      <c r="AU480" s="14" t="s">
        <v>83</v>
      </c>
    </row>
    <row r="481" s="12" customFormat="1" ht="22.8" customHeight="1">
      <c r="A481" s="12"/>
      <c r="B481" s="192"/>
      <c r="C481" s="193"/>
      <c r="D481" s="194" t="s">
        <v>75</v>
      </c>
      <c r="E481" s="206" t="s">
        <v>733</v>
      </c>
      <c r="F481" s="206" t="s">
        <v>734</v>
      </c>
      <c r="G481" s="193"/>
      <c r="H481" s="193"/>
      <c r="I481" s="196"/>
      <c r="J481" s="207">
        <f>BK481</f>
        <v>0</v>
      </c>
      <c r="K481" s="193"/>
      <c r="L481" s="198"/>
      <c r="M481" s="199"/>
      <c r="N481" s="200"/>
      <c r="O481" s="200"/>
      <c r="P481" s="201">
        <f>SUM(P482:P487)</f>
        <v>0</v>
      </c>
      <c r="Q481" s="200"/>
      <c r="R481" s="201">
        <f>SUM(R482:R487)</f>
        <v>0</v>
      </c>
      <c r="S481" s="200"/>
      <c r="T481" s="202">
        <f>SUM(T482:T487)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03" t="s">
        <v>81</v>
      </c>
      <c r="AT481" s="204" t="s">
        <v>75</v>
      </c>
      <c r="AU481" s="204" t="s">
        <v>81</v>
      </c>
      <c r="AY481" s="203" t="s">
        <v>130</v>
      </c>
      <c r="BK481" s="205">
        <f>SUM(BK482:BK487)</f>
        <v>0</v>
      </c>
    </row>
    <row r="482" s="2" customFormat="1" ht="24.15" customHeight="1">
      <c r="A482" s="35"/>
      <c r="B482" s="36"/>
      <c r="C482" s="208" t="s">
        <v>735</v>
      </c>
      <c r="D482" s="208" t="s">
        <v>132</v>
      </c>
      <c r="E482" s="209" t="s">
        <v>736</v>
      </c>
      <c r="F482" s="210" t="s">
        <v>737</v>
      </c>
      <c r="G482" s="211" t="s">
        <v>163</v>
      </c>
      <c r="H482" s="212">
        <v>196.68700000000001</v>
      </c>
      <c r="I482" s="213"/>
      <c r="J482" s="214">
        <f>ROUND(I482*H482,2)</f>
        <v>0</v>
      </c>
      <c r="K482" s="210" t="s">
        <v>136</v>
      </c>
      <c r="L482" s="41"/>
      <c r="M482" s="215" t="s">
        <v>1</v>
      </c>
      <c r="N482" s="216" t="s">
        <v>41</v>
      </c>
      <c r="O482" s="88"/>
      <c r="P482" s="217">
        <f>O482*H482</f>
        <v>0</v>
      </c>
      <c r="Q482" s="217">
        <v>0</v>
      </c>
      <c r="R482" s="217">
        <f>Q482*H482</f>
        <v>0</v>
      </c>
      <c r="S482" s="217">
        <v>0</v>
      </c>
      <c r="T482" s="218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219" t="s">
        <v>137</v>
      </c>
      <c r="AT482" s="219" t="s">
        <v>132</v>
      </c>
      <c r="AU482" s="219" t="s">
        <v>83</v>
      </c>
      <c r="AY482" s="14" t="s">
        <v>130</v>
      </c>
      <c r="BE482" s="220">
        <f>IF(N482="základní",J482,0)</f>
        <v>0</v>
      </c>
      <c r="BF482" s="220">
        <f>IF(N482="snížená",J482,0)</f>
        <v>0</v>
      </c>
      <c r="BG482" s="220">
        <f>IF(N482="zákl. přenesená",J482,0)</f>
        <v>0</v>
      </c>
      <c r="BH482" s="220">
        <f>IF(N482="sníž. přenesená",J482,0)</f>
        <v>0</v>
      </c>
      <c r="BI482" s="220">
        <f>IF(N482="nulová",J482,0)</f>
        <v>0</v>
      </c>
      <c r="BJ482" s="14" t="s">
        <v>81</v>
      </c>
      <c r="BK482" s="220">
        <f>ROUND(I482*H482,2)</f>
        <v>0</v>
      </c>
      <c r="BL482" s="14" t="s">
        <v>137</v>
      </c>
      <c r="BM482" s="219" t="s">
        <v>738</v>
      </c>
    </row>
    <row r="483" s="2" customFormat="1">
      <c r="A483" s="35"/>
      <c r="B483" s="36"/>
      <c r="C483" s="37"/>
      <c r="D483" s="221" t="s">
        <v>139</v>
      </c>
      <c r="E483" s="37"/>
      <c r="F483" s="222" t="s">
        <v>737</v>
      </c>
      <c r="G483" s="37"/>
      <c r="H483" s="37"/>
      <c r="I483" s="223"/>
      <c r="J483" s="37"/>
      <c r="K483" s="37"/>
      <c r="L483" s="41"/>
      <c r="M483" s="224"/>
      <c r="N483" s="225"/>
      <c r="O483" s="88"/>
      <c r="P483" s="88"/>
      <c r="Q483" s="88"/>
      <c r="R483" s="88"/>
      <c r="S483" s="88"/>
      <c r="T483" s="89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T483" s="14" t="s">
        <v>139</v>
      </c>
      <c r="AU483" s="14" t="s">
        <v>83</v>
      </c>
    </row>
    <row r="484" s="2" customFormat="1">
      <c r="A484" s="35"/>
      <c r="B484" s="36"/>
      <c r="C484" s="37"/>
      <c r="D484" s="226" t="s">
        <v>140</v>
      </c>
      <c r="E484" s="37"/>
      <c r="F484" s="227" t="s">
        <v>739</v>
      </c>
      <c r="G484" s="37"/>
      <c r="H484" s="37"/>
      <c r="I484" s="223"/>
      <c r="J484" s="37"/>
      <c r="K484" s="37"/>
      <c r="L484" s="41"/>
      <c r="M484" s="224"/>
      <c r="N484" s="225"/>
      <c r="O484" s="88"/>
      <c r="P484" s="88"/>
      <c r="Q484" s="88"/>
      <c r="R484" s="88"/>
      <c r="S484" s="88"/>
      <c r="T484" s="89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4" t="s">
        <v>140</v>
      </c>
      <c r="AU484" s="14" t="s">
        <v>83</v>
      </c>
    </row>
    <row r="485" s="2" customFormat="1" ht="24.15" customHeight="1">
      <c r="A485" s="35"/>
      <c r="B485" s="36"/>
      <c r="C485" s="208" t="s">
        <v>740</v>
      </c>
      <c r="D485" s="208" t="s">
        <v>132</v>
      </c>
      <c r="E485" s="209" t="s">
        <v>741</v>
      </c>
      <c r="F485" s="210" t="s">
        <v>742</v>
      </c>
      <c r="G485" s="211" t="s">
        <v>163</v>
      </c>
      <c r="H485" s="212">
        <v>0.050999999999999997</v>
      </c>
      <c r="I485" s="213"/>
      <c r="J485" s="214">
        <f>ROUND(I485*H485,2)</f>
        <v>0</v>
      </c>
      <c r="K485" s="210" t="s">
        <v>136</v>
      </c>
      <c r="L485" s="41"/>
      <c r="M485" s="215" t="s">
        <v>1</v>
      </c>
      <c r="N485" s="216" t="s">
        <v>41</v>
      </c>
      <c r="O485" s="88"/>
      <c r="P485" s="217">
        <f>O485*H485</f>
        <v>0</v>
      </c>
      <c r="Q485" s="217">
        <v>0</v>
      </c>
      <c r="R485" s="217">
        <f>Q485*H485</f>
        <v>0</v>
      </c>
      <c r="S485" s="217">
        <v>0</v>
      </c>
      <c r="T485" s="218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19" t="s">
        <v>137</v>
      </c>
      <c r="AT485" s="219" t="s">
        <v>132</v>
      </c>
      <c r="AU485" s="219" t="s">
        <v>83</v>
      </c>
      <c r="AY485" s="14" t="s">
        <v>130</v>
      </c>
      <c r="BE485" s="220">
        <f>IF(N485="základní",J485,0)</f>
        <v>0</v>
      </c>
      <c r="BF485" s="220">
        <f>IF(N485="snížená",J485,0)</f>
        <v>0</v>
      </c>
      <c r="BG485" s="220">
        <f>IF(N485="zákl. přenesená",J485,0)</f>
        <v>0</v>
      </c>
      <c r="BH485" s="220">
        <f>IF(N485="sníž. přenesená",J485,0)</f>
        <v>0</v>
      </c>
      <c r="BI485" s="220">
        <f>IF(N485="nulová",J485,0)</f>
        <v>0</v>
      </c>
      <c r="BJ485" s="14" t="s">
        <v>81</v>
      </c>
      <c r="BK485" s="220">
        <f>ROUND(I485*H485,2)</f>
        <v>0</v>
      </c>
      <c r="BL485" s="14" t="s">
        <v>137</v>
      </c>
      <c r="BM485" s="219" t="s">
        <v>743</v>
      </c>
    </row>
    <row r="486" s="2" customFormat="1">
      <c r="A486" s="35"/>
      <c r="B486" s="36"/>
      <c r="C486" s="37"/>
      <c r="D486" s="221" t="s">
        <v>139</v>
      </c>
      <c r="E486" s="37"/>
      <c r="F486" s="222" t="s">
        <v>742</v>
      </c>
      <c r="G486" s="37"/>
      <c r="H486" s="37"/>
      <c r="I486" s="223"/>
      <c r="J486" s="37"/>
      <c r="K486" s="37"/>
      <c r="L486" s="41"/>
      <c r="M486" s="224"/>
      <c r="N486" s="225"/>
      <c r="O486" s="88"/>
      <c r="P486" s="88"/>
      <c r="Q486" s="88"/>
      <c r="R486" s="88"/>
      <c r="S486" s="88"/>
      <c r="T486" s="89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4" t="s">
        <v>139</v>
      </c>
      <c r="AU486" s="14" t="s">
        <v>83</v>
      </c>
    </row>
    <row r="487" s="2" customFormat="1">
      <c r="A487" s="35"/>
      <c r="B487" s="36"/>
      <c r="C487" s="37"/>
      <c r="D487" s="226" t="s">
        <v>140</v>
      </c>
      <c r="E487" s="37"/>
      <c r="F487" s="227" t="s">
        <v>744</v>
      </c>
      <c r="G487" s="37"/>
      <c r="H487" s="37"/>
      <c r="I487" s="223"/>
      <c r="J487" s="37"/>
      <c r="K487" s="37"/>
      <c r="L487" s="41"/>
      <c r="M487" s="224"/>
      <c r="N487" s="225"/>
      <c r="O487" s="88"/>
      <c r="P487" s="88"/>
      <c r="Q487" s="88"/>
      <c r="R487" s="88"/>
      <c r="S487" s="88"/>
      <c r="T487" s="89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4" t="s">
        <v>140</v>
      </c>
      <c r="AU487" s="14" t="s">
        <v>83</v>
      </c>
    </row>
    <row r="488" s="12" customFormat="1" ht="25.92" customHeight="1">
      <c r="A488" s="12"/>
      <c r="B488" s="192"/>
      <c r="C488" s="193"/>
      <c r="D488" s="194" t="s">
        <v>75</v>
      </c>
      <c r="E488" s="195" t="s">
        <v>745</v>
      </c>
      <c r="F488" s="195" t="s">
        <v>746</v>
      </c>
      <c r="G488" s="193"/>
      <c r="H488" s="193"/>
      <c r="I488" s="196"/>
      <c r="J488" s="197">
        <f>BK488</f>
        <v>0</v>
      </c>
      <c r="K488" s="193"/>
      <c r="L488" s="198"/>
      <c r="M488" s="199"/>
      <c r="N488" s="200"/>
      <c r="O488" s="200"/>
      <c r="P488" s="201">
        <f>P489+P503+P507+P516+P545+P548+P575</f>
        <v>0</v>
      </c>
      <c r="Q488" s="200"/>
      <c r="R488" s="201">
        <f>R489+R503+R507+R516+R545+R548+R575</f>
        <v>0.84129558925000003</v>
      </c>
      <c r="S488" s="200"/>
      <c r="T488" s="202">
        <f>T489+T503+T507+T516+T545+T548+T575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03" t="s">
        <v>83</v>
      </c>
      <c r="AT488" s="204" t="s">
        <v>75</v>
      </c>
      <c r="AU488" s="204" t="s">
        <v>76</v>
      </c>
      <c r="AY488" s="203" t="s">
        <v>130</v>
      </c>
      <c r="BK488" s="205">
        <f>BK489+BK503+BK507+BK516+BK545+BK548+BK575</f>
        <v>0</v>
      </c>
    </row>
    <row r="489" s="12" customFormat="1" ht="22.8" customHeight="1">
      <c r="A489" s="12"/>
      <c r="B489" s="192"/>
      <c r="C489" s="193"/>
      <c r="D489" s="194" t="s">
        <v>75</v>
      </c>
      <c r="E489" s="206" t="s">
        <v>747</v>
      </c>
      <c r="F489" s="206" t="s">
        <v>748</v>
      </c>
      <c r="G489" s="193"/>
      <c r="H489" s="193"/>
      <c r="I489" s="196"/>
      <c r="J489" s="207">
        <f>BK489</f>
        <v>0</v>
      </c>
      <c r="K489" s="193"/>
      <c r="L489" s="198"/>
      <c r="M489" s="199"/>
      <c r="N489" s="200"/>
      <c r="O489" s="200"/>
      <c r="P489" s="201">
        <f>SUM(P490:P502)</f>
        <v>0</v>
      </c>
      <c r="Q489" s="200"/>
      <c r="R489" s="201">
        <f>SUM(R490:R502)</f>
        <v>0.13925895225000001</v>
      </c>
      <c r="S489" s="200"/>
      <c r="T489" s="202">
        <f>SUM(T490:T502)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03" t="s">
        <v>83</v>
      </c>
      <c r="AT489" s="204" t="s">
        <v>75</v>
      </c>
      <c r="AU489" s="204" t="s">
        <v>81</v>
      </c>
      <c r="AY489" s="203" t="s">
        <v>130</v>
      </c>
      <c r="BK489" s="205">
        <f>SUM(BK490:BK502)</f>
        <v>0</v>
      </c>
    </row>
    <row r="490" s="2" customFormat="1" ht="24.15" customHeight="1">
      <c r="A490" s="35"/>
      <c r="B490" s="36"/>
      <c r="C490" s="208" t="s">
        <v>749</v>
      </c>
      <c r="D490" s="208" t="s">
        <v>132</v>
      </c>
      <c r="E490" s="209" t="s">
        <v>750</v>
      </c>
      <c r="F490" s="210" t="s">
        <v>751</v>
      </c>
      <c r="G490" s="211" t="s">
        <v>201</v>
      </c>
      <c r="H490" s="212">
        <v>19.913</v>
      </c>
      <c r="I490" s="213"/>
      <c r="J490" s="214">
        <f>ROUND(I490*H490,2)</f>
        <v>0</v>
      </c>
      <c r="K490" s="210" t="s">
        <v>136</v>
      </c>
      <c r="L490" s="41"/>
      <c r="M490" s="215" t="s">
        <v>1</v>
      </c>
      <c r="N490" s="216" t="s">
        <v>41</v>
      </c>
      <c r="O490" s="88"/>
      <c r="P490" s="217">
        <f>O490*H490</f>
        <v>0</v>
      </c>
      <c r="Q490" s="217">
        <v>0</v>
      </c>
      <c r="R490" s="217">
        <f>Q490*H490</f>
        <v>0</v>
      </c>
      <c r="S490" s="217">
        <v>0</v>
      </c>
      <c r="T490" s="218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19" t="s">
        <v>205</v>
      </c>
      <c r="AT490" s="219" t="s">
        <v>132</v>
      </c>
      <c r="AU490" s="219" t="s">
        <v>83</v>
      </c>
      <c r="AY490" s="14" t="s">
        <v>130</v>
      </c>
      <c r="BE490" s="220">
        <f>IF(N490="základní",J490,0)</f>
        <v>0</v>
      </c>
      <c r="BF490" s="220">
        <f>IF(N490="snížená",J490,0)</f>
        <v>0</v>
      </c>
      <c r="BG490" s="220">
        <f>IF(N490="zákl. přenesená",J490,0)</f>
        <v>0</v>
      </c>
      <c r="BH490" s="220">
        <f>IF(N490="sníž. přenesená",J490,0)</f>
        <v>0</v>
      </c>
      <c r="BI490" s="220">
        <f>IF(N490="nulová",J490,0)</f>
        <v>0</v>
      </c>
      <c r="BJ490" s="14" t="s">
        <v>81</v>
      </c>
      <c r="BK490" s="220">
        <f>ROUND(I490*H490,2)</f>
        <v>0</v>
      </c>
      <c r="BL490" s="14" t="s">
        <v>205</v>
      </c>
      <c r="BM490" s="219" t="s">
        <v>752</v>
      </c>
    </row>
    <row r="491" s="2" customFormat="1">
      <c r="A491" s="35"/>
      <c r="B491" s="36"/>
      <c r="C491" s="37"/>
      <c r="D491" s="221" t="s">
        <v>139</v>
      </c>
      <c r="E491" s="37"/>
      <c r="F491" s="222" t="s">
        <v>751</v>
      </c>
      <c r="G491" s="37"/>
      <c r="H491" s="37"/>
      <c r="I491" s="223"/>
      <c r="J491" s="37"/>
      <c r="K491" s="37"/>
      <c r="L491" s="41"/>
      <c r="M491" s="224"/>
      <c r="N491" s="225"/>
      <c r="O491" s="88"/>
      <c r="P491" s="88"/>
      <c r="Q491" s="88"/>
      <c r="R491" s="88"/>
      <c r="S491" s="88"/>
      <c r="T491" s="89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4" t="s">
        <v>139</v>
      </c>
      <c r="AU491" s="14" t="s">
        <v>83</v>
      </c>
    </row>
    <row r="492" s="2" customFormat="1">
      <c r="A492" s="35"/>
      <c r="B492" s="36"/>
      <c r="C492" s="37"/>
      <c r="D492" s="226" t="s">
        <v>140</v>
      </c>
      <c r="E492" s="37"/>
      <c r="F492" s="227" t="s">
        <v>753</v>
      </c>
      <c r="G492" s="37"/>
      <c r="H492" s="37"/>
      <c r="I492" s="223"/>
      <c r="J492" s="37"/>
      <c r="K492" s="37"/>
      <c r="L492" s="41"/>
      <c r="M492" s="224"/>
      <c r="N492" s="225"/>
      <c r="O492" s="88"/>
      <c r="P492" s="88"/>
      <c r="Q492" s="88"/>
      <c r="R492" s="88"/>
      <c r="S492" s="88"/>
      <c r="T492" s="89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4" t="s">
        <v>140</v>
      </c>
      <c r="AU492" s="14" t="s">
        <v>83</v>
      </c>
    </row>
    <row r="493" s="2" customFormat="1" ht="16.5" customHeight="1">
      <c r="A493" s="35"/>
      <c r="B493" s="36"/>
      <c r="C493" s="228" t="s">
        <v>754</v>
      </c>
      <c r="D493" s="228" t="s">
        <v>177</v>
      </c>
      <c r="E493" s="229" t="s">
        <v>755</v>
      </c>
      <c r="F493" s="230" t="s">
        <v>756</v>
      </c>
      <c r="G493" s="231" t="s">
        <v>163</v>
      </c>
      <c r="H493" s="232">
        <v>0.0060000000000000001</v>
      </c>
      <c r="I493" s="233"/>
      <c r="J493" s="234">
        <f>ROUND(I493*H493,2)</f>
        <v>0</v>
      </c>
      <c r="K493" s="230" t="s">
        <v>208</v>
      </c>
      <c r="L493" s="235"/>
      <c r="M493" s="236" t="s">
        <v>1</v>
      </c>
      <c r="N493" s="237" t="s">
        <v>41</v>
      </c>
      <c r="O493" s="88"/>
      <c r="P493" s="217">
        <f>O493*H493</f>
        <v>0</v>
      </c>
      <c r="Q493" s="217">
        <v>1</v>
      </c>
      <c r="R493" s="217">
        <f>Q493*H493</f>
        <v>0.0060000000000000001</v>
      </c>
      <c r="S493" s="217">
        <v>0</v>
      </c>
      <c r="T493" s="218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19" t="s">
        <v>286</v>
      </c>
      <c r="AT493" s="219" t="s">
        <v>177</v>
      </c>
      <c r="AU493" s="219" t="s">
        <v>83</v>
      </c>
      <c r="AY493" s="14" t="s">
        <v>130</v>
      </c>
      <c r="BE493" s="220">
        <f>IF(N493="základní",J493,0)</f>
        <v>0</v>
      </c>
      <c r="BF493" s="220">
        <f>IF(N493="snížená",J493,0)</f>
        <v>0</v>
      </c>
      <c r="BG493" s="220">
        <f>IF(N493="zákl. přenesená",J493,0)</f>
        <v>0</v>
      </c>
      <c r="BH493" s="220">
        <f>IF(N493="sníž. přenesená",J493,0)</f>
        <v>0</v>
      </c>
      <c r="BI493" s="220">
        <f>IF(N493="nulová",J493,0)</f>
        <v>0</v>
      </c>
      <c r="BJ493" s="14" t="s">
        <v>81</v>
      </c>
      <c r="BK493" s="220">
        <f>ROUND(I493*H493,2)</f>
        <v>0</v>
      </c>
      <c r="BL493" s="14" t="s">
        <v>205</v>
      </c>
      <c r="BM493" s="219" t="s">
        <v>757</v>
      </c>
    </row>
    <row r="494" s="2" customFormat="1">
      <c r="A494" s="35"/>
      <c r="B494" s="36"/>
      <c r="C494" s="37"/>
      <c r="D494" s="221" t="s">
        <v>139</v>
      </c>
      <c r="E494" s="37"/>
      <c r="F494" s="222" t="s">
        <v>756</v>
      </c>
      <c r="G494" s="37"/>
      <c r="H494" s="37"/>
      <c r="I494" s="223"/>
      <c r="J494" s="37"/>
      <c r="K494" s="37"/>
      <c r="L494" s="41"/>
      <c r="M494" s="224"/>
      <c r="N494" s="225"/>
      <c r="O494" s="88"/>
      <c r="P494" s="88"/>
      <c r="Q494" s="88"/>
      <c r="R494" s="88"/>
      <c r="S494" s="88"/>
      <c r="T494" s="89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4" t="s">
        <v>139</v>
      </c>
      <c r="AU494" s="14" t="s">
        <v>83</v>
      </c>
    </row>
    <row r="495" s="2" customFormat="1" ht="24.15" customHeight="1">
      <c r="A495" s="35"/>
      <c r="B495" s="36"/>
      <c r="C495" s="208" t="s">
        <v>758</v>
      </c>
      <c r="D495" s="208" t="s">
        <v>132</v>
      </c>
      <c r="E495" s="209" t="s">
        <v>759</v>
      </c>
      <c r="F495" s="210" t="s">
        <v>760</v>
      </c>
      <c r="G495" s="211" t="s">
        <v>201</v>
      </c>
      <c r="H495" s="212">
        <v>19.913</v>
      </c>
      <c r="I495" s="213"/>
      <c r="J495" s="214">
        <f>ROUND(I495*H495,2)</f>
        <v>0</v>
      </c>
      <c r="K495" s="210" t="s">
        <v>136</v>
      </c>
      <c r="L495" s="41"/>
      <c r="M495" s="215" t="s">
        <v>1</v>
      </c>
      <c r="N495" s="216" t="s">
        <v>41</v>
      </c>
      <c r="O495" s="88"/>
      <c r="P495" s="217">
        <f>O495*H495</f>
        <v>0</v>
      </c>
      <c r="Q495" s="217">
        <v>0.00039825</v>
      </c>
      <c r="R495" s="217">
        <f>Q495*H495</f>
        <v>0.0079303522499999998</v>
      </c>
      <c r="S495" s="217">
        <v>0</v>
      </c>
      <c r="T495" s="218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19" t="s">
        <v>205</v>
      </c>
      <c r="AT495" s="219" t="s">
        <v>132</v>
      </c>
      <c r="AU495" s="219" t="s">
        <v>83</v>
      </c>
      <c r="AY495" s="14" t="s">
        <v>130</v>
      </c>
      <c r="BE495" s="220">
        <f>IF(N495="základní",J495,0)</f>
        <v>0</v>
      </c>
      <c r="BF495" s="220">
        <f>IF(N495="snížená",J495,0)</f>
        <v>0</v>
      </c>
      <c r="BG495" s="220">
        <f>IF(N495="zákl. přenesená",J495,0)</f>
        <v>0</v>
      </c>
      <c r="BH495" s="220">
        <f>IF(N495="sníž. přenesená",J495,0)</f>
        <v>0</v>
      </c>
      <c r="BI495" s="220">
        <f>IF(N495="nulová",J495,0)</f>
        <v>0</v>
      </c>
      <c r="BJ495" s="14" t="s">
        <v>81</v>
      </c>
      <c r="BK495" s="220">
        <f>ROUND(I495*H495,2)</f>
        <v>0</v>
      </c>
      <c r="BL495" s="14" t="s">
        <v>205</v>
      </c>
      <c r="BM495" s="219" t="s">
        <v>761</v>
      </c>
    </row>
    <row r="496" s="2" customFormat="1">
      <c r="A496" s="35"/>
      <c r="B496" s="36"/>
      <c r="C496" s="37"/>
      <c r="D496" s="221" t="s">
        <v>139</v>
      </c>
      <c r="E496" s="37"/>
      <c r="F496" s="222" t="s">
        <v>760</v>
      </c>
      <c r="G496" s="37"/>
      <c r="H496" s="37"/>
      <c r="I496" s="223"/>
      <c r="J496" s="37"/>
      <c r="K496" s="37"/>
      <c r="L496" s="41"/>
      <c r="M496" s="224"/>
      <c r="N496" s="225"/>
      <c r="O496" s="88"/>
      <c r="P496" s="88"/>
      <c r="Q496" s="88"/>
      <c r="R496" s="88"/>
      <c r="S496" s="88"/>
      <c r="T496" s="89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T496" s="14" t="s">
        <v>139</v>
      </c>
      <c r="AU496" s="14" t="s">
        <v>83</v>
      </c>
    </row>
    <row r="497" s="2" customFormat="1">
      <c r="A497" s="35"/>
      <c r="B497" s="36"/>
      <c r="C497" s="37"/>
      <c r="D497" s="226" t="s">
        <v>140</v>
      </c>
      <c r="E497" s="37"/>
      <c r="F497" s="227" t="s">
        <v>762</v>
      </c>
      <c r="G497" s="37"/>
      <c r="H497" s="37"/>
      <c r="I497" s="223"/>
      <c r="J497" s="37"/>
      <c r="K497" s="37"/>
      <c r="L497" s="41"/>
      <c r="M497" s="224"/>
      <c r="N497" s="225"/>
      <c r="O497" s="88"/>
      <c r="P497" s="88"/>
      <c r="Q497" s="88"/>
      <c r="R497" s="88"/>
      <c r="S497" s="88"/>
      <c r="T497" s="89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T497" s="14" t="s">
        <v>140</v>
      </c>
      <c r="AU497" s="14" t="s">
        <v>83</v>
      </c>
    </row>
    <row r="498" s="2" customFormat="1" ht="49.05" customHeight="1">
      <c r="A498" s="35"/>
      <c r="B498" s="36"/>
      <c r="C498" s="228" t="s">
        <v>763</v>
      </c>
      <c r="D498" s="228" t="s">
        <v>177</v>
      </c>
      <c r="E498" s="229" t="s">
        <v>764</v>
      </c>
      <c r="F498" s="230" t="s">
        <v>765</v>
      </c>
      <c r="G498" s="231" t="s">
        <v>201</v>
      </c>
      <c r="H498" s="232">
        <v>23.209</v>
      </c>
      <c r="I498" s="233"/>
      <c r="J498" s="234">
        <f>ROUND(I498*H498,2)</f>
        <v>0</v>
      </c>
      <c r="K498" s="230" t="s">
        <v>136</v>
      </c>
      <c r="L498" s="235"/>
      <c r="M498" s="236" t="s">
        <v>1</v>
      </c>
      <c r="N498" s="237" t="s">
        <v>41</v>
      </c>
      <c r="O498" s="88"/>
      <c r="P498" s="217">
        <f>O498*H498</f>
        <v>0</v>
      </c>
      <c r="Q498" s="217">
        <v>0.0054000000000000003</v>
      </c>
      <c r="R498" s="217">
        <f>Q498*H498</f>
        <v>0.12532860000000001</v>
      </c>
      <c r="S498" s="217">
        <v>0</v>
      </c>
      <c r="T498" s="218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19" t="s">
        <v>286</v>
      </c>
      <c r="AT498" s="219" t="s">
        <v>177</v>
      </c>
      <c r="AU498" s="219" t="s">
        <v>83</v>
      </c>
      <c r="AY498" s="14" t="s">
        <v>130</v>
      </c>
      <c r="BE498" s="220">
        <f>IF(N498="základní",J498,0)</f>
        <v>0</v>
      </c>
      <c r="BF498" s="220">
        <f>IF(N498="snížená",J498,0)</f>
        <v>0</v>
      </c>
      <c r="BG498" s="220">
        <f>IF(N498="zákl. přenesená",J498,0)</f>
        <v>0</v>
      </c>
      <c r="BH498" s="220">
        <f>IF(N498="sníž. přenesená",J498,0)</f>
        <v>0</v>
      </c>
      <c r="BI498" s="220">
        <f>IF(N498="nulová",J498,0)</f>
        <v>0</v>
      </c>
      <c r="BJ498" s="14" t="s">
        <v>81</v>
      </c>
      <c r="BK498" s="220">
        <f>ROUND(I498*H498,2)</f>
        <v>0</v>
      </c>
      <c r="BL498" s="14" t="s">
        <v>205</v>
      </c>
      <c r="BM498" s="219" t="s">
        <v>766</v>
      </c>
    </row>
    <row r="499" s="2" customFormat="1">
      <c r="A499" s="35"/>
      <c r="B499" s="36"/>
      <c r="C499" s="37"/>
      <c r="D499" s="221" t="s">
        <v>139</v>
      </c>
      <c r="E499" s="37"/>
      <c r="F499" s="222" t="s">
        <v>765</v>
      </c>
      <c r="G499" s="37"/>
      <c r="H499" s="37"/>
      <c r="I499" s="223"/>
      <c r="J499" s="37"/>
      <c r="K499" s="37"/>
      <c r="L499" s="41"/>
      <c r="M499" s="224"/>
      <c r="N499" s="225"/>
      <c r="O499" s="88"/>
      <c r="P499" s="88"/>
      <c r="Q499" s="88"/>
      <c r="R499" s="88"/>
      <c r="S499" s="88"/>
      <c r="T499" s="89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4" t="s">
        <v>139</v>
      </c>
      <c r="AU499" s="14" t="s">
        <v>83</v>
      </c>
    </row>
    <row r="500" s="2" customFormat="1" ht="24.15" customHeight="1">
      <c r="A500" s="35"/>
      <c r="B500" s="36"/>
      <c r="C500" s="208" t="s">
        <v>767</v>
      </c>
      <c r="D500" s="208" t="s">
        <v>132</v>
      </c>
      <c r="E500" s="209" t="s">
        <v>768</v>
      </c>
      <c r="F500" s="210" t="s">
        <v>769</v>
      </c>
      <c r="G500" s="211" t="s">
        <v>163</v>
      </c>
      <c r="H500" s="212">
        <v>0.13900000000000001</v>
      </c>
      <c r="I500" s="213"/>
      <c r="J500" s="214">
        <f>ROUND(I500*H500,2)</f>
        <v>0</v>
      </c>
      <c r="K500" s="210" t="s">
        <v>136</v>
      </c>
      <c r="L500" s="41"/>
      <c r="M500" s="215" t="s">
        <v>1</v>
      </c>
      <c r="N500" s="216" t="s">
        <v>41</v>
      </c>
      <c r="O500" s="88"/>
      <c r="P500" s="217">
        <f>O500*H500</f>
        <v>0</v>
      </c>
      <c r="Q500" s="217">
        <v>0</v>
      </c>
      <c r="R500" s="217">
        <f>Q500*H500</f>
        <v>0</v>
      </c>
      <c r="S500" s="217">
        <v>0</v>
      </c>
      <c r="T500" s="218">
        <f>S500*H500</f>
        <v>0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R500" s="219" t="s">
        <v>205</v>
      </c>
      <c r="AT500" s="219" t="s">
        <v>132</v>
      </c>
      <c r="AU500" s="219" t="s">
        <v>83</v>
      </c>
      <c r="AY500" s="14" t="s">
        <v>130</v>
      </c>
      <c r="BE500" s="220">
        <f>IF(N500="základní",J500,0)</f>
        <v>0</v>
      </c>
      <c r="BF500" s="220">
        <f>IF(N500="snížená",J500,0)</f>
        <v>0</v>
      </c>
      <c r="BG500" s="220">
        <f>IF(N500="zákl. přenesená",J500,0)</f>
        <v>0</v>
      </c>
      <c r="BH500" s="220">
        <f>IF(N500="sníž. přenesená",J500,0)</f>
        <v>0</v>
      </c>
      <c r="BI500" s="220">
        <f>IF(N500="nulová",J500,0)</f>
        <v>0</v>
      </c>
      <c r="BJ500" s="14" t="s">
        <v>81</v>
      </c>
      <c r="BK500" s="220">
        <f>ROUND(I500*H500,2)</f>
        <v>0</v>
      </c>
      <c r="BL500" s="14" t="s">
        <v>205</v>
      </c>
      <c r="BM500" s="219" t="s">
        <v>770</v>
      </c>
    </row>
    <row r="501" s="2" customFormat="1">
      <c r="A501" s="35"/>
      <c r="B501" s="36"/>
      <c r="C501" s="37"/>
      <c r="D501" s="221" t="s">
        <v>139</v>
      </c>
      <c r="E501" s="37"/>
      <c r="F501" s="222" t="s">
        <v>769</v>
      </c>
      <c r="G501" s="37"/>
      <c r="H501" s="37"/>
      <c r="I501" s="223"/>
      <c r="J501" s="37"/>
      <c r="K501" s="37"/>
      <c r="L501" s="41"/>
      <c r="M501" s="224"/>
      <c r="N501" s="225"/>
      <c r="O501" s="88"/>
      <c r="P501" s="88"/>
      <c r="Q501" s="88"/>
      <c r="R501" s="88"/>
      <c r="S501" s="88"/>
      <c r="T501" s="89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T501" s="14" t="s">
        <v>139</v>
      </c>
      <c r="AU501" s="14" t="s">
        <v>83</v>
      </c>
    </row>
    <row r="502" s="2" customFormat="1">
      <c r="A502" s="35"/>
      <c r="B502" s="36"/>
      <c r="C502" s="37"/>
      <c r="D502" s="226" t="s">
        <v>140</v>
      </c>
      <c r="E502" s="37"/>
      <c r="F502" s="227" t="s">
        <v>771</v>
      </c>
      <c r="G502" s="37"/>
      <c r="H502" s="37"/>
      <c r="I502" s="223"/>
      <c r="J502" s="37"/>
      <c r="K502" s="37"/>
      <c r="L502" s="41"/>
      <c r="M502" s="224"/>
      <c r="N502" s="225"/>
      <c r="O502" s="88"/>
      <c r="P502" s="88"/>
      <c r="Q502" s="88"/>
      <c r="R502" s="88"/>
      <c r="S502" s="88"/>
      <c r="T502" s="89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4" t="s">
        <v>140</v>
      </c>
      <c r="AU502" s="14" t="s">
        <v>83</v>
      </c>
    </row>
    <row r="503" s="12" customFormat="1" ht="22.8" customHeight="1">
      <c r="A503" s="12"/>
      <c r="B503" s="192"/>
      <c r="C503" s="193"/>
      <c r="D503" s="194" t="s">
        <v>75</v>
      </c>
      <c r="E503" s="206" t="s">
        <v>772</v>
      </c>
      <c r="F503" s="206" t="s">
        <v>773</v>
      </c>
      <c r="G503" s="193"/>
      <c r="H503" s="193"/>
      <c r="I503" s="196"/>
      <c r="J503" s="207">
        <f>BK503</f>
        <v>0</v>
      </c>
      <c r="K503" s="193"/>
      <c r="L503" s="198"/>
      <c r="M503" s="199"/>
      <c r="N503" s="200"/>
      <c r="O503" s="200"/>
      <c r="P503" s="201">
        <f>SUM(P504:P506)</f>
        <v>0</v>
      </c>
      <c r="Q503" s="200"/>
      <c r="R503" s="201">
        <f>SUM(R504:R506)</f>
        <v>0</v>
      </c>
      <c r="S503" s="200"/>
      <c r="T503" s="202">
        <f>SUM(T504:T506)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3" t="s">
        <v>83</v>
      </c>
      <c r="AT503" s="204" t="s">
        <v>75</v>
      </c>
      <c r="AU503" s="204" t="s">
        <v>81</v>
      </c>
      <c r="AY503" s="203" t="s">
        <v>130</v>
      </c>
      <c r="BK503" s="205">
        <f>SUM(BK504:BK506)</f>
        <v>0</v>
      </c>
    </row>
    <row r="504" s="2" customFormat="1" ht="16.5" customHeight="1">
      <c r="A504" s="35"/>
      <c r="B504" s="36"/>
      <c r="C504" s="208" t="s">
        <v>774</v>
      </c>
      <c r="D504" s="208" t="s">
        <v>132</v>
      </c>
      <c r="E504" s="209" t="s">
        <v>775</v>
      </c>
      <c r="F504" s="210" t="s">
        <v>773</v>
      </c>
      <c r="G504" s="211" t="s">
        <v>201</v>
      </c>
      <c r="H504" s="212">
        <v>66</v>
      </c>
      <c r="I504" s="213"/>
      <c r="J504" s="214">
        <f>ROUND(I504*H504,2)</f>
        <v>0</v>
      </c>
      <c r="K504" s="210" t="s">
        <v>1</v>
      </c>
      <c r="L504" s="41"/>
      <c r="M504" s="215" t="s">
        <v>1</v>
      </c>
      <c r="N504" s="216" t="s">
        <v>41</v>
      </c>
      <c r="O504" s="88"/>
      <c r="P504" s="217">
        <f>O504*H504</f>
        <v>0</v>
      </c>
      <c r="Q504" s="217">
        <v>0</v>
      </c>
      <c r="R504" s="217">
        <f>Q504*H504</f>
        <v>0</v>
      </c>
      <c r="S504" s="217">
        <v>0</v>
      </c>
      <c r="T504" s="218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9" t="s">
        <v>205</v>
      </c>
      <c r="AT504" s="219" t="s">
        <v>132</v>
      </c>
      <c r="AU504" s="219" t="s">
        <v>83</v>
      </c>
      <c r="AY504" s="14" t="s">
        <v>130</v>
      </c>
      <c r="BE504" s="220">
        <f>IF(N504="základní",J504,0)</f>
        <v>0</v>
      </c>
      <c r="BF504" s="220">
        <f>IF(N504="snížená",J504,0)</f>
        <v>0</v>
      </c>
      <c r="BG504" s="220">
        <f>IF(N504="zákl. přenesená",J504,0)</f>
        <v>0</v>
      </c>
      <c r="BH504" s="220">
        <f>IF(N504="sníž. přenesená",J504,0)</f>
        <v>0</v>
      </c>
      <c r="BI504" s="220">
        <f>IF(N504="nulová",J504,0)</f>
        <v>0</v>
      </c>
      <c r="BJ504" s="14" t="s">
        <v>81</v>
      </c>
      <c r="BK504" s="220">
        <f>ROUND(I504*H504,2)</f>
        <v>0</v>
      </c>
      <c r="BL504" s="14" t="s">
        <v>205</v>
      </c>
      <c r="BM504" s="219" t="s">
        <v>776</v>
      </c>
    </row>
    <row r="505" s="2" customFormat="1">
      <c r="A505" s="35"/>
      <c r="B505" s="36"/>
      <c r="C505" s="37"/>
      <c r="D505" s="221" t="s">
        <v>139</v>
      </c>
      <c r="E505" s="37"/>
      <c r="F505" s="222" t="s">
        <v>777</v>
      </c>
      <c r="G505" s="37"/>
      <c r="H505" s="37"/>
      <c r="I505" s="223"/>
      <c r="J505" s="37"/>
      <c r="K505" s="37"/>
      <c r="L505" s="41"/>
      <c r="M505" s="224"/>
      <c r="N505" s="225"/>
      <c r="O505" s="88"/>
      <c r="P505" s="88"/>
      <c r="Q505" s="88"/>
      <c r="R505" s="88"/>
      <c r="S505" s="88"/>
      <c r="T505" s="89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T505" s="14" t="s">
        <v>139</v>
      </c>
      <c r="AU505" s="14" t="s">
        <v>83</v>
      </c>
    </row>
    <row r="506" s="2" customFormat="1">
      <c r="A506" s="35"/>
      <c r="B506" s="36"/>
      <c r="C506" s="37"/>
      <c r="D506" s="221" t="s">
        <v>186</v>
      </c>
      <c r="E506" s="37"/>
      <c r="F506" s="238" t="s">
        <v>778</v>
      </c>
      <c r="G506" s="37"/>
      <c r="H506" s="37"/>
      <c r="I506" s="223"/>
      <c r="J506" s="37"/>
      <c r="K506" s="37"/>
      <c r="L506" s="41"/>
      <c r="M506" s="224"/>
      <c r="N506" s="225"/>
      <c r="O506" s="88"/>
      <c r="P506" s="88"/>
      <c r="Q506" s="88"/>
      <c r="R506" s="88"/>
      <c r="S506" s="88"/>
      <c r="T506" s="89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4" t="s">
        <v>186</v>
      </c>
      <c r="AU506" s="14" t="s">
        <v>83</v>
      </c>
    </row>
    <row r="507" s="12" customFormat="1" ht="22.8" customHeight="1">
      <c r="A507" s="12"/>
      <c r="B507" s="192"/>
      <c r="C507" s="193"/>
      <c r="D507" s="194" t="s">
        <v>75</v>
      </c>
      <c r="E507" s="206" t="s">
        <v>779</v>
      </c>
      <c r="F507" s="206" t="s">
        <v>780</v>
      </c>
      <c r="G507" s="193"/>
      <c r="H507" s="193"/>
      <c r="I507" s="196"/>
      <c r="J507" s="207">
        <f>BK507</f>
        <v>0</v>
      </c>
      <c r="K507" s="193"/>
      <c r="L507" s="198"/>
      <c r="M507" s="199"/>
      <c r="N507" s="200"/>
      <c r="O507" s="200"/>
      <c r="P507" s="201">
        <f>SUM(P508:P515)</f>
        <v>0</v>
      </c>
      <c r="Q507" s="200"/>
      <c r="R507" s="201">
        <f>SUM(R508:R515)</f>
        <v>0.0015635009999999999</v>
      </c>
      <c r="S507" s="200"/>
      <c r="T507" s="202">
        <f>SUM(T508:T515)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03" t="s">
        <v>83</v>
      </c>
      <c r="AT507" s="204" t="s">
        <v>75</v>
      </c>
      <c r="AU507" s="204" t="s">
        <v>81</v>
      </c>
      <c r="AY507" s="203" t="s">
        <v>130</v>
      </c>
      <c r="BK507" s="205">
        <f>SUM(BK508:BK515)</f>
        <v>0</v>
      </c>
    </row>
    <row r="508" s="2" customFormat="1" ht="44.25" customHeight="1">
      <c r="A508" s="35"/>
      <c r="B508" s="36"/>
      <c r="C508" s="208" t="s">
        <v>781</v>
      </c>
      <c r="D508" s="208" t="s">
        <v>132</v>
      </c>
      <c r="E508" s="209" t="s">
        <v>782</v>
      </c>
      <c r="F508" s="210" t="s">
        <v>783</v>
      </c>
      <c r="G508" s="211" t="s">
        <v>201</v>
      </c>
      <c r="H508" s="212">
        <v>0.86099999999999999</v>
      </c>
      <c r="I508" s="213"/>
      <c r="J508" s="214">
        <f>ROUND(I508*H508,2)</f>
        <v>0</v>
      </c>
      <c r="K508" s="210" t="s">
        <v>136</v>
      </c>
      <c r="L508" s="41"/>
      <c r="M508" s="215" t="s">
        <v>1</v>
      </c>
      <c r="N508" s="216" t="s">
        <v>41</v>
      </c>
      <c r="O508" s="88"/>
      <c r="P508" s="217">
        <f>O508*H508</f>
        <v>0</v>
      </c>
      <c r="Q508" s="217">
        <v>0.000241</v>
      </c>
      <c r="R508" s="217">
        <f>Q508*H508</f>
        <v>0.00020750099999999999</v>
      </c>
      <c r="S508" s="217">
        <v>0</v>
      </c>
      <c r="T508" s="218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19" t="s">
        <v>205</v>
      </c>
      <c r="AT508" s="219" t="s">
        <v>132</v>
      </c>
      <c r="AU508" s="219" t="s">
        <v>83</v>
      </c>
      <c r="AY508" s="14" t="s">
        <v>130</v>
      </c>
      <c r="BE508" s="220">
        <f>IF(N508="základní",J508,0)</f>
        <v>0</v>
      </c>
      <c r="BF508" s="220">
        <f>IF(N508="snížená",J508,0)</f>
        <v>0</v>
      </c>
      <c r="BG508" s="220">
        <f>IF(N508="zákl. přenesená",J508,0)</f>
        <v>0</v>
      </c>
      <c r="BH508" s="220">
        <f>IF(N508="sníž. přenesená",J508,0)</f>
        <v>0</v>
      </c>
      <c r="BI508" s="220">
        <f>IF(N508="nulová",J508,0)</f>
        <v>0</v>
      </c>
      <c r="BJ508" s="14" t="s">
        <v>81</v>
      </c>
      <c r="BK508" s="220">
        <f>ROUND(I508*H508,2)</f>
        <v>0</v>
      </c>
      <c r="BL508" s="14" t="s">
        <v>205</v>
      </c>
      <c r="BM508" s="219" t="s">
        <v>784</v>
      </c>
    </row>
    <row r="509" s="2" customFormat="1">
      <c r="A509" s="35"/>
      <c r="B509" s="36"/>
      <c r="C509" s="37"/>
      <c r="D509" s="221" t="s">
        <v>139</v>
      </c>
      <c r="E509" s="37"/>
      <c r="F509" s="222" t="s">
        <v>783</v>
      </c>
      <c r="G509" s="37"/>
      <c r="H509" s="37"/>
      <c r="I509" s="223"/>
      <c r="J509" s="37"/>
      <c r="K509" s="37"/>
      <c r="L509" s="41"/>
      <c r="M509" s="224"/>
      <c r="N509" s="225"/>
      <c r="O509" s="88"/>
      <c r="P509" s="88"/>
      <c r="Q509" s="88"/>
      <c r="R509" s="88"/>
      <c r="S509" s="88"/>
      <c r="T509" s="89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T509" s="14" t="s">
        <v>139</v>
      </c>
      <c r="AU509" s="14" t="s">
        <v>83</v>
      </c>
    </row>
    <row r="510" s="2" customFormat="1">
      <c r="A510" s="35"/>
      <c r="B510" s="36"/>
      <c r="C510" s="37"/>
      <c r="D510" s="226" t="s">
        <v>140</v>
      </c>
      <c r="E510" s="37"/>
      <c r="F510" s="227" t="s">
        <v>785</v>
      </c>
      <c r="G510" s="37"/>
      <c r="H510" s="37"/>
      <c r="I510" s="223"/>
      <c r="J510" s="37"/>
      <c r="K510" s="37"/>
      <c r="L510" s="41"/>
      <c r="M510" s="224"/>
      <c r="N510" s="225"/>
      <c r="O510" s="88"/>
      <c r="P510" s="88"/>
      <c r="Q510" s="88"/>
      <c r="R510" s="88"/>
      <c r="S510" s="88"/>
      <c r="T510" s="89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4" t="s">
        <v>140</v>
      </c>
      <c r="AU510" s="14" t="s">
        <v>83</v>
      </c>
    </row>
    <row r="511" s="2" customFormat="1" ht="24.15" customHeight="1">
      <c r="A511" s="35"/>
      <c r="B511" s="36"/>
      <c r="C511" s="228" t="s">
        <v>786</v>
      </c>
      <c r="D511" s="228" t="s">
        <v>177</v>
      </c>
      <c r="E511" s="229" t="s">
        <v>787</v>
      </c>
      <c r="F511" s="230" t="s">
        <v>788</v>
      </c>
      <c r="G511" s="231" t="s">
        <v>201</v>
      </c>
      <c r="H511" s="232">
        <v>0.90400000000000003</v>
      </c>
      <c r="I511" s="233"/>
      <c r="J511" s="234">
        <f>ROUND(I511*H511,2)</f>
        <v>0</v>
      </c>
      <c r="K511" s="230" t="s">
        <v>136</v>
      </c>
      <c r="L511" s="235"/>
      <c r="M511" s="236" t="s">
        <v>1</v>
      </c>
      <c r="N511" s="237" t="s">
        <v>41</v>
      </c>
      <c r="O511" s="88"/>
      <c r="P511" s="217">
        <f>O511*H511</f>
        <v>0</v>
      </c>
      <c r="Q511" s="217">
        <v>0.0015</v>
      </c>
      <c r="R511" s="217">
        <f>Q511*H511</f>
        <v>0.001356</v>
      </c>
      <c r="S511" s="217">
        <v>0</v>
      </c>
      <c r="T511" s="218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219" t="s">
        <v>286</v>
      </c>
      <c r="AT511" s="219" t="s">
        <v>177</v>
      </c>
      <c r="AU511" s="219" t="s">
        <v>83</v>
      </c>
      <c r="AY511" s="14" t="s">
        <v>130</v>
      </c>
      <c r="BE511" s="220">
        <f>IF(N511="základní",J511,0)</f>
        <v>0</v>
      </c>
      <c r="BF511" s="220">
        <f>IF(N511="snížená",J511,0)</f>
        <v>0</v>
      </c>
      <c r="BG511" s="220">
        <f>IF(N511="zákl. přenesená",J511,0)</f>
        <v>0</v>
      </c>
      <c r="BH511" s="220">
        <f>IF(N511="sníž. přenesená",J511,0)</f>
        <v>0</v>
      </c>
      <c r="BI511" s="220">
        <f>IF(N511="nulová",J511,0)</f>
        <v>0</v>
      </c>
      <c r="BJ511" s="14" t="s">
        <v>81</v>
      </c>
      <c r="BK511" s="220">
        <f>ROUND(I511*H511,2)</f>
        <v>0</v>
      </c>
      <c r="BL511" s="14" t="s">
        <v>205</v>
      </c>
      <c r="BM511" s="219" t="s">
        <v>789</v>
      </c>
    </row>
    <row r="512" s="2" customFormat="1">
      <c r="A512" s="35"/>
      <c r="B512" s="36"/>
      <c r="C512" s="37"/>
      <c r="D512" s="221" t="s">
        <v>139</v>
      </c>
      <c r="E512" s="37"/>
      <c r="F512" s="222" t="s">
        <v>788</v>
      </c>
      <c r="G512" s="37"/>
      <c r="H512" s="37"/>
      <c r="I512" s="223"/>
      <c r="J512" s="37"/>
      <c r="K512" s="37"/>
      <c r="L512" s="41"/>
      <c r="M512" s="224"/>
      <c r="N512" s="225"/>
      <c r="O512" s="88"/>
      <c r="P512" s="88"/>
      <c r="Q512" s="88"/>
      <c r="R512" s="88"/>
      <c r="S512" s="88"/>
      <c r="T512" s="89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4" t="s">
        <v>139</v>
      </c>
      <c r="AU512" s="14" t="s">
        <v>83</v>
      </c>
    </row>
    <row r="513" s="2" customFormat="1" ht="24.15" customHeight="1">
      <c r="A513" s="35"/>
      <c r="B513" s="36"/>
      <c r="C513" s="208" t="s">
        <v>790</v>
      </c>
      <c r="D513" s="208" t="s">
        <v>132</v>
      </c>
      <c r="E513" s="209" t="s">
        <v>791</v>
      </c>
      <c r="F513" s="210" t="s">
        <v>792</v>
      </c>
      <c r="G513" s="211" t="s">
        <v>163</v>
      </c>
      <c r="H513" s="212">
        <v>0.002</v>
      </c>
      <c r="I513" s="213"/>
      <c r="J513" s="214">
        <f>ROUND(I513*H513,2)</f>
        <v>0</v>
      </c>
      <c r="K513" s="210" t="s">
        <v>136</v>
      </c>
      <c r="L513" s="41"/>
      <c r="M513" s="215" t="s">
        <v>1</v>
      </c>
      <c r="N513" s="216" t="s">
        <v>41</v>
      </c>
      <c r="O513" s="88"/>
      <c r="P513" s="217">
        <f>O513*H513</f>
        <v>0</v>
      </c>
      <c r="Q513" s="217">
        <v>0</v>
      </c>
      <c r="R513" s="217">
        <f>Q513*H513</f>
        <v>0</v>
      </c>
      <c r="S513" s="217">
        <v>0</v>
      </c>
      <c r="T513" s="218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19" t="s">
        <v>205</v>
      </c>
      <c r="AT513" s="219" t="s">
        <v>132</v>
      </c>
      <c r="AU513" s="219" t="s">
        <v>83</v>
      </c>
      <c r="AY513" s="14" t="s">
        <v>130</v>
      </c>
      <c r="BE513" s="220">
        <f>IF(N513="základní",J513,0)</f>
        <v>0</v>
      </c>
      <c r="BF513" s="220">
        <f>IF(N513="snížená",J513,0)</f>
        <v>0</v>
      </c>
      <c r="BG513" s="220">
        <f>IF(N513="zákl. přenesená",J513,0)</f>
        <v>0</v>
      </c>
      <c r="BH513" s="220">
        <f>IF(N513="sníž. přenesená",J513,0)</f>
        <v>0</v>
      </c>
      <c r="BI513" s="220">
        <f>IF(N513="nulová",J513,0)</f>
        <v>0</v>
      </c>
      <c r="BJ513" s="14" t="s">
        <v>81</v>
      </c>
      <c r="BK513" s="220">
        <f>ROUND(I513*H513,2)</f>
        <v>0</v>
      </c>
      <c r="BL513" s="14" t="s">
        <v>205</v>
      </c>
      <c r="BM513" s="219" t="s">
        <v>793</v>
      </c>
    </row>
    <row r="514" s="2" customFormat="1">
      <c r="A514" s="35"/>
      <c r="B514" s="36"/>
      <c r="C514" s="37"/>
      <c r="D514" s="221" t="s">
        <v>139</v>
      </c>
      <c r="E514" s="37"/>
      <c r="F514" s="222" t="s">
        <v>792</v>
      </c>
      <c r="G514" s="37"/>
      <c r="H514" s="37"/>
      <c r="I514" s="223"/>
      <c r="J514" s="37"/>
      <c r="K514" s="37"/>
      <c r="L514" s="41"/>
      <c r="M514" s="224"/>
      <c r="N514" s="225"/>
      <c r="O514" s="88"/>
      <c r="P514" s="88"/>
      <c r="Q514" s="88"/>
      <c r="R514" s="88"/>
      <c r="S514" s="88"/>
      <c r="T514" s="89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4" t="s">
        <v>139</v>
      </c>
      <c r="AU514" s="14" t="s">
        <v>83</v>
      </c>
    </row>
    <row r="515" s="2" customFormat="1">
      <c r="A515" s="35"/>
      <c r="B515" s="36"/>
      <c r="C515" s="37"/>
      <c r="D515" s="226" t="s">
        <v>140</v>
      </c>
      <c r="E515" s="37"/>
      <c r="F515" s="227" t="s">
        <v>794</v>
      </c>
      <c r="G515" s="37"/>
      <c r="H515" s="37"/>
      <c r="I515" s="223"/>
      <c r="J515" s="37"/>
      <c r="K515" s="37"/>
      <c r="L515" s="41"/>
      <c r="M515" s="224"/>
      <c r="N515" s="225"/>
      <c r="O515" s="88"/>
      <c r="P515" s="88"/>
      <c r="Q515" s="88"/>
      <c r="R515" s="88"/>
      <c r="S515" s="88"/>
      <c r="T515" s="89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4" t="s">
        <v>140</v>
      </c>
      <c r="AU515" s="14" t="s">
        <v>83</v>
      </c>
    </row>
    <row r="516" s="12" customFormat="1" ht="22.8" customHeight="1">
      <c r="A516" s="12"/>
      <c r="B516" s="192"/>
      <c r="C516" s="193"/>
      <c r="D516" s="194" t="s">
        <v>75</v>
      </c>
      <c r="E516" s="206" t="s">
        <v>795</v>
      </c>
      <c r="F516" s="206" t="s">
        <v>796</v>
      </c>
      <c r="G516" s="193"/>
      <c r="H516" s="193"/>
      <c r="I516" s="196"/>
      <c r="J516" s="207">
        <f>BK516</f>
        <v>0</v>
      </c>
      <c r="K516" s="193"/>
      <c r="L516" s="198"/>
      <c r="M516" s="199"/>
      <c r="N516" s="200"/>
      <c r="O516" s="200"/>
      <c r="P516" s="201">
        <f>SUM(P517:P544)</f>
        <v>0</v>
      </c>
      <c r="Q516" s="200"/>
      <c r="R516" s="201">
        <f>SUM(R517:R544)</f>
        <v>0.048369999999999996</v>
      </c>
      <c r="S516" s="200"/>
      <c r="T516" s="202">
        <f>SUM(T517:T544)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3" t="s">
        <v>83</v>
      </c>
      <c r="AT516" s="204" t="s">
        <v>75</v>
      </c>
      <c r="AU516" s="204" t="s">
        <v>81</v>
      </c>
      <c r="AY516" s="203" t="s">
        <v>130</v>
      </c>
      <c r="BK516" s="205">
        <f>SUM(BK517:BK544)</f>
        <v>0</v>
      </c>
    </row>
    <row r="517" s="2" customFormat="1" ht="37.8" customHeight="1">
      <c r="A517" s="35"/>
      <c r="B517" s="36"/>
      <c r="C517" s="208" t="s">
        <v>797</v>
      </c>
      <c r="D517" s="208" t="s">
        <v>132</v>
      </c>
      <c r="E517" s="209" t="s">
        <v>798</v>
      </c>
      <c r="F517" s="210" t="s">
        <v>799</v>
      </c>
      <c r="G517" s="211" t="s">
        <v>343</v>
      </c>
      <c r="H517" s="212">
        <v>1</v>
      </c>
      <c r="I517" s="213"/>
      <c r="J517" s="214">
        <f>ROUND(I517*H517,2)</f>
        <v>0</v>
      </c>
      <c r="K517" s="210" t="s">
        <v>1</v>
      </c>
      <c r="L517" s="41"/>
      <c r="M517" s="215" t="s">
        <v>1</v>
      </c>
      <c r="N517" s="216" t="s">
        <v>41</v>
      </c>
      <c r="O517" s="88"/>
      <c r="P517" s="217">
        <f>O517*H517</f>
        <v>0</v>
      </c>
      <c r="Q517" s="217">
        <v>0.036889999999999999</v>
      </c>
      <c r="R517" s="217">
        <f>Q517*H517</f>
        <v>0.036889999999999999</v>
      </c>
      <c r="S517" s="217">
        <v>0</v>
      </c>
      <c r="T517" s="218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19" t="s">
        <v>205</v>
      </c>
      <c r="AT517" s="219" t="s">
        <v>132</v>
      </c>
      <c r="AU517" s="219" t="s">
        <v>83</v>
      </c>
      <c r="AY517" s="14" t="s">
        <v>130</v>
      </c>
      <c r="BE517" s="220">
        <f>IF(N517="základní",J517,0)</f>
        <v>0</v>
      </c>
      <c r="BF517" s="220">
        <f>IF(N517="snížená",J517,0)</f>
        <v>0</v>
      </c>
      <c r="BG517" s="220">
        <f>IF(N517="zákl. přenesená",J517,0)</f>
        <v>0</v>
      </c>
      <c r="BH517" s="220">
        <f>IF(N517="sníž. přenesená",J517,0)</f>
        <v>0</v>
      </c>
      <c r="BI517" s="220">
        <f>IF(N517="nulová",J517,0)</f>
        <v>0</v>
      </c>
      <c r="BJ517" s="14" t="s">
        <v>81</v>
      </c>
      <c r="BK517" s="220">
        <f>ROUND(I517*H517,2)</f>
        <v>0</v>
      </c>
      <c r="BL517" s="14" t="s">
        <v>205</v>
      </c>
      <c r="BM517" s="219" t="s">
        <v>800</v>
      </c>
    </row>
    <row r="518" s="2" customFormat="1">
      <c r="A518" s="35"/>
      <c r="B518" s="36"/>
      <c r="C518" s="37"/>
      <c r="D518" s="221" t="s">
        <v>139</v>
      </c>
      <c r="E518" s="37"/>
      <c r="F518" s="222" t="s">
        <v>801</v>
      </c>
      <c r="G518" s="37"/>
      <c r="H518" s="37"/>
      <c r="I518" s="223"/>
      <c r="J518" s="37"/>
      <c r="K518" s="37"/>
      <c r="L518" s="41"/>
      <c r="M518" s="224"/>
      <c r="N518" s="225"/>
      <c r="O518" s="88"/>
      <c r="P518" s="88"/>
      <c r="Q518" s="88"/>
      <c r="R518" s="88"/>
      <c r="S518" s="88"/>
      <c r="T518" s="89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4" t="s">
        <v>139</v>
      </c>
      <c r="AU518" s="14" t="s">
        <v>83</v>
      </c>
    </row>
    <row r="519" s="2" customFormat="1" ht="16.5" customHeight="1">
      <c r="A519" s="35"/>
      <c r="B519" s="36"/>
      <c r="C519" s="208" t="s">
        <v>802</v>
      </c>
      <c r="D519" s="208" t="s">
        <v>132</v>
      </c>
      <c r="E519" s="209" t="s">
        <v>803</v>
      </c>
      <c r="F519" s="210" t="s">
        <v>804</v>
      </c>
      <c r="G519" s="211" t="s">
        <v>218</v>
      </c>
      <c r="H519" s="212">
        <v>4</v>
      </c>
      <c r="I519" s="213"/>
      <c r="J519" s="214">
        <f>ROUND(I519*H519,2)</f>
        <v>0</v>
      </c>
      <c r="K519" s="210" t="s">
        <v>136</v>
      </c>
      <c r="L519" s="41"/>
      <c r="M519" s="215" t="s">
        <v>1</v>
      </c>
      <c r="N519" s="216" t="s">
        <v>41</v>
      </c>
      <c r="O519" s="88"/>
      <c r="P519" s="217">
        <f>O519*H519</f>
        <v>0</v>
      </c>
      <c r="Q519" s="217">
        <v>0</v>
      </c>
      <c r="R519" s="217">
        <f>Q519*H519</f>
        <v>0</v>
      </c>
      <c r="S519" s="217">
        <v>0</v>
      </c>
      <c r="T519" s="218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19" t="s">
        <v>137</v>
      </c>
      <c r="AT519" s="219" t="s">
        <v>132</v>
      </c>
      <c r="AU519" s="219" t="s">
        <v>83</v>
      </c>
      <c r="AY519" s="14" t="s">
        <v>130</v>
      </c>
      <c r="BE519" s="220">
        <f>IF(N519="základní",J519,0)</f>
        <v>0</v>
      </c>
      <c r="BF519" s="220">
        <f>IF(N519="snížená",J519,0)</f>
        <v>0</v>
      </c>
      <c r="BG519" s="220">
        <f>IF(N519="zákl. přenesená",J519,0)</f>
        <v>0</v>
      </c>
      <c r="BH519" s="220">
        <f>IF(N519="sníž. přenesená",J519,0)</f>
        <v>0</v>
      </c>
      <c r="BI519" s="220">
        <f>IF(N519="nulová",J519,0)</f>
        <v>0</v>
      </c>
      <c r="BJ519" s="14" t="s">
        <v>81</v>
      </c>
      <c r="BK519" s="220">
        <f>ROUND(I519*H519,2)</f>
        <v>0</v>
      </c>
      <c r="BL519" s="14" t="s">
        <v>137</v>
      </c>
      <c r="BM519" s="219" t="s">
        <v>805</v>
      </c>
    </row>
    <row r="520" s="2" customFormat="1">
      <c r="A520" s="35"/>
      <c r="B520" s="36"/>
      <c r="C520" s="37"/>
      <c r="D520" s="221" t="s">
        <v>139</v>
      </c>
      <c r="E520" s="37"/>
      <c r="F520" s="222" t="s">
        <v>804</v>
      </c>
      <c r="G520" s="37"/>
      <c r="H520" s="37"/>
      <c r="I520" s="223"/>
      <c r="J520" s="37"/>
      <c r="K520" s="37"/>
      <c r="L520" s="41"/>
      <c r="M520" s="224"/>
      <c r="N520" s="225"/>
      <c r="O520" s="88"/>
      <c r="P520" s="88"/>
      <c r="Q520" s="88"/>
      <c r="R520" s="88"/>
      <c r="S520" s="88"/>
      <c r="T520" s="89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4" t="s">
        <v>139</v>
      </c>
      <c r="AU520" s="14" t="s">
        <v>83</v>
      </c>
    </row>
    <row r="521" s="2" customFormat="1">
      <c r="A521" s="35"/>
      <c r="B521" s="36"/>
      <c r="C521" s="37"/>
      <c r="D521" s="226" t="s">
        <v>140</v>
      </c>
      <c r="E521" s="37"/>
      <c r="F521" s="227" t="s">
        <v>806</v>
      </c>
      <c r="G521" s="37"/>
      <c r="H521" s="37"/>
      <c r="I521" s="223"/>
      <c r="J521" s="37"/>
      <c r="K521" s="37"/>
      <c r="L521" s="41"/>
      <c r="M521" s="224"/>
      <c r="N521" s="225"/>
      <c r="O521" s="88"/>
      <c r="P521" s="88"/>
      <c r="Q521" s="88"/>
      <c r="R521" s="88"/>
      <c r="S521" s="88"/>
      <c r="T521" s="89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4" t="s">
        <v>140</v>
      </c>
      <c r="AU521" s="14" t="s">
        <v>83</v>
      </c>
    </row>
    <row r="522" s="2" customFormat="1" ht="16.5" customHeight="1">
      <c r="A522" s="35"/>
      <c r="B522" s="36"/>
      <c r="C522" s="228" t="s">
        <v>807</v>
      </c>
      <c r="D522" s="228" t="s">
        <v>177</v>
      </c>
      <c r="E522" s="229" t="s">
        <v>808</v>
      </c>
      <c r="F522" s="230" t="s">
        <v>809</v>
      </c>
      <c r="G522" s="231" t="s">
        <v>218</v>
      </c>
      <c r="H522" s="232">
        <v>4</v>
      </c>
      <c r="I522" s="233"/>
      <c r="J522" s="234">
        <f>ROUND(I522*H522,2)</f>
        <v>0</v>
      </c>
      <c r="K522" s="230" t="s">
        <v>136</v>
      </c>
      <c r="L522" s="235"/>
      <c r="M522" s="236" t="s">
        <v>1</v>
      </c>
      <c r="N522" s="237" t="s">
        <v>41</v>
      </c>
      <c r="O522" s="88"/>
      <c r="P522" s="217">
        <f>O522*H522</f>
        <v>0</v>
      </c>
      <c r="Q522" s="217">
        <v>0.00050000000000000001</v>
      </c>
      <c r="R522" s="217">
        <f>Q522*H522</f>
        <v>0.002</v>
      </c>
      <c r="S522" s="217">
        <v>0</v>
      </c>
      <c r="T522" s="218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19" t="s">
        <v>166</v>
      </c>
      <c r="AT522" s="219" t="s">
        <v>177</v>
      </c>
      <c r="AU522" s="219" t="s">
        <v>83</v>
      </c>
      <c r="AY522" s="14" t="s">
        <v>130</v>
      </c>
      <c r="BE522" s="220">
        <f>IF(N522="základní",J522,0)</f>
        <v>0</v>
      </c>
      <c r="BF522" s="220">
        <f>IF(N522="snížená",J522,0)</f>
        <v>0</v>
      </c>
      <c r="BG522" s="220">
        <f>IF(N522="zákl. přenesená",J522,0)</f>
        <v>0</v>
      </c>
      <c r="BH522" s="220">
        <f>IF(N522="sníž. přenesená",J522,0)</f>
        <v>0</v>
      </c>
      <c r="BI522" s="220">
        <f>IF(N522="nulová",J522,0)</f>
        <v>0</v>
      </c>
      <c r="BJ522" s="14" t="s">
        <v>81</v>
      </c>
      <c r="BK522" s="220">
        <f>ROUND(I522*H522,2)</f>
        <v>0</v>
      </c>
      <c r="BL522" s="14" t="s">
        <v>137</v>
      </c>
      <c r="BM522" s="219" t="s">
        <v>810</v>
      </c>
    </row>
    <row r="523" s="2" customFormat="1">
      <c r="A523" s="35"/>
      <c r="B523" s="36"/>
      <c r="C523" s="37"/>
      <c r="D523" s="221" t="s">
        <v>139</v>
      </c>
      <c r="E523" s="37"/>
      <c r="F523" s="222" t="s">
        <v>809</v>
      </c>
      <c r="G523" s="37"/>
      <c r="H523" s="37"/>
      <c r="I523" s="223"/>
      <c r="J523" s="37"/>
      <c r="K523" s="37"/>
      <c r="L523" s="41"/>
      <c r="M523" s="224"/>
      <c r="N523" s="225"/>
      <c r="O523" s="88"/>
      <c r="P523" s="88"/>
      <c r="Q523" s="88"/>
      <c r="R523" s="88"/>
      <c r="S523" s="88"/>
      <c r="T523" s="89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T523" s="14" t="s">
        <v>139</v>
      </c>
      <c r="AU523" s="14" t="s">
        <v>83</v>
      </c>
    </row>
    <row r="524" s="2" customFormat="1" ht="16.5" customHeight="1">
      <c r="A524" s="35"/>
      <c r="B524" s="36"/>
      <c r="C524" s="208" t="s">
        <v>811</v>
      </c>
      <c r="D524" s="208" t="s">
        <v>132</v>
      </c>
      <c r="E524" s="209" t="s">
        <v>812</v>
      </c>
      <c r="F524" s="210" t="s">
        <v>813</v>
      </c>
      <c r="G524" s="211" t="s">
        <v>218</v>
      </c>
      <c r="H524" s="212">
        <v>4</v>
      </c>
      <c r="I524" s="213"/>
      <c r="J524" s="214">
        <f>ROUND(I524*H524,2)</f>
        <v>0</v>
      </c>
      <c r="K524" s="210" t="s">
        <v>136</v>
      </c>
      <c r="L524" s="41"/>
      <c r="M524" s="215" t="s">
        <v>1</v>
      </c>
      <c r="N524" s="216" t="s">
        <v>41</v>
      </c>
      <c r="O524" s="88"/>
      <c r="P524" s="217">
        <f>O524*H524</f>
        <v>0</v>
      </c>
      <c r="Q524" s="217">
        <v>0</v>
      </c>
      <c r="R524" s="217">
        <f>Q524*H524</f>
        <v>0</v>
      </c>
      <c r="S524" s="217">
        <v>0</v>
      </c>
      <c r="T524" s="218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19" t="s">
        <v>137</v>
      </c>
      <c r="AT524" s="219" t="s">
        <v>132</v>
      </c>
      <c r="AU524" s="219" t="s">
        <v>83</v>
      </c>
      <c r="AY524" s="14" t="s">
        <v>130</v>
      </c>
      <c r="BE524" s="220">
        <f>IF(N524="základní",J524,0)</f>
        <v>0</v>
      </c>
      <c r="BF524" s="220">
        <f>IF(N524="snížená",J524,0)</f>
        <v>0</v>
      </c>
      <c r="BG524" s="220">
        <f>IF(N524="zákl. přenesená",J524,0)</f>
        <v>0</v>
      </c>
      <c r="BH524" s="220">
        <f>IF(N524="sníž. přenesená",J524,0)</f>
        <v>0</v>
      </c>
      <c r="BI524" s="220">
        <f>IF(N524="nulová",J524,0)</f>
        <v>0</v>
      </c>
      <c r="BJ524" s="14" t="s">
        <v>81</v>
      </c>
      <c r="BK524" s="220">
        <f>ROUND(I524*H524,2)</f>
        <v>0</v>
      </c>
      <c r="BL524" s="14" t="s">
        <v>137</v>
      </c>
      <c r="BM524" s="219" t="s">
        <v>814</v>
      </c>
    </row>
    <row r="525" s="2" customFormat="1">
      <c r="A525" s="35"/>
      <c r="B525" s="36"/>
      <c r="C525" s="37"/>
      <c r="D525" s="221" t="s">
        <v>139</v>
      </c>
      <c r="E525" s="37"/>
      <c r="F525" s="222" t="s">
        <v>813</v>
      </c>
      <c r="G525" s="37"/>
      <c r="H525" s="37"/>
      <c r="I525" s="223"/>
      <c r="J525" s="37"/>
      <c r="K525" s="37"/>
      <c r="L525" s="41"/>
      <c r="M525" s="224"/>
      <c r="N525" s="225"/>
      <c r="O525" s="88"/>
      <c r="P525" s="88"/>
      <c r="Q525" s="88"/>
      <c r="R525" s="88"/>
      <c r="S525" s="88"/>
      <c r="T525" s="89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T525" s="14" t="s">
        <v>139</v>
      </c>
      <c r="AU525" s="14" t="s">
        <v>83</v>
      </c>
    </row>
    <row r="526" s="2" customFormat="1">
      <c r="A526" s="35"/>
      <c r="B526" s="36"/>
      <c r="C526" s="37"/>
      <c r="D526" s="226" t="s">
        <v>140</v>
      </c>
      <c r="E526" s="37"/>
      <c r="F526" s="227" t="s">
        <v>815</v>
      </c>
      <c r="G526" s="37"/>
      <c r="H526" s="37"/>
      <c r="I526" s="223"/>
      <c r="J526" s="37"/>
      <c r="K526" s="37"/>
      <c r="L526" s="41"/>
      <c r="M526" s="224"/>
      <c r="N526" s="225"/>
      <c r="O526" s="88"/>
      <c r="P526" s="88"/>
      <c r="Q526" s="88"/>
      <c r="R526" s="88"/>
      <c r="S526" s="88"/>
      <c r="T526" s="89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T526" s="14" t="s">
        <v>140</v>
      </c>
      <c r="AU526" s="14" t="s">
        <v>83</v>
      </c>
    </row>
    <row r="527" s="2" customFormat="1" ht="21.75" customHeight="1">
      <c r="A527" s="35"/>
      <c r="B527" s="36"/>
      <c r="C527" s="228" t="s">
        <v>816</v>
      </c>
      <c r="D527" s="228" t="s">
        <v>177</v>
      </c>
      <c r="E527" s="229" t="s">
        <v>817</v>
      </c>
      <c r="F527" s="230" t="s">
        <v>818</v>
      </c>
      <c r="G527" s="231" t="s">
        <v>218</v>
      </c>
      <c r="H527" s="232">
        <v>4</v>
      </c>
      <c r="I527" s="233"/>
      <c r="J527" s="234">
        <f>ROUND(I527*H527,2)</f>
        <v>0</v>
      </c>
      <c r="K527" s="230" t="s">
        <v>136</v>
      </c>
      <c r="L527" s="235"/>
      <c r="M527" s="236" t="s">
        <v>1</v>
      </c>
      <c r="N527" s="237" t="s">
        <v>41</v>
      </c>
      <c r="O527" s="88"/>
      <c r="P527" s="217">
        <f>O527*H527</f>
        <v>0</v>
      </c>
      <c r="Q527" s="217">
        <v>0.00050000000000000001</v>
      </c>
      <c r="R527" s="217">
        <f>Q527*H527</f>
        <v>0.002</v>
      </c>
      <c r="S527" s="217">
        <v>0</v>
      </c>
      <c r="T527" s="218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219" t="s">
        <v>166</v>
      </c>
      <c r="AT527" s="219" t="s">
        <v>177</v>
      </c>
      <c r="AU527" s="219" t="s">
        <v>83</v>
      </c>
      <c r="AY527" s="14" t="s">
        <v>130</v>
      </c>
      <c r="BE527" s="220">
        <f>IF(N527="základní",J527,0)</f>
        <v>0</v>
      </c>
      <c r="BF527" s="220">
        <f>IF(N527="snížená",J527,0)</f>
        <v>0</v>
      </c>
      <c r="BG527" s="220">
        <f>IF(N527="zákl. přenesená",J527,0)</f>
        <v>0</v>
      </c>
      <c r="BH527" s="220">
        <f>IF(N527="sníž. přenesená",J527,0)</f>
        <v>0</v>
      </c>
      <c r="BI527" s="220">
        <f>IF(N527="nulová",J527,0)</f>
        <v>0</v>
      </c>
      <c r="BJ527" s="14" t="s">
        <v>81</v>
      </c>
      <c r="BK527" s="220">
        <f>ROUND(I527*H527,2)</f>
        <v>0</v>
      </c>
      <c r="BL527" s="14" t="s">
        <v>137</v>
      </c>
      <c r="BM527" s="219" t="s">
        <v>819</v>
      </c>
    </row>
    <row r="528" s="2" customFormat="1">
      <c r="A528" s="35"/>
      <c r="B528" s="36"/>
      <c r="C528" s="37"/>
      <c r="D528" s="221" t="s">
        <v>139</v>
      </c>
      <c r="E528" s="37"/>
      <c r="F528" s="222" t="s">
        <v>818</v>
      </c>
      <c r="G528" s="37"/>
      <c r="H528" s="37"/>
      <c r="I528" s="223"/>
      <c r="J528" s="37"/>
      <c r="K528" s="37"/>
      <c r="L528" s="41"/>
      <c r="M528" s="224"/>
      <c r="N528" s="225"/>
      <c r="O528" s="88"/>
      <c r="P528" s="88"/>
      <c r="Q528" s="88"/>
      <c r="R528" s="88"/>
      <c r="S528" s="88"/>
      <c r="T528" s="89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T528" s="14" t="s">
        <v>139</v>
      </c>
      <c r="AU528" s="14" t="s">
        <v>83</v>
      </c>
    </row>
    <row r="529" s="2" customFormat="1" ht="16.5" customHeight="1">
      <c r="A529" s="35"/>
      <c r="B529" s="36"/>
      <c r="C529" s="208" t="s">
        <v>820</v>
      </c>
      <c r="D529" s="208" t="s">
        <v>132</v>
      </c>
      <c r="E529" s="209" t="s">
        <v>821</v>
      </c>
      <c r="F529" s="210" t="s">
        <v>822</v>
      </c>
      <c r="G529" s="211" t="s">
        <v>218</v>
      </c>
      <c r="H529" s="212">
        <v>2</v>
      </c>
      <c r="I529" s="213"/>
      <c r="J529" s="214">
        <f>ROUND(I529*H529,2)</f>
        <v>0</v>
      </c>
      <c r="K529" s="210" t="s">
        <v>136</v>
      </c>
      <c r="L529" s="41"/>
      <c r="M529" s="215" t="s">
        <v>1</v>
      </c>
      <c r="N529" s="216" t="s">
        <v>41</v>
      </c>
      <c r="O529" s="88"/>
      <c r="P529" s="217">
        <f>O529*H529</f>
        <v>0</v>
      </c>
      <c r="Q529" s="217">
        <v>0</v>
      </c>
      <c r="R529" s="217">
        <f>Q529*H529</f>
        <v>0</v>
      </c>
      <c r="S529" s="217">
        <v>0</v>
      </c>
      <c r="T529" s="218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219" t="s">
        <v>137</v>
      </c>
      <c r="AT529" s="219" t="s">
        <v>132</v>
      </c>
      <c r="AU529" s="219" t="s">
        <v>83</v>
      </c>
      <c r="AY529" s="14" t="s">
        <v>130</v>
      </c>
      <c r="BE529" s="220">
        <f>IF(N529="základní",J529,0)</f>
        <v>0</v>
      </c>
      <c r="BF529" s="220">
        <f>IF(N529="snížená",J529,0)</f>
        <v>0</v>
      </c>
      <c r="BG529" s="220">
        <f>IF(N529="zákl. přenesená",J529,0)</f>
        <v>0</v>
      </c>
      <c r="BH529" s="220">
        <f>IF(N529="sníž. přenesená",J529,0)</f>
        <v>0</v>
      </c>
      <c r="BI529" s="220">
        <f>IF(N529="nulová",J529,0)</f>
        <v>0</v>
      </c>
      <c r="BJ529" s="14" t="s">
        <v>81</v>
      </c>
      <c r="BK529" s="220">
        <f>ROUND(I529*H529,2)</f>
        <v>0</v>
      </c>
      <c r="BL529" s="14" t="s">
        <v>137</v>
      </c>
      <c r="BM529" s="219" t="s">
        <v>823</v>
      </c>
    </row>
    <row r="530" s="2" customFormat="1">
      <c r="A530" s="35"/>
      <c r="B530" s="36"/>
      <c r="C530" s="37"/>
      <c r="D530" s="221" t="s">
        <v>139</v>
      </c>
      <c r="E530" s="37"/>
      <c r="F530" s="222" t="s">
        <v>822</v>
      </c>
      <c r="G530" s="37"/>
      <c r="H530" s="37"/>
      <c r="I530" s="223"/>
      <c r="J530" s="37"/>
      <c r="K530" s="37"/>
      <c r="L530" s="41"/>
      <c r="M530" s="224"/>
      <c r="N530" s="225"/>
      <c r="O530" s="88"/>
      <c r="P530" s="88"/>
      <c r="Q530" s="88"/>
      <c r="R530" s="88"/>
      <c r="S530" s="88"/>
      <c r="T530" s="89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T530" s="14" t="s">
        <v>139</v>
      </c>
      <c r="AU530" s="14" t="s">
        <v>83</v>
      </c>
    </row>
    <row r="531" s="2" customFormat="1">
      <c r="A531" s="35"/>
      <c r="B531" s="36"/>
      <c r="C531" s="37"/>
      <c r="D531" s="226" t="s">
        <v>140</v>
      </c>
      <c r="E531" s="37"/>
      <c r="F531" s="227" t="s">
        <v>824</v>
      </c>
      <c r="G531" s="37"/>
      <c r="H531" s="37"/>
      <c r="I531" s="223"/>
      <c r="J531" s="37"/>
      <c r="K531" s="37"/>
      <c r="L531" s="41"/>
      <c r="M531" s="224"/>
      <c r="N531" s="225"/>
      <c r="O531" s="88"/>
      <c r="P531" s="88"/>
      <c r="Q531" s="88"/>
      <c r="R531" s="88"/>
      <c r="S531" s="88"/>
      <c r="T531" s="89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4" t="s">
        <v>140</v>
      </c>
      <c r="AU531" s="14" t="s">
        <v>83</v>
      </c>
    </row>
    <row r="532" s="2" customFormat="1" ht="16.5" customHeight="1">
      <c r="A532" s="35"/>
      <c r="B532" s="36"/>
      <c r="C532" s="228" t="s">
        <v>825</v>
      </c>
      <c r="D532" s="228" t="s">
        <v>177</v>
      </c>
      <c r="E532" s="229" t="s">
        <v>826</v>
      </c>
      <c r="F532" s="230" t="s">
        <v>827</v>
      </c>
      <c r="G532" s="231" t="s">
        <v>218</v>
      </c>
      <c r="H532" s="232">
        <v>2</v>
      </c>
      <c r="I532" s="233"/>
      <c r="J532" s="234">
        <f>ROUND(I532*H532,2)</f>
        <v>0</v>
      </c>
      <c r="K532" s="230" t="s">
        <v>828</v>
      </c>
      <c r="L532" s="235"/>
      <c r="M532" s="236" t="s">
        <v>1</v>
      </c>
      <c r="N532" s="237" t="s">
        <v>41</v>
      </c>
      <c r="O532" s="88"/>
      <c r="P532" s="217">
        <f>O532*H532</f>
        <v>0</v>
      </c>
      <c r="Q532" s="217">
        <v>0.0015</v>
      </c>
      <c r="R532" s="217">
        <f>Q532*H532</f>
        <v>0.0030000000000000001</v>
      </c>
      <c r="S532" s="217">
        <v>0</v>
      </c>
      <c r="T532" s="218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19" t="s">
        <v>166</v>
      </c>
      <c r="AT532" s="219" t="s">
        <v>177</v>
      </c>
      <c r="AU532" s="219" t="s">
        <v>83</v>
      </c>
      <c r="AY532" s="14" t="s">
        <v>130</v>
      </c>
      <c r="BE532" s="220">
        <f>IF(N532="základní",J532,0)</f>
        <v>0</v>
      </c>
      <c r="BF532" s="220">
        <f>IF(N532="snížená",J532,0)</f>
        <v>0</v>
      </c>
      <c r="BG532" s="220">
        <f>IF(N532="zákl. přenesená",J532,0)</f>
        <v>0</v>
      </c>
      <c r="BH532" s="220">
        <f>IF(N532="sníž. přenesená",J532,0)</f>
        <v>0</v>
      </c>
      <c r="BI532" s="220">
        <f>IF(N532="nulová",J532,0)</f>
        <v>0</v>
      </c>
      <c r="BJ532" s="14" t="s">
        <v>81</v>
      </c>
      <c r="BK532" s="220">
        <f>ROUND(I532*H532,2)</f>
        <v>0</v>
      </c>
      <c r="BL532" s="14" t="s">
        <v>137</v>
      </c>
      <c r="BM532" s="219" t="s">
        <v>829</v>
      </c>
    </row>
    <row r="533" s="2" customFormat="1">
      <c r="A533" s="35"/>
      <c r="B533" s="36"/>
      <c r="C533" s="37"/>
      <c r="D533" s="221" t="s">
        <v>139</v>
      </c>
      <c r="E533" s="37"/>
      <c r="F533" s="222" t="s">
        <v>827</v>
      </c>
      <c r="G533" s="37"/>
      <c r="H533" s="37"/>
      <c r="I533" s="223"/>
      <c r="J533" s="37"/>
      <c r="K533" s="37"/>
      <c r="L533" s="41"/>
      <c r="M533" s="224"/>
      <c r="N533" s="225"/>
      <c r="O533" s="88"/>
      <c r="P533" s="88"/>
      <c r="Q533" s="88"/>
      <c r="R533" s="88"/>
      <c r="S533" s="88"/>
      <c r="T533" s="89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4" t="s">
        <v>139</v>
      </c>
      <c r="AU533" s="14" t="s">
        <v>83</v>
      </c>
    </row>
    <row r="534" s="2" customFormat="1" ht="16.5" customHeight="1">
      <c r="A534" s="35"/>
      <c r="B534" s="36"/>
      <c r="C534" s="208" t="s">
        <v>830</v>
      </c>
      <c r="D534" s="208" t="s">
        <v>132</v>
      </c>
      <c r="E534" s="209" t="s">
        <v>831</v>
      </c>
      <c r="F534" s="210" t="s">
        <v>832</v>
      </c>
      <c r="G534" s="211" t="s">
        <v>218</v>
      </c>
      <c r="H534" s="212">
        <v>4</v>
      </c>
      <c r="I534" s="213"/>
      <c r="J534" s="214">
        <f>ROUND(I534*H534,2)</f>
        <v>0</v>
      </c>
      <c r="K534" s="210" t="s">
        <v>136</v>
      </c>
      <c r="L534" s="41"/>
      <c r="M534" s="215" t="s">
        <v>1</v>
      </c>
      <c r="N534" s="216" t="s">
        <v>41</v>
      </c>
      <c r="O534" s="88"/>
      <c r="P534" s="217">
        <f>O534*H534</f>
        <v>0</v>
      </c>
      <c r="Q534" s="217">
        <v>0</v>
      </c>
      <c r="R534" s="217">
        <f>Q534*H534</f>
        <v>0</v>
      </c>
      <c r="S534" s="217">
        <v>0</v>
      </c>
      <c r="T534" s="218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219" t="s">
        <v>137</v>
      </c>
      <c r="AT534" s="219" t="s">
        <v>132</v>
      </c>
      <c r="AU534" s="219" t="s">
        <v>83</v>
      </c>
      <c r="AY534" s="14" t="s">
        <v>130</v>
      </c>
      <c r="BE534" s="220">
        <f>IF(N534="základní",J534,0)</f>
        <v>0</v>
      </c>
      <c r="BF534" s="220">
        <f>IF(N534="snížená",J534,0)</f>
        <v>0</v>
      </c>
      <c r="BG534" s="220">
        <f>IF(N534="zákl. přenesená",J534,0)</f>
        <v>0</v>
      </c>
      <c r="BH534" s="220">
        <f>IF(N534="sníž. přenesená",J534,0)</f>
        <v>0</v>
      </c>
      <c r="BI534" s="220">
        <f>IF(N534="nulová",J534,0)</f>
        <v>0</v>
      </c>
      <c r="BJ534" s="14" t="s">
        <v>81</v>
      </c>
      <c r="BK534" s="220">
        <f>ROUND(I534*H534,2)</f>
        <v>0</v>
      </c>
      <c r="BL534" s="14" t="s">
        <v>137</v>
      </c>
      <c r="BM534" s="219" t="s">
        <v>833</v>
      </c>
    </row>
    <row r="535" s="2" customFormat="1">
      <c r="A535" s="35"/>
      <c r="B535" s="36"/>
      <c r="C535" s="37"/>
      <c r="D535" s="221" t="s">
        <v>139</v>
      </c>
      <c r="E535" s="37"/>
      <c r="F535" s="222" t="s">
        <v>832</v>
      </c>
      <c r="G535" s="37"/>
      <c r="H535" s="37"/>
      <c r="I535" s="223"/>
      <c r="J535" s="37"/>
      <c r="K535" s="37"/>
      <c r="L535" s="41"/>
      <c r="M535" s="224"/>
      <c r="N535" s="225"/>
      <c r="O535" s="88"/>
      <c r="P535" s="88"/>
      <c r="Q535" s="88"/>
      <c r="R535" s="88"/>
      <c r="S535" s="88"/>
      <c r="T535" s="89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T535" s="14" t="s">
        <v>139</v>
      </c>
      <c r="AU535" s="14" t="s">
        <v>83</v>
      </c>
    </row>
    <row r="536" s="2" customFormat="1">
      <c r="A536" s="35"/>
      <c r="B536" s="36"/>
      <c r="C536" s="37"/>
      <c r="D536" s="226" t="s">
        <v>140</v>
      </c>
      <c r="E536" s="37"/>
      <c r="F536" s="227" t="s">
        <v>834</v>
      </c>
      <c r="G536" s="37"/>
      <c r="H536" s="37"/>
      <c r="I536" s="223"/>
      <c r="J536" s="37"/>
      <c r="K536" s="37"/>
      <c r="L536" s="41"/>
      <c r="M536" s="224"/>
      <c r="N536" s="225"/>
      <c r="O536" s="88"/>
      <c r="P536" s="88"/>
      <c r="Q536" s="88"/>
      <c r="R536" s="88"/>
      <c r="S536" s="88"/>
      <c r="T536" s="89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T536" s="14" t="s">
        <v>140</v>
      </c>
      <c r="AU536" s="14" t="s">
        <v>83</v>
      </c>
    </row>
    <row r="537" s="2" customFormat="1" ht="16.5" customHeight="1">
      <c r="A537" s="35"/>
      <c r="B537" s="36"/>
      <c r="C537" s="228" t="s">
        <v>835</v>
      </c>
      <c r="D537" s="228" t="s">
        <v>177</v>
      </c>
      <c r="E537" s="229" t="s">
        <v>836</v>
      </c>
      <c r="F537" s="230" t="s">
        <v>837</v>
      </c>
      <c r="G537" s="231" t="s">
        <v>218</v>
      </c>
      <c r="H537" s="232">
        <v>4</v>
      </c>
      <c r="I537" s="233"/>
      <c r="J537" s="234">
        <f>ROUND(I537*H537,2)</f>
        <v>0</v>
      </c>
      <c r="K537" s="230" t="s">
        <v>136</v>
      </c>
      <c r="L537" s="235"/>
      <c r="M537" s="236" t="s">
        <v>1</v>
      </c>
      <c r="N537" s="237" t="s">
        <v>41</v>
      </c>
      <c r="O537" s="88"/>
      <c r="P537" s="217">
        <f>O537*H537</f>
        <v>0</v>
      </c>
      <c r="Q537" s="217">
        <v>0.00012</v>
      </c>
      <c r="R537" s="217">
        <f>Q537*H537</f>
        <v>0.00048000000000000001</v>
      </c>
      <c r="S537" s="217">
        <v>0</v>
      </c>
      <c r="T537" s="218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219" t="s">
        <v>166</v>
      </c>
      <c r="AT537" s="219" t="s">
        <v>177</v>
      </c>
      <c r="AU537" s="219" t="s">
        <v>83</v>
      </c>
      <c r="AY537" s="14" t="s">
        <v>130</v>
      </c>
      <c r="BE537" s="220">
        <f>IF(N537="základní",J537,0)</f>
        <v>0</v>
      </c>
      <c r="BF537" s="220">
        <f>IF(N537="snížená",J537,0)</f>
        <v>0</v>
      </c>
      <c r="BG537" s="220">
        <f>IF(N537="zákl. přenesená",J537,0)</f>
        <v>0</v>
      </c>
      <c r="BH537" s="220">
        <f>IF(N537="sníž. přenesená",J537,0)</f>
        <v>0</v>
      </c>
      <c r="BI537" s="220">
        <f>IF(N537="nulová",J537,0)</f>
        <v>0</v>
      </c>
      <c r="BJ537" s="14" t="s">
        <v>81</v>
      </c>
      <c r="BK537" s="220">
        <f>ROUND(I537*H537,2)</f>
        <v>0</v>
      </c>
      <c r="BL537" s="14" t="s">
        <v>137</v>
      </c>
      <c r="BM537" s="219" t="s">
        <v>838</v>
      </c>
    </row>
    <row r="538" s="2" customFormat="1">
      <c r="A538" s="35"/>
      <c r="B538" s="36"/>
      <c r="C538" s="37"/>
      <c r="D538" s="221" t="s">
        <v>139</v>
      </c>
      <c r="E538" s="37"/>
      <c r="F538" s="222" t="s">
        <v>837</v>
      </c>
      <c r="G538" s="37"/>
      <c r="H538" s="37"/>
      <c r="I538" s="223"/>
      <c r="J538" s="37"/>
      <c r="K538" s="37"/>
      <c r="L538" s="41"/>
      <c r="M538" s="224"/>
      <c r="N538" s="225"/>
      <c r="O538" s="88"/>
      <c r="P538" s="88"/>
      <c r="Q538" s="88"/>
      <c r="R538" s="88"/>
      <c r="S538" s="88"/>
      <c r="T538" s="89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4" t="s">
        <v>139</v>
      </c>
      <c r="AU538" s="14" t="s">
        <v>83</v>
      </c>
    </row>
    <row r="539" s="2" customFormat="1" ht="16.5" customHeight="1">
      <c r="A539" s="35"/>
      <c r="B539" s="36"/>
      <c r="C539" s="208" t="s">
        <v>839</v>
      </c>
      <c r="D539" s="208" t="s">
        <v>132</v>
      </c>
      <c r="E539" s="209" t="s">
        <v>840</v>
      </c>
      <c r="F539" s="210" t="s">
        <v>841</v>
      </c>
      <c r="G539" s="211" t="s">
        <v>224</v>
      </c>
      <c r="H539" s="212">
        <v>1</v>
      </c>
      <c r="I539" s="213"/>
      <c r="J539" s="214">
        <f>ROUND(I539*H539,2)</f>
        <v>0</v>
      </c>
      <c r="K539" s="210" t="s">
        <v>1</v>
      </c>
      <c r="L539" s="41"/>
      <c r="M539" s="215" t="s">
        <v>1</v>
      </c>
      <c r="N539" s="216" t="s">
        <v>41</v>
      </c>
      <c r="O539" s="88"/>
      <c r="P539" s="217">
        <f>O539*H539</f>
        <v>0</v>
      </c>
      <c r="Q539" s="217">
        <v>0</v>
      </c>
      <c r="R539" s="217">
        <f>Q539*H539</f>
        <v>0</v>
      </c>
      <c r="S539" s="217">
        <v>0</v>
      </c>
      <c r="T539" s="218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19" t="s">
        <v>137</v>
      </c>
      <c r="AT539" s="219" t="s">
        <v>132</v>
      </c>
      <c r="AU539" s="219" t="s">
        <v>83</v>
      </c>
      <c r="AY539" s="14" t="s">
        <v>130</v>
      </c>
      <c r="BE539" s="220">
        <f>IF(N539="základní",J539,0)</f>
        <v>0</v>
      </c>
      <c r="BF539" s="220">
        <f>IF(N539="snížená",J539,0)</f>
        <v>0</v>
      </c>
      <c r="BG539" s="220">
        <f>IF(N539="zákl. přenesená",J539,0)</f>
        <v>0</v>
      </c>
      <c r="BH539" s="220">
        <f>IF(N539="sníž. přenesená",J539,0)</f>
        <v>0</v>
      </c>
      <c r="BI539" s="220">
        <f>IF(N539="nulová",J539,0)</f>
        <v>0</v>
      </c>
      <c r="BJ539" s="14" t="s">
        <v>81</v>
      </c>
      <c r="BK539" s="220">
        <f>ROUND(I539*H539,2)</f>
        <v>0</v>
      </c>
      <c r="BL539" s="14" t="s">
        <v>137</v>
      </c>
      <c r="BM539" s="219" t="s">
        <v>842</v>
      </c>
    </row>
    <row r="540" s="2" customFormat="1">
      <c r="A540" s="35"/>
      <c r="B540" s="36"/>
      <c r="C540" s="37"/>
      <c r="D540" s="221" t="s">
        <v>139</v>
      </c>
      <c r="E540" s="37"/>
      <c r="F540" s="222" t="s">
        <v>843</v>
      </c>
      <c r="G540" s="37"/>
      <c r="H540" s="37"/>
      <c r="I540" s="223"/>
      <c r="J540" s="37"/>
      <c r="K540" s="37"/>
      <c r="L540" s="41"/>
      <c r="M540" s="224"/>
      <c r="N540" s="225"/>
      <c r="O540" s="88"/>
      <c r="P540" s="88"/>
      <c r="Q540" s="88"/>
      <c r="R540" s="88"/>
      <c r="S540" s="88"/>
      <c r="T540" s="89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T540" s="14" t="s">
        <v>139</v>
      </c>
      <c r="AU540" s="14" t="s">
        <v>83</v>
      </c>
    </row>
    <row r="541" s="2" customFormat="1" ht="16.5" customHeight="1">
      <c r="A541" s="35"/>
      <c r="B541" s="36"/>
      <c r="C541" s="208" t="s">
        <v>844</v>
      </c>
      <c r="D541" s="208" t="s">
        <v>132</v>
      </c>
      <c r="E541" s="209" t="s">
        <v>845</v>
      </c>
      <c r="F541" s="210" t="s">
        <v>846</v>
      </c>
      <c r="G541" s="211" t="s">
        <v>224</v>
      </c>
      <c r="H541" s="212">
        <v>4</v>
      </c>
      <c r="I541" s="213"/>
      <c r="J541" s="214">
        <f>ROUND(I541*H541,2)</f>
        <v>0</v>
      </c>
      <c r="K541" s="210" t="s">
        <v>1</v>
      </c>
      <c r="L541" s="41"/>
      <c r="M541" s="215" t="s">
        <v>1</v>
      </c>
      <c r="N541" s="216" t="s">
        <v>41</v>
      </c>
      <c r="O541" s="88"/>
      <c r="P541" s="217">
        <f>O541*H541</f>
        <v>0</v>
      </c>
      <c r="Q541" s="217">
        <v>0</v>
      </c>
      <c r="R541" s="217">
        <f>Q541*H541</f>
        <v>0</v>
      </c>
      <c r="S541" s="217">
        <v>0</v>
      </c>
      <c r="T541" s="218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219" t="s">
        <v>137</v>
      </c>
      <c r="AT541" s="219" t="s">
        <v>132</v>
      </c>
      <c r="AU541" s="219" t="s">
        <v>83</v>
      </c>
      <c r="AY541" s="14" t="s">
        <v>130</v>
      </c>
      <c r="BE541" s="220">
        <f>IF(N541="základní",J541,0)</f>
        <v>0</v>
      </c>
      <c r="BF541" s="220">
        <f>IF(N541="snížená",J541,0)</f>
        <v>0</v>
      </c>
      <c r="BG541" s="220">
        <f>IF(N541="zákl. přenesená",J541,0)</f>
        <v>0</v>
      </c>
      <c r="BH541" s="220">
        <f>IF(N541="sníž. přenesená",J541,0)</f>
        <v>0</v>
      </c>
      <c r="BI541" s="220">
        <f>IF(N541="nulová",J541,0)</f>
        <v>0</v>
      </c>
      <c r="BJ541" s="14" t="s">
        <v>81</v>
      </c>
      <c r="BK541" s="220">
        <f>ROUND(I541*H541,2)</f>
        <v>0</v>
      </c>
      <c r="BL541" s="14" t="s">
        <v>137</v>
      </c>
      <c r="BM541" s="219" t="s">
        <v>847</v>
      </c>
    </row>
    <row r="542" s="2" customFormat="1">
      <c r="A542" s="35"/>
      <c r="B542" s="36"/>
      <c r="C542" s="37"/>
      <c r="D542" s="221" t="s">
        <v>139</v>
      </c>
      <c r="E542" s="37"/>
      <c r="F542" s="222" t="s">
        <v>846</v>
      </c>
      <c r="G542" s="37"/>
      <c r="H542" s="37"/>
      <c r="I542" s="223"/>
      <c r="J542" s="37"/>
      <c r="K542" s="37"/>
      <c r="L542" s="41"/>
      <c r="M542" s="224"/>
      <c r="N542" s="225"/>
      <c r="O542" s="88"/>
      <c r="P542" s="88"/>
      <c r="Q542" s="88"/>
      <c r="R542" s="88"/>
      <c r="S542" s="88"/>
      <c r="T542" s="89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4" t="s">
        <v>139</v>
      </c>
      <c r="AU542" s="14" t="s">
        <v>83</v>
      </c>
    </row>
    <row r="543" s="2" customFormat="1" ht="16.5" customHeight="1">
      <c r="A543" s="35"/>
      <c r="B543" s="36"/>
      <c r="C543" s="228" t="s">
        <v>848</v>
      </c>
      <c r="D543" s="228" t="s">
        <v>177</v>
      </c>
      <c r="E543" s="229" t="s">
        <v>849</v>
      </c>
      <c r="F543" s="230" t="s">
        <v>850</v>
      </c>
      <c r="G543" s="231" t="s">
        <v>218</v>
      </c>
      <c r="H543" s="232">
        <v>4</v>
      </c>
      <c r="I543" s="233"/>
      <c r="J543" s="234">
        <f>ROUND(I543*H543,2)</f>
        <v>0</v>
      </c>
      <c r="K543" s="230" t="s">
        <v>1</v>
      </c>
      <c r="L543" s="235"/>
      <c r="M543" s="236" t="s">
        <v>1</v>
      </c>
      <c r="N543" s="237" t="s">
        <v>41</v>
      </c>
      <c r="O543" s="88"/>
      <c r="P543" s="217">
        <f>O543*H543</f>
        <v>0</v>
      </c>
      <c r="Q543" s="217">
        <v>0.001</v>
      </c>
      <c r="R543" s="217">
        <f>Q543*H543</f>
        <v>0.0040000000000000001</v>
      </c>
      <c r="S543" s="217">
        <v>0</v>
      </c>
      <c r="T543" s="218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219" t="s">
        <v>166</v>
      </c>
      <c r="AT543" s="219" t="s">
        <v>177</v>
      </c>
      <c r="AU543" s="219" t="s">
        <v>83</v>
      </c>
      <c r="AY543" s="14" t="s">
        <v>130</v>
      </c>
      <c r="BE543" s="220">
        <f>IF(N543="základní",J543,0)</f>
        <v>0</v>
      </c>
      <c r="BF543" s="220">
        <f>IF(N543="snížená",J543,0)</f>
        <v>0</v>
      </c>
      <c r="BG543" s="220">
        <f>IF(N543="zákl. přenesená",J543,0)</f>
        <v>0</v>
      </c>
      <c r="BH543" s="220">
        <f>IF(N543="sníž. přenesená",J543,0)</f>
        <v>0</v>
      </c>
      <c r="BI543" s="220">
        <f>IF(N543="nulová",J543,0)</f>
        <v>0</v>
      </c>
      <c r="BJ543" s="14" t="s">
        <v>81</v>
      </c>
      <c r="BK543" s="220">
        <f>ROUND(I543*H543,2)</f>
        <v>0</v>
      </c>
      <c r="BL543" s="14" t="s">
        <v>137</v>
      </c>
      <c r="BM543" s="219" t="s">
        <v>851</v>
      </c>
    </row>
    <row r="544" s="2" customFormat="1">
      <c r="A544" s="35"/>
      <c r="B544" s="36"/>
      <c r="C544" s="37"/>
      <c r="D544" s="221" t="s">
        <v>139</v>
      </c>
      <c r="E544" s="37"/>
      <c r="F544" s="222" t="s">
        <v>850</v>
      </c>
      <c r="G544" s="37"/>
      <c r="H544" s="37"/>
      <c r="I544" s="223"/>
      <c r="J544" s="37"/>
      <c r="K544" s="37"/>
      <c r="L544" s="41"/>
      <c r="M544" s="224"/>
      <c r="N544" s="225"/>
      <c r="O544" s="88"/>
      <c r="P544" s="88"/>
      <c r="Q544" s="88"/>
      <c r="R544" s="88"/>
      <c r="S544" s="88"/>
      <c r="T544" s="89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T544" s="14" t="s">
        <v>139</v>
      </c>
      <c r="AU544" s="14" t="s">
        <v>83</v>
      </c>
    </row>
    <row r="545" s="12" customFormat="1" ht="22.8" customHeight="1">
      <c r="A545" s="12"/>
      <c r="B545" s="192"/>
      <c r="C545" s="193"/>
      <c r="D545" s="194" t="s">
        <v>75</v>
      </c>
      <c r="E545" s="206" t="s">
        <v>852</v>
      </c>
      <c r="F545" s="206" t="s">
        <v>853</v>
      </c>
      <c r="G545" s="193"/>
      <c r="H545" s="193"/>
      <c r="I545" s="196"/>
      <c r="J545" s="207">
        <f>BK545</f>
        <v>0</v>
      </c>
      <c r="K545" s="193"/>
      <c r="L545" s="198"/>
      <c r="M545" s="199"/>
      <c r="N545" s="200"/>
      <c r="O545" s="200"/>
      <c r="P545" s="201">
        <f>SUM(P546:P547)</f>
        <v>0</v>
      </c>
      <c r="Q545" s="200"/>
      <c r="R545" s="201">
        <f>SUM(R546:R547)</f>
        <v>0</v>
      </c>
      <c r="S545" s="200"/>
      <c r="T545" s="202">
        <f>SUM(T546:T547)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3" t="s">
        <v>83</v>
      </c>
      <c r="AT545" s="204" t="s">
        <v>75</v>
      </c>
      <c r="AU545" s="204" t="s">
        <v>81</v>
      </c>
      <c r="AY545" s="203" t="s">
        <v>130</v>
      </c>
      <c r="BK545" s="205">
        <f>SUM(BK546:BK547)</f>
        <v>0</v>
      </c>
    </row>
    <row r="546" s="2" customFormat="1" ht="49.05" customHeight="1">
      <c r="A546" s="35"/>
      <c r="B546" s="36"/>
      <c r="C546" s="208" t="s">
        <v>854</v>
      </c>
      <c r="D546" s="208" t="s">
        <v>132</v>
      </c>
      <c r="E546" s="209" t="s">
        <v>855</v>
      </c>
      <c r="F546" s="210" t="s">
        <v>856</v>
      </c>
      <c r="G546" s="211" t="s">
        <v>343</v>
      </c>
      <c r="H546" s="212">
        <v>1</v>
      </c>
      <c r="I546" s="213"/>
      <c r="J546" s="214">
        <f>ROUND(I546*H546,2)</f>
        <v>0</v>
      </c>
      <c r="K546" s="210" t="s">
        <v>1</v>
      </c>
      <c r="L546" s="41"/>
      <c r="M546" s="215" t="s">
        <v>1</v>
      </c>
      <c r="N546" s="216" t="s">
        <v>41</v>
      </c>
      <c r="O546" s="88"/>
      <c r="P546" s="217">
        <f>O546*H546</f>
        <v>0</v>
      </c>
      <c r="Q546" s="217">
        <v>0</v>
      </c>
      <c r="R546" s="217">
        <f>Q546*H546</f>
        <v>0</v>
      </c>
      <c r="S546" s="217">
        <v>0</v>
      </c>
      <c r="T546" s="218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219" t="s">
        <v>137</v>
      </c>
      <c r="AT546" s="219" t="s">
        <v>132</v>
      </c>
      <c r="AU546" s="219" t="s">
        <v>83</v>
      </c>
      <c r="AY546" s="14" t="s">
        <v>130</v>
      </c>
      <c r="BE546" s="220">
        <f>IF(N546="základní",J546,0)</f>
        <v>0</v>
      </c>
      <c r="BF546" s="220">
        <f>IF(N546="snížená",J546,0)</f>
        <v>0</v>
      </c>
      <c r="BG546" s="220">
        <f>IF(N546="zákl. přenesená",J546,0)</f>
        <v>0</v>
      </c>
      <c r="BH546" s="220">
        <f>IF(N546="sníž. přenesená",J546,0)</f>
        <v>0</v>
      </c>
      <c r="BI546" s="220">
        <f>IF(N546="nulová",J546,0)</f>
        <v>0</v>
      </c>
      <c r="BJ546" s="14" t="s">
        <v>81</v>
      </c>
      <c r="BK546" s="220">
        <f>ROUND(I546*H546,2)</f>
        <v>0</v>
      </c>
      <c r="BL546" s="14" t="s">
        <v>137</v>
      </c>
      <c r="BM546" s="219" t="s">
        <v>857</v>
      </c>
    </row>
    <row r="547" s="2" customFormat="1">
      <c r="A547" s="35"/>
      <c r="B547" s="36"/>
      <c r="C547" s="37"/>
      <c r="D547" s="221" t="s">
        <v>139</v>
      </c>
      <c r="E547" s="37"/>
      <c r="F547" s="222" t="s">
        <v>858</v>
      </c>
      <c r="G547" s="37"/>
      <c r="H547" s="37"/>
      <c r="I547" s="223"/>
      <c r="J547" s="37"/>
      <c r="K547" s="37"/>
      <c r="L547" s="41"/>
      <c r="M547" s="224"/>
      <c r="N547" s="225"/>
      <c r="O547" s="88"/>
      <c r="P547" s="88"/>
      <c r="Q547" s="88"/>
      <c r="R547" s="88"/>
      <c r="S547" s="88"/>
      <c r="T547" s="89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T547" s="14" t="s">
        <v>139</v>
      </c>
      <c r="AU547" s="14" t="s">
        <v>83</v>
      </c>
    </row>
    <row r="548" s="12" customFormat="1" ht="22.8" customHeight="1">
      <c r="A548" s="12"/>
      <c r="B548" s="192"/>
      <c r="C548" s="193"/>
      <c r="D548" s="194" t="s">
        <v>75</v>
      </c>
      <c r="E548" s="206" t="s">
        <v>859</v>
      </c>
      <c r="F548" s="206" t="s">
        <v>860</v>
      </c>
      <c r="G548" s="193"/>
      <c r="H548" s="193"/>
      <c r="I548" s="196"/>
      <c r="J548" s="207">
        <f>BK548</f>
        <v>0</v>
      </c>
      <c r="K548" s="193"/>
      <c r="L548" s="198"/>
      <c r="M548" s="199"/>
      <c r="N548" s="200"/>
      <c r="O548" s="200"/>
      <c r="P548" s="201">
        <f>SUM(P549:P574)</f>
        <v>0</v>
      </c>
      <c r="Q548" s="200"/>
      <c r="R548" s="201">
        <f>SUM(R549:R574)</f>
        <v>0.21746313599999997</v>
      </c>
      <c r="S548" s="200"/>
      <c r="T548" s="202">
        <f>SUM(T549:T574)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03" t="s">
        <v>83</v>
      </c>
      <c r="AT548" s="204" t="s">
        <v>75</v>
      </c>
      <c r="AU548" s="204" t="s">
        <v>81</v>
      </c>
      <c r="AY548" s="203" t="s">
        <v>130</v>
      </c>
      <c r="BK548" s="205">
        <f>SUM(BK549:BK574)</f>
        <v>0</v>
      </c>
    </row>
    <row r="549" s="2" customFormat="1" ht="24.15" customHeight="1">
      <c r="A549" s="35"/>
      <c r="B549" s="36"/>
      <c r="C549" s="208" t="s">
        <v>861</v>
      </c>
      <c r="D549" s="208" t="s">
        <v>132</v>
      </c>
      <c r="E549" s="209" t="s">
        <v>862</v>
      </c>
      <c r="F549" s="210" t="s">
        <v>863</v>
      </c>
      <c r="G549" s="211" t="s">
        <v>283</v>
      </c>
      <c r="H549" s="212">
        <v>8.5399999999999991</v>
      </c>
      <c r="I549" s="213"/>
      <c r="J549" s="214">
        <f>ROUND(I549*H549,2)</f>
        <v>0</v>
      </c>
      <c r="K549" s="210" t="s">
        <v>136</v>
      </c>
      <c r="L549" s="41"/>
      <c r="M549" s="215" t="s">
        <v>1</v>
      </c>
      <c r="N549" s="216" t="s">
        <v>41</v>
      </c>
      <c r="O549" s="88"/>
      <c r="P549" s="217">
        <f>O549*H549</f>
        <v>0</v>
      </c>
      <c r="Q549" s="217">
        <v>0.00071840000000000001</v>
      </c>
      <c r="R549" s="217">
        <f>Q549*H549</f>
        <v>0.0061351359999999994</v>
      </c>
      <c r="S549" s="217">
        <v>0</v>
      </c>
      <c r="T549" s="218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219" t="s">
        <v>205</v>
      </c>
      <c r="AT549" s="219" t="s">
        <v>132</v>
      </c>
      <c r="AU549" s="219" t="s">
        <v>83</v>
      </c>
      <c r="AY549" s="14" t="s">
        <v>130</v>
      </c>
      <c r="BE549" s="220">
        <f>IF(N549="základní",J549,0)</f>
        <v>0</v>
      </c>
      <c r="BF549" s="220">
        <f>IF(N549="snížená",J549,0)</f>
        <v>0</v>
      </c>
      <c r="BG549" s="220">
        <f>IF(N549="zákl. přenesená",J549,0)</f>
        <v>0</v>
      </c>
      <c r="BH549" s="220">
        <f>IF(N549="sníž. přenesená",J549,0)</f>
        <v>0</v>
      </c>
      <c r="BI549" s="220">
        <f>IF(N549="nulová",J549,0)</f>
        <v>0</v>
      </c>
      <c r="BJ549" s="14" t="s">
        <v>81</v>
      </c>
      <c r="BK549" s="220">
        <f>ROUND(I549*H549,2)</f>
        <v>0</v>
      </c>
      <c r="BL549" s="14" t="s">
        <v>205</v>
      </c>
      <c r="BM549" s="219" t="s">
        <v>864</v>
      </c>
    </row>
    <row r="550" s="2" customFormat="1">
      <c r="A550" s="35"/>
      <c r="B550" s="36"/>
      <c r="C550" s="37"/>
      <c r="D550" s="221" t="s">
        <v>139</v>
      </c>
      <c r="E550" s="37"/>
      <c r="F550" s="222" t="s">
        <v>863</v>
      </c>
      <c r="G550" s="37"/>
      <c r="H550" s="37"/>
      <c r="I550" s="223"/>
      <c r="J550" s="37"/>
      <c r="K550" s="37"/>
      <c r="L550" s="41"/>
      <c r="M550" s="224"/>
      <c r="N550" s="225"/>
      <c r="O550" s="88"/>
      <c r="P550" s="88"/>
      <c r="Q550" s="88"/>
      <c r="R550" s="88"/>
      <c r="S550" s="88"/>
      <c r="T550" s="89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T550" s="14" t="s">
        <v>139</v>
      </c>
      <c r="AU550" s="14" t="s">
        <v>83</v>
      </c>
    </row>
    <row r="551" s="2" customFormat="1">
      <c r="A551" s="35"/>
      <c r="B551" s="36"/>
      <c r="C551" s="37"/>
      <c r="D551" s="226" t="s">
        <v>140</v>
      </c>
      <c r="E551" s="37"/>
      <c r="F551" s="227" t="s">
        <v>865</v>
      </c>
      <c r="G551" s="37"/>
      <c r="H551" s="37"/>
      <c r="I551" s="223"/>
      <c r="J551" s="37"/>
      <c r="K551" s="37"/>
      <c r="L551" s="41"/>
      <c r="M551" s="224"/>
      <c r="N551" s="225"/>
      <c r="O551" s="88"/>
      <c r="P551" s="88"/>
      <c r="Q551" s="88"/>
      <c r="R551" s="88"/>
      <c r="S551" s="88"/>
      <c r="T551" s="89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T551" s="14" t="s">
        <v>140</v>
      </c>
      <c r="AU551" s="14" t="s">
        <v>83</v>
      </c>
    </row>
    <row r="552" s="2" customFormat="1">
      <c r="A552" s="35"/>
      <c r="B552" s="36"/>
      <c r="C552" s="37"/>
      <c r="D552" s="221" t="s">
        <v>186</v>
      </c>
      <c r="E552" s="37"/>
      <c r="F552" s="238" t="s">
        <v>866</v>
      </c>
      <c r="G552" s="37"/>
      <c r="H552" s="37"/>
      <c r="I552" s="223"/>
      <c r="J552" s="37"/>
      <c r="K552" s="37"/>
      <c r="L552" s="41"/>
      <c r="M552" s="224"/>
      <c r="N552" s="225"/>
      <c r="O552" s="88"/>
      <c r="P552" s="88"/>
      <c r="Q552" s="88"/>
      <c r="R552" s="88"/>
      <c r="S552" s="88"/>
      <c r="T552" s="89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4" t="s">
        <v>186</v>
      </c>
      <c r="AU552" s="14" t="s">
        <v>83</v>
      </c>
    </row>
    <row r="553" s="2" customFormat="1" ht="33" customHeight="1">
      <c r="A553" s="35"/>
      <c r="B553" s="36"/>
      <c r="C553" s="228" t="s">
        <v>867</v>
      </c>
      <c r="D553" s="228" t="s">
        <v>177</v>
      </c>
      <c r="E553" s="229" t="s">
        <v>868</v>
      </c>
      <c r="F553" s="230" t="s">
        <v>869</v>
      </c>
      <c r="G553" s="231" t="s">
        <v>283</v>
      </c>
      <c r="H553" s="232">
        <v>8.5399999999999991</v>
      </c>
      <c r="I553" s="233"/>
      <c r="J553" s="234">
        <f>ROUND(I553*H553,2)</f>
        <v>0</v>
      </c>
      <c r="K553" s="230" t="s">
        <v>1</v>
      </c>
      <c r="L553" s="235"/>
      <c r="M553" s="236" t="s">
        <v>1</v>
      </c>
      <c r="N553" s="237" t="s">
        <v>41</v>
      </c>
      <c r="O553" s="88"/>
      <c r="P553" s="217">
        <f>O553*H553</f>
        <v>0</v>
      </c>
      <c r="Q553" s="217">
        <v>0.02</v>
      </c>
      <c r="R553" s="217">
        <f>Q553*H553</f>
        <v>0.17079999999999998</v>
      </c>
      <c r="S553" s="217">
        <v>0</v>
      </c>
      <c r="T553" s="218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19" t="s">
        <v>286</v>
      </c>
      <c r="AT553" s="219" t="s">
        <v>177</v>
      </c>
      <c r="AU553" s="219" t="s">
        <v>83</v>
      </c>
      <c r="AY553" s="14" t="s">
        <v>130</v>
      </c>
      <c r="BE553" s="220">
        <f>IF(N553="základní",J553,0)</f>
        <v>0</v>
      </c>
      <c r="BF553" s="220">
        <f>IF(N553="snížená",J553,0)</f>
        <v>0</v>
      </c>
      <c r="BG553" s="220">
        <f>IF(N553="zákl. přenesená",J553,0)</f>
        <v>0</v>
      </c>
      <c r="BH553" s="220">
        <f>IF(N553="sníž. přenesená",J553,0)</f>
        <v>0</v>
      </c>
      <c r="BI553" s="220">
        <f>IF(N553="nulová",J553,0)</f>
        <v>0</v>
      </c>
      <c r="BJ553" s="14" t="s">
        <v>81</v>
      </c>
      <c r="BK553" s="220">
        <f>ROUND(I553*H553,2)</f>
        <v>0</v>
      </c>
      <c r="BL553" s="14" t="s">
        <v>205</v>
      </c>
      <c r="BM553" s="219" t="s">
        <v>870</v>
      </c>
    </row>
    <row r="554" s="2" customFormat="1">
      <c r="A554" s="35"/>
      <c r="B554" s="36"/>
      <c r="C554" s="37"/>
      <c r="D554" s="221" t="s">
        <v>139</v>
      </c>
      <c r="E554" s="37"/>
      <c r="F554" s="222" t="s">
        <v>869</v>
      </c>
      <c r="G554" s="37"/>
      <c r="H554" s="37"/>
      <c r="I554" s="223"/>
      <c r="J554" s="37"/>
      <c r="K554" s="37"/>
      <c r="L554" s="41"/>
      <c r="M554" s="224"/>
      <c r="N554" s="225"/>
      <c r="O554" s="88"/>
      <c r="P554" s="88"/>
      <c r="Q554" s="88"/>
      <c r="R554" s="88"/>
      <c r="S554" s="88"/>
      <c r="T554" s="89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T554" s="14" t="s">
        <v>139</v>
      </c>
      <c r="AU554" s="14" t="s">
        <v>83</v>
      </c>
    </row>
    <row r="555" s="2" customFormat="1" ht="24.15" customHeight="1">
      <c r="A555" s="35"/>
      <c r="B555" s="36"/>
      <c r="C555" s="208" t="s">
        <v>871</v>
      </c>
      <c r="D555" s="208" t="s">
        <v>132</v>
      </c>
      <c r="E555" s="209" t="s">
        <v>872</v>
      </c>
      <c r="F555" s="210" t="s">
        <v>873</v>
      </c>
      <c r="G555" s="211" t="s">
        <v>283</v>
      </c>
      <c r="H555" s="212">
        <v>6.4000000000000004</v>
      </c>
      <c r="I555" s="213"/>
      <c r="J555" s="214">
        <f>ROUND(I555*H555,2)</f>
        <v>0</v>
      </c>
      <c r="K555" s="210" t="s">
        <v>136</v>
      </c>
      <c r="L555" s="41"/>
      <c r="M555" s="215" t="s">
        <v>1</v>
      </c>
      <c r="N555" s="216" t="s">
        <v>41</v>
      </c>
      <c r="O555" s="88"/>
      <c r="P555" s="217">
        <f>O555*H555</f>
        <v>0</v>
      </c>
      <c r="Q555" s="217">
        <v>0</v>
      </c>
      <c r="R555" s="217">
        <f>Q555*H555</f>
        <v>0</v>
      </c>
      <c r="S555" s="217">
        <v>0</v>
      </c>
      <c r="T555" s="218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219" t="s">
        <v>205</v>
      </c>
      <c r="AT555" s="219" t="s">
        <v>132</v>
      </c>
      <c r="AU555" s="219" t="s">
        <v>83</v>
      </c>
      <c r="AY555" s="14" t="s">
        <v>130</v>
      </c>
      <c r="BE555" s="220">
        <f>IF(N555="základní",J555,0)</f>
        <v>0</v>
      </c>
      <c r="BF555" s="220">
        <f>IF(N555="snížená",J555,0)</f>
        <v>0</v>
      </c>
      <c r="BG555" s="220">
        <f>IF(N555="zákl. přenesená",J555,0)</f>
        <v>0</v>
      </c>
      <c r="BH555" s="220">
        <f>IF(N555="sníž. přenesená",J555,0)</f>
        <v>0</v>
      </c>
      <c r="BI555" s="220">
        <f>IF(N555="nulová",J555,0)</f>
        <v>0</v>
      </c>
      <c r="BJ555" s="14" t="s">
        <v>81</v>
      </c>
      <c r="BK555" s="220">
        <f>ROUND(I555*H555,2)</f>
        <v>0</v>
      </c>
      <c r="BL555" s="14" t="s">
        <v>205</v>
      </c>
      <c r="BM555" s="219" t="s">
        <v>874</v>
      </c>
    </row>
    <row r="556" s="2" customFormat="1">
      <c r="A556" s="35"/>
      <c r="B556" s="36"/>
      <c r="C556" s="37"/>
      <c r="D556" s="221" t="s">
        <v>139</v>
      </c>
      <c r="E556" s="37"/>
      <c r="F556" s="222" t="s">
        <v>873</v>
      </c>
      <c r="G556" s="37"/>
      <c r="H556" s="37"/>
      <c r="I556" s="223"/>
      <c r="J556" s="37"/>
      <c r="K556" s="37"/>
      <c r="L556" s="41"/>
      <c r="M556" s="224"/>
      <c r="N556" s="225"/>
      <c r="O556" s="88"/>
      <c r="P556" s="88"/>
      <c r="Q556" s="88"/>
      <c r="R556" s="88"/>
      <c r="S556" s="88"/>
      <c r="T556" s="89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T556" s="14" t="s">
        <v>139</v>
      </c>
      <c r="AU556" s="14" t="s">
        <v>83</v>
      </c>
    </row>
    <row r="557" s="2" customFormat="1">
      <c r="A557" s="35"/>
      <c r="B557" s="36"/>
      <c r="C557" s="37"/>
      <c r="D557" s="226" t="s">
        <v>140</v>
      </c>
      <c r="E557" s="37"/>
      <c r="F557" s="227" t="s">
        <v>875</v>
      </c>
      <c r="G557" s="37"/>
      <c r="H557" s="37"/>
      <c r="I557" s="223"/>
      <c r="J557" s="37"/>
      <c r="K557" s="37"/>
      <c r="L557" s="41"/>
      <c r="M557" s="224"/>
      <c r="N557" s="225"/>
      <c r="O557" s="88"/>
      <c r="P557" s="88"/>
      <c r="Q557" s="88"/>
      <c r="R557" s="88"/>
      <c r="S557" s="88"/>
      <c r="T557" s="89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4" t="s">
        <v>140</v>
      </c>
      <c r="AU557" s="14" t="s">
        <v>83</v>
      </c>
    </row>
    <row r="558" s="2" customFormat="1" ht="21.75" customHeight="1">
      <c r="A558" s="35"/>
      <c r="B558" s="36"/>
      <c r="C558" s="228" t="s">
        <v>876</v>
      </c>
      <c r="D558" s="228" t="s">
        <v>177</v>
      </c>
      <c r="E558" s="229" t="s">
        <v>877</v>
      </c>
      <c r="F558" s="230" t="s">
        <v>878</v>
      </c>
      <c r="G558" s="231" t="s">
        <v>283</v>
      </c>
      <c r="H558" s="232">
        <v>7.04</v>
      </c>
      <c r="I558" s="233"/>
      <c r="J558" s="234">
        <f>ROUND(I558*H558,2)</f>
        <v>0</v>
      </c>
      <c r="K558" s="230" t="s">
        <v>136</v>
      </c>
      <c r="L558" s="235"/>
      <c r="M558" s="236" t="s">
        <v>1</v>
      </c>
      <c r="N558" s="237" t="s">
        <v>41</v>
      </c>
      <c r="O558" s="88"/>
      <c r="P558" s="217">
        <f>O558*H558</f>
        <v>0</v>
      </c>
      <c r="Q558" s="217">
        <v>0.00020000000000000001</v>
      </c>
      <c r="R558" s="217">
        <f>Q558*H558</f>
        <v>0.0014080000000000002</v>
      </c>
      <c r="S558" s="217">
        <v>0</v>
      </c>
      <c r="T558" s="218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19" t="s">
        <v>286</v>
      </c>
      <c r="AT558" s="219" t="s">
        <v>177</v>
      </c>
      <c r="AU558" s="219" t="s">
        <v>83</v>
      </c>
      <c r="AY558" s="14" t="s">
        <v>130</v>
      </c>
      <c r="BE558" s="220">
        <f>IF(N558="základní",J558,0)</f>
        <v>0</v>
      </c>
      <c r="BF558" s="220">
        <f>IF(N558="snížená",J558,0)</f>
        <v>0</v>
      </c>
      <c r="BG558" s="220">
        <f>IF(N558="zákl. přenesená",J558,0)</f>
        <v>0</v>
      </c>
      <c r="BH558" s="220">
        <f>IF(N558="sníž. přenesená",J558,0)</f>
        <v>0</v>
      </c>
      <c r="BI558" s="220">
        <f>IF(N558="nulová",J558,0)</f>
        <v>0</v>
      </c>
      <c r="BJ558" s="14" t="s">
        <v>81</v>
      </c>
      <c r="BK558" s="220">
        <f>ROUND(I558*H558,2)</f>
        <v>0</v>
      </c>
      <c r="BL558" s="14" t="s">
        <v>205</v>
      </c>
      <c r="BM558" s="219" t="s">
        <v>879</v>
      </c>
    </row>
    <row r="559" s="2" customFormat="1">
      <c r="A559" s="35"/>
      <c r="B559" s="36"/>
      <c r="C559" s="37"/>
      <c r="D559" s="221" t="s">
        <v>139</v>
      </c>
      <c r="E559" s="37"/>
      <c r="F559" s="222" t="s">
        <v>878</v>
      </c>
      <c r="G559" s="37"/>
      <c r="H559" s="37"/>
      <c r="I559" s="223"/>
      <c r="J559" s="37"/>
      <c r="K559" s="37"/>
      <c r="L559" s="41"/>
      <c r="M559" s="224"/>
      <c r="N559" s="225"/>
      <c r="O559" s="88"/>
      <c r="P559" s="88"/>
      <c r="Q559" s="88"/>
      <c r="R559" s="88"/>
      <c r="S559" s="88"/>
      <c r="T559" s="89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4" t="s">
        <v>139</v>
      </c>
      <c r="AU559" s="14" t="s">
        <v>83</v>
      </c>
    </row>
    <row r="560" s="2" customFormat="1" ht="24.15" customHeight="1">
      <c r="A560" s="35"/>
      <c r="B560" s="36"/>
      <c r="C560" s="208" t="s">
        <v>880</v>
      </c>
      <c r="D560" s="208" t="s">
        <v>132</v>
      </c>
      <c r="E560" s="209" t="s">
        <v>881</v>
      </c>
      <c r="F560" s="210" t="s">
        <v>882</v>
      </c>
      <c r="G560" s="211" t="s">
        <v>218</v>
      </c>
      <c r="H560" s="212">
        <v>2</v>
      </c>
      <c r="I560" s="213"/>
      <c r="J560" s="214">
        <f>ROUND(I560*H560,2)</f>
        <v>0</v>
      </c>
      <c r="K560" s="210" t="s">
        <v>136</v>
      </c>
      <c r="L560" s="41"/>
      <c r="M560" s="215" t="s">
        <v>1</v>
      </c>
      <c r="N560" s="216" t="s">
        <v>41</v>
      </c>
      <c r="O560" s="88"/>
      <c r="P560" s="217">
        <f>O560*H560</f>
        <v>0</v>
      </c>
      <c r="Q560" s="217">
        <v>0</v>
      </c>
      <c r="R560" s="217">
        <f>Q560*H560</f>
        <v>0</v>
      </c>
      <c r="S560" s="217">
        <v>0</v>
      </c>
      <c r="T560" s="218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219" t="s">
        <v>205</v>
      </c>
      <c r="AT560" s="219" t="s">
        <v>132</v>
      </c>
      <c r="AU560" s="219" t="s">
        <v>83</v>
      </c>
      <c r="AY560" s="14" t="s">
        <v>130</v>
      </c>
      <c r="BE560" s="220">
        <f>IF(N560="základní",J560,0)</f>
        <v>0</v>
      </c>
      <c r="BF560" s="220">
        <f>IF(N560="snížená",J560,0)</f>
        <v>0</v>
      </c>
      <c r="BG560" s="220">
        <f>IF(N560="zákl. přenesená",J560,0)</f>
        <v>0</v>
      </c>
      <c r="BH560" s="220">
        <f>IF(N560="sníž. přenesená",J560,0)</f>
        <v>0</v>
      </c>
      <c r="BI560" s="220">
        <f>IF(N560="nulová",J560,0)</f>
        <v>0</v>
      </c>
      <c r="BJ560" s="14" t="s">
        <v>81</v>
      </c>
      <c r="BK560" s="220">
        <f>ROUND(I560*H560,2)</f>
        <v>0</v>
      </c>
      <c r="BL560" s="14" t="s">
        <v>205</v>
      </c>
      <c r="BM560" s="219" t="s">
        <v>883</v>
      </c>
    </row>
    <row r="561" s="2" customFormat="1">
      <c r="A561" s="35"/>
      <c r="B561" s="36"/>
      <c r="C561" s="37"/>
      <c r="D561" s="221" t="s">
        <v>139</v>
      </c>
      <c r="E561" s="37"/>
      <c r="F561" s="222" t="s">
        <v>882</v>
      </c>
      <c r="G561" s="37"/>
      <c r="H561" s="37"/>
      <c r="I561" s="223"/>
      <c r="J561" s="37"/>
      <c r="K561" s="37"/>
      <c r="L561" s="41"/>
      <c r="M561" s="224"/>
      <c r="N561" s="225"/>
      <c r="O561" s="88"/>
      <c r="P561" s="88"/>
      <c r="Q561" s="88"/>
      <c r="R561" s="88"/>
      <c r="S561" s="88"/>
      <c r="T561" s="89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T561" s="14" t="s">
        <v>139</v>
      </c>
      <c r="AU561" s="14" t="s">
        <v>83</v>
      </c>
    </row>
    <row r="562" s="2" customFormat="1">
      <c r="A562" s="35"/>
      <c r="B562" s="36"/>
      <c r="C562" s="37"/>
      <c r="D562" s="226" t="s">
        <v>140</v>
      </c>
      <c r="E562" s="37"/>
      <c r="F562" s="227" t="s">
        <v>884</v>
      </c>
      <c r="G562" s="37"/>
      <c r="H562" s="37"/>
      <c r="I562" s="223"/>
      <c r="J562" s="37"/>
      <c r="K562" s="37"/>
      <c r="L562" s="41"/>
      <c r="M562" s="224"/>
      <c r="N562" s="225"/>
      <c r="O562" s="88"/>
      <c r="P562" s="88"/>
      <c r="Q562" s="88"/>
      <c r="R562" s="88"/>
      <c r="S562" s="88"/>
      <c r="T562" s="89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T562" s="14" t="s">
        <v>140</v>
      </c>
      <c r="AU562" s="14" t="s">
        <v>83</v>
      </c>
    </row>
    <row r="563" s="2" customFormat="1" ht="16.5" customHeight="1">
      <c r="A563" s="35"/>
      <c r="B563" s="36"/>
      <c r="C563" s="228" t="s">
        <v>885</v>
      </c>
      <c r="D563" s="228" t="s">
        <v>177</v>
      </c>
      <c r="E563" s="229" t="s">
        <v>886</v>
      </c>
      <c r="F563" s="230" t="s">
        <v>887</v>
      </c>
      <c r="G563" s="231" t="s">
        <v>201</v>
      </c>
      <c r="H563" s="232">
        <v>0.66000000000000003</v>
      </c>
      <c r="I563" s="233"/>
      <c r="J563" s="234">
        <f>ROUND(I563*H563,2)</f>
        <v>0</v>
      </c>
      <c r="K563" s="230" t="s">
        <v>136</v>
      </c>
      <c r="L563" s="235"/>
      <c r="M563" s="236" t="s">
        <v>1</v>
      </c>
      <c r="N563" s="237" t="s">
        <v>41</v>
      </c>
      <c r="O563" s="88"/>
      <c r="P563" s="217">
        <f>O563*H563</f>
        <v>0</v>
      </c>
      <c r="Q563" s="217">
        <v>0.02</v>
      </c>
      <c r="R563" s="217">
        <f>Q563*H563</f>
        <v>0.013200000000000002</v>
      </c>
      <c r="S563" s="217">
        <v>0</v>
      </c>
      <c r="T563" s="218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219" t="s">
        <v>286</v>
      </c>
      <c r="AT563" s="219" t="s">
        <v>177</v>
      </c>
      <c r="AU563" s="219" t="s">
        <v>83</v>
      </c>
      <c r="AY563" s="14" t="s">
        <v>130</v>
      </c>
      <c r="BE563" s="220">
        <f>IF(N563="základní",J563,0)</f>
        <v>0</v>
      </c>
      <c r="BF563" s="220">
        <f>IF(N563="snížená",J563,0)</f>
        <v>0</v>
      </c>
      <c r="BG563" s="220">
        <f>IF(N563="zákl. přenesená",J563,0)</f>
        <v>0</v>
      </c>
      <c r="BH563" s="220">
        <f>IF(N563="sníž. přenesená",J563,0)</f>
        <v>0</v>
      </c>
      <c r="BI563" s="220">
        <f>IF(N563="nulová",J563,0)</f>
        <v>0</v>
      </c>
      <c r="BJ563" s="14" t="s">
        <v>81</v>
      </c>
      <c r="BK563" s="220">
        <f>ROUND(I563*H563,2)</f>
        <v>0</v>
      </c>
      <c r="BL563" s="14" t="s">
        <v>205</v>
      </c>
      <c r="BM563" s="219" t="s">
        <v>888</v>
      </c>
    </row>
    <row r="564" s="2" customFormat="1">
      <c r="A564" s="35"/>
      <c r="B564" s="36"/>
      <c r="C564" s="37"/>
      <c r="D564" s="221" t="s">
        <v>139</v>
      </c>
      <c r="E564" s="37"/>
      <c r="F564" s="222" t="s">
        <v>887</v>
      </c>
      <c r="G564" s="37"/>
      <c r="H564" s="37"/>
      <c r="I564" s="223"/>
      <c r="J564" s="37"/>
      <c r="K564" s="37"/>
      <c r="L564" s="41"/>
      <c r="M564" s="224"/>
      <c r="N564" s="225"/>
      <c r="O564" s="88"/>
      <c r="P564" s="88"/>
      <c r="Q564" s="88"/>
      <c r="R564" s="88"/>
      <c r="S564" s="88"/>
      <c r="T564" s="89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14" t="s">
        <v>139</v>
      </c>
      <c r="AU564" s="14" t="s">
        <v>83</v>
      </c>
    </row>
    <row r="565" s="2" customFormat="1" ht="24.15" customHeight="1">
      <c r="A565" s="35"/>
      <c r="B565" s="36"/>
      <c r="C565" s="228" t="s">
        <v>889</v>
      </c>
      <c r="D565" s="228" t="s">
        <v>177</v>
      </c>
      <c r="E565" s="229" t="s">
        <v>890</v>
      </c>
      <c r="F565" s="230" t="s">
        <v>891</v>
      </c>
      <c r="G565" s="231" t="s">
        <v>201</v>
      </c>
      <c r="H565" s="232">
        <v>0.66000000000000003</v>
      </c>
      <c r="I565" s="233"/>
      <c r="J565" s="234">
        <f>ROUND(I565*H565,2)</f>
        <v>0</v>
      </c>
      <c r="K565" s="230" t="s">
        <v>136</v>
      </c>
      <c r="L565" s="235"/>
      <c r="M565" s="236" t="s">
        <v>1</v>
      </c>
      <c r="N565" s="237" t="s">
        <v>41</v>
      </c>
      <c r="O565" s="88"/>
      <c r="P565" s="217">
        <f>O565*H565</f>
        <v>0</v>
      </c>
      <c r="Q565" s="217">
        <v>0.012</v>
      </c>
      <c r="R565" s="217">
        <f>Q565*H565</f>
        <v>0.00792</v>
      </c>
      <c r="S565" s="217">
        <v>0</v>
      </c>
      <c r="T565" s="218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219" t="s">
        <v>286</v>
      </c>
      <c r="AT565" s="219" t="s">
        <v>177</v>
      </c>
      <c r="AU565" s="219" t="s">
        <v>83</v>
      </c>
      <c r="AY565" s="14" t="s">
        <v>130</v>
      </c>
      <c r="BE565" s="220">
        <f>IF(N565="základní",J565,0)</f>
        <v>0</v>
      </c>
      <c r="BF565" s="220">
        <f>IF(N565="snížená",J565,0)</f>
        <v>0</v>
      </c>
      <c r="BG565" s="220">
        <f>IF(N565="zákl. přenesená",J565,0)</f>
        <v>0</v>
      </c>
      <c r="BH565" s="220">
        <f>IF(N565="sníž. přenesená",J565,0)</f>
        <v>0</v>
      </c>
      <c r="BI565" s="220">
        <f>IF(N565="nulová",J565,0)</f>
        <v>0</v>
      </c>
      <c r="BJ565" s="14" t="s">
        <v>81</v>
      </c>
      <c r="BK565" s="220">
        <f>ROUND(I565*H565,2)</f>
        <v>0</v>
      </c>
      <c r="BL565" s="14" t="s">
        <v>205</v>
      </c>
      <c r="BM565" s="219" t="s">
        <v>892</v>
      </c>
    </row>
    <row r="566" s="2" customFormat="1">
      <c r="A566" s="35"/>
      <c r="B566" s="36"/>
      <c r="C566" s="37"/>
      <c r="D566" s="221" t="s">
        <v>139</v>
      </c>
      <c r="E566" s="37"/>
      <c r="F566" s="222" t="s">
        <v>891</v>
      </c>
      <c r="G566" s="37"/>
      <c r="H566" s="37"/>
      <c r="I566" s="223"/>
      <c r="J566" s="37"/>
      <c r="K566" s="37"/>
      <c r="L566" s="41"/>
      <c r="M566" s="224"/>
      <c r="N566" s="225"/>
      <c r="O566" s="88"/>
      <c r="P566" s="88"/>
      <c r="Q566" s="88"/>
      <c r="R566" s="88"/>
      <c r="S566" s="88"/>
      <c r="T566" s="89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T566" s="14" t="s">
        <v>139</v>
      </c>
      <c r="AU566" s="14" t="s">
        <v>83</v>
      </c>
    </row>
    <row r="567" s="2" customFormat="1" ht="24.15" customHeight="1">
      <c r="A567" s="35"/>
      <c r="B567" s="36"/>
      <c r="C567" s="208" t="s">
        <v>893</v>
      </c>
      <c r="D567" s="208" t="s">
        <v>132</v>
      </c>
      <c r="E567" s="209" t="s">
        <v>894</v>
      </c>
      <c r="F567" s="210" t="s">
        <v>895</v>
      </c>
      <c r="G567" s="211" t="s">
        <v>218</v>
      </c>
      <c r="H567" s="212">
        <v>2</v>
      </c>
      <c r="I567" s="213"/>
      <c r="J567" s="214">
        <f>ROUND(I567*H567,2)</f>
        <v>0</v>
      </c>
      <c r="K567" s="210" t="s">
        <v>136</v>
      </c>
      <c r="L567" s="41"/>
      <c r="M567" s="215" t="s">
        <v>1</v>
      </c>
      <c r="N567" s="216" t="s">
        <v>41</v>
      </c>
      <c r="O567" s="88"/>
      <c r="P567" s="217">
        <f>O567*H567</f>
        <v>0</v>
      </c>
      <c r="Q567" s="217">
        <v>0</v>
      </c>
      <c r="R567" s="217">
        <f>Q567*H567</f>
        <v>0</v>
      </c>
      <c r="S567" s="217">
        <v>0</v>
      </c>
      <c r="T567" s="218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19" t="s">
        <v>205</v>
      </c>
      <c r="AT567" s="219" t="s">
        <v>132</v>
      </c>
      <c r="AU567" s="219" t="s">
        <v>83</v>
      </c>
      <c r="AY567" s="14" t="s">
        <v>130</v>
      </c>
      <c r="BE567" s="220">
        <f>IF(N567="základní",J567,0)</f>
        <v>0</v>
      </c>
      <c r="BF567" s="220">
        <f>IF(N567="snížená",J567,0)</f>
        <v>0</v>
      </c>
      <c r="BG567" s="220">
        <f>IF(N567="zákl. přenesená",J567,0)</f>
        <v>0</v>
      </c>
      <c r="BH567" s="220">
        <f>IF(N567="sníž. přenesená",J567,0)</f>
        <v>0</v>
      </c>
      <c r="BI567" s="220">
        <f>IF(N567="nulová",J567,0)</f>
        <v>0</v>
      </c>
      <c r="BJ567" s="14" t="s">
        <v>81</v>
      </c>
      <c r="BK567" s="220">
        <f>ROUND(I567*H567,2)</f>
        <v>0</v>
      </c>
      <c r="BL567" s="14" t="s">
        <v>205</v>
      </c>
      <c r="BM567" s="219" t="s">
        <v>896</v>
      </c>
    </row>
    <row r="568" s="2" customFormat="1">
      <c r="A568" s="35"/>
      <c r="B568" s="36"/>
      <c r="C568" s="37"/>
      <c r="D568" s="221" t="s">
        <v>139</v>
      </c>
      <c r="E568" s="37"/>
      <c r="F568" s="222" t="s">
        <v>895</v>
      </c>
      <c r="G568" s="37"/>
      <c r="H568" s="37"/>
      <c r="I568" s="223"/>
      <c r="J568" s="37"/>
      <c r="K568" s="37"/>
      <c r="L568" s="41"/>
      <c r="M568" s="224"/>
      <c r="N568" s="225"/>
      <c r="O568" s="88"/>
      <c r="P568" s="88"/>
      <c r="Q568" s="88"/>
      <c r="R568" s="88"/>
      <c r="S568" s="88"/>
      <c r="T568" s="89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T568" s="14" t="s">
        <v>139</v>
      </c>
      <c r="AU568" s="14" t="s">
        <v>83</v>
      </c>
    </row>
    <row r="569" s="2" customFormat="1">
      <c r="A569" s="35"/>
      <c r="B569" s="36"/>
      <c r="C569" s="37"/>
      <c r="D569" s="226" t="s">
        <v>140</v>
      </c>
      <c r="E569" s="37"/>
      <c r="F569" s="227" t="s">
        <v>897</v>
      </c>
      <c r="G569" s="37"/>
      <c r="H569" s="37"/>
      <c r="I569" s="223"/>
      <c r="J569" s="37"/>
      <c r="K569" s="37"/>
      <c r="L569" s="41"/>
      <c r="M569" s="224"/>
      <c r="N569" s="225"/>
      <c r="O569" s="88"/>
      <c r="P569" s="88"/>
      <c r="Q569" s="88"/>
      <c r="R569" s="88"/>
      <c r="S569" s="88"/>
      <c r="T569" s="89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T569" s="14" t="s">
        <v>140</v>
      </c>
      <c r="AU569" s="14" t="s">
        <v>83</v>
      </c>
    </row>
    <row r="570" s="2" customFormat="1" ht="24.15" customHeight="1">
      <c r="A570" s="35"/>
      <c r="B570" s="36"/>
      <c r="C570" s="228" t="s">
        <v>898</v>
      </c>
      <c r="D570" s="228" t="s">
        <v>177</v>
      </c>
      <c r="E570" s="229" t="s">
        <v>899</v>
      </c>
      <c r="F570" s="230" t="s">
        <v>900</v>
      </c>
      <c r="G570" s="231" t="s">
        <v>201</v>
      </c>
      <c r="H570" s="232">
        <v>1.2</v>
      </c>
      <c r="I570" s="233"/>
      <c r="J570" s="234">
        <f>ROUND(I570*H570,2)</f>
        <v>0</v>
      </c>
      <c r="K570" s="230" t="s">
        <v>136</v>
      </c>
      <c r="L570" s="235"/>
      <c r="M570" s="236" t="s">
        <v>1</v>
      </c>
      <c r="N570" s="237" t="s">
        <v>41</v>
      </c>
      <c r="O570" s="88"/>
      <c r="P570" s="217">
        <f>O570*H570</f>
        <v>0</v>
      </c>
      <c r="Q570" s="217">
        <v>0.014999999999999999</v>
      </c>
      <c r="R570" s="217">
        <f>Q570*H570</f>
        <v>0.017999999999999999</v>
      </c>
      <c r="S570" s="217">
        <v>0</v>
      </c>
      <c r="T570" s="218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219" t="s">
        <v>286</v>
      </c>
      <c r="AT570" s="219" t="s">
        <v>177</v>
      </c>
      <c r="AU570" s="219" t="s">
        <v>83</v>
      </c>
      <c r="AY570" s="14" t="s">
        <v>130</v>
      </c>
      <c r="BE570" s="220">
        <f>IF(N570="základní",J570,0)</f>
        <v>0</v>
      </c>
      <c r="BF570" s="220">
        <f>IF(N570="snížená",J570,0)</f>
        <v>0</v>
      </c>
      <c r="BG570" s="220">
        <f>IF(N570="zákl. přenesená",J570,0)</f>
        <v>0</v>
      </c>
      <c r="BH570" s="220">
        <f>IF(N570="sníž. přenesená",J570,0)</f>
        <v>0</v>
      </c>
      <c r="BI570" s="220">
        <f>IF(N570="nulová",J570,0)</f>
        <v>0</v>
      </c>
      <c r="BJ570" s="14" t="s">
        <v>81</v>
      </c>
      <c r="BK570" s="220">
        <f>ROUND(I570*H570,2)</f>
        <v>0</v>
      </c>
      <c r="BL570" s="14" t="s">
        <v>205</v>
      </c>
      <c r="BM570" s="219" t="s">
        <v>901</v>
      </c>
    </row>
    <row r="571" s="2" customFormat="1">
      <c r="A571" s="35"/>
      <c r="B571" s="36"/>
      <c r="C571" s="37"/>
      <c r="D571" s="221" t="s">
        <v>139</v>
      </c>
      <c r="E571" s="37"/>
      <c r="F571" s="222" t="s">
        <v>900</v>
      </c>
      <c r="G571" s="37"/>
      <c r="H571" s="37"/>
      <c r="I571" s="223"/>
      <c r="J571" s="37"/>
      <c r="K571" s="37"/>
      <c r="L571" s="41"/>
      <c r="M571" s="224"/>
      <c r="N571" s="225"/>
      <c r="O571" s="88"/>
      <c r="P571" s="88"/>
      <c r="Q571" s="88"/>
      <c r="R571" s="88"/>
      <c r="S571" s="88"/>
      <c r="T571" s="89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T571" s="14" t="s">
        <v>139</v>
      </c>
      <c r="AU571" s="14" t="s">
        <v>83</v>
      </c>
    </row>
    <row r="572" s="2" customFormat="1" ht="24.15" customHeight="1">
      <c r="A572" s="35"/>
      <c r="B572" s="36"/>
      <c r="C572" s="208" t="s">
        <v>902</v>
      </c>
      <c r="D572" s="208" t="s">
        <v>132</v>
      </c>
      <c r="E572" s="209" t="s">
        <v>903</v>
      </c>
      <c r="F572" s="210" t="s">
        <v>904</v>
      </c>
      <c r="G572" s="211" t="s">
        <v>163</v>
      </c>
      <c r="H572" s="212">
        <v>0.217</v>
      </c>
      <c r="I572" s="213"/>
      <c r="J572" s="214">
        <f>ROUND(I572*H572,2)</f>
        <v>0</v>
      </c>
      <c r="K572" s="210" t="s">
        <v>136</v>
      </c>
      <c r="L572" s="41"/>
      <c r="M572" s="215" t="s">
        <v>1</v>
      </c>
      <c r="N572" s="216" t="s">
        <v>41</v>
      </c>
      <c r="O572" s="88"/>
      <c r="P572" s="217">
        <f>O572*H572</f>
        <v>0</v>
      </c>
      <c r="Q572" s="217">
        <v>0</v>
      </c>
      <c r="R572" s="217">
        <f>Q572*H572</f>
        <v>0</v>
      </c>
      <c r="S572" s="217">
        <v>0</v>
      </c>
      <c r="T572" s="218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219" t="s">
        <v>205</v>
      </c>
      <c r="AT572" s="219" t="s">
        <v>132</v>
      </c>
      <c r="AU572" s="219" t="s">
        <v>83</v>
      </c>
      <c r="AY572" s="14" t="s">
        <v>130</v>
      </c>
      <c r="BE572" s="220">
        <f>IF(N572="základní",J572,0)</f>
        <v>0</v>
      </c>
      <c r="BF572" s="220">
        <f>IF(N572="snížená",J572,0)</f>
        <v>0</v>
      </c>
      <c r="BG572" s="220">
        <f>IF(N572="zákl. přenesená",J572,0)</f>
        <v>0</v>
      </c>
      <c r="BH572" s="220">
        <f>IF(N572="sníž. přenesená",J572,0)</f>
        <v>0</v>
      </c>
      <c r="BI572" s="220">
        <f>IF(N572="nulová",J572,0)</f>
        <v>0</v>
      </c>
      <c r="BJ572" s="14" t="s">
        <v>81</v>
      </c>
      <c r="BK572" s="220">
        <f>ROUND(I572*H572,2)</f>
        <v>0</v>
      </c>
      <c r="BL572" s="14" t="s">
        <v>205</v>
      </c>
      <c r="BM572" s="219" t="s">
        <v>905</v>
      </c>
    </row>
    <row r="573" s="2" customFormat="1">
      <c r="A573" s="35"/>
      <c r="B573" s="36"/>
      <c r="C573" s="37"/>
      <c r="D573" s="221" t="s">
        <v>139</v>
      </c>
      <c r="E573" s="37"/>
      <c r="F573" s="222" t="s">
        <v>904</v>
      </c>
      <c r="G573" s="37"/>
      <c r="H573" s="37"/>
      <c r="I573" s="223"/>
      <c r="J573" s="37"/>
      <c r="K573" s="37"/>
      <c r="L573" s="41"/>
      <c r="M573" s="224"/>
      <c r="N573" s="225"/>
      <c r="O573" s="88"/>
      <c r="P573" s="88"/>
      <c r="Q573" s="88"/>
      <c r="R573" s="88"/>
      <c r="S573" s="88"/>
      <c r="T573" s="89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T573" s="14" t="s">
        <v>139</v>
      </c>
      <c r="AU573" s="14" t="s">
        <v>83</v>
      </c>
    </row>
    <row r="574" s="2" customFormat="1">
      <c r="A574" s="35"/>
      <c r="B574" s="36"/>
      <c r="C574" s="37"/>
      <c r="D574" s="226" t="s">
        <v>140</v>
      </c>
      <c r="E574" s="37"/>
      <c r="F574" s="227" t="s">
        <v>906</v>
      </c>
      <c r="G574" s="37"/>
      <c r="H574" s="37"/>
      <c r="I574" s="223"/>
      <c r="J574" s="37"/>
      <c r="K574" s="37"/>
      <c r="L574" s="41"/>
      <c r="M574" s="224"/>
      <c r="N574" s="225"/>
      <c r="O574" s="88"/>
      <c r="P574" s="88"/>
      <c r="Q574" s="88"/>
      <c r="R574" s="88"/>
      <c r="S574" s="88"/>
      <c r="T574" s="89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4" t="s">
        <v>140</v>
      </c>
      <c r="AU574" s="14" t="s">
        <v>83</v>
      </c>
    </row>
    <row r="575" s="12" customFormat="1" ht="22.8" customHeight="1">
      <c r="A575" s="12"/>
      <c r="B575" s="192"/>
      <c r="C575" s="193"/>
      <c r="D575" s="194" t="s">
        <v>75</v>
      </c>
      <c r="E575" s="206" t="s">
        <v>907</v>
      </c>
      <c r="F575" s="206" t="s">
        <v>908</v>
      </c>
      <c r="G575" s="193"/>
      <c r="H575" s="193"/>
      <c r="I575" s="196"/>
      <c r="J575" s="207">
        <f>BK575</f>
        <v>0</v>
      </c>
      <c r="K575" s="193"/>
      <c r="L575" s="198"/>
      <c r="M575" s="199"/>
      <c r="N575" s="200"/>
      <c r="O575" s="200"/>
      <c r="P575" s="201">
        <f>SUM(P576:P585)</f>
        <v>0</v>
      </c>
      <c r="Q575" s="200"/>
      <c r="R575" s="201">
        <f>SUM(R576:R585)</f>
        <v>0.43464000000000003</v>
      </c>
      <c r="S575" s="200"/>
      <c r="T575" s="202">
        <f>SUM(T576:T585)</f>
        <v>0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03" t="s">
        <v>83</v>
      </c>
      <c r="AT575" s="204" t="s">
        <v>75</v>
      </c>
      <c r="AU575" s="204" t="s">
        <v>81</v>
      </c>
      <c r="AY575" s="203" t="s">
        <v>130</v>
      </c>
      <c r="BK575" s="205">
        <f>SUM(BK576:BK585)</f>
        <v>0</v>
      </c>
    </row>
    <row r="576" s="2" customFormat="1" ht="16.5" customHeight="1">
      <c r="A576" s="35"/>
      <c r="B576" s="36"/>
      <c r="C576" s="208" t="s">
        <v>909</v>
      </c>
      <c r="D576" s="208" t="s">
        <v>132</v>
      </c>
      <c r="E576" s="209" t="s">
        <v>910</v>
      </c>
      <c r="F576" s="210" t="s">
        <v>911</v>
      </c>
      <c r="G576" s="211" t="s">
        <v>201</v>
      </c>
      <c r="H576" s="212">
        <v>8</v>
      </c>
      <c r="I576" s="213"/>
      <c r="J576" s="214">
        <f>ROUND(I576*H576,2)</f>
        <v>0</v>
      </c>
      <c r="K576" s="210" t="s">
        <v>136</v>
      </c>
      <c r="L576" s="41"/>
      <c r="M576" s="215" t="s">
        <v>1</v>
      </c>
      <c r="N576" s="216" t="s">
        <v>41</v>
      </c>
      <c r="O576" s="88"/>
      <c r="P576" s="217">
        <f>O576*H576</f>
        <v>0</v>
      </c>
      <c r="Q576" s="217">
        <v>0.00029999999999999997</v>
      </c>
      <c r="R576" s="217">
        <f>Q576*H576</f>
        <v>0.0023999999999999998</v>
      </c>
      <c r="S576" s="217">
        <v>0</v>
      </c>
      <c r="T576" s="218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219" t="s">
        <v>205</v>
      </c>
      <c r="AT576" s="219" t="s">
        <v>132</v>
      </c>
      <c r="AU576" s="219" t="s">
        <v>83</v>
      </c>
      <c r="AY576" s="14" t="s">
        <v>130</v>
      </c>
      <c r="BE576" s="220">
        <f>IF(N576="základní",J576,0)</f>
        <v>0</v>
      </c>
      <c r="BF576" s="220">
        <f>IF(N576="snížená",J576,0)</f>
        <v>0</v>
      </c>
      <c r="BG576" s="220">
        <f>IF(N576="zákl. přenesená",J576,0)</f>
        <v>0</v>
      </c>
      <c r="BH576" s="220">
        <f>IF(N576="sníž. přenesená",J576,0)</f>
        <v>0</v>
      </c>
      <c r="BI576" s="220">
        <f>IF(N576="nulová",J576,0)</f>
        <v>0</v>
      </c>
      <c r="BJ576" s="14" t="s">
        <v>81</v>
      </c>
      <c r="BK576" s="220">
        <f>ROUND(I576*H576,2)</f>
        <v>0</v>
      </c>
      <c r="BL576" s="14" t="s">
        <v>205</v>
      </c>
      <c r="BM576" s="219" t="s">
        <v>912</v>
      </c>
    </row>
    <row r="577" s="2" customFormat="1">
      <c r="A577" s="35"/>
      <c r="B577" s="36"/>
      <c r="C577" s="37"/>
      <c r="D577" s="221" t="s">
        <v>139</v>
      </c>
      <c r="E577" s="37"/>
      <c r="F577" s="222" t="s">
        <v>911</v>
      </c>
      <c r="G577" s="37"/>
      <c r="H577" s="37"/>
      <c r="I577" s="223"/>
      <c r="J577" s="37"/>
      <c r="K577" s="37"/>
      <c r="L577" s="41"/>
      <c r="M577" s="224"/>
      <c r="N577" s="225"/>
      <c r="O577" s="88"/>
      <c r="P577" s="88"/>
      <c r="Q577" s="88"/>
      <c r="R577" s="88"/>
      <c r="S577" s="88"/>
      <c r="T577" s="89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T577" s="14" t="s">
        <v>139</v>
      </c>
      <c r="AU577" s="14" t="s">
        <v>83</v>
      </c>
    </row>
    <row r="578" s="2" customFormat="1">
      <c r="A578" s="35"/>
      <c r="B578" s="36"/>
      <c r="C578" s="37"/>
      <c r="D578" s="226" t="s">
        <v>140</v>
      </c>
      <c r="E578" s="37"/>
      <c r="F578" s="227" t="s">
        <v>913</v>
      </c>
      <c r="G578" s="37"/>
      <c r="H578" s="37"/>
      <c r="I578" s="223"/>
      <c r="J578" s="37"/>
      <c r="K578" s="37"/>
      <c r="L578" s="41"/>
      <c r="M578" s="224"/>
      <c r="N578" s="225"/>
      <c r="O578" s="88"/>
      <c r="P578" s="88"/>
      <c r="Q578" s="88"/>
      <c r="R578" s="88"/>
      <c r="S578" s="88"/>
      <c r="T578" s="89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T578" s="14" t="s">
        <v>140</v>
      </c>
      <c r="AU578" s="14" t="s">
        <v>83</v>
      </c>
    </row>
    <row r="579" s="2" customFormat="1" ht="24.15" customHeight="1">
      <c r="A579" s="35"/>
      <c r="B579" s="36"/>
      <c r="C579" s="208" t="s">
        <v>914</v>
      </c>
      <c r="D579" s="208" t="s">
        <v>132</v>
      </c>
      <c r="E579" s="209" t="s">
        <v>915</v>
      </c>
      <c r="F579" s="210" t="s">
        <v>916</v>
      </c>
      <c r="G579" s="211" t="s">
        <v>201</v>
      </c>
      <c r="H579" s="212">
        <v>8</v>
      </c>
      <c r="I579" s="213"/>
      <c r="J579" s="214">
        <f>ROUND(I579*H579,2)</f>
        <v>0</v>
      </c>
      <c r="K579" s="210" t="s">
        <v>1</v>
      </c>
      <c r="L579" s="41"/>
      <c r="M579" s="215" t="s">
        <v>1</v>
      </c>
      <c r="N579" s="216" t="s">
        <v>41</v>
      </c>
      <c r="O579" s="88"/>
      <c r="P579" s="217">
        <f>O579*H579</f>
        <v>0</v>
      </c>
      <c r="Q579" s="217">
        <v>0.0015299999999999999</v>
      </c>
      <c r="R579" s="217">
        <f>Q579*H579</f>
        <v>0.012239999999999999</v>
      </c>
      <c r="S579" s="217">
        <v>0</v>
      </c>
      <c r="T579" s="218">
        <f>S579*H579</f>
        <v>0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219" t="s">
        <v>205</v>
      </c>
      <c r="AT579" s="219" t="s">
        <v>132</v>
      </c>
      <c r="AU579" s="219" t="s">
        <v>83</v>
      </c>
      <c r="AY579" s="14" t="s">
        <v>130</v>
      </c>
      <c r="BE579" s="220">
        <f>IF(N579="základní",J579,0)</f>
        <v>0</v>
      </c>
      <c r="BF579" s="220">
        <f>IF(N579="snížená",J579,0)</f>
        <v>0</v>
      </c>
      <c r="BG579" s="220">
        <f>IF(N579="zákl. přenesená",J579,0)</f>
        <v>0</v>
      </c>
      <c r="BH579" s="220">
        <f>IF(N579="sníž. přenesená",J579,0)</f>
        <v>0</v>
      </c>
      <c r="BI579" s="220">
        <f>IF(N579="nulová",J579,0)</f>
        <v>0</v>
      </c>
      <c r="BJ579" s="14" t="s">
        <v>81</v>
      </c>
      <c r="BK579" s="220">
        <f>ROUND(I579*H579,2)</f>
        <v>0</v>
      </c>
      <c r="BL579" s="14" t="s">
        <v>205</v>
      </c>
      <c r="BM579" s="219" t="s">
        <v>917</v>
      </c>
    </row>
    <row r="580" s="2" customFormat="1">
      <c r="A580" s="35"/>
      <c r="B580" s="36"/>
      <c r="C580" s="37"/>
      <c r="D580" s="221" t="s">
        <v>139</v>
      </c>
      <c r="E580" s="37"/>
      <c r="F580" s="222" t="s">
        <v>918</v>
      </c>
      <c r="G580" s="37"/>
      <c r="H580" s="37"/>
      <c r="I580" s="223"/>
      <c r="J580" s="37"/>
      <c r="K580" s="37"/>
      <c r="L580" s="41"/>
      <c r="M580" s="224"/>
      <c r="N580" s="225"/>
      <c r="O580" s="88"/>
      <c r="P580" s="88"/>
      <c r="Q580" s="88"/>
      <c r="R580" s="88"/>
      <c r="S580" s="88"/>
      <c r="T580" s="89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T580" s="14" t="s">
        <v>139</v>
      </c>
      <c r="AU580" s="14" t="s">
        <v>83</v>
      </c>
    </row>
    <row r="581" s="2" customFormat="1" ht="24.15" customHeight="1">
      <c r="A581" s="35"/>
      <c r="B581" s="36"/>
      <c r="C581" s="228" t="s">
        <v>919</v>
      </c>
      <c r="D581" s="228" t="s">
        <v>177</v>
      </c>
      <c r="E581" s="229" t="s">
        <v>920</v>
      </c>
      <c r="F581" s="230" t="s">
        <v>921</v>
      </c>
      <c r="G581" s="231" t="s">
        <v>201</v>
      </c>
      <c r="H581" s="232">
        <v>10</v>
      </c>
      <c r="I581" s="233"/>
      <c r="J581" s="234">
        <f>ROUND(I581*H581,2)</f>
        <v>0</v>
      </c>
      <c r="K581" s="230" t="s">
        <v>1</v>
      </c>
      <c r="L581" s="235"/>
      <c r="M581" s="236" t="s">
        <v>1</v>
      </c>
      <c r="N581" s="237" t="s">
        <v>41</v>
      </c>
      <c r="O581" s="88"/>
      <c r="P581" s="217">
        <f>O581*H581</f>
        <v>0</v>
      </c>
      <c r="Q581" s="217">
        <v>0.042000000000000003</v>
      </c>
      <c r="R581" s="217">
        <f>Q581*H581</f>
        <v>0.42000000000000004</v>
      </c>
      <c r="S581" s="217">
        <v>0</v>
      </c>
      <c r="T581" s="218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219" t="s">
        <v>286</v>
      </c>
      <c r="AT581" s="219" t="s">
        <v>177</v>
      </c>
      <c r="AU581" s="219" t="s">
        <v>83</v>
      </c>
      <c r="AY581" s="14" t="s">
        <v>130</v>
      </c>
      <c r="BE581" s="220">
        <f>IF(N581="základní",J581,0)</f>
        <v>0</v>
      </c>
      <c r="BF581" s="220">
        <f>IF(N581="snížená",J581,0)</f>
        <v>0</v>
      </c>
      <c r="BG581" s="220">
        <f>IF(N581="zákl. přenesená",J581,0)</f>
        <v>0</v>
      </c>
      <c r="BH581" s="220">
        <f>IF(N581="sníž. přenesená",J581,0)</f>
        <v>0</v>
      </c>
      <c r="BI581" s="220">
        <f>IF(N581="nulová",J581,0)</f>
        <v>0</v>
      </c>
      <c r="BJ581" s="14" t="s">
        <v>81</v>
      </c>
      <c r="BK581" s="220">
        <f>ROUND(I581*H581,2)</f>
        <v>0</v>
      </c>
      <c r="BL581" s="14" t="s">
        <v>205</v>
      </c>
      <c r="BM581" s="219" t="s">
        <v>922</v>
      </c>
    </row>
    <row r="582" s="2" customFormat="1">
      <c r="A582" s="35"/>
      <c r="B582" s="36"/>
      <c r="C582" s="37"/>
      <c r="D582" s="221" t="s">
        <v>139</v>
      </c>
      <c r="E582" s="37"/>
      <c r="F582" s="222" t="s">
        <v>923</v>
      </c>
      <c r="G582" s="37"/>
      <c r="H582" s="37"/>
      <c r="I582" s="223"/>
      <c r="J582" s="37"/>
      <c r="K582" s="37"/>
      <c r="L582" s="41"/>
      <c r="M582" s="224"/>
      <c r="N582" s="225"/>
      <c r="O582" s="88"/>
      <c r="P582" s="88"/>
      <c r="Q582" s="88"/>
      <c r="R582" s="88"/>
      <c r="S582" s="88"/>
      <c r="T582" s="89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T582" s="14" t="s">
        <v>139</v>
      </c>
      <c r="AU582" s="14" t="s">
        <v>83</v>
      </c>
    </row>
    <row r="583" s="2" customFormat="1" ht="24.15" customHeight="1">
      <c r="A583" s="35"/>
      <c r="B583" s="36"/>
      <c r="C583" s="208" t="s">
        <v>924</v>
      </c>
      <c r="D583" s="208" t="s">
        <v>132</v>
      </c>
      <c r="E583" s="209" t="s">
        <v>925</v>
      </c>
      <c r="F583" s="210" t="s">
        <v>926</v>
      </c>
      <c r="G583" s="211" t="s">
        <v>163</v>
      </c>
      <c r="H583" s="212">
        <v>0.54000000000000004</v>
      </c>
      <c r="I583" s="213"/>
      <c r="J583" s="214">
        <f>ROUND(I583*H583,2)</f>
        <v>0</v>
      </c>
      <c r="K583" s="210" t="s">
        <v>136</v>
      </c>
      <c r="L583" s="41"/>
      <c r="M583" s="215" t="s">
        <v>1</v>
      </c>
      <c r="N583" s="216" t="s">
        <v>41</v>
      </c>
      <c r="O583" s="88"/>
      <c r="P583" s="217">
        <f>O583*H583</f>
        <v>0</v>
      </c>
      <c r="Q583" s="217">
        <v>0</v>
      </c>
      <c r="R583" s="217">
        <f>Q583*H583</f>
        <v>0</v>
      </c>
      <c r="S583" s="217">
        <v>0</v>
      </c>
      <c r="T583" s="218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219" t="s">
        <v>205</v>
      </c>
      <c r="AT583" s="219" t="s">
        <v>132</v>
      </c>
      <c r="AU583" s="219" t="s">
        <v>83</v>
      </c>
      <c r="AY583" s="14" t="s">
        <v>130</v>
      </c>
      <c r="BE583" s="220">
        <f>IF(N583="základní",J583,0)</f>
        <v>0</v>
      </c>
      <c r="BF583" s="220">
        <f>IF(N583="snížená",J583,0)</f>
        <v>0</v>
      </c>
      <c r="BG583" s="220">
        <f>IF(N583="zákl. přenesená",J583,0)</f>
        <v>0</v>
      </c>
      <c r="BH583" s="220">
        <f>IF(N583="sníž. přenesená",J583,0)</f>
        <v>0</v>
      </c>
      <c r="BI583" s="220">
        <f>IF(N583="nulová",J583,0)</f>
        <v>0</v>
      </c>
      <c r="BJ583" s="14" t="s">
        <v>81</v>
      </c>
      <c r="BK583" s="220">
        <f>ROUND(I583*H583,2)</f>
        <v>0</v>
      </c>
      <c r="BL583" s="14" t="s">
        <v>205</v>
      </c>
      <c r="BM583" s="219" t="s">
        <v>927</v>
      </c>
    </row>
    <row r="584" s="2" customFormat="1">
      <c r="A584" s="35"/>
      <c r="B584" s="36"/>
      <c r="C584" s="37"/>
      <c r="D584" s="221" t="s">
        <v>139</v>
      </c>
      <c r="E584" s="37"/>
      <c r="F584" s="222" t="s">
        <v>926</v>
      </c>
      <c r="G584" s="37"/>
      <c r="H584" s="37"/>
      <c r="I584" s="223"/>
      <c r="J584" s="37"/>
      <c r="K584" s="37"/>
      <c r="L584" s="41"/>
      <c r="M584" s="224"/>
      <c r="N584" s="225"/>
      <c r="O584" s="88"/>
      <c r="P584" s="88"/>
      <c r="Q584" s="88"/>
      <c r="R584" s="88"/>
      <c r="S584" s="88"/>
      <c r="T584" s="89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T584" s="14" t="s">
        <v>139</v>
      </c>
      <c r="AU584" s="14" t="s">
        <v>83</v>
      </c>
    </row>
    <row r="585" s="2" customFormat="1">
      <c r="A585" s="35"/>
      <c r="B585" s="36"/>
      <c r="C585" s="37"/>
      <c r="D585" s="226" t="s">
        <v>140</v>
      </c>
      <c r="E585" s="37"/>
      <c r="F585" s="227" t="s">
        <v>928</v>
      </c>
      <c r="G585" s="37"/>
      <c r="H585" s="37"/>
      <c r="I585" s="223"/>
      <c r="J585" s="37"/>
      <c r="K585" s="37"/>
      <c r="L585" s="41"/>
      <c r="M585" s="224"/>
      <c r="N585" s="225"/>
      <c r="O585" s="88"/>
      <c r="P585" s="88"/>
      <c r="Q585" s="88"/>
      <c r="R585" s="88"/>
      <c r="S585" s="88"/>
      <c r="T585" s="89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T585" s="14" t="s">
        <v>140</v>
      </c>
      <c r="AU585" s="14" t="s">
        <v>83</v>
      </c>
    </row>
    <row r="586" s="12" customFormat="1" ht="25.92" customHeight="1">
      <c r="A586" s="12"/>
      <c r="B586" s="192"/>
      <c r="C586" s="193"/>
      <c r="D586" s="194" t="s">
        <v>75</v>
      </c>
      <c r="E586" s="195" t="s">
        <v>177</v>
      </c>
      <c r="F586" s="195" t="s">
        <v>929</v>
      </c>
      <c r="G586" s="193"/>
      <c r="H586" s="193"/>
      <c r="I586" s="196"/>
      <c r="J586" s="197">
        <f>BK586</f>
        <v>0</v>
      </c>
      <c r="K586" s="193"/>
      <c r="L586" s="198"/>
      <c r="M586" s="199"/>
      <c r="N586" s="200"/>
      <c r="O586" s="200"/>
      <c r="P586" s="201">
        <f>P587</f>
        <v>0</v>
      </c>
      <c r="Q586" s="200"/>
      <c r="R586" s="201">
        <f>R587</f>
        <v>0</v>
      </c>
      <c r="S586" s="200"/>
      <c r="T586" s="202">
        <f>T587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03" t="s">
        <v>146</v>
      </c>
      <c r="AT586" s="204" t="s">
        <v>75</v>
      </c>
      <c r="AU586" s="204" t="s">
        <v>76</v>
      </c>
      <c r="AY586" s="203" t="s">
        <v>130</v>
      </c>
      <c r="BK586" s="205">
        <f>BK587</f>
        <v>0</v>
      </c>
    </row>
    <row r="587" s="12" customFormat="1" ht="22.8" customHeight="1">
      <c r="A587" s="12"/>
      <c r="B587" s="192"/>
      <c r="C587" s="193"/>
      <c r="D587" s="194" t="s">
        <v>75</v>
      </c>
      <c r="E587" s="206" t="s">
        <v>930</v>
      </c>
      <c r="F587" s="206" t="s">
        <v>931</v>
      </c>
      <c r="G587" s="193"/>
      <c r="H587" s="193"/>
      <c r="I587" s="196"/>
      <c r="J587" s="207">
        <f>BK587</f>
        <v>0</v>
      </c>
      <c r="K587" s="193"/>
      <c r="L587" s="198"/>
      <c r="M587" s="199"/>
      <c r="N587" s="200"/>
      <c r="O587" s="200"/>
      <c r="P587" s="201">
        <f>SUM(P588:P591)</f>
        <v>0</v>
      </c>
      <c r="Q587" s="200"/>
      <c r="R587" s="201">
        <f>SUM(R588:R591)</f>
        <v>0</v>
      </c>
      <c r="S587" s="200"/>
      <c r="T587" s="202">
        <f>SUM(T588:T591)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03" t="s">
        <v>146</v>
      </c>
      <c r="AT587" s="204" t="s">
        <v>75</v>
      </c>
      <c r="AU587" s="204" t="s">
        <v>81</v>
      </c>
      <c r="AY587" s="203" t="s">
        <v>130</v>
      </c>
      <c r="BK587" s="205">
        <f>SUM(BK588:BK591)</f>
        <v>0</v>
      </c>
    </row>
    <row r="588" s="2" customFormat="1" ht="49.05" customHeight="1">
      <c r="A588" s="35"/>
      <c r="B588" s="36"/>
      <c r="C588" s="208" t="s">
        <v>932</v>
      </c>
      <c r="D588" s="208" t="s">
        <v>132</v>
      </c>
      <c r="E588" s="209" t="s">
        <v>933</v>
      </c>
      <c r="F588" s="210" t="s">
        <v>934</v>
      </c>
      <c r="G588" s="211" t="s">
        <v>283</v>
      </c>
      <c r="H588" s="212">
        <v>25</v>
      </c>
      <c r="I588" s="213"/>
      <c r="J588" s="214">
        <f>ROUND(I588*H588,2)</f>
        <v>0</v>
      </c>
      <c r="K588" s="210" t="s">
        <v>1</v>
      </c>
      <c r="L588" s="41"/>
      <c r="M588" s="215" t="s">
        <v>1</v>
      </c>
      <c r="N588" s="216" t="s">
        <v>41</v>
      </c>
      <c r="O588" s="88"/>
      <c r="P588" s="217">
        <f>O588*H588</f>
        <v>0</v>
      </c>
      <c r="Q588" s="217">
        <v>0</v>
      </c>
      <c r="R588" s="217">
        <f>Q588*H588</f>
        <v>0</v>
      </c>
      <c r="S588" s="217">
        <v>0</v>
      </c>
      <c r="T588" s="218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219" t="s">
        <v>458</v>
      </c>
      <c r="AT588" s="219" t="s">
        <v>132</v>
      </c>
      <c r="AU588" s="219" t="s">
        <v>83</v>
      </c>
      <c r="AY588" s="14" t="s">
        <v>130</v>
      </c>
      <c r="BE588" s="220">
        <f>IF(N588="základní",J588,0)</f>
        <v>0</v>
      </c>
      <c r="BF588" s="220">
        <f>IF(N588="snížená",J588,0)</f>
        <v>0</v>
      </c>
      <c r="BG588" s="220">
        <f>IF(N588="zákl. přenesená",J588,0)</f>
        <v>0</v>
      </c>
      <c r="BH588" s="220">
        <f>IF(N588="sníž. přenesená",J588,0)</f>
        <v>0</v>
      </c>
      <c r="BI588" s="220">
        <f>IF(N588="nulová",J588,0)</f>
        <v>0</v>
      </c>
      <c r="BJ588" s="14" t="s">
        <v>81</v>
      </c>
      <c r="BK588" s="220">
        <f>ROUND(I588*H588,2)</f>
        <v>0</v>
      </c>
      <c r="BL588" s="14" t="s">
        <v>458</v>
      </c>
      <c r="BM588" s="219" t="s">
        <v>935</v>
      </c>
    </row>
    <row r="589" s="2" customFormat="1">
      <c r="A589" s="35"/>
      <c r="B589" s="36"/>
      <c r="C589" s="37"/>
      <c r="D589" s="221" t="s">
        <v>139</v>
      </c>
      <c r="E589" s="37"/>
      <c r="F589" s="222" t="s">
        <v>936</v>
      </c>
      <c r="G589" s="37"/>
      <c r="H589" s="37"/>
      <c r="I589" s="223"/>
      <c r="J589" s="37"/>
      <c r="K589" s="37"/>
      <c r="L589" s="41"/>
      <c r="M589" s="224"/>
      <c r="N589" s="225"/>
      <c r="O589" s="88"/>
      <c r="P589" s="88"/>
      <c r="Q589" s="88"/>
      <c r="R589" s="88"/>
      <c r="S589" s="88"/>
      <c r="T589" s="89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T589" s="14" t="s">
        <v>139</v>
      </c>
      <c r="AU589" s="14" t="s">
        <v>83</v>
      </c>
    </row>
    <row r="590" s="2" customFormat="1" ht="37.8" customHeight="1">
      <c r="A590" s="35"/>
      <c r="B590" s="36"/>
      <c r="C590" s="208" t="s">
        <v>937</v>
      </c>
      <c r="D590" s="208" t="s">
        <v>132</v>
      </c>
      <c r="E590" s="209" t="s">
        <v>938</v>
      </c>
      <c r="F590" s="210" t="s">
        <v>939</v>
      </c>
      <c r="G590" s="211" t="s">
        <v>940</v>
      </c>
      <c r="H590" s="212">
        <v>1</v>
      </c>
      <c r="I590" s="213"/>
      <c r="J590" s="214">
        <f>ROUND(I590*H590,2)</f>
        <v>0</v>
      </c>
      <c r="K590" s="210" t="s">
        <v>1</v>
      </c>
      <c r="L590" s="41"/>
      <c r="M590" s="215" t="s">
        <v>1</v>
      </c>
      <c r="N590" s="216" t="s">
        <v>41</v>
      </c>
      <c r="O590" s="88"/>
      <c r="P590" s="217">
        <f>O590*H590</f>
        <v>0</v>
      </c>
      <c r="Q590" s="217">
        <v>0</v>
      </c>
      <c r="R590" s="217">
        <f>Q590*H590</f>
        <v>0</v>
      </c>
      <c r="S590" s="217">
        <v>0</v>
      </c>
      <c r="T590" s="218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219" t="s">
        <v>458</v>
      </c>
      <c r="AT590" s="219" t="s">
        <v>132</v>
      </c>
      <c r="AU590" s="219" t="s">
        <v>83</v>
      </c>
      <c r="AY590" s="14" t="s">
        <v>130</v>
      </c>
      <c r="BE590" s="220">
        <f>IF(N590="základní",J590,0)</f>
        <v>0</v>
      </c>
      <c r="BF590" s="220">
        <f>IF(N590="snížená",J590,0)</f>
        <v>0</v>
      </c>
      <c r="BG590" s="220">
        <f>IF(N590="zákl. přenesená",J590,0)</f>
        <v>0</v>
      </c>
      <c r="BH590" s="220">
        <f>IF(N590="sníž. přenesená",J590,0)</f>
        <v>0</v>
      </c>
      <c r="BI590" s="220">
        <f>IF(N590="nulová",J590,0)</f>
        <v>0</v>
      </c>
      <c r="BJ590" s="14" t="s">
        <v>81</v>
      </c>
      <c r="BK590" s="220">
        <f>ROUND(I590*H590,2)</f>
        <v>0</v>
      </c>
      <c r="BL590" s="14" t="s">
        <v>458</v>
      </c>
      <c r="BM590" s="219" t="s">
        <v>941</v>
      </c>
    </row>
    <row r="591" s="2" customFormat="1">
      <c r="A591" s="35"/>
      <c r="B591" s="36"/>
      <c r="C591" s="37"/>
      <c r="D591" s="221" t="s">
        <v>139</v>
      </c>
      <c r="E591" s="37"/>
      <c r="F591" s="222" t="s">
        <v>939</v>
      </c>
      <c r="G591" s="37"/>
      <c r="H591" s="37"/>
      <c r="I591" s="223"/>
      <c r="J591" s="37"/>
      <c r="K591" s="37"/>
      <c r="L591" s="41"/>
      <c r="M591" s="224"/>
      <c r="N591" s="225"/>
      <c r="O591" s="88"/>
      <c r="P591" s="88"/>
      <c r="Q591" s="88"/>
      <c r="R591" s="88"/>
      <c r="S591" s="88"/>
      <c r="T591" s="89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T591" s="14" t="s">
        <v>139</v>
      </c>
      <c r="AU591" s="14" t="s">
        <v>83</v>
      </c>
    </row>
    <row r="592" s="12" customFormat="1" ht="25.92" customHeight="1">
      <c r="A592" s="12"/>
      <c r="B592" s="192"/>
      <c r="C592" s="193"/>
      <c r="D592" s="194" t="s">
        <v>75</v>
      </c>
      <c r="E592" s="195" t="s">
        <v>942</v>
      </c>
      <c r="F592" s="195" t="s">
        <v>943</v>
      </c>
      <c r="G592" s="193"/>
      <c r="H592" s="193"/>
      <c r="I592" s="196"/>
      <c r="J592" s="197">
        <f>BK592</f>
        <v>0</v>
      </c>
      <c r="K592" s="193"/>
      <c r="L592" s="198"/>
      <c r="M592" s="199"/>
      <c r="N592" s="200"/>
      <c r="O592" s="200"/>
      <c r="P592" s="201">
        <v>0</v>
      </c>
      <c r="Q592" s="200"/>
      <c r="R592" s="201">
        <v>0</v>
      </c>
      <c r="S592" s="200"/>
      <c r="T592" s="202">
        <v>0</v>
      </c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R592" s="203" t="s">
        <v>353</v>
      </c>
      <c r="AT592" s="204" t="s">
        <v>75</v>
      </c>
      <c r="AU592" s="204" t="s">
        <v>76</v>
      </c>
      <c r="AY592" s="203" t="s">
        <v>130</v>
      </c>
      <c r="BK592" s="205">
        <v>0</v>
      </c>
    </row>
    <row r="593" s="12" customFormat="1" ht="25.92" customHeight="1">
      <c r="A593" s="12"/>
      <c r="B593" s="192"/>
      <c r="C593" s="193"/>
      <c r="D593" s="194" t="s">
        <v>75</v>
      </c>
      <c r="E593" s="195" t="s">
        <v>944</v>
      </c>
      <c r="F593" s="195" t="s">
        <v>945</v>
      </c>
      <c r="G593" s="193"/>
      <c r="H593" s="193"/>
      <c r="I593" s="196"/>
      <c r="J593" s="197">
        <f>BK593</f>
        <v>0</v>
      </c>
      <c r="K593" s="193"/>
      <c r="L593" s="198"/>
      <c r="M593" s="199"/>
      <c r="N593" s="200"/>
      <c r="O593" s="200"/>
      <c r="P593" s="201">
        <f>SUM(P594:P599)</f>
        <v>0</v>
      </c>
      <c r="Q593" s="200"/>
      <c r="R593" s="201">
        <f>SUM(R594:R599)</f>
        <v>0</v>
      </c>
      <c r="S593" s="200"/>
      <c r="T593" s="202">
        <f>SUM(T594:T599)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203" t="s">
        <v>353</v>
      </c>
      <c r="AT593" s="204" t="s">
        <v>75</v>
      </c>
      <c r="AU593" s="204" t="s">
        <v>76</v>
      </c>
      <c r="AY593" s="203" t="s">
        <v>130</v>
      </c>
      <c r="BK593" s="205">
        <f>SUM(BK594:BK599)</f>
        <v>0</v>
      </c>
    </row>
    <row r="594" s="2" customFormat="1" ht="16.5" customHeight="1">
      <c r="A594" s="35"/>
      <c r="B594" s="36"/>
      <c r="C594" s="208" t="s">
        <v>946</v>
      </c>
      <c r="D594" s="208" t="s">
        <v>132</v>
      </c>
      <c r="E594" s="209" t="s">
        <v>947</v>
      </c>
      <c r="F594" s="210" t="s">
        <v>948</v>
      </c>
      <c r="G594" s="211" t="s">
        <v>940</v>
      </c>
      <c r="H594" s="212">
        <v>1</v>
      </c>
      <c r="I594" s="213"/>
      <c r="J594" s="214">
        <f>ROUND(I594*H594,2)</f>
        <v>0</v>
      </c>
      <c r="K594" s="210" t="s">
        <v>136</v>
      </c>
      <c r="L594" s="41"/>
      <c r="M594" s="215" t="s">
        <v>1</v>
      </c>
      <c r="N594" s="216" t="s">
        <v>41</v>
      </c>
      <c r="O594" s="88"/>
      <c r="P594" s="217">
        <f>O594*H594</f>
        <v>0</v>
      </c>
      <c r="Q594" s="217">
        <v>0</v>
      </c>
      <c r="R594" s="217">
        <f>Q594*H594</f>
        <v>0</v>
      </c>
      <c r="S594" s="217">
        <v>0</v>
      </c>
      <c r="T594" s="218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219" t="s">
        <v>949</v>
      </c>
      <c r="AT594" s="219" t="s">
        <v>132</v>
      </c>
      <c r="AU594" s="219" t="s">
        <v>81</v>
      </c>
      <c r="AY594" s="14" t="s">
        <v>130</v>
      </c>
      <c r="BE594" s="220">
        <f>IF(N594="základní",J594,0)</f>
        <v>0</v>
      </c>
      <c r="BF594" s="220">
        <f>IF(N594="snížená",J594,0)</f>
        <v>0</v>
      </c>
      <c r="BG594" s="220">
        <f>IF(N594="zákl. přenesená",J594,0)</f>
        <v>0</v>
      </c>
      <c r="BH594" s="220">
        <f>IF(N594="sníž. přenesená",J594,0)</f>
        <v>0</v>
      </c>
      <c r="BI594" s="220">
        <f>IF(N594="nulová",J594,0)</f>
        <v>0</v>
      </c>
      <c r="BJ594" s="14" t="s">
        <v>81</v>
      </c>
      <c r="BK594" s="220">
        <f>ROUND(I594*H594,2)</f>
        <v>0</v>
      </c>
      <c r="BL594" s="14" t="s">
        <v>949</v>
      </c>
      <c r="BM594" s="219" t="s">
        <v>950</v>
      </c>
    </row>
    <row r="595" s="2" customFormat="1">
      <c r="A595" s="35"/>
      <c r="B595" s="36"/>
      <c r="C595" s="37"/>
      <c r="D595" s="221" t="s">
        <v>139</v>
      </c>
      <c r="E595" s="37"/>
      <c r="F595" s="222" t="s">
        <v>951</v>
      </c>
      <c r="G595" s="37"/>
      <c r="H595" s="37"/>
      <c r="I595" s="223"/>
      <c r="J595" s="37"/>
      <c r="K595" s="37"/>
      <c r="L595" s="41"/>
      <c r="M595" s="224"/>
      <c r="N595" s="225"/>
      <c r="O595" s="88"/>
      <c r="P595" s="88"/>
      <c r="Q595" s="88"/>
      <c r="R595" s="88"/>
      <c r="S595" s="88"/>
      <c r="T595" s="89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T595" s="14" t="s">
        <v>139</v>
      </c>
      <c r="AU595" s="14" t="s">
        <v>81</v>
      </c>
    </row>
    <row r="596" s="2" customFormat="1">
      <c r="A596" s="35"/>
      <c r="B596" s="36"/>
      <c r="C596" s="37"/>
      <c r="D596" s="226" t="s">
        <v>140</v>
      </c>
      <c r="E596" s="37"/>
      <c r="F596" s="227" t="s">
        <v>952</v>
      </c>
      <c r="G596" s="37"/>
      <c r="H596" s="37"/>
      <c r="I596" s="223"/>
      <c r="J596" s="37"/>
      <c r="K596" s="37"/>
      <c r="L596" s="41"/>
      <c r="M596" s="224"/>
      <c r="N596" s="225"/>
      <c r="O596" s="88"/>
      <c r="P596" s="88"/>
      <c r="Q596" s="88"/>
      <c r="R596" s="88"/>
      <c r="S596" s="88"/>
      <c r="T596" s="89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T596" s="14" t="s">
        <v>140</v>
      </c>
      <c r="AU596" s="14" t="s">
        <v>81</v>
      </c>
    </row>
    <row r="597" s="2" customFormat="1" ht="16.5" customHeight="1">
      <c r="A597" s="35"/>
      <c r="B597" s="36"/>
      <c r="C597" s="208" t="s">
        <v>953</v>
      </c>
      <c r="D597" s="208" t="s">
        <v>132</v>
      </c>
      <c r="E597" s="209" t="s">
        <v>954</v>
      </c>
      <c r="F597" s="210" t="s">
        <v>955</v>
      </c>
      <c r="G597" s="211" t="s">
        <v>940</v>
      </c>
      <c r="H597" s="212">
        <v>1</v>
      </c>
      <c r="I597" s="213"/>
      <c r="J597" s="214">
        <f>ROUND(I597*H597,2)</f>
        <v>0</v>
      </c>
      <c r="K597" s="210" t="s">
        <v>136</v>
      </c>
      <c r="L597" s="41"/>
      <c r="M597" s="215" t="s">
        <v>1</v>
      </c>
      <c r="N597" s="216" t="s">
        <v>41</v>
      </c>
      <c r="O597" s="88"/>
      <c r="P597" s="217">
        <f>O597*H597</f>
        <v>0</v>
      </c>
      <c r="Q597" s="217">
        <v>0</v>
      </c>
      <c r="R597" s="217">
        <f>Q597*H597</f>
        <v>0</v>
      </c>
      <c r="S597" s="217">
        <v>0</v>
      </c>
      <c r="T597" s="218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219" t="s">
        <v>949</v>
      </c>
      <c r="AT597" s="219" t="s">
        <v>132</v>
      </c>
      <c r="AU597" s="219" t="s">
        <v>81</v>
      </c>
      <c r="AY597" s="14" t="s">
        <v>130</v>
      </c>
      <c r="BE597" s="220">
        <f>IF(N597="základní",J597,0)</f>
        <v>0</v>
      </c>
      <c r="BF597" s="220">
        <f>IF(N597="snížená",J597,0)</f>
        <v>0</v>
      </c>
      <c r="BG597" s="220">
        <f>IF(N597="zákl. přenesená",J597,0)</f>
        <v>0</v>
      </c>
      <c r="BH597" s="220">
        <f>IF(N597="sníž. přenesená",J597,0)</f>
        <v>0</v>
      </c>
      <c r="BI597" s="220">
        <f>IF(N597="nulová",J597,0)</f>
        <v>0</v>
      </c>
      <c r="BJ597" s="14" t="s">
        <v>81</v>
      </c>
      <c r="BK597" s="220">
        <f>ROUND(I597*H597,2)</f>
        <v>0</v>
      </c>
      <c r="BL597" s="14" t="s">
        <v>949</v>
      </c>
      <c r="BM597" s="219" t="s">
        <v>956</v>
      </c>
    </row>
    <row r="598" s="2" customFormat="1">
      <c r="A598" s="35"/>
      <c r="B598" s="36"/>
      <c r="C598" s="37"/>
      <c r="D598" s="221" t="s">
        <v>139</v>
      </c>
      <c r="E598" s="37"/>
      <c r="F598" s="222" t="s">
        <v>957</v>
      </c>
      <c r="G598" s="37"/>
      <c r="H598" s="37"/>
      <c r="I598" s="223"/>
      <c r="J598" s="37"/>
      <c r="K598" s="37"/>
      <c r="L598" s="41"/>
      <c r="M598" s="224"/>
      <c r="N598" s="225"/>
      <c r="O598" s="88"/>
      <c r="P598" s="88"/>
      <c r="Q598" s="88"/>
      <c r="R598" s="88"/>
      <c r="S598" s="88"/>
      <c r="T598" s="89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T598" s="14" t="s">
        <v>139</v>
      </c>
      <c r="AU598" s="14" t="s">
        <v>81</v>
      </c>
    </row>
    <row r="599" s="2" customFormat="1">
      <c r="A599" s="35"/>
      <c r="B599" s="36"/>
      <c r="C599" s="37"/>
      <c r="D599" s="226" t="s">
        <v>140</v>
      </c>
      <c r="E599" s="37"/>
      <c r="F599" s="227" t="s">
        <v>958</v>
      </c>
      <c r="G599" s="37"/>
      <c r="H599" s="37"/>
      <c r="I599" s="223"/>
      <c r="J599" s="37"/>
      <c r="K599" s="37"/>
      <c r="L599" s="41"/>
      <c r="M599" s="224"/>
      <c r="N599" s="225"/>
      <c r="O599" s="88"/>
      <c r="P599" s="88"/>
      <c r="Q599" s="88"/>
      <c r="R599" s="88"/>
      <c r="S599" s="88"/>
      <c r="T599" s="89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T599" s="14" t="s">
        <v>140</v>
      </c>
      <c r="AU599" s="14" t="s">
        <v>81</v>
      </c>
    </row>
    <row r="600" s="12" customFormat="1" ht="25.92" customHeight="1">
      <c r="A600" s="12"/>
      <c r="B600" s="192"/>
      <c r="C600" s="193"/>
      <c r="D600" s="194" t="s">
        <v>75</v>
      </c>
      <c r="E600" s="195" t="s">
        <v>959</v>
      </c>
      <c r="F600" s="195" t="s">
        <v>960</v>
      </c>
      <c r="G600" s="193"/>
      <c r="H600" s="193"/>
      <c r="I600" s="196"/>
      <c r="J600" s="197">
        <f>BK600</f>
        <v>0</v>
      </c>
      <c r="K600" s="193"/>
      <c r="L600" s="198"/>
      <c r="M600" s="199"/>
      <c r="N600" s="200"/>
      <c r="O600" s="200"/>
      <c r="P600" s="201">
        <f>SUM(P601:P602)</f>
        <v>0</v>
      </c>
      <c r="Q600" s="200"/>
      <c r="R600" s="201">
        <f>SUM(R601:R602)</f>
        <v>0</v>
      </c>
      <c r="S600" s="200"/>
      <c r="T600" s="202">
        <f>SUM(T601:T602)</f>
        <v>0</v>
      </c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R600" s="203" t="s">
        <v>353</v>
      </c>
      <c r="AT600" s="204" t="s">
        <v>75</v>
      </c>
      <c r="AU600" s="204" t="s">
        <v>76</v>
      </c>
      <c r="AY600" s="203" t="s">
        <v>130</v>
      </c>
      <c r="BK600" s="205">
        <f>SUM(BK601:BK602)</f>
        <v>0</v>
      </c>
    </row>
    <row r="601" s="2" customFormat="1" ht="24.15" customHeight="1">
      <c r="A601" s="35"/>
      <c r="B601" s="36"/>
      <c r="C601" s="208" t="s">
        <v>961</v>
      </c>
      <c r="D601" s="208" t="s">
        <v>132</v>
      </c>
      <c r="E601" s="209" t="s">
        <v>962</v>
      </c>
      <c r="F601" s="210" t="s">
        <v>960</v>
      </c>
      <c r="G601" s="211" t="s">
        <v>963</v>
      </c>
      <c r="H601" s="212">
        <v>1</v>
      </c>
      <c r="I601" s="213"/>
      <c r="J601" s="214">
        <f>ROUND(I601*H601,2)</f>
        <v>0</v>
      </c>
      <c r="K601" s="210" t="s">
        <v>1</v>
      </c>
      <c r="L601" s="41"/>
      <c r="M601" s="215" t="s">
        <v>1</v>
      </c>
      <c r="N601" s="216" t="s">
        <v>41</v>
      </c>
      <c r="O601" s="88"/>
      <c r="P601" s="217">
        <f>O601*H601</f>
        <v>0</v>
      </c>
      <c r="Q601" s="217">
        <v>0</v>
      </c>
      <c r="R601" s="217">
        <f>Q601*H601</f>
        <v>0</v>
      </c>
      <c r="S601" s="217">
        <v>0</v>
      </c>
      <c r="T601" s="218">
        <f>S601*H601</f>
        <v>0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219" t="s">
        <v>949</v>
      </c>
      <c r="AT601" s="219" t="s">
        <v>132</v>
      </c>
      <c r="AU601" s="219" t="s">
        <v>81</v>
      </c>
      <c r="AY601" s="14" t="s">
        <v>130</v>
      </c>
      <c r="BE601" s="220">
        <f>IF(N601="základní",J601,0)</f>
        <v>0</v>
      </c>
      <c r="BF601" s="220">
        <f>IF(N601="snížená",J601,0)</f>
        <v>0</v>
      </c>
      <c r="BG601" s="220">
        <f>IF(N601="zákl. přenesená",J601,0)</f>
        <v>0</v>
      </c>
      <c r="BH601" s="220">
        <f>IF(N601="sníž. přenesená",J601,0)</f>
        <v>0</v>
      </c>
      <c r="BI601" s="220">
        <f>IF(N601="nulová",J601,0)</f>
        <v>0</v>
      </c>
      <c r="BJ601" s="14" t="s">
        <v>81</v>
      </c>
      <c r="BK601" s="220">
        <f>ROUND(I601*H601,2)</f>
        <v>0</v>
      </c>
      <c r="BL601" s="14" t="s">
        <v>949</v>
      </c>
      <c r="BM601" s="219" t="s">
        <v>964</v>
      </c>
    </row>
    <row r="602" s="2" customFormat="1">
      <c r="A602" s="35"/>
      <c r="B602" s="36"/>
      <c r="C602" s="37"/>
      <c r="D602" s="221" t="s">
        <v>139</v>
      </c>
      <c r="E602" s="37"/>
      <c r="F602" s="222" t="s">
        <v>965</v>
      </c>
      <c r="G602" s="37"/>
      <c r="H602" s="37"/>
      <c r="I602" s="223"/>
      <c r="J602" s="37"/>
      <c r="K602" s="37"/>
      <c r="L602" s="41"/>
      <c r="M602" s="224"/>
      <c r="N602" s="225"/>
      <c r="O602" s="88"/>
      <c r="P602" s="88"/>
      <c r="Q602" s="88"/>
      <c r="R602" s="88"/>
      <c r="S602" s="88"/>
      <c r="T602" s="89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T602" s="14" t="s">
        <v>139</v>
      </c>
      <c r="AU602" s="14" t="s">
        <v>81</v>
      </c>
    </row>
    <row r="603" s="12" customFormat="1" ht="25.92" customHeight="1">
      <c r="A603" s="12"/>
      <c r="B603" s="192"/>
      <c r="C603" s="193"/>
      <c r="D603" s="194" t="s">
        <v>75</v>
      </c>
      <c r="E603" s="195" t="s">
        <v>966</v>
      </c>
      <c r="F603" s="195" t="s">
        <v>967</v>
      </c>
      <c r="G603" s="193"/>
      <c r="H603" s="193"/>
      <c r="I603" s="196"/>
      <c r="J603" s="197">
        <f>BK603</f>
        <v>0</v>
      </c>
      <c r="K603" s="193"/>
      <c r="L603" s="198"/>
      <c r="M603" s="199"/>
      <c r="N603" s="200"/>
      <c r="O603" s="200"/>
      <c r="P603" s="201">
        <f>SUM(P604:P606)</f>
        <v>0</v>
      </c>
      <c r="Q603" s="200"/>
      <c r="R603" s="201">
        <f>SUM(R604:R606)</f>
        <v>0</v>
      </c>
      <c r="S603" s="200"/>
      <c r="T603" s="202">
        <f>SUM(T604:T606)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03" t="s">
        <v>353</v>
      </c>
      <c r="AT603" s="204" t="s">
        <v>75</v>
      </c>
      <c r="AU603" s="204" t="s">
        <v>76</v>
      </c>
      <c r="AY603" s="203" t="s">
        <v>130</v>
      </c>
      <c r="BK603" s="205">
        <f>SUM(BK604:BK606)</f>
        <v>0</v>
      </c>
    </row>
    <row r="604" s="2" customFormat="1" ht="16.5" customHeight="1">
      <c r="A604" s="35"/>
      <c r="B604" s="36"/>
      <c r="C604" s="208" t="s">
        <v>968</v>
      </c>
      <c r="D604" s="208" t="s">
        <v>132</v>
      </c>
      <c r="E604" s="209" t="s">
        <v>969</v>
      </c>
      <c r="F604" s="210" t="s">
        <v>970</v>
      </c>
      <c r="G604" s="211" t="s">
        <v>940</v>
      </c>
      <c r="H604" s="212">
        <v>1</v>
      </c>
      <c r="I604" s="213"/>
      <c r="J604" s="214">
        <f>ROUND(I604*H604,2)</f>
        <v>0</v>
      </c>
      <c r="K604" s="210" t="s">
        <v>136</v>
      </c>
      <c r="L604" s="41"/>
      <c r="M604" s="215" t="s">
        <v>1</v>
      </c>
      <c r="N604" s="216" t="s">
        <v>41</v>
      </c>
      <c r="O604" s="88"/>
      <c r="P604" s="217">
        <f>O604*H604</f>
        <v>0</v>
      </c>
      <c r="Q604" s="217">
        <v>0</v>
      </c>
      <c r="R604" s="217">
        <f>Q604*H604</f>
        <v>0</v>
      </c>
      <c r="S604" s="217">
        <v>0</v>
      </c>
      <c r="T604" s="218">
        <f>S604*H604</f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219" t="s">
        <v>949</v>
      </c>
      <c r="AT604" s="219" t="s">
        <v>132</v>
      </c>
      <c r="AU604" s="219" t="s">
        <v>81</v>
      </c>
      <c r="AY604" s="14" t="s">
        <v>130</v>
      </c>
      <c r="BE604" s="220">
        <f>IF(N604="základní",J604,0)</f>
        <v>0</v>
      </c>
      <c r="BF604" s="220">
        <f>IF(N604="snížená",J604,0)</f>
        <v>0</v>
      </c>
      <c r="BG604" s="220">
        <f>IF(N604="zákl. přenesená",J604,0)</f>
        <v>0</v>
      </c>
      <c r="BH604" s="220">
        <f>IF(N604="sníž. přenesená",J604,0)</f>
        <v>0</v>
      </c>
      <c r="BI604" s="220">
        <f>IF(N604="nulová",J604,0)</f>
        <v>0</v>
      </c>
      <c r="BJ604" s="14" t="s">
        <v>81</v>
      </c>
      <c r="BK604" s="220">
        <f>ROUND(I604*H604,2)</f>
        <v>0</v>
      </c>
      <c r="BL604" s="14" t="s">
        <v>949</v>
      </c>
      <c r="BM604" s="219" t="s">
        <v>971</v>
      </c>
    </row>
    <row r="605" s="2" customFormat="1">
      <c r="A605" s="35"/>
      <c r="B605" s="36"/>
      <c r="C605" s="37"/>
      <c r="D605" s="221" t="s">
        <v>139</v>
      </c>
      <c r="E605" s="37"/>
      <c r="F605" s="222" t="s">
        <v>972</v>
      </c>
      <c r="G605" s="37"/>
      <c r="H605" s="37"/>
      <c r="I605" s="223"/>
      <c r="J605" s="37"/>
      <c r="K605" s="37"/>
      <c r="L605" s="41"/>
      <c r="M605" s="224"/>
      <c r="N605" s="225"/>
      <c r="O605" s="88"/>
      <c r="P605" s="88"/>
      <c r="Q605" s="88"/>
      <c r="R605" s="88"/>
      <c r="S605" s="88"/>
      <c r="T605" s="89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T605" s="14" t="s">
        <v>139</v>
      </c>
      <c r="AU605" s="14" t="s">
        <v>81</v>
      </c>
    </row>
    <row r="606" s="2" customFormat="1">
      <c r="A606" s="35"/>
      <c r="B606" s="36"/>
      <c r="C606" s="37"/>
      <c r="D606" s="226" t="s">
        <v>140</v>
      </c>
      <c r="E606" s="37"/>
      <c r="F606" s="227" t="s">
        <v>973</v>
      </c>
      <c r="G606" s="37"/>
      <c r="H606" s="37"/>
      <c r="I606" s="223"/>
      <c r="J606" s="37"/>
      <c r="K606" s="37"/>
      <c r="L606" s="41"/>
      <c r="M606" s="239"/>
      <c r="N606" s="240"/>
      <c r="O606" s="241"/>
      <c r="P606" s="241"/>
      <c r="Q606" s="241"/>
      <c r="R606" s="241"/>
      <c r="S606" s="241"/>
      <c r="T606" s="242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T606" s="14" t="s">
        <v>140</v>
      </c>
      <c r="AU606" s="14" t="s">
        <v>81</v>
      </c>
    </row>
    <row r="607" s="2" customFormat="1" ht="6.96" customHeight="1">
      <c r="A607" s="35"/>
      <c r="B607" s="63"/>
      <c r="C607" s="64"/>
      <c r="D607" s="64"/>
      <c r="E607" s="64"/>
      <c r="F607" s="64"/>
      <c r="G607" s="64"/>
      <c r="H607" s="64"/>
      <c r="I607" s="64"/>
      <c r="J607" s="64"/>
      <c r="K607" s="64"/>
      <c r="L607" s="41"/>
      <c r="M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</row>
  </sheetData>
  <sheetProtection sheet="1" autoFilter="0" formatColumns="0" formatRows="0" objects="1" scenarios="1" spinCount="100000" saltValue="OYVkhxsEsOTeBNFW3X5Ro6eq7I5JeHrY0UeJPMaN1XTXYMW4YX6yUYiaJ7eu2X3PHueXadbptMUjeeDeRhhJvg==" hashValue="NzuRVs2hU+hEjLNPoZBR5kb5eo2Uug00CcB3gLpYJKEyb1TucqoPXY6lS5TVwUX2yZqdetDhrXeYyCvPH7CePQ==" algorithmName="SHA-512" password="CC35"/>
  <autoFilter ref="C136:K606"/>
  <mergeCells count="6">
    <mergeCell ref="E7:H7"/>
    <mergeCell ref="E16:H16"/>
    <mergeCell ref="E25:H25"/>
    <mergeCell ref="E85:H85"/>
    <mergeCell ref="E129:H129"/>
    <mergeCell ref="L2:V2"/>
  </mergeCells>
  <hyperlinks>
    <hyperlink ref="F142" r:id="rId1" display="https://podminky.urs.cz/item/CS_URS_2026_01/122251102"/>
    <hyperlink ref="F145" r:id="rId2" display="https://podminky.urs.cz/item/CS_URS_2026_01/131251102"/>
    <hyperlink ref="F148" r:id="rId3" display="https://podminky.urs.cz/item/CS_URS_2026_01/132251102"/>
    <hyperlink ref="F153" r:id="rId4" display="https://podminky.urs.cz/item/CS_URS_2026_01/167151101"/>
    <hyperlink ref="F156" r:id="rId5" display="https://podminky.urs.cz/item/CS_URS_2026_01/171201231"/>
    <hyperlink ref="F159" r:id="rId6" display="https://podminky.urs.cz/item/CS_URS_2026_01/171251201"/>
    <hyperlink ref="F162" r:id="rId7" display="https://podminky.urs.cz/item/CS_URS_2026_01/174151101"/>
    <hyperlink ref="F167" r:id="rId8" display="https://podminky.urs.cz/item/CS_URS_2026_01/175151101"/>
    <hyperlink ref="F173" r:id="rId9" display="https://podminky.urs.cz/item/CS_URS_2026_01/175151101"/>
    <hyperlink ref="F179" r:id="rId10" display="https://podminky.urs.cz/item/CS_URS_2026_01/181111111"/>
    <hyperlink ref="F183" r:id="rId11" display="https://podminky.urs.cz/item/CS_URS_2025_02/213141111"/>
    <hyperlink ref="F188" r:id="rId12" display="https://podminky.urs.cz/item/CS_URS_2026_01/270001121"/>
    <hyperlink ref="F193" r:id="rId13" display="https://podminky.urs.cz/item/CS_URS_2026_01/271542211"/>
    <hyperlink ref="F196" r:id="rId14" display="https://podminky.urs.cz/item/CS_URS_2026_01/271572211"/>
    <hyperlink ref="F199" r:id="rId15" display="https://podminky.urs.cz/item/CS_URS_2026_01/273321311"/>
    <hyperlink ref="F202" r:id="rId16" display="https://podminky.urs.cz/item/CS_URS_2026_01/273351121"/>
    <hyperlink ref="F205" r:id="rId17" display="https://podminky.urs.cz/item/CS_URS_2026_01/273351122"/>
    <hyperlink ref="F208" r:id="rId18" display="https://podminky.urs.cz/item/CS_URS_2026_01/273362021"/>
    <hyperlink ref="F211" r:id="rId19" display="https://podminky.urs.cz/item/CS_URS_2026_01/274313611"/>
    <hyperlink ref="F214" r:id="rId20" display="https://podminky.urs.cz/item/CS_URS_2026_01/279113134"/>
    <hyperlink ref="F217" r:id="rId21" display="https://podminky.urs.cz/item/CS_URS_2026_01/279361821"/>
    <hyperlink ref="F221" r:id="rId22" display="https://podminky.urs.cz/item/CS_URS_2026_01/338171113"/>
    <hyperlink ref="F226" r:id="rId23" display="https://podminky.urs.cz/item/CS_URS_2026_01/339921132"/>
    <hyperlink ref="F231" r:id="rId24" display="https://podminky.urs.cz/item/CS_URS_2026_01/348101220"/>
    <hyperlink ref="F237" r:id="rId25" display="https://podminky.urs.cz/item/CS_URS_2025_02/348121221"/>
    <hyperlink ref="F242" r:id="rId26" display="https://podminky.urs.cz/item/CS_URS_2025_02/348171146"/>
    <hyperlink ref="F247" r:id="rId27" display="https://podminky.urs.cz/item/CS_URS_2026_01/348172215"/>
    <hyperlink ref="F253" r:id="rId28" display="https://podminky.urs.cz/item/CS_URS_2026_01/348172911"/>
    <hyperlink ref="F262" r:id="rId29" display="https://podminky.urs.cz/item/CS_URS_2026_01/451573111"/>
    <hyperlink ref="F266" r:id="rId30" display="https://podminky.urs.cz/item/CS_URS_2026_01/564231011"/>
    <hyperlink ref="F269" r:id="rId31" display="https://podminky.urs.cz/item/CS_URS_2026_01/564251011"/>
    <hyperlink ref="F273" r:id="rId32" display="https://podminky.urs.cz/item/CS_URS_2026_01/564730001"/>
    <hyperlink ref="F276" r:id="rId33" display="https://podminky.urs.cz/item/CS_URS_2026_01/564760101"/>
    <hyperlink ref="F279" r:id="rId34" display="https://podminky.urs.cz/item/CS_URS_2026_01/564861011"/>
    <hyperlink ref="F282" r:id="rId35" display="https://podminky.urs.cz/item/CS_URS_2026_01/565145001"/>
    <hyperlink ref="F285" r:id="rId36" display="https://podminky.urs.cz/item/CS_URS_2026_01/567122111"/>
    <hyperlink ref="F288" r:id="rId37" display="https://podminky.urs.cz/item/CS_URS_2026_01/573111112"/>
    <hyperlink ref="F291" r:id="rId38" display="https://podminky.urs.cz/item/CS_URS_2026_01/573231106"/>
    <hyperlink ref="F294" r:id="rId39" display="https://podminky.urs.cz/item/CS_URS_2026_01/577134021"/>
    <hyperlink ref="F297" r:id="rId40" display="https://podminky.urs.cz/item/CS_URS_2026_01/596211110"/>
    <hyperlink ref="F302" r:id="rId41" display="https://podminky.urs.cz/item/CS_URS_2026_01/597172121"/>
    <hyperlink ref="F306" r:id="rId42" display="https://podminky.urs.cz/item/CS_URS_2026_01/622131111"/>
    <hyperlink ref="F309" r:id="rId43" display="https://podminky.urs.cz/item/CS_URS_2026_01/622142001"/>
    <hyperlink ref="F312" r:id="rId44" display="https://podminky.urs.cz/item/CS_URS_2025_01/622151011"/>
    <hyperlink ref="F315" r:id="rId45" display="https://podminky.urs.cz/item/CS_URS_2025_02/622151021"/>
    <hyperlink ref="F318" r:id="rId46" display="https://podminky.urs.cz/item/CS_URS_2026_01/622211023"/>
    <hyperlink ref="F324" r:id="rId47" display="https://podminky.urs.cz/item/CS_URS_2026_01/622251101"/>
    <hyperlink ref="F327" r:id="rId48" display="https://podminky.urs.cz/item/CS_URS_2026_01/622252001"/>
    <hyperlink ref="F334" r:id="rId49" display="https://podminky.urs.cz/item/CS_URS_2026_01/622252002"/>
    <hyperlink ref="F343" r:id="rId50" display="https://podminky.urs.cz/item/CS_URS_2025_02/622511112"/>
    <hyperlink ref="F346" r:id="rId51" display="https://podminky.urs.cz/item/CS_URS_2026_01/622521012"/>
    <hyperlink ref="F349" r:id="rId52" display="https://podminky.urs.cz/item/CS_URS_2026_01/629991011"/>
    <hyperlink ref="F352" r:id="rId53" display="https://podminky.urs.cz/item/CS_URS_2026_01/629999011"/>
    <hyperlink ref="F355" r:id="rId54" display="https://podminky.urs.cz/item/CS_URS_2026_01/631311114"/>
    <hyperlink ref="F358" r:id="rId55" display="https://podminky.urs.cz/item/CS_URS_2026_01/631351101"/>
    <hyperlink ref="F361" r:id="rId56" display="https://podminky.urs.cz/item/CS_URS_2026_01/631351102"/>
    <hyperlink ref="F364" r:id="rId57" display="https://podminky.urs.cz/item/CS_URS_2026_01/637111111"/>
    <hyperlink ref="F367" r:id="rId58" display="https://podminky.urs.cz/item/CS_URS_2026_01/637211131"/>
    <hyperlink ref="F370" r:id="rId59" display="https://podminky.urs.cz/item/CS_URS_2026_01/637311131"/>
    <hyperlink ref="F373" r:id="rId60" display="https://podminky.urs.cz/item/CS_URS_2026_01/644941112"/>
    <hyperlink ref="F384" r:id="rId61" display="https://podminky.urs.cz/item/CS_URS_2026_01/871181141"/>
    <hyperlink ref="F389" r:id="rId62" display="https://podminky.urs.cz/item/CS_URS_2026_01/871273120"/>
    <hyperlink ref="F394" r:id="rId63" display="https://podminky.urs.cz/item/CS_URS_2026_01/871313120"/>
    <hyperlink ref="F399" r:id="rId64" display="https://podminky.urs.cz/item/CS_URS_2026_01/877181101"/>
    <hyperlink ref="F404" r:id="rId65" display="https://podminky.urs.cz/item/CS_URS_2026_01/877181112"/>
    <hyperlink ref="F409" r:id="rId66" display="https://podminky.urs.cz/item/CS_URS_2026_01/877181118"/>
    <hyperlink ref="F414" r:id="rId67" display="https://podminky.urs.cz/item/CS_URS_2026_01/877270310"/>
    <hyperlink ref="F419" r:id="rId68" display="https://podminky.urs.cz/item/CS_URS_2026_01/877310320"/>
    <hyperlink ref="F426" r:id="rId69" display="https://podminky.urs.cz/item/CS_URS_2026_01/877310330"/>
    <hyperlink ref="F431" r:id="rId70" display="https://podminky.urs.cz/item/CS_URS_2026_01/879211111"/>
    <hyperlink ref="F434" r:id="rId71" display="https://podminky.urs.cz/item/CS_URS_2026_01/892233122"/>
    <hyperlink ref="F437" r:id="rId72" display="https://podminky.urs.cz/item/CS_URS_2026_01/892271111"/>
    <hyperlink ref="F440" r:id="rId73" display="https://podminky.urs.cz/item/CS_URS_2026_01/892351111"/>
    <hyperlink ref="F443" r:id="rId74" display="https://podminky.urs.cz/item/CS_URS_2026_01/899722111"/>
    <hyperlink ref="F447" r:id="rId75" display="https://podminky.urs.cz/item/CS_URS_2026_01/912211111"/>
    <hyperlink ref="F452" r:id="rId76" display="https://podminky.urs.cz/item/CS_URS_2026_01/916131113"/>
    <hyperlink ref="F457" r:id="rId77" display="https://podminky.urs.cz/item/CS_URS_2026_01/916331112"/>
    <hyperlink ref="F462" r:id="rId78" display="https://podminky.urs.cz/item/CS_URS_2026_01/919411111"/>
    <hyperlink ref="F465" r:id="rId79" display="https://podminky.urs.cz/item/CS_URS_2026_01/919521120"/>
    <hyperlink ref="F470" r:id="rId80" display="https://podminky.urs.cz/item/CS_URS_2026_01/919535558"/>
    <hyperlink ref="F477" r:id="rId81" display="https://podminky.urs.cz/item/CS_URS_2026_01/919735111"/>
    <hyperlink ref="F480" r:id="rId82" display="https://podminky.urs.cz/item/CS_URS_2026_01/966073812"/>
    <hyperlink ref="F484" r:id="rId83" display="https://podminky.urs.cz/item/CS_URS_2026_01/998014211"/>
    <hyperlink ref="F487" r:id="rId84" display="https://podminky.urs.cz/item/CS_URS_2026_01/998276101"/>
    <hyperlink ref="F492" r:id="rId85" display="https://podminky.urs.cz/item/CS_URS_2026_01/711111001"/>
    <hyperlink ref="F497" r:id="rId86" display="https://podminky.urs.cz/item/CS_URS_2026_01/711141559"/>
    <hyperlink ref="F502" r:id="rId87" display="https://podminky.urs.cz/item/CS_URS_2026_01/998711101"/>
    <hyperlink ref="F510" r:id="rId88" display="https://podminky.urs.cz/item/CS_URS_2026_01/713131341"/>
    <hyperlink ref="F515" r:id="rId89" display="https://podminky.urs.cz/item/CS_URS_2026_01/998713101"/>
    <hyperlink ref="F521" r:id="rId90" display="https://podminky.urs.cz/item/CS_URS_2026_01/725291652"/>
    <hyperlink ref="F526" r:id="rId91" display="https://podminky.urs.cz/item/CS_URS_2026_01/725291653"/>
    <hyperlink ref="F531" r:id="rId92" display="https://podminky.urs.cz/item/CS_URS_2026_01/725291665"/>
    <hyperlink ref="F536" r:id="rId93" display="https://podminky.urs.cz/item/CS_URS_2026_01/725291666"/>
    <hyperlink ref="F551" r:id="rId94" display="https://podminky.urs.cz/item/CS_URS_2026_01/767223222"/>
    <hyperlink ref="F557" r:id="rId95" display="https://podminky.urs.cz/item/CS_URS_2026_01/767531121"/>
    <hyperlink ref="F562" r:id="rId96" display="https://podminky.urs.cz/item/CS_URS_2026_01/767531212"/>
    <hyperlink ref="F569" r:id="rId97" display="https://podminky.urs.cz/item/CS_URS_2026_01/767531232"/>
    <hyperlink ref="F574" r:id="rId98" display="https://podminky.urs.cz/item/CS_URS_2026_01/998767101"/>
    <hyperlink ref="F578" r:id="rId99" display="https://podminky.urs.cz/item/CS_URS_2026_01/771121011"/>
    <hyperlink ref="F585" r:id="rId100" display="https://podminky.urs.cz/item/CS_URS_2026_01/998771101"/>
    <hyperlink ref="F596" r:id="rId101" display="https://podminky.urs.cz/item/CS_URS_2026_01/012414000"/>
    <hyperlink ref="F599" r:id="rId102" display="https://podminky.urs.cz/item/CS_URS_2026_01/013254000"/>
    <hyperlink ref="F606" r:id="rId103" display="https://podminky.urs.cz/item/CS_URS_2026_01/049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Pirklová Eva</dc:creator>
  <cp:lastModifiedBy>Pirklová Eva</cp:lastModifiedBy>
  <dcterms:created xsi:type="dcterms:W3CDTF">2026-04-15T07:40:08Z</dcterms:created>
  <dcterms:modified xsi:type="dcterms:W3CDTF">2026-04-15T07:40:12Z</dcterms:modified>
</cp:coreProperties>
</file>